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Palant\DESKTOP\"/>
    </mc:Choice>
  </mc:AlternateContent>
  <xr:revisionPtr revIDLastSave="0" documentId="13_ncr:1_{DF3F0915-C5B9-4780-A014-0F250DF0DD79}" xr6:coauthVersionLast="47" xr6:coauthVersionMax="47" xr10:uidLastSave="{00000000-0000-0000-0000-000000000000}"/>
  <bookViews>
    <workbookView xWindow="-108" yWindow="-108" windowWidth="23256" windowHeight="12456" activeTab="15" xr2:uid="{00000000-000D-0000-FFFF-FFFF00000000}"/>
  </bookViews>
  <sheets>
    <sheet name="Welcome!" sheetId="1" r:id="rId1"/>
    <sheet name="TownSheet" sheetId="2" r:id="rId2"/>
    <sheet name="NpcDesc" sheetId="3" state="hidden" r:id="rId3"/>
    <sheet name="ShopNames" sheetId="4" state="hidden" r:id="rId4"/>
    <sheet name="InnMenu" sheetId="5" state="hidden" r:id="rId5"/>
    <sheet name="Blacksmith" sheetId="6" state="hidden" r:id="rId6"/>
    <sheet name="Jeweler" sheetId="7" state="hidden" r:id="rId7"/>
    <sheet name="Potions" sheetId="8" state="hidden" r:id="rId8"/>
    <sheet name="Enchanter" sheetId="9" state="hidden" r:id="rId9"/>
    <sheet name="Market" sheetId="10" state="hidden" r:id="rId10"/>
    <sheet name="GeneralStore" sheetId="11" state="hidden" r:id="rId11"/>
    <sheet name="Clothing" sheetId="12" state="hidden" r:id="rId12"/>
    <sheet name="Services" sheetId="13" state="hidden" r:id="rId13"/>
    <sheet name="All Items" sheetId="14" r:id="rId14"/>
    <sheet name="Magic gear generator" sheetId="15" state="hidden" r:id="rId15"/>
    <sheet name="NPCs" sheetId="16" r:id="rId16"/>
    <sheet name="TownInfo" sheetId="17" state="hidden" r:id="rId17"/>
    <sheet name="Quest" sheetId="18" state="hidden" r:id="rId18"/>
  </sheets>
  <definedNames>
    <definedName name="costalcity">NPCs!$R$3:$T$63</definedName>
    <definedName name="desertcity">NPCs!$U$3:$W$63</definedName>
    <definedName name="forestcity">NPCs!$X$3:$Z$63</definedName>
    <definedName name="monstercity">NPCs!$AA$3:$AC$63</definedName>
    <definedName name="mountaincity">NPCs!$AD$3:$AF$63</definedName>
    <definedName name="standardcity">NPCs!$AG$3:$AI$63</definedName>
    <definedName name="swampcity">NPCs!$AJ$3:$AL$63</definedName>
    <definedName name="tundracity">NPCs!$AM$3:$AO$63</definedName>
  </definedNames>
  <calcPr calcId="191029"/>
</workbook>
</file>

<file path=xl/calcChain.xml><?xml version="1.0" encoding="utf-8"?>
<calcChain xmlns="http://schemas.openxmlformats.org/spreadsheetml/2006/main">
  <c r="J31" i="17" l="1"/>
  <c r="J30" i="17"/>
  <c r="J29" i="17"/>
  <c r="J28" i="17"/>
  <c r="J27" i="17"/>
  <c r="E27" i="17"/>
  <c r="J26" i="17"/>
  <c r="E26" i="17"/>
  <c r="J25" i="17"/>
  <c r="E25" i="17"/>
  <c r="J24" i="17"/>
  <c r="E24" i="17"/>
  <c r="J23" i="17"/>
  <c r="E23" i="17"/>
  <c r="J22" i="17"/>
  <c r="E22" i="17"/>
  <c r="J21" i="17"/>
  <c r="E21" i="17"/>
  <c r="J20" i="17"/>
  <c r="E20" i="17"/>
  <c r="J19" i="17"/>
  <c r="E19" i="17"/>
  <c r="J18" i="17"/>
  <c r="E18" i="17"/>
  <c r="J17" i="17"/>
  <c r="E17" i="17"/>
  <c r="J16" i="17"/>
  <c r="E16" i="17"/>
  <c r="J15" i="17"/>
  <c r="E15" i="17"/>
  <c r="J14" i="17"/>
  <c r="E14" i="17"/>
  <c r="J13" i="17"/>
  <c r="E13" i="17"/>
  <c r="J12" i="17"/>
  <c r="E12" i="17"/>
  <c r="J11" i="17"/>
  <c r="E11" i="17"/>
  <c r="J10" i="17"/>
  <c r="E10" i="17"/>
  <c r="J9" i="17"/>
  <c r="E9" i="17"/>
  <c r="J8" i="17"/>
  <c r="E8" i="17"/>
  <c r="J7" i="17"/>
  <c r="E7" i="17"/>
  <c r="J6" i="17"/>
  <c r="E6" i="17"/>
  <c r="J5" i="17"/>
  <c r="E5" i="17"/>
  <c r="J4" i="17"/>
  <c r="E4" i="17"/>
  <c r="J3" i="17"/>
  <c r="E3" i="17"/>
  <c r="J2" i="17"/>
  <c r="E2" i="17"/>
  <c r="B249" i="16"/>
  <c r="B248" i="16"/>
  <c r="B247" i="16"/>
  <c r="B246" i="16"/>
  <c r="B245" i="16"/>
  <c r="B244" i="16"/>
  <c r="B243" i="16"/>
  <c r="B242" i="16"/>
  <c r="B241" i="16"/>
  <c r="B240" i="16"/>
  <c r="B239" i="16"/>
  <c r="B238" i="16"/>
  <c r="B237" i="16"/>
  <c r="B236" i="16"/>
  <c r="B235" i="16"/>
  <c r="B234" i="16"/>
  <c r="B233" i="16"/>
  <c r="B232" i="16"/>
  <c r="B231" i="16"/>
  <c r="B230" i="16"/>
  <c r="B229" i="16"/>
  <c r="B228" i="16"/>
  <c r="B227" i="16"/>
  <c r="B226" i="16"/>
  <c r="B225" i="16"/>
  <c r="B224" i="16"/>
  <c r="B223" i="16"/>
  <c r="B222" i="16"/>
  <c r="B221" i="16"/>
  <c r="B220" i="16"/>
  <c r="B219" i="16"/>
  <c r="B218" i="16"/>
  <c r="B217" i="16"/>
  <c r="B216" i="16"/>
  <c r="B215" i="16"/>
  <c r="B214" i="16"/>
  <c r="B213" i="16"/>
  <c r="B212" i="16"/>
  <c r="B211" i="16"/>
  <c r="B210" i="16"/>
  <c r="B209" i="16"/>
  <c r="B208" i="16"/>
  <c r="B207" i="16"/>
  <c r="B206" i="16"/>
  <c r="B205" i="16"/>
  <c r="B204" i="16"/>
  <c r="B203" i="16"/>
  <c r="B202" i="16"/>
  <c r="B201" i="16"/>
  <c r="B200" i="16"/>
  <c r="B199" i="16"/>
  <c r="B198" i="16"/>
  <c r="B197" i="16"/>
  <c r="B196" i="16"/>
  <c r="B195" i="16"/>
  <c r="B194" i="16"/>
  <c r="B193" i="16"/>
  <c r="B192" i="16"/>
  <c r="B191" i="16"/>
  <c r="B190" i="16"/>
  <c r="B189" i="16"/>
  <c r="B188" i="16"/>
  <c r="B187" i="16"/>
  <c r="B186" i="16"/>
  <c r="B185" i="16"/>
  <c r="B184" i="16"/>
  <c r="B183" i="16"/>
  <c r="B182" i="16"/>
  <c r="B181" i="16"/>
  <c r="B180" i="16"/>
  <c r="B179" i="16"/>
  <c r="B178" i="16"/>
  <c r="B177" i="16"/>
  <c r="B176" i="16"/>
  <c r="B175" i="16"/>
  <c r="B174" i="16"/>
  <c r="B173" i="16"/>
  <c r="B172" i="16"/>
  <c r="B171" i="16"/>
  <c r="B170" i="16"/>
  <c r="B169" i="16"/>
  <c r="B168" i="16"/>
  <c r="B167" i="16"/>
  <c r="B166" i="16"/>
  <c r="B165" i="16"/>
  <c r="B164" i="16"/>
  <c r="B163" i="16"/>
  <c r="B162" i="16"/>
  <c r="B161" i="16"/>
  <c r="B160" i="16"/>
  <c r="B159" i="16"/>
  <c r="B158" i="16"/>
  <c r="B157" i="16"/>
  <c r="B156" i="16"/>
  <c r="B155" i="16"/>
  <c r="B154" i="16"/>
  <c r="B153" i="16"/>
  <c r="B152" i="16"/>
  <c r="B151" i="16"/>
  <c r="B150" i="16"/>
  <c r="B149" i="16"/>
  <c r="B148" i="16"/>
  <c r="B147" i="16"/>
  <c r="B146" i="16"/>
  <c r="B145" i="16"/>
  <c r="B144" i="16"/>
  <c r="B143" i="16"/>
  <c r="B142" i="16"/>
  <c r="B141" i="16"/>
  <c r="B140" i="16"/>
  <c r="B139" i="16"/>
  <c r="B138" i="16"/>
  <c r="B137" i="16"/>
  <c r="B136" i="16"/>
  <c r="B135" i="16"/>
  <c r="B134" i="16"/>
  <c r="B133" i="16"/>
  <c r="B132" i="16"/>
  <c r="B131" i="16"/>
  <c r="B130" i="16"/>
  <c r="B129" i="16"/>
  <c r="B128" i="16"/>
  <c r="B127" i="16"/>
  <c r="B126" i="16"/>
  <c r="B125" i="16"/>
  <c r="B124" i="16"/>
  <c r="B123" i="16"/>
  <c r="B122" i="16"/>
  <c r="B121" i="16"/>
  <c r="B120" i="16"/>
  <c r="B119" i="16"/>
  <c r="B118" i="16"/>
  <c r="B117" i="16"/>
  <c r="B116" i="16"/>
  <c r="B115" i="16"/>
  <c r="B114" i="16"/>
  <c r="B113" i="16"/>
  <c r="B112" i="16"/>
  <c r="B111" i="16"/>
  <c r="B110" i="16"/>
  <c r="B109" i="16"/>
  <c r="B108" i="16"/>
  <c r="B107" i="16"/>
  <c r="B106" i="16"/>
  <c r="B105" i="16"/>
  <c r="B104" i="16"/>
  <c r="B103" i="16"/>
  <c r="B102" i="16"/>
  <c r="B101" i="16"/>
  <c r="B100" i="16"/>
  <c r="B99" i="16"/>
  <c r="B98" i="16"/>
  <c r="B97" i="16"/>
  <c r="B96" i="16"/>
  <c r="B95" i="16"/>
  <c r="B94" i="16"/>
  <c r="B93" i="16"/>
  <c r="B92" i="16"/>
  <c r="B91" i="16"/>
  <c r="B90" i="16"/>
  <c r="B89" i="16"/>
  <c r="B88" i="16"/>
  <c r="B87" i="16"/>
  <c r="B86" i="16"/>
  <c r="B85" i="16"/>
  <c r="B84" i="16"/>
  <c r="B83" i="16"/>
  <c r="B82" i="16"/>
  <c r="B81" i="16"/>
  <c r="B80" i="16"/>
  <c r="B79" i="16"/>
  <c r="B78" i="16"/>
  <c r="B77" i="16"/>
  <c r="B76" i="16"/>
  <c r="B75" i="16"/>
  <c r="B74" i="16"/>
  <c r="B73" i="16"/>
  <c r="B72" i="16"/>
  <c r="B71" i="16"/>
  <c r="B70" i="16"/>
  <c r="B69" i="16"/>
  <c r="B68" i="16"/>
  <c r="B67" i="16"/>
  <c r="B66" i="16"/>
  <c r="B65" i="16"/>
  <c r="B64" i="16"/>
  <c r="B63" i="16"/>
  <c r="B62" i="16"/>
  <c r="B61" i="16"/>
  <c r="B60" i="16"/>
  <c r="B59" i="16"/>
  <c r="B58" i="16"/>
  <c r="B57" i="16"/>
  <c r="B56" i="16"/>
  <c r="B55" i="16"/>
  <c r="B54" i="16"/>
  <c r="B53" i="16"/>
  <c r="B52" i="16"/>
  <c r="B51" i="16"/>
  <c r="B50" i="16"/>
  <c r="B49" i="16"/>
  <c r="B48" i="16"/>
  <c r="B47" i="16"/>
  <c r="AP46" i="16"/>
  <c r="AP47" i="16" s="1"/>
  <c r="AP48" i="16" s="1"/>
  <c r="AP49" i="16" s="1"/>
  <c r="AP50" i="16" s="1"/>
  <c r="AP51" i="16" s="1"/>
  <c r="AP52" i="16" s="1"/>
  <c r="AP53" i="16" s="1"/>
  <c r="AP54" i="16" s="1"/>
  <c r="AP55" i="16" s="1"/>
  <c r="AP56" i="16" s="1"/>
  <c r="AP57" i="16" s="1"/>
  <c r="AP58" i="16" s="1"/>
  <c r="AP59" i="16" s="1"/>
  <c r="AP60" i="16" s="1"/>
  <c r="AP61" i="16" s="1"/>
  <c r="AP62" i="16" s="1"/>
  <c r="AP63" i="16" s="1"/>
  <c r="AP64" i="16" s="1"/>
  <c r="B46" i="16"/>
  <c r="B45" i="16"/>
  <c r="B44" i="16"/>
  <c r="B43" i="16"/>
  <c r="B42" i="16"/>
  <c r="B41" i="16"/>
  <c r="B40" i="16"/>
  <c r="B39" i="16"/>
  <c r="B38" i="16"/>
  <c r="B37" i="16"/>
  <c r="B36" i="16"/>
  <c r="B35" i="16"/>
  <c r="B34" i="16"/>
  <c r="B33" i="16"/>
  <c r="B32" i="16"/>
  <c r="B31" i="16"/>
  <c r="B30" i="16"/>
  <c r="B29" i="16"/>
  <c r="B28" i="16"/>
  <c r="B27" i="16"/>
  <c r="B26" i="16"/>
  <c r="B25" i="16"/>
  <c r="B24" i="16"/>
  <c r="AV23" i="16"/>
  <c r="AV24" i="16" s="1"/>
  <c r="AV25" i="16" s="1"/>
  <c r="AV26" i="16" s="1"/>
  <c r="AV27" i="16" s="1"/>
  <c r="AV28" i="16" s="1"/>
  <c r="AV29" i="16" s="1"/>
  <c r="AV30" i="16" s="1"/>
  <c r="AV31" i="16" s="1"/>
  <c r="AV32" i="16" s="1"/>
  <c r="AV33" i="16" s="1"/>
  <c r="AV34" i="16" s="1"/>
  <c r="AV35" i="16" s="1"/>
  <c r="AV36" i="16" s="1"/>
  <c r="AV37" i="16" s="1"/>
  <c r="AV38" i="16" s="1"/>
  <c r="AV39" i="16" s="1"/>
  <c r="AV40" i="16" s="1"/>
  <c r="AV41" i="16" s="1"/>
  <c r="AV42" i="16" s="1"/>
  <c r="AV43" i="16" s="1"/>
  <c r="AV44" i="16" s="1"/>
  <c r="AV45" i="16" s="1"/>
  <c r="AV46" i="16" s="1"/>
  <c r="AV47" i="16" s="1"/>
  <c r="AV48" i="16" s="1"/>
  <c r="AV49" i="16" s="1"/>
  <c r="AV50" i="16" s="1"/>
  <c r="AV51" i="16" s="1"/>
  <c r="AV52" i="16" s="1"/>
  <c r="AV53" i="16" s="1"/>
  <c r="AV54" i="16" s="1"/>
  <c r="AV55" i="16" s="1"/>
  <c r="AV56" i="16" s="1"/>
  <c r="AV57" i="16" s="1"/>
  <c r="AV58" i="16" s="1"/>
  <c r="AV59" i="16" s="1"/>
  <c r="AV60" i="16" s="1"/>
  <c r="AV61" i="16" s="1"/>
  <c r="AV62" i="16" s="1"/>
  <c r="AV63" i="16" s="1"/>
  <c r="AV64" i="16" s="1"/>
  <c r="B23" i="16"/>
  <c r="B22" i="16"/>
  <c r="B21" i="16"/>
  <c r="B20" i="16"/>
  <c r="B19" i="16"/>
  <c r="B18" i="16"/>
  <c r="B17" i="16"/>
  <c r="B16" i="16"/>
  <c r="B15" i="16"/>
  <c r="CF14" i="16"/>
  <c r="CF15" i="16" s="1"/>
  <c r="CF16" i="16" s="1"/>
  <c r="CF17" i="16" s="1"/>
  <c r="CF18" i="16" s="1"/>
  <c r="CF19" i="16" s="1"/>
  <c r="CF20" i="16" s="1"/>
  <c r="CF21" i="16" s="1"/>
  <c r="CF22" i="16" s="1"/>
  <c r="CF23" i="16" s="1"/>
  <c r="CF24" i="16" s="1"/>
  <c r="CF25" i="16" s="1"/>
  <c r="CF26" i="16" s="1"/>
  <c r="CF27" i="16" s="1"/>
  <c r="CF28" i="16" s="1"/>
  <c r="CF29" i="16" s="1"/>
  <c r="CF30" i="16" s="1"/>
  <c r="CF31" i="16" s="1"/>
  <c r="CF32" i="16" s="1"/>
  <c r="CF33" i="16" s="1"/>
  <c r="CF34" i="16" s="1"/>
  <c r="CF35" i="16" s="1"/>
  <c r="CF36" i="16" s="1"/>
  <c r="CF37" i="16" s="1"/>
  <c r="CF38" i="16" s="1"/>
  <c r="CF39" i="16" s="1"/>
  <c r="CF40" i="16" s="1"/>
  <c r="CF41" i="16" s="1"/>
  <c r="CF42" i="16" s="1"/>
  <c r="CF43" i="16" s="1"/>
  <c r="CF44" i="16" s="1"/>
  <c r="CF45" i="16" s="1"/>
  <c r="CF46" i="16" s="1"/>
  <c r="CF47" i="16" s="1"/>
  <c r="CF48" i="16" s="1"/>
  <c r="CF49" i="16" s="1"/>
  <c r="CF50" i="16" s="1"/>
  <c r="CF51" i="16" s="1"/>
  <c r="CF52" i="16" s="1"/>
  <c r="CF53" i="16" s="1"/>
  <c r="CF54" i="16" s="1"/>
  <c r="CF55" i="16" s="1"/>
  <c r="CF56" i="16" s="1"/>
  <c r="CF57" i="16" s="1"/>
  <c r="CF58" i="16" s="1"/>
  <c r="CF59" i="16" s="1"/>
  <c r="CF60" i="16" s="1"/>
  <c r="CF61" i="16" s="1"/>
  <c r="CF62" i="16" s="1"/>
  <c r="CF63" i="16" s="1"/>
  <c r="CF64" i="16" s="1"/>
  <c r="B14" i="16"/>
  <c r="CO13" i="16"/>
  <c r="CO14" i="16" s="1"/>
  <c r="CO15" i="16" s="1"/>
  <c r="CO16" i="16" s="1"/>
  <c r="CO17" i="16" s="1"/>
  <c r="CO18" i="16" s="1"/>
  <c r="CO19" i="16" s="1"/>
  <c r="CO20" i="16" s="1"/>
  <c r="CO21" i="16" s="1"/>
  <c r="CO22" i="16" s="1"/>
  <c r="CO23" i="16" s="1"/>
  <c r="CO24" i="16" s="1"/>
  <c r="CO25" i="16" s="1"/>
  <c r="CO26" i="16" s="1"/>
  <c r="CO27" i="16" s="1"/>
  <c r="CO28" i="16" s="1"/>
  <c r="CO29" i="16" s="1"/>
  <c r="CO30" i="16" s="1"/>
  <c r="CO31" i="16" s="1"/>
  <c r="CO32" i="16" s="1"/>
  <c r="CO33" i="16" s="1"/>
  <c r="CO34" i="16" s="1"/>
  <c r="CO35" i="16" s="1"/>
  <c r="CO36" i="16" s="1"/>
  <c r="CO37" i="16" s="1"/>
  <c r="CO38" i="16" s="1"/>
  <c r="CO39" i="16" s="1"/>
  <c r="CO40" i="16" s="1"/>
  <c r="CO41" i="16" s="1"/>
  <c r="CO42" i="16" s="1"/>
  <c r="CO43" i="16" s="1"/>
  <c r="CO44" i="16" s="1"/>
  <c r="CO45" i="16" s="1"/>
  <c r="CO46" i="16" s="1"/>
  <c r="CO47" i="16" s="1"/>
  <c r="CO48" i="16" s="1"/>
  <c r="CO49" i="16" s="1"/>
  <c r="CO50" i="16" s="1"/>
  <c r="CO51" i="16" s="1"/>
  <c r="CO52" i="16" s="1"/>
  <c r="CO53" i="16" s="1"/>
  <c r="CO54" i="16" s="1"/>
  <c r="CO55" i="16" s="1"/>
  <c r="CO56" i="16" s="1"/>
  <c r="CO57" i="16" s="1"/>
  <c r="CO58" i="16" s="1"/>
  <c r="CO59" i="16" s="1"/>
  <c r="CO60" i="16" s="1"/>
  <c r="CO61" i="16" s="1"/>
  <c r="CO62" i="16" s="1"/>
  <c r="CO63" i="16" s="1"/>
  <c r="CO64" i="16" s="1"/>
  <c r="B13" i="16"/>
  <c r="DA12" i="16"/>
  <c r="DA13" i="16" s="1"/>
  <c r="DA14" i="16" s="1"/>
  <c r="DA15" i="16" s="1"/>
  <c r="DA16" i="16" s="1"/>
  <c r="DA17" i="16" s="1"/>
  <c r="DA18" i="16" s="1"/>
  <c r="DA19" i="16" s="1"/>
  <c r="DA20" i="16" s="1"/>
  <c r="DA21" i="16" s="1"/>
  <c r="DA22" i="16" s="1"/>
  <c r="DA23" i="16" s="1"/>
  <c r="DA24" i="16" s="1"/>
  <c r="DA25" i="16" s="1"/>
  <c r="DA26" i="16" s="1"/>
  <c r="DA27" i="16" s="1"/>
  <c r="DA28" i="16" s="1"/>
  <c r="DA29" i="16" s="1"/>
  <c r="DA30" i="16" s="1"/>
  <c r="DA31" i="16" s="1"/>
  <c r="DA32" i="16" s="1"/>
  <c r="DA33" i="16" s="1"/>
  <c r="DA34" i="16" s="1"/>
  <c r="DA35" i="16" s="1"/>
  <c r="DA36" i="16" s="1"/>
  <c r="DA37" i="16" s="1"/>
  <c r="DA38" i="16" s="1"/>
  <c r="DA39" i="16" s="1"/>
  <c r="DA40" i="16" s="1"/>
  <c r="DA41" i="16" s="1"/>
  <c r="DA42" i="16" s="1"/>
  <c r="DA43" i="16" s="1"/>
  <c r="DA44" i="16" s="1"/>
  <c r="DA45" i="16" s="1"/>
  <c r="DA46" i="16" s="1"/>
  <c r="DA47" i="16" s="1"/>
  <c r="DA48" i="16" s="1"/>
  <c r="DA49" i="16" s="1"/>
  <c r="DA50" i="16" s="1"/>
  <c r="DA51" i="16" s="1"/>
  <c r="DA52" i="16" s="1"/>
  <c r="DA53" i="16" s="1"/>
  <c r="DA54" i="16" s="1"/>
  <c r="DA55" i="16" s="1"/>
  <c r="DA56" i="16" s="1"/>
  <c r="DA57" i="16" s="1"/>
  <c r="DA58" i="16" s="1"/>
  <c r="DA59" i="16" s="1"/>
  <c r="DA60" i="16" s="1"/>
  <c r="DA61" i="16" s="1"/>
  <c r="DA62" i="16" s="1"/>
  <c r="DA63" i="16" s="1"/>
  <c r="DA64" i="16" s="1"/>
  <c r="AG12" i="16"/>
  <c r="AG13" i="16" s="1"/>
  <c r="AG14" i="16" s="1"/>
  <c r="AG15" i="16" s="1"/>
  <c r="AG16" i="16" s="1"/>
  <c r="AG17" i="16" s="1"/>
  <c r="AG18" i="16" s="1"/>
  <c r="AG19" i="16" s="1"/>
  <c r="AG20" i="16" s="1"/>
  <c r="AG21" i="16" s="1"/>
  <c r="AG22" i="16" s="1"/>
  <c r="AG23" i="16" s="1"/>
  <c r="AG24" i="16" s="1"/>
  <c r="AG25" i="16" s="1"/>
  <c r="AG26" i="16" s="1"/>
  <c r="AG27" i="16" s="1"/>
  <c r="AG28" i="16" s="1"/>
  <c r="AG29" i="16" s="1"/>
  <c r="AG30" i="16" s="1"/>
  <c r="AG31" i="16" s="1"/>
  <c r="AG32" i="16" s="1"/>
  <c r="AG33" i="16" s="1"/>
  <c r="AG34" i="16" s="1"/>
  <c r="AG35" i="16" s="1"/>
  <c r="AG36" i="16" s="1"/>
  <c r="AG37" i="16" s="1"/>
  <c r="AG38" i="16" s="1"/>
  <c r="AG39" i="16" s="1"/>
  <c r="AG40" i="16" s="1"/>
  <c r="AG41" i="16" s="1"/>
  <c r="AG42" i="16" s="1"/>
  <c r="AG43" i="16" s="1"/>
  <c r="AG44" i="16" s="1"/>
  <c r="AG45" i="16" s="1"/>
  <c r="AG46" i="16" s="1"/>
  <c r="AG47" i="16" s="1"/>
  <c r="AG48" i="16" s="1"/>
  <c r="AG49" i="16" s="1"/>
  <c r="AG50" i="16" s="1"/>
  <c r="AG51" i="16" s="1"/>
  <c r="AG52" i="16" s="1"/>
  <c r="AG53" i="16" s="1"/>
  <c r="AG54" i="16" s="1"/>
  <c r="AG55" i="16" s="1"/>
  <c r="AG56" i="16" s="1"/>
  <c r="AG57" i="16" s="1"/>
  <c r="AG58" i="16" s="1"/>
  <c r="AG59" i="16" s="1"/>
  <c r="AG60" i="16" s="1"/>
  <c r="AG61" i="16" s="1"/>
  <c r="AG62" i="16" s="1"/>
  <c r="AG63" i="16" s="1"/>
  <c r="AG64" i="16" s="1"/>
  <c r="B12" i="16"/>
  <c r="CF11" i="16"/>
  <c r="CF12" i="16" s="1"/>
  <c r="CF13" i="16" s="1"/>
  <c r="AY11" i="16"/>
  <c r="AY12" i="16" s="1"/>
  <c r="AY13" i="16" s="1"/>
  <c r="AY14" i="16" s="1"/>
  <c r="AY15" i="16" s="1"/>
  <c r="AY16" i="16" s="1"/>
  <c r="AY17" i="16" s="1"/>
  <c r="AY18" i="16" s="1"/>
  <c r="AY19" i="16" s="1"/>
  <c r="AY20" i="16" s="1"/>
  <c r="AY21" i="16" s="1"/>
  <c r="AY22" i="16" s="1"/>
  <c r="AY23" i="16" s="1"/>
  <c r="AY24" i="16" s="1"/>
  <c r="AY25" i="16" s="1"/>
  <c r="AY26" i="16" s="1"/>
  <c r="AY27" i="16" s="1"/>
  <c r="AY28" i="16" s="1"/>
  <c r="AY29" i="16" s="1"/>
  <c r="AY30" i="16" s="1"/>
  <c r="AY31" i="16" s="1"/>
  <c r="AY32" i="16" s="1"/>
  <c r="AY33" i="16" s="1"/>
  <c r="AY34" i="16" s="1"/>
  <c r="AY35" i="16" s="1"/>
  <c r="AY36" i="16" s="1"/>
  <c r="AY37" i="16" s="1"/>
  <c r="AY38" i="16" s="1"/>
  <c r="AY39" i="16" s="1"/>
  <c r="AY40" i="16" s="1"/>
  <c r="AY41" i="16" s="1"/>
  <c r="AY42" i="16" s="1"/>
  <c r="AY43" i="16" s="1"/>
  <c r="AY44" i="16" s="1"/>
  <c r="AY45" i="16" s="1"/>
  <c r="AY46" i="16" s="1"/>
  <c r="AY47" i="16" s="1"/>
  <c r="AY48" i="16" s="1"/>
  <c r="AY49" i="16" s="1"/>
  <c r="AY50" i="16" s="1"/>
  <c r="AY51" i="16" s="1"/>
  <c r="AY52" i="16" s="1"/>
  <c r="AY53" i="16" s="1"/>
  <c r="AY54" i="16" s="1"/>
  <c r="AY55" i="16" s="1"/>
  <c r="AY56" i="16" s="1"/>
  <c r="AY57" i="16" s="1"/>
  <c r="AY58" i="16" s="1"/>
  <c r="AY59" i="16" s="1"/>
  <c r="AY60" i="16" s="1"/>
  <c r="AY61" i="16" s="1"/>
  <c r="AY62" i="16" s="1"/>
  <c r="AY63" i="16" s="1"/>
  <c r="AY64" i="16" s="1"/>
  <c r="AV11" i="16"/>
  <c r="AV12" i="16" s="1"/>
  <c r="AV13" i="16" s="1"/>
  <c r="AV14" i="16" s="1"/>
  <c r="AV15" i="16" s="1"/>
  <c r="AV16" i="16" s="1"/>
  <c r="AV17" i="16" s="1"/>
  <c r="AV18" i="16" s="1"/>
  <c r="AV19" i="16" s="1"/>
  <c r="AV20" i="16" s="1"/>
  <c r="AV21" i="16" s="1"/>
  <c r="AV22" i="16" s="1"/>
  <c r="B11" i="16"/>
  <c r="CX10" i="16"/>
  <c r="CX11" i="16" s="1"/>
  <c r="CX12" i="16" s="1"/>
  <c r="CX13" i="16" s="1"/>
  <c r="CX14" i="16" s="1"/>
  <c r="CX15" i="16" s="1"/>
  <c r="CX16" i="16" s="1"/>
  <c r="CX17" i="16" s="1"/>
  <c r="CX18" i="16" s="1"/>
  <c r="CX19" i="16" s="1"/>
  <c r="CX20" i="16" s="1"/>
  <c r="CX21" i="16" s="1"/>
  <c r="CX22" i="16" s="1"/>
  <c r="CX23" i="16" s="1"/>
  <c r="CX24" i="16" s="1"/>
  <c r="CX25" i="16" s="1"/>
  <c r="CX26" i="16" s="1"/>
  <c r="CX27" i="16" s="1"/>
  <c r="CX28" i="16" s="1"/>
  <c r="CX29" i="16" s="1"/>
  <c r="CX30" i="16" s="1"/>
  <c r="CX31" i="16" s="1"/>
  <c r="CX32" i="16" s="1"/>
  <c r="CX33" i="16" s="1"/>
  <c r="CX34" i="16" s="1"/>
  <c r="CX35" i="16" s="1"/>
  <c r="CX36" i="16" s="1"/>
  <c r="CX37" i="16" s="1"/>
  <c r="CX38" i="16" s="1"/>
  <c r="CX39" i="16" s="1"/>
  <c r="CX40" i="16" s="1"/>
  <c r="CX41" i="16" s="1"/>
  <c r="CX42" i="16" s="1"/>
  <c r="CX43" i="16" s="1"/>
  <c r="CX44" i="16" s="1"/>
  <c r="CX45" i="16" s="1"/>
  <c r="CX46" i="16" s="1"/>
  <c r="CX47" i="16" s="1"/>
  <c r="CX48" i="16" s="1"/>
  <c r="CX49" i="16" s="1"/>
  <c r="CX50" i="16" s="1"/>
  <c r="CX51" i="16" s="1"/>
  <c r="CX52" i="16" s="1"/>
  <c r="CX53" i="16" s="1"/>
  <c r="CX54" i="16" s="1"/>
  <c r="CX55" i="16" s="1"/>
  <c r="CX56" i="16" s="1"/>
  <c r="CX57" i="16" s="1"/>
  <c r="CX58" i="16" s="1"/>
  <c r="CX59" i="16" s="1"/>
  <c r="CX60" i="16" s="1"/>
  <c r="CX61" i="16" s="1"/>
  <c r="CX62" i="16" s="1"/>
  <c r="CX63" i="16" s="1"/>
  <c r="CX64" i="16" s="1"/>
  <c r="CU10" i="16"/>
  <c r="CU11" i="16" s="1"/>
  <c r="CU12" i="16" s="1"/>
  <c r="CU13" i="16" s="1"/>
  <c r="CU14" i="16" s="1"/>
  <c r="CU15" i="16" s="1"/>
  <c r="CU16" i="16" s="1"/>
  <c r="CU17" i="16" s="1"/>
  <c r="CU18" i="16" s="1"/>
  <c r="CU19" i="16" s="1"/>
  <c r="CU20" i="16" s="1"/>
  <c r="CU21" i="16" s="1"/>
  <c r="CU22" i="16" s="1"/>
  <c r="CU23" i="16" s="1"/>
  <c r="CU24" i="16" s="1"/>
  <c r="CU25" i="16" s="1"/>
  <c r="CU26" i="16" s="1"/>
  <c r="CU27" i="16" s="1"/>
  <c r="CU28" i="16" s="1"/>
  <c r="CU29" i="16" s="1"/>
  <c r="CU30" i="16" s="1"/>
  <c r="CU31" i="16" s="1"/>
  <c r="CU32" i="16" s="1"/>
  <c r="CU33" i="16" s="1"/>
  <c r="CU34" i="16" s="1"/>
  <c r="CU35" i="16" s="1"/>
  <c r="CU36" i="16" s="1"/>
  <c r="CU37" i="16" s="1"/>
  <c r="CU38" i="16" s="1"/>
  <c r="CU39" i="16" s="1"/>
  <c r="CU40" i="16" s="1"/>
  <c r="CU41" i="16" s="1"/>
  <c r="CU42" i="16" s="1"/>
  <c r="CU43" i="16" s="1"/>
  <c r="CU44" i="16" s="1"/>
  <c r="CU45" i="16" s="1"/>
  <c r="CU46" i="16" s="1"/>
  <c r="CU47" i="16" s="1"/>
  <c r="CU48" i="16" s="1"/>
  <c r="CU49" i="16" s="1"/>
  <c r="CU50" i="16" s="1"/>
  <c r="CU51" i="16" s="1"/>
  <c r="CU52" i="16" s="1"/>
  <c r="CU53" i="16" s="1"/>
  <c r="CU54" i="16" s="1"/>
  <c r="CU55" i="16" s="1"/>
  <c r="CU56" i="16" s="1"/>
  <c r="CU57" i="16" s="1"/>
  <c r="CU58" i="16" s="1"/>
  <c r="CU59" i="16" s="1"/>
  <c r="CU60" i="16" s="1"/>
  <c r="CU61" i="16" s="1"/>
  <c r="CU62" i="16" s="1"/>
  <c r="CU63" i="16" s="1"/>
  <c r="CU64" i="16" s="1"/>
  <c r="B10" i="16"/>
  <c r="DM9" i="16"/>
  <c r="DM10" i="16" s="1"/>
  <c r="DM11" i="16" s="1"/>
  <c r="DM12" i="16" s="1"/>
  <c r="DM13" i="16" s="1"/>
  <c r="DM14" i="16" s="1"/>
  <c r="DM15" i="16" s="1"/>
  <c r="DM16" i="16" s="1"/>
  <c r="DM17" i="16" s="1"/>
  <c r="DM18" i="16" s="1"/>
  <c r="DM19" i="16" s="1"/>
  <c r="DM20" i="16" s="1"/>
  <c r="DM21" i="16" s="1"/>
  <c r="DM22" i="16" s="1"/>
  <c r="DM23" i="16" s="1"/>
  <c r="DM24" i="16" s="1"/>
  <c r="DM25" i="16" s="1"/>
  <c r="DM26" i="16" s="1"/>
  <c r="DM27" i="16" s="1"/>
  <c r="DM28" i="16" s="1"/>
  <c r="DM29" i="16" s="1"/>
  <c r="DM30" i="16" s="1"/>
  <c r="DM31" i="16" s="1"/>
  <c r="DM32" i="16" s="1"/>
  <c r="DM33" i="16" s="1"/>
  <c r="DM34" i="16" s="1"/>
  <c r="DM35" i="16" s="1"/>
  <c r="DM36" i="16" s="1"/>
  <c r="DM37" i="16" s="1"/>
  <c r="DM38" i="16" s="1"/>
  <c r="DM39" i="16" s="1"/>
  <c r="DM40" i="16" s="1"/>
  <c r="DM41" i="16" s="1"/>
  <c r="DM42" i="16" s="1"/>
  <c r="DM43" i="16" s="1"/>
  <c r="DM44" i="16" s="1"/>
  <c r="DM45" i="16" s="1"/>
  <c r="DM46" i="16" s="1"/>
  <c r="DM47" i="16" s="1"/>
  <c r="DM48" i="16" s="1"/>
  <c r="DM49" i="16" s="1"/>
  <c r="DM50" i="16" s="1"/>
  <c r="DM51" i="16" s="1"/>
  <c r="DM52" i="16" s="1"/>
  <c r="DM53" i="16" s="1"/>
  <c r="DM54" i="16" s="1"/>
  <c r="DM55" i="16" s="1"/>
  <c r="DM56" i="16" s="1"/>
  <c r="DM57" i="16" s="1"/>
  <c r="DM58" i="16" s="1"/>
  <c r="DM59" i="16" s="1"/>
  <c r="DM60" i="16" s="1"/>
  <c r="DM61" i="16" s="1"/>
  <c r="DM62" i="16" s="1"/>
  <c r="DM63" i="16" s="1"/>
  <c r="DM64" i="16" s="1"/>
  <c r="CC9" i="16"/>
  <c r="CC10" i="16" s="1"/>
  <c r="CC11" i="16" s="1"/>
  <c r="CC12" i="16" s="1"/>
  <c r="CC13" i="16" s="1"/>
  <c r="CC14" i="16" s="1"/>
  <c r="CC15" i="16" s="1"/>
  <c r="CC16" i="16" s="1"/>
  <c r="CC17" i="16" s="1"/>
  <c r="CC18" i="16" s="1"/>
  <c r="CC19" i="16" s="1"/>
  <c r="CC20" i="16" s="1"/>
  <c r="CC21" i="16" s="1"/>
  <c r="CC22" i="16" s="1"/>
  <c r="CC23" i="16" s="1"/>
  <c r="CC24" i="16" s="1"/>
  <c r="CC25" i="16" s="1"/>
  <c r="CC26" i="16" s="1"/>
  <c r="CC27" i="16" s="1"/>
  <c r="CC28" i="16" s="1"/>
  <c r="CC29" i="16" s="1"/>
  <c r="CC30" i="16" s="1"/>
  <c r="CC31" i="16" s="1"/>
  <c r="CC32" i="16" s="1"/>
  <c r="CC33" i="16" s="1"/>
  <c r="CC34" i="16" s="1"/>
  <c r="CC35" i="16" s="1"/>
  <c r="CC36" i="16" s="1"/>
  <c r="CC37" i="16" s="1"/>
  <c r="CC38" i="16" s="1"/>
  <c r="CC39" i="16" s="1"/>
  <c r="CC40" i="16" s="1"/>
  <c r="CC41" i="16" s="1"/>
  <c r="CC42" i="16" s="1"/>
  <c r="CC43" i="16" s="1"/>
  <c r="CC44" i="16" s="1"/>
  <c r="CC45" i="16" s="1"/>
  <c r="CC46" i="16" s="1"/>
  <c r="CC47" i="16" s="1"/>
  <c r="CC48" i="16" s="1"/>
  <c r="CC49" i="16" s="1"/>
  <c r="CC50" i="16" s="1"/>
  <c r="CC51" i="16" s="1"/>
  <c r="CC52" i="16" s="1"/>
  <c r="CC53" i="16" s="1"/>
  <c r="CC54" i="16" s="1"/>
  <c r="CC55" i="16" s="1"/>
  <c r="CC56" i="16" s="1"/>
  <c r="CC57" i="16" s="1"/>
  <c r="CC58" i="16" s="1"/>
  <c r="CC59" i="16" s="1"/>
  <c r="CC60" i="16" s="1"/>
  <c r="CC61" i="16" s="1"/>
  <c r="CC62" i="16" s="1"/>
  <c r="CC63" i="16" s="1"/>
  <c r="CC64" i="16" s="1"/>
  <c r="AP9" i="16"/>
  <c r="AP10" i="16" s="1"/>
  <c r="AP11" i="16" s="1"/>
  <c r="AP12" i="16" s="1"/>
  <c r="AP13" i="16" s="1"/>
  <c r="AP14" i="16" s="1"/>
  <c r="AP15" i="16" s="1"/>
  <c r="AP16" i="16" s="1"/>
  <c r="AP17" i="16" s="1"/>
  <c r="AP18" i="16" s="1"/>
  <c r="AP19" i="16" s="1"/>
  <c r="AP20" i="16" s="1"/>
  <c r="AP21" i="16" s="1"/>
  <c r="AP22" i="16" s="1"/>
  <c r="AP23" i="16" s="1"/>
  <c r="AP24" i="16" s="1"/>
  <c r="AP25" i="16" s="1"/>
  <c r="AP26" i="16" s="1"/>
  <c r="AP27" i="16" s="1"/>
  <c r="AP28" i="16" s="1"/>
  <c r="AP29" i="16" s="1"/>
  <c r="AP30" i="16" s="1"/>
  <c r="AP31" i="16" s="1"/>
  <c r="AP32" i="16" s="1"/>
  <c r="AP33" i="16" s="1"/>
  <c r="AP34" i="16" s="1"/>
  <c r="AP35" i="16" s="1"/>
  <c r="AP36" i="16" s="1"/>
  <c r="AP37" i="16" s="1"/>
  <c r="AP38" i="16" s="1"/>
  <c r="AP39" i="16" s="1"/>
  <c r="AP40" i="16" s="1"/>
  <c r="AP41" i="16" s="1"/>
  <c r="AP42" i="16" s="1"/>
  <c r="AP43" i="16" s="1"/>
  <c r="AP44" i="16" s="1"/>
  <c r="AP45" i="16" s="1"/>
  <c r="N9" i="16"/>
  <c r="N10" i="16" s="1"/>
  <c r="N11" i="16" s="1"/>
  <c r="N12" i="16" s="1"/>
  <c r="N13" i="16" s="1"/>
  <c r="N14" i="16" s="1"/>
  <c r="N15" i="16" s="1"/>
  <c r="N16" i="16" s="1"/>
  <c r="N17" i="16" s="1"/>
  <c r="N18" i="16" s="1"/>
  <c r="N19" i="16" s="1"/>
  <c r="N20" i="16" s="1"/>
  <c r="N21" i="16" s="1"/>
  <c r="N22" i="16" s="1"/>
  <c r="N23" i="16" s="1"/>
  <c r="N24" i="16" s="1"/>
  <c r="N25" i="16" s="1"/>
  <c r="N26" i="16" s="1"/>
  <c r="N27" i="16" s="1"/>
  <c r="N28" i="16" s="1"/>
  <c r="N29" i="16" s="1"/>
  <c r="N30" i="16" s="1"/>
  <c r="N31" i="16" s="1"/>
  <c r="N32" i="16" s="1"/>
  <c r="N33" i="16" s="1"/>
  <c r="N34" i="16" s="1"/>
  <c r="N35" i="16" s="1"/>
  <c r="N36" i="16" s="1"/>
  <c r="N37" i="16" s="1"/>
  <c r="N38" i="16" s="1"/>
  <c r="N39" i="16" s="1"/>
  <c r="N40" i="16" s="1"/>
  <c r="N41" i="16" s="1"/>
  <c r="N42" i="16" s="1"/>
  <c r="N43" i="16" s="1"/>
  <c r="N44" i="16" s="1"/>
  <c r="N45" i="16" s="1"/>
  <c r="N46" i="16" s="1"/>
  <c r="N47" i="16" s="1"/>
  <c r="N48" i="16" s="1"/>
  <c r="N49" i="16" s="1"/>
  <c r="N50" i="16" s="1"/>
  <c r="N51" i="16" s="1"/>
  <c r="B9" i="16"/>
  <c r="B8" i="16"/>
  <c r="DG7" i="16"/>
  <c r="DG8" i="16" s="1"/>
  <c r="DG9" i="16" s="1"/>
  <c r="DG10" i="16" s="1"/>
  <c r="DG11" i="16" s="1"/>
  <c r="DG12" i="16" s="1"/>
  <c r="DG13" i="16" s="1"/>
  <c r="DG14" i="16" s="1"/>
  <c r="DG15" i="16" s="1"/>
  <c r="DG16" i="16" s="1"/>
  <c r="DG17" i="16" s="1"/>
  <c r="DG18" i="16" s="1"/>
  <c r="DG19" i="16" s="1"/>
  <c r="DG20" i="16" s="1"/>
  <c r="DG21" i="16" s="1"/>
  <c r="DG22" i="16" s="1"/>
  <c r="DG23" i="16" s="1"/>
  <c r="DG24" i="16" s="1"/>
  <c r="DG25" i="16" s="1"/>
  <c r="DG26" i="16" s="1"/>
  <c r="DG27" i="16" s="1"/>
  <c r="DG28" i="16" s="1"/>
  <c r="DG29" i="16" s="1"/>
  <c r="DG30" i="16" s="1"/>
  <c r="DG31" i="16" s="1"/>
  <c r="DG32" i="16" s="1"/>
  <c r="DG33" i="16" s="1"/>
  <c r="DG34" i="16" s="1"/>
  <c r="DG35" i="16" s="1"/>
  <c r="DG36" i="16" s="1"/>
  <c r="DG37" i="16" s="1"/>
  <c r="DG38" i="16" s="1"/>
  <c r="DG39" i="16" s="1"/>
  <c r="DG40" i="16" s="1"/>
  <c r="DG41" i="16" s="1"/>
  <c r="DG42" i="16" s="1"/>
  <c r="DG43" i="16" s="1"/>
  <c r="DG44" i="16" s="1"/>
  <c r="DG45" i="16" s="1"/>
  <c r="DG46" i="16" s="1"/>
  <c r="DG47" i="16" s="1"/>
  <c r="DG48" i="16" s="1"/>
  <c r="DG49" i="16" s="1"/>
  <c r="DG50" i="16" s="1"/>
  <c r="DG51" i="16" s="1"/>
  <c r="DG52" i="16" s="1"/>
  <c r="DG53" i="16" s="1"/>
  <c r="DG54" i="16" s="1"/>
  <c r="DG55" i="16" s="1"/>
  <c r="DG56" i="16" s="1"/>
  <c r="DG57" i="16" s="1"/>
  <c r="DG58" i="16" s="1"/>
  <c r="DG59" i="16" s="1"/>
  <c r="DG60" i="16" s="1"/>
  <c r="DG61" i="16" s="1"/>
  <c r="DG62" i="16" s="1"/>
  <c r="DG63" i="16" s="1"/>
  <c r="DG64" i="16" s="1"/>
  <c r="DD7" i="16"/>
  <c r="DD8" i="16" s="1"/>
  <c r="DD9" i="16" s="1"/>
  <c r="DD10" i="16" s="1"/>
  <c r="DD11" i="16" s="1"/>
  <c r="DD12" i="16" s="1"/>
  <c r="DD13" i="16" s="1"/>
  <c r="DD14" i="16" s="1"/>
  <c r="DD15" i="16" s="1"/>
  <c r="DD16" i="16" s="1"/>
  <c r="DD17" i="16" s="1"/>
  <c r="DD18" i="16" s="1"/>
  <c r="DD19" i="16" s="1"/>
  <c r="DD20" i="16" s="1"/>
  <c r="DD21" i="16" s="1"/>
  <c r="DD22" i="16" s="1"/>
  <c r="DD23" i="16" s="1"/>
  <c r="DD24" i="16" s="1"/>
  <c r="DD25" i="16" s="1"/>
  <c r="DD26" i="16" s="1"/>
  <c r="DD27" i="16" s="1"/>
  <c r="DD28" i="16" s="1"/>
  <c r="DD29" i="16" s="1"/>
  <c r="DD30" i="16" s="1"/>
  <c r="DD31" i="16" s="1"/>
  <c r="DD32" i="16" s="1"/>
  <c r="DD33" i="16" s="1"/>
  <c r="DD34" i="16" s="1"/>
  <c r="DD35" i="16" s="1"/>
  <c r="DD36" i="16" s="1"/>
  <c r="DD37" i="16" s="1"/>
  <c r="DD38" i="16" s="1"/>
  <c r="DD39" i="16" s="1"/>
  <c r="DD40" i="16" s="1"/>
  <c r="DD41" i="16" s="1"/>
  <c r="DD42" i="16" s="1"/>
  <c r="DD43" i="16" s="1"/>
  <c r="DD44" i="16" s="1"/>
  <c r="DD45" i="16" s="1"/>
  <c r="DD46" i="16" s="1"/>
  <c r="DD47" i="16" s="1"/>
  <c r="DD48" i="16" s="1"/>
  <c r="DD49" i="16" s="1"/>
  <c r="DD50" i="16" s="1"/>
  <c r="DD51" i="16" s="1"/>
  <c r="DD52" i="16" s="1"/>
  <c r="DD53" i="16" s="1"/>
  <c r="DD54" i="16" s="1"/>
  <c r="DD55" i="16" s="1"/>
  <c r="DD56" i="16" s="1"/>
  <c r="DD57" i="16" s="1"/>
  <c r="DD58" i="16" s="1"/>
  <c r="DD59" i="16" s="1"/>
  <c r="DD60" i="16" s="1"/>
  <c r="DD61" i="16" s="1"/>
  <c r="DD62" i="16" s="1"/>
  <c r="DD63" i="16" s="1"/>
  <c r="DD64" i="16" s="1"/>
  <c r="BW7" i="16"/>
  <c r="BW8" i="16" s="1"/>
  <c r="BW9" i="16" s="1"/>
  <c r="BW10" i="16" s="1"/>
  <c r="BW11" i="16" s="1"/>
  <c r="BW12" i="16" s="1"/>
  <c r="BW13" i="16" s="1"/>
  <c r="BW14" i="16" s="1"/>
  <c r="BW15" i="16" s="1"/>
  <c r="BW16" i="16" s="1"/>
  <c r="BW17" i="16" s="1"/>
  <c r="BW18" i="16" s="1"/>
  <c r="BW19" i="16" s="1"/>
  <c r="BW20" i="16" s="1"/>
  <c r="BW21" i="16" s="1"/>
  <c r="BW22" i="16" s="1"/>
  <c r="BW23" i="16" s="1"/>
  <c r="BW24" i="16" s="1"/>
  <c r="BW25" i="16" s="1"/>
  <c r="BW26" i="16" s="1"/>
  <c r="BW27" i="16" s="1"/>
  <c r="BW28" i="16" s="1"/>
  <c r="BW29" i="16" s="1"/>
  <c r="BW30" i="16" s="1"/>
  <c r="BW31" i="16" s="1"/>
  <c r="BW32" i="16" s="1"/>
  <c r="BW33" i="16" s="1"/>
  <c r="BW34" i="16" s="1"/>
  <c r="BW35" i="16" s="1"/>
  <c r="BW36" i="16" s="1"/>
  <c r="BW37" i="16" s="1"/>
  <c r="BW38" i="16" s="1"/>
  <c r="BW39" i="16" s="1"/>
  <c r="BW40" i="16" s="1"/>
  <c r="BW41" i="16" s="1"/>
  <c r="BW42" i="16" s="1"/>
  <c r="BW43" i="16" s="1"/>
  <c r="BW44" i="16" s="1"/>
  <c r="BW45" i="16" s="1"/>
  <c r="BW46" i="16" s="1"/>
  <c r="BW47" i="16" s="1"/>
  <c r="BW48" i="16" s="1"/>
  <c r="BW49" i="16" s="1"/>
  <c r="BW50" i="16" s="1"/>
  <c r="BW51" i="16" s="1"/>
  <c r="BW52" i="16" s="1"/>
  <c r="BW53" i="16" s="1"/>
  <c r="BW54" i="16" s="1"/>
  <c r="BW55" i="16" s="1"/>
  <c r="BW56" i="16" s="1"/>
  <c r="BW57" i="16" s="1"/>
  <c r="BW58" i="16" s="1"/>
  <c r="BW59" i="16" s="1"/>
  <c r="BW60" i="16" s="1"/>
  <c r="BW61" i="16" s="1"/>
  <c r="BW62" i="16" s="1"/>
  <c r="BW63" i="16" s="1"/>
  <c r="BW64" i="16" s="1"/>
  <c r="B7" i="16"/>
  <c r="DS6" i="16"/>
  <c r="DS7" i="16" s="1"/>
  <c r="DS8" i="16" s="1"/>
  <c r="DS9" i="16" s="1"/>
  <c r="DS10" i="16" s="1"/>
  <c r="DS11" i="16" s="1"/>
  <c r="DS12" i="16" s="1"/>
  <c r="DS13" i="16" s="1"/>
  <c r="DS14" i="16" s="1"/>
  <c r="DS15" i="16" s="1"/>
  <c r="DS16" i="16" s="1"/>
  <c r="DS17" i="16" s="1"/>
  <c r="DS18" i="16" s="1"/>
  <c r="DS19" i="16" s="1"/>
  <c r="DS20" i="16" s="1"/>
  <c r="DS21" i="16" s="1"/>
  <c r="DS22" i="16" s="1"/>
  <c r="DS23" i="16" s="1"/>
  <c r="DS24" i="16" s="1"/>
  <c r="DS25" i="16" s="1"/>
  <c r="DS26" i="16" s="1"/>
  <c r="DS27" i="16" s="1"/>
  <c r="DS28" i="16" s="1"/>
  <c r="DS29" i="16" s="1"/>
  <c r="DS30" i="16" s="1"/>
  <c r="DS31" i="16" s="1"/>
  <c r="DS32" i="16" s="1"/>
  <c r="DS33" i="16" s="1"/>
  <c r="DS34" i="16" s="1"/>
  <c r="DS35" i="16" s="1"/>
  <c r="DS36" i="16" s="1"/>
  <c r="DS37" i="16" s="1"/>
  <c r="DS38" i="16" s="1"/>
  <c r="DS39" i="16" s="1"/>
  <c r="DS40" i="16" s="1"/>
  <c r="DS41" i="16" s="1"/>
  <c r="DS42" i="16" s="1"/>
  <c r="DS43" i="16" s="1"/>
  <c r="DS44" i="16" s="1"/>
  <c r="DS45" i="16" s="1"/>
  <c r="DS46" i="16" s="1"/>
  <c r="DS47" i="16" s="1"/>
  <c r="DS48" i="16" s="1"/>
  <c r="DS49" i="16" s="1"/>
  <c r="DS50" i="16" s="1"/>
  <c r="DS51" i="16" s="1"/>
  <c r="DS52" i="16" s="1"/>
  <c r="DS53" i="16" s="1"/>
  <c r="DS54" i="16" s="1"/>
  <c r="DS55" i="16" s="1"/>
  <c r="DS56" i="16" s="1"/>
  <c r="DS57" i="16" s="1"/>
  <c r="DS58" i="16" s="1"/>
  <c r="DS59" i="16" s="1"/>
  <c r="DS60" i="16" s="1"/>
  <c r="DS61" i="16" s="1"/>
  <c r="DS62" i="16" s="1"/>
  <c r="DS63" i="16" s="1"/>
  <c r="DS64" i="16" s="1"/>
  <c r="CL6" i="16"/>
  <c r="CL7" i="16" s="1"/>
  <c r="CL8" i="16" s="1"/>
  <c r="CL9" i="16" s="1"/>
  <c r="CL10" i="16" s="1"/>
  <c r="CL11" i="16" s="1"/>
  <c r="CL12" i="16" s="1"/>
  <c r="CL13" i="16" s="1"/>
  <c r="CL14" i="16" s="1"/>
  <c r="CL15" i="16" s="1"/>
  <c r="CL16" i="16" s="1"/>
  <c r="CL17" i="16" s="1"/>
  <c r="CL18" i="16" s="1"/>
  <c r="CL19" i="16" s="1"/>
  <c r="CL20" i="16" s="1"/>
  <c r="CL21" i="16" s="1"/>
  <c r="CL22" i="16" s="1"/>
  <c r="CL23" i="16" s="1"/>
  <c r="CL24" i="16" s="1"/>
  <c r="CL25" i="16" s="1"/>
  <c r="CL26" i="16" s="1"/>
  <c r="CL27" i="16" s="1"/>
  <c r="CL28" i="16" s="1"/>
  <c r="CL29" i="16" s="1"/>
  <c r="CL30" i="16" s="1"/>
  <c r="CL31" i="16" s="1"/>
  <c r="CL32" i="16" s="1"/>
  <c r="CL33" i="16" s="1"/>
  <c r="CL34" i="16" s="1"/>
  <c r="CL35" i="16" s="1"/>
  <c r="CL36" i="16" s="1"/>
  <c r="CL37" i="16" s="1"/>
  <c r="CL38" i="16" s="1"/>
  <c r="CL39" i="16" s="1"/>
  <c r="CL40" i="16" s="1"/>
  <c r="CL41" i="16" s="1"/>
  <c r="CL42" i="16" s="1"/>
  <c r="CL43" i="16" s="1"/>
  <c r="CL44" i="16" s="1"/>
  <c r="CL45" i="16" s="1"/>
  <c r="CL46" i="16" s="1"/>
  <c r="CL47" i="16" s="1"/>
  <c r="CL48" i="16" s="1"/>
  <c r="CL49" i="16" s="1"/>
  <c r="CL50" i="16" s="1"/>
  <c r="CL51" i="16" s="1"/>
  <c r="CL52" i="16" s="1"/>
  <c r="CL53" i="16" s="1"/>
  <c r="CL54" i="16" s="1"/>
  <c r="CL55" i="16" s="1"/>
  <c r="CL56" i="16" s="1"/>
  <c r="CL57" i="16" s="1"/>
  <c r="CL58" i="16" s="1"/>
  <c r="CL59" i="16" s="1"/>
  <c r="CL60" i="16" s="1"/>
  <c r="CL61" i="16" s="1"/>
  <c r="CL62" i="16" s="1"/>
  <c r="CL63" i="16" s="1"/>
  <c r="CL64" i="16" s="1"/>
  <c r="CI6" i="16"/>
  <c r="CI7" i="16" s="1"/>
  <c r="CI8" i="16" s="1"/>
  <c r="CI9" i="16" s="1"/>
  <c r="CI10" i="16" s="1"/>
  <c r="CI11" i="16" s="1"/>
  <c r="CI12" i="16" s="1"/>
  <c r="CI13" i="16" s="1"/>
  <c r="CI14" i="16" s="1"/>
  <c r="CI15" i="16" s="1"/>
  <c r="CI16" i="16" s="1"/>
  <c r="CI17" i="16" s="1"/>
  <c r="CI18" i="16" s="1"/>
  <c r="CI19" i="16" s="1"/>
  <c r="CI20" i="16" s="1"/>
  <c r="CI21" i="16" s="1"/>
  <c r="CI22" i="16" s="1"/>
  <c r="CI23" i="16" s="1"/>
  <c r="CI24" i="16" s="1"/>
  <c r="CI25" i="16" s="1"/>
  <c r="CI26" i="16" s="1"/>
  <c r="CI27" i="16" s="1"/>
  <c r="CI28" i="16" s="1"/>
  <c r="CI29" i="16" s="1"/>
  <c r="CI30" i="16" s="1"/>
  <c r="CI31" i="16" s="1"/>
  <c r="CI32" i="16" s="1"/>
  <c r="CI33" i="16" s="1"/>
  <c r="CI34" i="16" s="1"/>
  <c r="CI35" i="16" s="1"/>
  <c r="CI36" i="16" s="1"/>
  <c r="CI37" i="16" s="1"/>
  <c r="CI38" i="16" s="1"/>
  <c r="CI39" i="16" s="1"/>
  <c r="CI40" i="16" s="1"/>
  <c r="CI41" i="16" s="1"/>
  <c r="CI42" i="16" s="1"/>
  <c r="CI43" i="16" s="1"/>
  <c r="CI44" i="16" s="1"/>
  <c r="CI45" i="16" s="1"/>
  <c r="CI46" i="16" s="1"/>
  <c r="CI47" i="16" s="1"/>
  <c r="CI48" i="16" s="1"/>
  <c r="CI49" i="16" s="1"/>
  <c r="CI50" i="16" s="1"/>
  <c r="CI51" i="16" s="1"/>
  <c r="CI52" i="16" s="1"/>
  <c r="CI53" i="16" s="1"/>
  <c r="CI54" i="16" s="1"/>
  <c r="CI55" i="16" s="1"/>
  <c r="CI56" i="16" s="1"/>
  <c r="CI57" i="16" s="1"/>
  <c r="CI58" i="16" s="1"/>
  <c r="CI59" i="16" s="1"/>
  <c r="CI60" i="16" s="1"/>
  <c r="CI61" i="16" s="1"/>
  <c r="CI62" i="16" s="1"/>
  <c r="CI63" i="16" s="1"/>
  <c r="CI64" i="16" s="1"/>
  <c r="BB6" i="16"/>
  <c r="BB7" i="16" s="1"/>
  <c r="BB8" i="16" s="1"/>
  <c r="BB9" i="16" s="1"/>
  <c r="BB10" i="16" s="1"/>
  <c r="BB11" i="16" s="1"/>
  <c r="BB12" i="16" s="1"/>
  <c r="BB13" i="16" s="1"/>
  <c r="BB14" i="16" s="1"/>
  <c r="BB15" i="16" s="1"/>
  <c r="BB16" i="16" s="1"/>
  <c r="BB17" i="16" s="1"/>
  <c r="BB18" i="16" s="1"/>
  <c r="BB19" i="16" s="1"/>
  <c r="BB20" i="16" s="1"/>
  <c r="BB21" i="16" s="1"/>
  <c r="BB22" i="16" s="1"/>
  <c r="BB23" i="16" s="1"/>
  <c r="BB24" i="16" s="1"/>
  <c r="BB25" i="16" s="1"/>
  <c r="BB26" i="16" s="1"/>
  <c r="BB27" i="16" s="1"/>
  <c r="BB28" i="16" s="1"/>
  <c r="BB29" i="16" s="1"/>
  <c r="BB30" i="16" s="1"/>
  <c r="BB31" i="16" s="1"/>
  <c r="BB32" i="16" s="1"/>
  <c r="BB33" i="16" s="1"/>
  <c r="BB34" i="16" s="1"/>
  <c r="BB35" i="16" s="1"/>
  <c r="BB36" i="16" s="1"/>
  <c r="BB37" i="16" s="1"/>
  <c r="BB38" i="16" s="1"/>
  <c r="BB39" i="16" s="1"/>
  <c r="BB40" i="16" s="1"/>
  <c r="BB41" i="16" s="1"/>
  <c r="BB42" i="16" s="1"/>
  <c r="BB43" i="16" s="1"/>
  <c r="BB44" i="16" s="1"/>
  <c r="BB45" i="16" s="1"/>
  <c r="BB46" i="16" s="1"/>
  <c r="BB47" i="16" s="1"/>
  <c r="BB48" i="16" s="1"/>
  <c r="BB49" i="16" s="1"/>
  <c r="BB50" i="16" s="1"/>
  <c r="BB51" i="16" s="1"/>
  <c r="BB52" i="16" s="1"/>
  <c r="BB53" i="16" s="1"/>
  <c r="BB54" i="16" s="1"/>
  <c r="BB55" i="16" s="1"/>
  <c r="BB56" i="16" s="1"/>
  <c r="BB57" i="16" s="1"/>
  <c r="BB58" i="16" s="1"/>
  <c r="BB59" i="16" s="1"/>
  <c r="BB60" i="16" s="1"/>
  <c r="BB61" i="16" s="1"/>
  <c r="BB62" i="16" s="1"/>
  <c r="BB63" i="16" s="1"/>
  <c r="BB64" i="16" s="1"/>
  <c r="AY6" i="16"/>
  <c r="AY7" i="16" s="1"/>
  <c r="AY8" i="16" s="1"/>
  <c r="AY9" i="16" s="1"/>
  <c r="AY10" i="16" s="1"/>
  <c r="R6" i="16"/>
  <c r="R7" i="16" s="1"/>
  <c r="R8" i="16" s="1"/>
  <c r="R9" i="16" s="1"/>
  <c r="R10" i="16" s="1"/>
  <c r="R11" i="16" s="1"/>
  <c r="R12" i="16" s="1"/>
  <c r="R13" i="16" s="1"/>
  <c r="R14" i="16" s="1"/>
  <c r="R15" i="16" s="1"/>
  <c r="R16" i="16" s="1"/>
  <c r="R17" i="16" s="1"/>
  <c r="R18" i="16" s="1"/>
  <c r="R19" i="16" s="1"/>
  <c r="R20" i="16" s="1"/>
  <c r="R21" i="16" s="1"/>
  <c r="R22" i="16" s="1"/>
  <c r="R23" i="16" s="1"/>
  <c r="R24" i="16" s="1"/>
  <c r="R25" i="16" s="1"/>
  <c r="R26" i="16" s="1"/>
  <c r="R27" i="16" s="1"/>
  <c r="R28" i="16" s="1"/>
  <c r="R29" i="16" s="1"/>
  <c r="R30" i="16" s="1"/>
  <c r="R31" i="16" s="1"/>
  <c r="R32" i="16" s="1"/>
  <c r="R33" i="16" s="1"/>
  <c r="R34" i="16" s="1"/>
  <c r="R35" i="16" s="1"/>
  <c r="R36" i="16" s="1"/>
  <c r="R37" i="16" s="1"/>
  <c r="R38" i="16" s="1"/>
  <c r="R39" i="16" s="1"/>
  <c r="R40" i="16" s="1"/>
  <c r="R41" i="16" s="1"/>
  <c r="R42" i="16" s="1"/>
  <c r="R43" i="16" s="1"/>
  <c r="R44" i="16" s="1"/>
  <c r="R45" i="16" s="1"/>
  <c r="R46" i="16" s="1"/>
  <c r="R47" i="16" s="1"/>
  <c r="R48" i="16" s="1"/>
  <c r="R49" i="16" s="1"/>
  <c r="R50" i="16" s="1"/>
  <c r="R51" i="16" s="1"/>
  <c r="R52" i="16" s="1"/>
  <c r="R53" i="16" s="1"/>
  <c r="R54" i="16" s="1"/>
  <c r="R55" i="16" s="1"/>
  <c r="R56" i="16" s="1"/>
  <c r="R57" i="16" s="1"/>
  <c r="R58" i="16" s="1"/>
  <c r="R59" i="16" s="1"/>
  <c r="R60" i="16" s="1"/>
  <c r="R61" i="16" s="1"/>
  <c r="R62" i="16" s="1"/>
  <c r="R63" i="16" s="1"/>
  <c r="R64" i="16" s="1"/>
  <c r="B6" i="16"/>
  <c r="DG5" i="16"/>
  <c r="DG6" i="16" s="1"/>
  <c r="DD5" i="16"/>
  <c r="DD6" i="16" s="1"/>
  <c r="DA5" i="16"/>
  <c r="DA6" i="16" s="1"/>
  <c r="DA7" i="16" s="1"/>
  <c r="DA8" i="16" s="1"/>
  <c r="DA9" i="16" s="1"/>
  <c r="DA10" i="16" s="1"/>
  <c r="DA11" i="16" s="1"/>
  <c r="CX5" i="16"/>
  <c r="CX6" i="16" s="1"/>
  <c r="CX7" i="16" s="1"/>
  <c r="CX8" i="16" s="1"/>
  <c r="CX9" i="16" s="1"/>
  <c r="BW5" i="16"/>
  <c r="BW6" i="16" s="1"/>
  <c r="BT5" i="16"/>
  <c r="BT6" i="16" s="1"/>
  <c r="BT7" i="16" s="1"/>
  <c r="BT8" i="16" s="1"/>
  <c r="BT9" i="16" s="1"/>
  <c r="BT10" i="16" s="1"/>
  <c r="BT11" i="16" s="1"/>
  <c r="BT12" i="16" s="1"/>
  <c r="BT13" i="16" s="1"/>
  <c r="BT14" i="16" s="1"/>
  <c r="BT15" i="16" s="1"/>
  <c r="BT16" i="16" s="1"/>
  <c r="BT17" i="16" s="1"/>
  <c r="BT18" i="16" s="1"/>
  <c r="BT19" i="16" s="1"/>
  <c r="BT20" i="16" s="1"/>
  <c r="BT21" i="16" s="1"/>
  <c r="BT22" i="16" s="1"/>
  <c r="BT23" i="16" s="1"/>
  <c r="BT24" i="16" s="1"/>
  <c r="BT25" i="16" s="1"/>
  <c r="BT26" i="16" s="1"/>
  <c r="BT27" i="16" s="1"/>
  <c r="BT28" i="16" s="1"/>
  <c r="BT29" i="16" s="1"/>
  <c r="BT30" i="16" s="1"/>
  <c r="BT31" i="16" s="1"/>
  <c r="BT32" i="16" s="1"/>
  <c r="BT33" i="16" s="1"/>
  <c r="BT34" i="16" s="1"/>
  <c r="BT35" i="16" s="1"/>
  <c r="BT36" i="16" s="1"/>
  <c r="BT37" i="16" s="1"/>
  <c r="BT38" i="16" s="1"/>
  <c r="BT39" i="16" s="1"/>
  <c r="BT40" i="16" s="1"/>
  <c r="BT41" i="16" s="1"/>
  <c r="BT42" i="16" s="1"/>
  <c r="BT43" i="16" s="1"/>
  <c r="BT44" i="16" s="1"/>
  <c r="BT45" i="16" s="1"/>
  <c r="BT46" i="16" s="1"/>
  <c r="BT47" i="16" s="1"/>
  <c r="BT48" i="16" s="1"/>
  <c r="BT49" i="16" s="1"/>
  <c r="BT50" i="16" s="1"/>
  <c r="BT51" i="16" s="1"/>
  <c r="BT52" i="16" s="1"/>
  <c r="BT53" i="16" s="1"/>
  <c r="BT54" i="16" s="1"/>
  <c r="BT55" i="16" s="1"/>
  <c r="BT56" i="16" s="1"/>
  <c r="BT57" i="16" s="1"/>
  <c r="BT58" i="16" s="1"/>
  <c r="BT59" i="16" s="1"/>
  <c r="BT60" i="16" s="1"/>
  <c r="BT61" i="16" s="1"/>
  <c r="BT62" i="16" s="1"/>
  <c r="BT63" i="16" s="1"/>
  <c r="BT64" i="16" s="1"/>
  <c r="BQ5" i="16"/>
  <c r="BQ6" i="16" s="1"/>
  <c r="BQ7" i="16" s="1"/>
  <c r="BQ8" i="16" s="1"/>
  <c r="BQ9" i="16" s="1"/>
  <c r="BQ10" i="16" s="1"/>
  <c r="BQ11" i="16" s="1"/>
  <c r="BQ12" i="16" s="1"/>
  <c r="BQ13" i="16" s="1"/>
  <c r="BQ14" i="16" s="1"/>
  <c r="BQ15" i="16" s="1"/>
  <c r="BQ16" i="16" s="1"/>
  <c r="BQ17" i="16" s="1"/>
  <c r="BQ18" i="16" s="1"/>
  <c r="BQ19" i="16" s="1"/>
  <c r="BQ20" i="16" s="1"/>
  <c r="BQ21" i="16" s="1"/>
  <c r="BQ22" i="16" s="1"/>
  <c r="BQ23" i="16" s="1"/>
  <c r="BQ24" i="16" s="1"/>
  <c r="BQ25" i="16" s="1"/>
  <c r="BQ26" i="16" s="1"/>
  <c r="BQ27" i="16" s="1"/>
  <c r="BQ28" i="16" s="1"/>
  <c r="BQ29" i="16" s="1"/>
  <c r="BQ30" i="16" s="1"/>
  <c r="BQ31" i="16" s="1"/>
  <c r="BQ32" i="16" s="1"/>
  <c r="BQ33" i="16" s="1"/>
  <c r="BQ34" i="16" s="1"/>
  <c r="BQ35" i="16" s="1"/>
  <c r="BQ36" i="16" s="1"/>
  <c r="BQ37" i="16" s="1"/>
  <c r="BQ38" i="16" s="1"/>
  <c r="BQ39" i="16" s="1"/>
  <c r="BQ40" i="16" s="1"/>
  <c r="BQ41" i="16" s="1"/>
  <c r="BQ42" i="16" s="1"/>
  <c r="BQ43" i="16" s="1"/>
  <c r="BQ44" i="16" s="1"/>
  <c r="BQ45" i="16" s="1"/>
  <c r="BQ46" i="16" s="1"/>
  <c r="BQ47" i="16" s="1"/>
  <c r="BQ48" i="16" s="1"/>
  <c r="BQ49" i="16" s="1"/>
  <c r="BQ50" i="16" s="1"/>
  <c r="BQ51" i="16" s="1"/>
  <c r="BQ52" i="16" s="1"/>
  <c r="BQ53" i="16" s="1"/>
  <c r="BQ54" i="16" s="1"/>
  <c r="BQ55" i="16" s="1"/>
  <c r="BQ56" i="16" s="1"/>
  <c r="BQ57" i="16" s="1"/>
  <c r="BQ58" i="16" s="1"/>
  <c r="BQ59" i="16" s="1"/>
  <c r="BQ60" i="16" s="1"/>
  <c r="BQ61" i="16" s="1"/>
  <c r="BQ62" i="16" s="1"/>
  <c r="BQ63" i="16" s="1"/>
  <c r="BQ64" i="16" s="1"/>
  <c r="BN5" i="16"/>
  <c r="BN6" i="16" s="1"/>
  <c r="BN7" i="16" s="1"/>
  <c r="BN8" i="16" s="1"/>
  <c r="BN9" i="16" s="1"/>
  <c r="BN10" i="16" s="1"/>
  <c r="BN11" i="16" s="1"/>
  <c r="BN12" i="16" s="1"/>
  <c r="BN13" i="16" s="1"/>
  <c r="BN14" i="16" s="1"/>
  <c r="BN15" i="16" s="1"/>
  <c r="BN16" i="16" s="1"/>
  <c r="BN17" i="16" s="1"/>
  <c r="BN18" i="16" s="1"/>
  <c r="BN19" i="16" s="1"/>
  <c r="BN20" i="16" s="1"/>
  <c r="BN21" i="16" s="1"/>
  <c r="BN22" i="16" s="1"/>
  <c r="BN23" i="16" s="1"/>
  <c r="BN24" i="16" s="1"/>
  <c r="BN25" i="16" s="1"/>
  <c r="BN26" i="16" s="1"/>
  <c r="BN27" i="16" s="1"/>
  <c r="BN28" i="16" s="1"/>
  <c r="BN29" i="16" s="1"/>
  <c r="BN30" i="16" s="1"/>
  <c r="BN31" i="16" s="1"/>
  <c r="BN32" i="16" s="1"/>
  <c r="BN33" i="16" s="1"/>
  <c r="BN34" i="16" s="1"/>
  <c r="BN35" i="16" s="1"/>
  <c r="BN36" i="16" s="1"/>
  <c r="BN37" i="16" s="1"/>
  <c r="BN38" i="16" s="1"/>
  <c r="BN39" i="16" s="1"/>
  <c r="BN40" i="16" s="1"/>
  <c r="BN41" i="16" s="1"/>
  <c r="BN42" i="16" s="1"/>
  <c r="BN43" i="16" s="1"/>
  <c r="BN44" i="16" s="1"/>
  <c r="BN45" i="16" s="1"/>
  <c r="BN46" i="16" s="1"/>
  <c r="BN47" i="16" s="1"/>
  <c r="BN48" i="16" s="1"/>
  <c r="BN49" i="16" s="1"/>
  <c r="BN50" i="16" s="1"/>
  <c r="BN51" i="16" s="1"/>
  <c r="BN52" i="16" s="1"/>
  <c r="BN53" i="16" s="1"/>
  <c r="BN54" i="16" s="1"/>
  <c r="BN55" i="16" s="1"/>
  <c r="BN56" i="16" s="1"/>
  <c r="BN57" i="16" s="1"/>
  <c r="BN58" i="16" s="1"/>
  <c r="BN59" i="16" s="1"/>
  <c r="BN60" i="16" s="1"/>
  <c r="BN61" i="16" s="1"/>
  <c r="BN62" i="16" s="1"/>
  <c r="BN63" i="16" s="1"/>
  <c r="BN64" i="16" s="1"/>
  <c r="AM5" i="16"/>
  <c r="AM6" i="16" s="1"/>
  <c r="AM7" i="16" s="1"/>
  <c r="AM8" i="16" s="1"/>
  <c r="AM9" i="16" s="1"/>
  <c r="AM10" i="16" s="1"/>
  <c r="AM11" i="16" s="1"/>
  <c r="AM12" i="16" s="1"/>
  <c r="AM13" i="16" s="1"/>
  <c r="AM14" i="16" s="1"/>
  <c r="AM15" i="16" s="1"/>
  <c r="AM16" i="16" s="1"/>
  <c r="AM17" i="16" s="1"/>
  <c r="AM18" i="16" s="1"/>
  <c r="AM19" i="16" s="1"/>
  <c r="AM20" i="16" s="1"/>
  <c r="AM21" i="16" s="1"/>
  <c r="AM22" i="16" s="1"/>
  <c r="AM23" i="16" s="1"/>
  <c r="AM24" i="16" s="1"/>
  <c r="AM25" i="16" s="1"/>
  <c r="AM26" i="16" s="1"/>
  <c r="AM27" i="16" s="1"/>
  <c r="AM28" i="16" s="1"/>
  <c r="AM29" i="16" s="1"/>
  <c r="AM30" i="16" s="1"/>
  <c r="AM31" i="16" s="1"/>
  <c r="AM32" i="16" s="1"/>
  <c r="AM33" i="16" s="1"/>
  <c r="AM34" i="16" s="1"/>
  <c r="AM35" i="16" s="1"/>
  <c r="AM36" i="16" s="1"/>
  <c r="AM37" i="16" s="1"/>
  <c r="AM38" i="16" s="1"/>
  <c r="AM39" i="16" s="1"/>
  <c r="AM40" i="16" s="1"/>
  <c r="AM41" i="16" s="1"/>
  <c r="AM42" i="16" s="1"/>
  <c r="AM43" i="16" s="1"/>
  <c r="AM44" i="16" s="1"/>
  <c r="AM45" i="16" s="1"/>
  <c r="AM46" i="16" s="1"/>
  <c r="AM47" i="16" s="1"/>
  <c r="AM48" i="16" s="1"/>
  <c r="AM49" i="16" s="1"/>
  <c r="AM50" i="16" s="1"/>
  <c r="AM51" i="16" s="1"/>
  <c r="AM52" i="16" s="1"/>
  <c r="AM53" i="16" s="1"/>
  <c r="AM54" i="16" s="1"/>
  <c r="AM55" i="16" s="1"/>
  <c r="AM56" i="16" s="1"/>
  <c r="AM57" i="16" s="1"/>
  <c r="AM58" i="16" s="1"/>
  <c r="AM59" i="16" s="1"/>
  <c r="AM60" i="16" s="1"/>
  <c r="AM61" i="16" s="1"/>
  <c r="AM62" i="16" s="1"/>
  <c r="AM63" i="16" s="1"/>
  <c r="AM64" i="16" s="1"/>
  <c r="AJ5" i="16"/>
  <c r="AJ6" i="16" s="1"/>
  <c r="AJ7" i="16" s="1"/>
  <c r="AJ8" i="16" s="1"/>
  <c r="AJ9" i="16" s="1"/>
  <c r="AJ10" i="16" s="1"/>
  <c r="AJ11" i="16" s="1"/>
  <c r="AJ12" i="16" s="1"/>
  <c r="AJ13" i="16" s="1"/>
  <c r="AJ14" i="16" s="1"/>
  <c r="AJ15" i="16" s="1"/>
  <c r="AJ16" i="16" s="1"/>
  <c r="AJ17" i="16" s="1"/>
  <c r="AJ18" i="16" s="1"/>
  <c r="AJ19" i="16" s="1"/>
  <c r="AJ20" i="16" s="1"/>
  <c r="AJ21" i="16" s="1"/>
  <c r="AJ22" i="16" s="1"/>
  <c r="AJ23" i="16" s="1"/>
  <c r="AJ24" i="16" s="1"/>
  <c r="AJ25" i="16" s="1"/>
  <c r="AJ26" i="16" s="1"/>
  <c r="AJ27" i="16" s="1"/>
  <c r="AJ28" i="16" s="1"/>
  <c r="AJ29" i="16" s="1"/>
  <c r="AJ30" i="16" s="1"/>
  <c r="AJ31" i="16" s="1"/>
  <c r="AJ32" i="16" s="1"/>
  <c r="AJ33" i="16" s="1"/>
  <c r="AJ34" i="16" s="1"/>
  <c r="AJ35" i="16" s="1"/>
  <c r="AJ36" i="16" s="1"/>
  <c r="AJ37" i="16" s="1"/>
  <c r="AJ38" i="16" s="1"/>
  <c r="AJ39" i="16" s="1"/>
  <c r="AJ40" i="16" s="1"/>
  <c r="AJ41" i="16" s="1"/>
  <c r="AJ42" i="16" s="1"/>
  <c r="AJ43" i="16" s="1"/>
  <c r="AJ44" i="16" s="1"/>
  <c r="AJ45" i="16" s="1"/>
  <c r="AJ46" i="16" s="1"/>
  <c r="AJ47" i="16" s="1"/>
  <c r="AJ48" i="16" s="1"/>
  <c r="AJ49" i="16" s="1"/>
  <c r="AJ50" i="16" s="1"/>
  <c r="AJ51" i="16" s="1"/>
  <c r="AJ52" i="16" s="1"/>
  <c r="AJ53" i="16" s="1"/>
  <c r="AJ54" i="16" s="1"/>
  <c r="AJ55" i="16" s="1"/>
  <c r="AJ56" i="16" s="1"/>
  <c r="AJ57" i="16" s="1"/>
  <c r="AJ58" i="16" s="1"/>
  <c r="AJ59" i="16" s="1"/>
  <c r="AJ60" i="16" s="1"/>
  <c r="AJ61" i="16" s="1"/>
  <c r="AJ62" i="16" s="1"/>
  <c r="AJ63" i="16" s="1"/>
  <c r="AJ64" i="16" s="1"/>
  <c r="AG5" i="16"/>
  <c r="AG6" i="16" s="1"/>
  <c r="AG7" i="16" s="1"/>
  <c r="AG8" i="16" s="1"/>
  <c r="AG9" i="16" s="1"/>
  <c r="AG10" i="16" s="1"/>
  <c r="AG11" i="16" s="1"/>
  <c r="AD5" i="16"/>
  <c r="AD6" i="16" s="1"/>
  <c r="AD7" i="16" s="1"/>
  <c r="AD8" i="16" s="1"/>
  <c r="AD9" i="16" s="1"/>
  <c r="AD10" i="16" s="1"/>
  <c r="AD11" i="16" s="1"/>
  <c r="AD12" i="16" s="1"/>
  <c r="AD13" i="16" s="1"/>
  <c r="AD14" i="16" s="1"/>
  <c r="AD15" i="16" s="1"/>
  <c r="AD16" i="16" s="1"/>
  <c r="AD17" i="16" s="1"/>
  <c r="AD18" i="16" s="1"/>
  <c r="AD19" i="16" s="1"/>
  <c r="AD20" i="16" s="1"/>
  <c r="AD21" i="16" s="1"/>
  <c r="AD22" i="16" s="1"/>
  <c r="AD23" i="16" s="1"/>
  <c r="AD24" i="16" s="1"/>
  <c r="AD25" i="16" s="1"/>
  <c r="AD26" i="16" s="1"/>
  <c r="AD27" i="16" s="1"/>
  <c r="AD28" i="16" s="1"/>
  <c r="AD29" i="16" s="1"/>
  <c r="AD30" i="16" s="1"/>
  <c r="AD31" i="16" s="1"/>
  <c r="AD32" i="16" s="1"/>
  <c r="AD33" i="16" s="1"/>
  <c r="AD34" i="16" s="1"/>
  <c r="AD35" i="16" s="1"/>
  <c r="AD36" i="16" s="1"/>
  <c r="AD37" i="16" s="1"/>
  <c r="AD38" i="16" s="1"/>
  <c r="AD39" i="16" s="1"/>
  <c r="AD40" i="16" s="1"/>
  <c r="AD41" i="16" s="1"/>
  <c r="AD42" i="16" s="1"/>
  <c r="AD43" i="16" s="1"/>
  <c r="AD44" i="16" s="1"/>
  <c r="AD45" i="16" s="1"/>
  <c r="AD46" i="16" s="1"/>
  <c r="AD47" i="16" s="1"/>
  <c r="AD48" i="16" s="1"/>
  <c r="AD49" i="16" s="1"/>
  <c r="AD50" i="16" s="1"/>
  <c r="AD51" i="16" s="1"/>
  <c r="AD52" i="16" s="1"/>
  <c r="AD53" i="16" s="1"/>
  <c r="AD54" i="16" s="1"/>
  <c r="AD55" i="16" s="1"/>
  <c r="AD56" i="16" s="1"/>
  <c r="AD57" i="16" s="1"/>
  <c r="AD58" i="16" s="1"/>
  <c r="AD59" i="16" s="1"/>
  <c r="AD60" i="16" s="1"/>
  <c r="AD61" i="16" s="1"/>
  <c r="AD62" i="16" s="1"/>
  <c r="AD63" i="16" s="1"/>
  <c r="AD64" i="16" s="1"/>
  <c r="B5" i="16"/>
  <c r="DS4" i="16"/>
  <c r="DS5" i="16" s="1"/>
  <c r="DP4" i="16"/>
  <c r="DP5" i="16" s="1"/>
  <c r="DP6" i="16" s="1"/>
  <c r="DP7" i="16" s="1"/>
  <c r="DP8" i="16" s="1"/>
  <c r="DP9" i="16" s="1"/>
  <c r="DP10" i="16" s="1"/>
  <c r="DP11" i="16" s="1"/>
  <c r="DP12" i="16" s="1"/>
  <c r="DP13" i="16" s="1"/>
  <c r="DP14" i="16" s="1"/>
  <c r="DP15" i="16" s="1"/>
  <c r="DP16" i="16" s="1"/>
  <c r="DP17" i="16" s="1"/>
  <c r="DP18" i="16" s="1"/>
  <c r="DP19" i="16" s="1"/>
  <c r="DP20" i="16" s="1"/>
  <c r="DP21" i="16" s="1"/>
  <c r="DP22" i="16" s="1"/>
  <c r="DP23" i="16" s="1"/>
  <c r="DP24" i="16" s="1"/>
  <c r="DP25" i="16" s="1"/>
  <c r="DP26" i="16" s="1"/>
  <c r="DP27" i="16" s="1"/>
  <c r="DP28" i="16" s="1"/>
  <c r="DP29" i="16" s="1"/>
  <c r="DP30" i="16" s="1"/>
  <c r="DP31" i="16" s="1"/>
  <c r="DP32" i="16" s="1"/>
  <c r="DP33" i="16" s="1"/>
  <c r="DP34" i="16" s="1"/>
  <c r="DP35" i="16" s="1"/>
  <c r="DP36" i="16" s="1"/>
  <c r="DP37" i="16" s="1"/>
  <c r="DP38" i="16" s="1"/>
  <c r="DP39" i="16" s="1"/>
  <c r="DP40" i="16" s="1"/>
  <c r="DP41" i="16" s="1"/>
  <c r="DP42" i="16" s="1"/>
  <c r="DP43" i="16" s="1"/>
  <c r="DP44" i="16" s="1"/>
  <c r="DP45" i="16" s="1"/>
  <c r="DP46" i="16" s="1"/>
  <c r="DP47" i="16" s="1"/>
  <c r="DP48" i="16" s="1"/>
  <c r="DP49" i="16" s="1"/>
  <c r="DP50" i="16" s="1"/>
  <c r="DP51" i="16" s="1"/>
  <c r="DP52" i="16" s="1"/>
  <c r="DP53" i="16" s="1"/>
  <c r="DP54" i="16" s="1"/>
  <c r="DP55" i="16" s="1"/>
  <c r="DP56" i="16" s="1"/>
  <c r="DP57" i="16" s="1"/>
  <c r="DP58" i="16" s="1"/>
  <c r="DP59" i="16" s="1"/>
  <c r="DP60" i="16" s="1"/>
  <c r="DP61" i="16" s="1"/>
  <c r="DP62" i="16" s="1"/>
  <c r="DP63" i="16" s="1"/>
  <c r="DP64" i="16" s="1"/>
  <c r="DM4" i="16"/>
  <c r="DM5" i="16" s="1"/>
  <c r="DM6" i="16" s="1"/>
  <c r="DM7" i="16" s="1"/>
  <c r="DM8" i="16" s="1"/>
  <c r="DJ4" i="16"/>
  <c r="DJ5" i="16" s="1"/>
  <c r="DJ6" i="16" s="1"/>
  <c r="DJ7" i="16" s="1"/>
  <c r="DJ8" i="16" s="1"/>
  <c r="DJ9" i="16" s="1"/>
  <c r="DJ10" i="16" s="1"/>
  <c r="DJ11" i="16" s="1"/>
  <c r="DJ12" i="16" s="1"/>
  <c r="DJ13" i="16" s="1"/>
  <c r="DJ14" i="16" s="1"/>
  <c r="DJ15" i="16" s="1"/>
  <c r="DJ16" i="16" s="1"/>
  <c r="DJ17" i="16" s="1"/>
  <c r="DJ18" i="16" s="1"/>
  <c r="DJ19" i="16" s="1"/>
  <c r="DJ20" i="16" s="1"/>
  <c r="DJ21" i="16" s="1"/>
  <c r="DJ22" i="16" s="1"/>
  <c r="DJ23" i="16" s="1"/>
  <c r="DJ24" i="16" s="1"/>
  <c r="DJ25" i="16" s="1"/>
  <c r="DJ26" i="16" s="1"/>
  <c r="DJ27" i="16" s="1"/>
  <c r="DJ28" i="16" s="1"/>
  <c r="DJ29" i="16" s="1"/>
  <c r="DJ30" i="16" s="1"/>
  <c r="DJ31" i="16" s="1"/>
  <c r="DJ32" i="16" s="1"/>
  <c r="DJ33" i="16" s="1"/>
  <c r="DJ34" i="16" s="1"/>
  <c r="DJ35" i="16" s="1"/>
  <c r="DJ36" i="16" s="1"/>
  <c r="DJ37" i="16" s="1"/>
  <c r="DJ38" i="16" s="1"/>
  <c r="DJ39" i="16" s="1"/>
  <c r="DJ40" i="16" s="1"/>
  <c r="DJ41" i="16" s="1"/>
  <c r="DJ42" i="16" s="1"/>
  <c r="DJ43" i="16" s="1"/>
  <c r="DJ44" i="16" s="1"/>
  <c r="DJ45" i="16" s="1"/>
  <c r="DJ46" i="16" s="1"/>
  <c r="DJ47" i="16" s="1"/>
  <c r="DJ48" i="16" s="1"/>
  <c r="DJ49" i="16" s="1"/>
  <c r="DJ50" i="16" s="1"/>
  <c r="DJ51" i="16" s="1"/>
  <c r="DJ52" i="16" s="1"/>
  <c r="DJ53" i="16" s="1"/>
  <c r="DJ54" i="16" s="1"/>
  <c r="DJ55" i="16" s="1"/>
  <c r="DJ56" i="16" s="1"/>
  <c r="DJ57" i="16" s="1"/>
  <c r="DJ58" i="16" s="1"/>
  <c r="DJ59" i="16" s="1"/>
  <c r="DJ60" i="16" s="1"/>
  <c r="DJ61" i="16" s="1"/>
  <c r="DJ62" i="16" s="1"/>
  <c r="DJ63" i="16" s="1"/>
  <c r="DJ64" i="16" s="1"/>
  <c r="DG4" i="16"/>
  <c r="DD4" i="16"/>
  <c r="DA4" i="16"/>
  <c r="CX4" i="16"/>
  <c r="CU4" i="16"/>
  <c r="CU5" i="16" s="1"/>
  <c r="CU6" i="16" s="1"/>
  <c r="CU7" i="16" s="1"/>
  <c r="CU8" i="16" s="1"/>
  <c r="CU9" i="16" s="1"/>
  <c r="CR4" i="16"/>
  <c r="CR5" i="16" s="1"/>
  <c r="CR6" i="16" s="1"/>
  <c r="CR7" i="16" s="1"/>
  <c r="CR8" i="16" s="1"/>
  <c r="CR9" i="16" s="1"/>
  <c r="CR10" i="16" s="1"/>
  <c r="CR11" i="16" s="1"/>
  <c r="CR12" i="16" s="1"/>
  <c r="CR13" i="16" s="1"/>
  <c r="CR14" i="16" s="1"/>
  <c r="CR15" i="16" s="1"/>
  <c r="CR16" i="16" s="1"/>
  <c r="CR17" i="16" s="1"/>
  <c r="CR18" i="16" s="1"/>
  <c r="CR19" i="16" s="1"/>
  <c r="CR20" i="16" s="1"/>
  <c r="CR21" i="16" s="1"/>
  <c r="CR22" i="16" s="1"/>
  <c r="CR23" i="16" s="1"/>
  <c r="CR24" i="16" s="1"/>
  <c r="CR25" i="16" s="1"/>
  <c r="CR26" i="16" s="1"/>
  <c r="CR27" i="16" s="1"/>
  <c r="CR28" i="16" s="1"/>
  <c r="CR29" i="16" s="1"/>
  <c r="CR30" i="16" s="1"/>
  <c r="CR31" i="16" s="1"/>
  <c r="CR32" i="16" s="1"/>
  <c r="CR33" i="16" s="1"/>
  <c r="CR34" i="16" s="1"/>
  <c r="CR35" i="16" s="1"/>
  <c r="CR36" i="16" s="1"/>
  <c r="CR37" i="16" s="1"/>
  <c r="CR38" i="16" s="1"/>
  <c r="CR39" i="16" s="1"/>
  <c r="CR40" i="16" s="1"/>
  <c r="CR41" i="16" s="1"/>
  <c r="CR42" i="16" s="1"/>
  <c r="CR43" i="16" s="1"/>
  <c r="CR44" i="16" s="1"/>
  <c r="CR45" i="16" s="1"/>
  <c r="CR46" i="16" s="1"/>
  <c r="CR47" i="16" s="1"/>
  <c r="CR48" i="16" s="1"/>
  <c r="CR49" i="16" s="1"/>
  <c r="CR50" i="16" s="1"/>
  <c r="CR51" i="16" s="1"/>
  <c r="CR52" i="16" s="1"/>
  <c r="CR53" i="16" s="1"/>
  <c r="CR54" i="16" s="1"/>
  <c r="CR55" i="16" s="1"/>
  <c r="CR56" i="16" s="1"/>
  <c r="CR57" i="16" s="1"/>
  <c r="CR58" i="16" s="1"/>
  <c r="CR59" i="16" s="1"/>
  <c r="CR60" i="16" s="1"/>
  <c r="CR61" i="16" s="1"/>
  <c r="CR62" i="16" s="1"/>
  <c r="CR63" i="16" s="1"/>
  <c r="CR64" i="16" s="1"/>
  <c r="CO4" i="16"/>
  <c r="CO5" i="16" s="1"/>
  <c r="CO6" i="16" s="1"/>
  <c r="CO7" i="16" s="1"/>
  <c r="CO8" i="16" s="1"/>
  <c r="CO9" i="16" s="1"/>
  <c r="CO10" i="16" s="1"/>
  <c r="CO11" i="16" s="1"/>
  <c r="CO12" i="16" s="1"/>
  <c r="CL4" i="16"/>
  <c r="CL5" i="16" s="1"/>
  <c r="CI4" i="16"/>
  <c r="CI5" i="16" s="1"/>
  <c r="CF4" i="16"/>
  <c r="CF5" i="16" s="1"/>
  <c r="CF6" i="16" s="1"/>
  <c r="CF7" i="16" s="1"/>
  <c r="CF8" i="16" s="1"/>
  <c r="CF9" i="16" s="1"/>
  <c r="CF10" i="16" s="1"/>
  <c r="CC4" i="16"/>
  <c r="CC5" i="16" s="1"/>
  <c r="CC6" i="16" s="1"/>
  <c r="CC7" i="16" s="1"/>
  <c r="CC8" i="16" s="1"/>
  <c r="BZ4" i="16"/>
  <c r="BZ5" i="16" s="1"/>
  <c r="BZ6" i="16" s="1"/>
  <c r="BZ7" i="16" s="1"/>
  <c r="BZ8" i="16" s="1"/>
  <c r="BZ9" i="16" s="1"/>
  <c r="BZ10" i="16" s="1"/>
  <c r="BZ11" i="16" s="1"/>
  <c r="BZ12" i="16" s="1"/>
  <c r="BZ13" i="16" s="1"/>
  <c r="BZ14" i="16" s="1"/>
  <c r="BZ15" i="16" s="1"/>
  <c r="BZ16" i="16" s="1"/>
  <c r="BZ17" i="16" s="1"/>
  <c r="BZ18" i="16" s="1"/>
  <c r="BZ19" i="16" s="1"/>
  <c r="BZ20" i="16" s="1"/>
  <c r="BZ21" i="16" s="1"/>
  <c r="BZ22" i="16" s="1"/>
  <c r="BZ23" i="16" s="1"/>
  <c r="BZ24" i="16" s="1"/>
  <c r="BZ25" i="16" s="1"/>
  <c r="BZ26" i="16" s="1"/>
  <c r="BZ27" i="16" s="1"/>
  <c r="BZ28" i="16" s="1"/>
  <c r="BZ29" i="16" s="1"/>
  <c r="BZ30" i="16" s="1"/>
  <c r="BZ31" i="16" s="1"/>
  <c r="BZ32" i="16" s="1"/>
  <c r="BZ33" i="16" s="1"/>
  <c r="BZ34" i="16" s="1"/>
  <c r="BZ35" i="16" s="1"/>
  <c r="BZ36" i="16" s="1"/>
  <c r="BZ37" i="16" s="1"/>
  <c r="BZ38" i="16" s="1"/>
  <c r="BZ39" i="16" s="1"/>
  <c r="BZ40" i="16" s="1"/>
  <c r="BZ41" i="16" s="1"/>
  <c r="BZ42" i="16" s="1"/>
  <c r="BZ43" i="16" s="1"/>
  <c r="BZ44" i="16" s="1"/>
  <c r="BZ45" i="16" s="1"/>
  <c r="BZ46" i="16" s="1"/>
  <c r="BZ47" i="16" s="1"/>
  <c r="BZ48" i="16" s="1"/>
  <c r="BZ49" i="16" s="1"/>
  <c r="BZ50" i="16" s="1"/>
  <c r="BZ51" i="16" s="1"/>
  <c r="BZ52" i="16" s="1"/>
  <c r="BZ53" i="16" s="1"/>
  <c r="BZ54" i="16" s="1"/>
  <c r="BZ55" i="16" s="1"/>
  <c r="BZ56" i="16" s="1"/>
  <c r="BZ57" i="16" s="1"/>
  <c r="BZ58" i="16" s="1"/>
  <c r="BZ59" i="16" s="1"/>
  <c r="BZ60" i="16" s="1"/>
  <c r="BZ61" i="16" s="1"/>
  <c r="BZ62" i="16" s="1"/>
  <c r="BZ63" i="16" s="1"/>
  <c r="BZ64" i="16" s="1"/>
  <c r="BW4" i="16"/>
  <c r="BT4" i="16"/>
  <c r="BQ4" i="16"/>
  <c r="BN4" i="16"/>
  <c r="BK4" i="16"/>
  <c r="BK5" i="16" s="1"/>
  <c r="BK6" i="16" s="1"/>
  <c r="BK7" i="16" s="1"/>
  <c r="BK8" i="16" s="1"/>
  <c r="BK9" i="16" s="1"/>
  <c r="BK10" i="16" s="1"/>
  <c r="BK11" i="16" s="1"/>
  <c r="BK12" i="16" s="1"/>
  <c r="BK13" i="16" s="1"/>
  <c r="BK14" i="16" s="1"/>
  <c r="BK15" i="16" s="1"/>
  <c r="BK16" i="16" s="1"/>
  <c r="BK17" i="16" s="1"/>
  <c r="BK18" i="16" s="1"/>
  <c r="BK19" i="16" s="1"/>
  <c r="BK20" i="16" s="1"/>
  <c r="BK21" i="16" s="1"/>
  <c r="BK22" i="16" s="1"/>
  <c r="BK23" i="16" s="1"/>
  <c r="BK24" i="16" s="1"/>
  <c r="BK25" i="16" s="1"/>
  <c r="BK26" i="16" s="1"/>
  <c r="BK27" i="16" s="1"/>
  <c r="BK28" i="16" s="1"/>
  <c r="BK29" i="16" s="1"/>
  <c r="BK30" i="16" s="1"/>
  <c r="BK31" i="16" s="1"/>
  <c r="BK32" i="16" s="1"/>
  <c r="BK33" i="16" s="1"/>
  <c r="BK34" i="16" s="1"/>
  <c r="BK35" i="16" s="1"/>
  <c r="BK36" i="16" s="1"/>
  <c r="BK37" i="16" s="1"/>
  <c r="BK38" i="16" s="1"/>
  <c r="BK39" i="16" s="1"/>
  <c r="BK40" i="16" s="1"/>
  <c r="BK41" i="16" s="1"/>
  <c r="BK42" i="16" s="1"/>
  <c r="BK43" i="16" s="1"/>
  <c r="BK44" i="16" s="1"/>
  <c r="BK45" i="16" s="1"/>
  <c r="BK46" i="16" s="1"/>
  <c r="BK47" i="16" s="1"/>
  <c r="BK48" i="16" s="1"/>
  <c r="BK49" i="16" s="1"/>
  <c r="BK50" i="16" s="1"/>
  <c r="BK51" i="16" s="1"/>
  <c r="BK52" i="16" s="1"/>
  <c r="BK53" i="16" s="1"/>
  <c r="BK54" i="16" s="1"/>
  <c r="BK55" i="16" s="1"/>
  <c r="BK56" i="16" s="1"/>
  <c r="BK57" i="16" s="1"/>
  <c r="BK58" i="16" s="1"/>
  <c r="BK59" i="16" s="1"/>
  <c r="BK60" i="16" s="1"/>
  <c r="BK61" i="16" s="1"/>
  <c r="BK62" i="16" s="1"/>
  <c r="BK63" i="16" s="1"/>
  <c r="BK64" i="16" s="1"/>
  <c r="BH4" i="16"/>
  <c r="BH5" i="16" s="1"/>
  <c r="BH6" i="16" s="1"/>
  <c r="BH7" i="16" s="1"/>
  <c r="BH8" i="16" s="1"/>
  <c r="BH9" i="16" s="1"/>
  <c r="BH10" i="16" s="1"/>
  <c r="BH11" i="16" s="1"/>
  <c r="BH12" i="16" s="1"/>
  <c r="BH13" i="16" s="1"/>
  <c r="BH14" i="16" s="1"/>
  <c r="BH15" i="16" s="1"/>
  <c r="BH16" i="16" s="1"/>
  <c r="BH17" i="16" s="1"/>
  <c r="BH18" i="16" s="1"/>
  <c r="BH19" i="16" s="1"/>
  <c r="BH20" i="16" s="1"/>
  <c r="BH21" i="16" s="1"/>
  <c r="BH22" i="16" s="1"/>
  <c r="BH23" i="16" s="1"/>
  <c r="BH24" i="16" s="1"/>
  <c r="BH25" i="16" s="1"/>
  <c r="BH26" i="16" s="1"/>
  <c r="BH27" i="16" s="1"/>
  <c r="BH28" i="16" s="1"/>
  <c r="BH29" i="16" s="1"/>
  <c r="BH30" i="16" s="1"/>
  <c r="BH31" i="16" s="1"/>
  <c r="BH32" i="16" s="1"/>
  <c r="BH33" i="16" s="1"/>
  <c r="BH34" i="16" s="1"/>
  <c r="BH35" i="16" s="1"/>
  <c r="BH36" i="16" s="1"/>
  <c r="BH37" i="16" s="1"/>
  <c r="BH38" i="16" s="1"/>
  <c r="BH39" i="16" s="1"/>
  <c r="BH40" i="16" s="1"/>
  <c r="BH41" i="16" s="1"/>
  <c r="BH42" i="16" s="1"/>
  <c r="BH43" i="16" s="1"/>
  <c r="BH44" i="16" s="1"/>
  <c r="BH45" i="16" s="1"/>
  <c r="BH46" i="16" s="1"/>
  <c r="BH47" i="16" s="1"/>
  <c r="BH48" i="16" s="1"/>
  <c r="BH49" i="16" s="1"/>
  <c r="BH50" i="16" s="1"/>
  <c r="BH51" i="16" s="1"/>
  <c r="BH52" i="16" s="1"/>
  <c r="BH53" i="16" s="1"/>
  <c r="BH54" i="16" s="1"/>
  <c r="BH55" i="16" s="1"/>
  <c r="BH56" i="16" s="1"/>
  <c r="BH57" i="16" s="1"/>
  <c r="BH58" i="16" s="1"/>
  <c r="BH59" i="16" s="1"/>
  <c r="BH60" i="16" s="1"/>
  <c r="BH61" i="16" s="1"/>
  <c r="BH62" i="16" s="1"/>
  <c r="BH63" i="16" s="1"/>
  <c r="BH64" i="16" s="1"/>
  <c r="BE4" i="16"/>
  <c r="BE5" i="16" s="1"/>
  <c r="BE6" i="16" s="1"/>
  <c r="BE7" i="16" s="1"/>
  <c r="BE8" i="16" s="1"/>
  <c r="BE9" i="16" s="1"/>
  <c r="BE10" i="16" s="1"/>
  <c r="BE11" i="16" s="1"/>
  <c r="BE12" i="16" s="1"/>
  <c r="BE13" i="16" s="1"/>
  <c r="BE14" i="16" s="1"/>
  <c r="BE15" i="16" s="1"/>
  <c r="BE16" i="16" s="1"/>
  <c r="BE17" i="16" s="1"/>
  <c r="BE18" i="16" s="1"/>
  <c r="BE19" i="16" s="1"/>
  <c r="BE20" i="16" s="1"/>
  <c r="BE21" i="16" s="1"/>
  <c r="BE22" i="16" s="1"/>
  <c r="BE23" i="16" s="1"/>
  <c r="BE24" i="16" s="1"/>
  <c r="BE25" i="16" s="1"/>
  <c r="BE26" i="16" s="1"/>
  <c r="BE27" i="16" s="1"/>
  <c r="BE28" i="16" s="1"/>
  <c r="BE29" i="16" s="1"/>
  <c r="BE30" i="16" s="1"/>
  <c r="BE31" i="16" s="1"/>
  <c r="BE32" i="16" s="1"/>
  <c r="BE33" i="16" s="1"/>
  <c r="BE34" i="16" s="1"/>
  <c r="BE35" i="16" s="1"/>
  <c r="BE36" i="16" s="1"/>
  <c r="BE37" i="16" s="1"/>
  <c r="BE38" i="16" s="1"/>
  <c r="BE39" i="16" s="1"/>
  <c r="BE40" i="16" s="1"/>
  <c r="BE41" i="16" s="1"/>
  <c r="BE42" i="16" s="1"/>
  <c r="BE43" i="16" s="1"/>
  <c r="BE44" i="16" s="1"/>
  <c r="BE45" i="16" s="1"/>
  <c r="BE46" i="16" s="1"/>
  <c r="BE47" i="16" s="1"/>
  <c r="BE48" i="16" s="1"/>
  <c r="BE49" i="16" s="1"/>
  <c r="BE50" i="16" s="1"/>
  <c r="BE51" i="16" s="1"/>
  <c r="BE52" i="16" s="1"/>
  <c r="BE53" i="16" s="1"/>
  <c r="BE54" i="16" s="1"/>
  <c r="BE55" i="16" s="1"/>
  <c r="BE56" i="16" s="1"/>
  <c r="BE57" i="16" s="1"/>
  <c r="BE58" i="16" s="1"/>
  <c r="BE59" i="16" s="1"/>
  <c r="BE60" i="16" s="1"/>
  <c r="BE61" i="16" s="1"/>
  <c r="BE62" i="16" s="1"/>
  <c r="BE63" i="16" s="1"/>
  <c r="BE64" i="16" s="1"/>
  <c r="BB4" i="16"/>
  <c r="BB5" i="16" s="1"/>
  <c r="AY4" i="16"/>
  <c r="AY5" i="16" s="1"/>
  <c r="AV4" i="16"/>
  <c r="AV5" i="16" s="1"/>
  <c r="AV6" i="16" s="1"/>
  <c r="AV7" i="16" s="1"/>
  <c r="AV8" i="16" s="1"/>
  <c r="AV9" i="16" s="1"/>
  <c r="AV10" i="16" s="1"/>
  <c r="AS4" i="16"/>
  <c r="AS5" i="16" s="1"/>
  <c r="AS6" i="16" s="1"/>
  <c r="AS7" i="16" s="1"/>
  <c r="AS8" i="16" s="1"/>
  <c r="AS9" i="16" s="1"/>
  <c r="AS10" i="16" s="1"/>
  <c r="AS11" i="16" s="1"/>
  <c r="AS12" i="16" s="1"/>
  <c r="AS13" i="16" s="1"/>
  <c r="AS14" i="16" s="1"/>
  <c r="AS15" i="16" s="1"/>
  <c r="AS16" i="16" s="1"/>
  <c r="AS17" i="16" s="1"/>
  <c r="AS18" i="16" s="1"/>
  <c r="AS19" i="16" s="1"/>
  <c r="AS20" i="16" s="1"/>
  <c r="AS21" i="16" s="1"/>
  <c r="AS22" i="16" s="1"/>
  <c r="AS23" i="16" s="1"/>
  <c r="AS24" i="16" s="1"/>
  <c r="AS25" i="16" s="1"/>
  <c r="AS26" i="16" s="1"/>
  <c r="AS27" i="16" s="1"/>
  <c r="AS28" i="16" s="1"/>
  <c r="AS29" i="16" s="1"/>
  <c r="AS30" i="16" s="1"/>
  <c r="AS31" i="16" s="1"/>
  <c r="AS32" i="16" s="1"/>
  <c r="AS33" i="16" s="1"/>
  <c r="AS34" i="16" s="1"/>
  <c r="AS35" i="16" s="1"/>
  <c r="AS36" i="16" s="1"/>
  <c r="AS37" i="16" s="1"/>
  <c r="AS38" i="16" s="1"/>
  <c r="AS39" i="16" s="1"/>
  <c r="AS40" i="16" s="1"/>
  <c r="AS41" i="16" s="1"/>
  <c r="AS42" i="16" s="1"/>
  <c r="AS43" i="16" s="1"/>
  <c r="AS44" i="16" s="1"/>
  <c r="AS45" i="16" s="1"/>
  <c r="AS46" i="16" s="1"/>
  <c r="AS47" i="16" s="1"/>
  <c r="AS48" i="16" s="1"/>
  <c r="AS49" i="16" s="1"/>
  <c r="AS50" i="16" s="1"/>
  <c r="AS51" i="16" s="1"/>
  <c r="AS52" i="16" s="1"/>
  <c r="AS53" i="16" s="1"/>
  <c r="AS54" i="16" s="1"/>
  <c r="AS55" i="16" s="1"/>
  <c r="AS56" i="16" s="1"/>
  <c r="AS57" i="16" s="1"/>
  <c r="AS58" i="16" s="1"/>
  <c r="AS59" i="16" s="1"/>
  <c r="AS60" i="16" s="1"/>
  <c r="AS61" i="16" s="1"/>
  <c r="AS62" i="16" s="1"/>
  <c r="AS63" i="16" s="1"/>
  <c r="AS64" i="16" s="1"/>
  <c r="AP4" i="16"/>
  <c r="AP5" i="16" s="1"/>
  <c r="AP6" i="16" s="1"/>
  <c r="AP7" i="16" s="1"/>
  <c r="AP8" i="16" s="1"/>
  <c r="AM4" i="16"/>
  <c r="AJ4" i="16"/>
  <c r="AG4" i="16"/>
  <c r="AD4" i="16"/>
  <c r="AA4" i="16"/>
  <c r="AA5" i="16" s="1"/>
  <c r="AA6" i="16" s="1"/>
  <c r="AA7" i="16" s="1"/>
  <c r="AA8" i="16" s="1"/>
  <c r="AA9" i="16" s="1"/>
  <c r="AA10" i="16" s="1"/>
  <c r="AA11" i="16" s="1"/>
  <c r="AA12" i="16" s="1"/>
  <c r="AA13" i="16" s="1"/>
  <c r="AA14" i="16" s="1"/>
  <c r="AA15" i="16" s="1"/>
  <c r="AA16" i="16" s="1"/>
  <c r="AA17" i="16" s="1"/>
  <c r="AA18" i="16" s="1"/>
  <c r="AA19" i="16" s="1"/>
  <c r="AA20" i="16" s="1"/>
  <c r="AA21" i="16" s="1"/>
  <c r="AA22" i="16" s="1"/>
  <c r="AA23" i="16" s="1"/>
  <c r="AA24" i="16" s="1"/>
  <c r="AA25" i="16" s="1"/>
  <c r="AA26" i="16" s="1"/>
  <c r="AA27" i="16" s="1"/>
  <c r="AA28" i="16" s="1"/>
  <c r="AA29" i="16" s="1"/>
  <c r="AA30" i="16" s="1"/>
  <c r="AA31" i="16" s="1"/>
  <c r="AA32" i="16" s="1"/>
  <c r="AA33" i="16" s="1"/>
  <c r="AA34" i="16" s="1"/>
  <c r="AA35" i="16" s="1"/>
  <c r="AA36" i="16" s="1"/>
  <c r="AA37" i="16" s="1"/>
  <c r="AA38" i="16" s="1"/>
  <c r="AA39" i="16" s="1"/>
  <c r="AA40" i="16" s="1"/>
  <c r="AA41" i="16" s="1"/>
  <c r="AA42" i="16" s="1"/>
  <c r="AA43" i="16" s="1"/>
  <c r="AA44" i="16" s="1"/>
  <c r="AA45" i="16" s="1"/>
  <c r="AA46" i="16" s="1"/>
  <c r="AA47" i="16" s="1"/>
  <c r="AA48" i="16" s="1"/>
  <c r="AA49" i="16" s="1"/>
  <c r="AA50" i="16" s="1"/>
  <c r="AA51" i="16" s="1"/>
  <c r="AA52" i="16" s="1"/>
  <c r="AA53" i="16" s="1"/>
  <c r="AA54" i="16" s="1"/>
  <c r="AA55" i="16" s="1"/>
  <c r="AA56" i="16" s="1"/>
  <c r="AA57" i="16" s="1"/>
  <c r="AA58" i="16" s="1"/>
  <c r="AA59" i="16" s="1"/>
  <c r="AA60" i="16" s="1"/>
  <c r="AA61" i="16" s="1"/>
  <c r="AA62" i="16" s="1"/>
  <c r="AA63" i="16" s="1"/>
  <c r="AA64" i="16" s="1"/>
  <c r="X4" i="16"/>
  <c r="X5" i="16" s="1"/>
  <c r="X6" i="16" s="1"/>
  <c r="X7" i="16" s="1"/>
  <c r="X8" i="16" s="1"/>
  <c r="X9" i="16" s="1"/>
  <c r="X10" i="16" s="1"/>
  <c r="X11" i="16" s="1"/>
  <c r="X12" i="16" s="1"/>
  <c r="X13" i="16" s="1"/>
  <c r="X14" i="16" s="1"/>
  <c r="X15" i="16" s="1"/>
  <c r="X16" i="16" s="1"/>
  <c r="X17" i="16" s="1"/>
  <c r="X18" i="16" s="1"/>
  <c r="X19" i="16" s="1"/>
  <c r="X20" i="16" s="1"/>
  <c r="X21" i="16" s="1"/>
  <c r="X22" i="16" s="1"/>
  <c r="X23" i="16" s="1"/>
  <c r="X24" i="16" s="1"/>
  <c r="X25" i="16" s="1"/>
  <c r="X26" i="16" s="1"/>
  <c r="X27" i="16" s="1"/>
  <c r="X28" i="16" s="1"/>
  <c r="X29" i="16" s="1"/>
  <c r="X30" i="16" s="1"/>
  <c r="X31" i="16" s="1"/>
  <c r="X32" i="16" s="1"/>
  <c r="X33" i="16" s="1"/>
  <c r="X34" i="16" s="1"/>
  <c r="X35" i="16" s="1"/>
  <c r="X36" i="16" s="1"/>
  <c r="X37" i="16" s="1"/>
  <c r="X38" i="16" s="1"/>
  <c r="X39" i="16" s="1"/>
  <c r="X40" i="16" s="1"/>
  <c r="X41" i="16" s="1"/>
  <c r="X42" i="16" s="1"/>
  <c r="X43" i="16" s="1"/>
  <c r="X44" i="16" s="1"/>
  <c r="X45" i="16" s="1"/>
  <c r="X46" i="16" s="1"/>
  <c r="X47" i="16" s="1"/>
  <c r="X48" i="16" s="1"/>
  <c r="X49" i="16" s="1"/>
  <c r="X50" i="16" s="1"/>
  <c r="X51" i="16" s="1"/>
  <c r="X52" i="16" s="1"/>
  <c r="X53" i="16" s="1"/>
  <c r="X54" i="16" s="1"/>
  <c r="X55" i="16" s="1"/>
  <c r="X56" i="16" s="1"/>
  <c r="X57" i="16" s="1"/>
  <c r="X58" i="16" s="1"/>
  <c r="X59" i="16" s="1"/>
  <c r="X60" i="16" s="1"/>
  <c r="X61" i="16" s="1"/>
  <c r="X62" i="16" s="1"/>
  <c r="X63" i="16" s="1"/>
  <c r="X64" i="16" s="1"/>
  <c r="U4" i="16"/>
  <c r="U5" i="16" s="1"/>
  <c r="U6" i="16" s="1"/>
  <c r="U7" i="16" s="1"/>
  <c r="U8" i="16" s="1"/>
  <c r="U9" i="16" s="1"/>
  <c r="U10" i="16" s="1"/>
  <c r="U11" i="16" s="1"/>
  <c r="U12" i="16" s="1"/>
  <c r="U13" i="16" s="1"/>
  <c r="U14" i="16" s="1"/>
  <c r="U15" i="16" s="1"/>
  <c r="U16" i="16" s="1"/>
  <c r="U17" i="16" s="1"/>
  <c r="U18" i="16" s="1"/>
  <c r="U19" i="16" s="1"/>
  <c r="U20" i="16" s="1"/>
  <c r="U21" i="16" s="1"/>
  <c r="U22" i="16" s="1"/>
  <c r="U23" i="16" s="1"/>
  <c r="U24" i="16" s="1"/>
  <c r="U25" i="16" s="1"/>
  <c r="U26" i="16" s="1"/>
  <c r="U27" i="16" s="1"/>
  <c r="U28" i="16" s="1"/>
  <c r="U29" i="16" s="1"/>
  <c r="U30" i="16" s="1"/>
  <c r="U31" i="16" s="1"/>
  <c r="U32" i="16" s="1"/>
  <c r="U33" i="16" s="1"/>
  <c r="U34" i="16" s="1"/>
  <c r="U35" i="16" s="1"/>
  <c r="U36" i="16" s="1"/>
  <c r="U37" i="16" s="1"/>
  <c r="U38" i="16" s="1"/>
  <c r="U39" i="16" s="1"/>
  <c r="U40" i="16" s="1"/>
  <c r="U41" i="16" s="1"/>
  <c r="U42" i="16" s="1"/>
  <c r="U43" i="16" s="1"/>
  <c r="U44" i="16" s="1"/>
  <c r="U45" i="16" s="1"/>
  <c r="U46" i="16" s="1"/>
  <c r="U47" i="16" s="1"/>
  <c r="U48" i="16" s="1"/>
  <c r="U49" i="16" s="1"/>
  <c r="U50" i="16" s="1"/>
  <c r="U51" i="16" s="1"/>
  <c r="U52" i="16" s="1"/>
  <c r="U53" i="16" s="1"/>
  <c r="U54" i="16" s="1"/>
  <c r="U55" i="16" s="1"/>
  <c r="U56" i="16" s="1"/>
  <c r="U57" i="16" s="1"/>
  <c r="U58" i="16" s="1"/>
  <c r="U59" i="16" s="1"/>
  <c r="U60" i="16" s="1"/>
  <c r="U61" i="16" s="1"/>
  <c r="U62" i="16" s="1"/>
  <c r="U63" i="16" s="1"/>
  <c r="U64" i="16" s="1"/>
  <c r="R4" i="16"/>
  <c r="R5" i="16" s="1"/>
  <c r="N4" i="16"/>
  <c r="N5" i="16" s="1"/>
  <c r="N6" i="16" s="1"/>
  <c r="N7" i="16" s="1"/>
  <c r="N8" i="16" s="1"/>
  <c r="J4" i="16"/>
  <c r="J5" i="16" s="1"/>
  <c r="J6" i="16" s="1"/>
  <c r="J7" i="16" s="1"/>
  <c r="J8" i="16" s="1"/>
  <c r="J9" i="16" s="1"/>
  <c r="J10" i="16" s="1"/>
  <c r="J11" i="16" s="1"/>
  <c r="J12" i="16" s="1"/>
  <c r="J13" i="16" s="1"/>
  <c r="J14" i="16" s="1"/>
  <c r="J15" i="16" s="1"/>
  <c r="J16" i="16" s="1"/>
  <c r="J17" i="16" s="1"/>
  <c r="J18" i="16" s="1"/>
  <c r="J19" i="16" s="1"/>
  <c r="J20" i="16" s="1"/>
  <c r="J21" i="16" s="1"/>
  <c r="J22" i="16" s="1"/>
  <c r="J23" i="16" s="1"/>
  <c r="J24" i="16" s="1"/>
  <c r="J25" i="16" s="1"/>
  <c r="J26" i="16" s="1"/>
  <c r="J27" i="16" s="1"/>
  <c r="J28" i="16" s="1"/>
  <c r="J29" i="16" s="1"/>
  <c r="J30" i="16" s="1"/>
  <c r="J31" i="16" s="1"/>
  <c r="J32" i="16" s="1"/>
  <c r="J33" i="16" s="1"/>
  <c r="J34" i="16" s="1"/>
  <c r="J35" i="16" s="1"/>
  <c r="J36" i="16" s="1"/>
  <c r="J37" i="16" s="1"/>
  <c r="B4" i="16"/>
  <c r="J3" i="16"/>
  <c r="B3" i="16"/>
  <c r="B2" i="16"/>
  <c r="D71" i="15"/>
  <c r="I71" i="15" s="1"/>
  <c r="D70" i="15"/>
  <c r="I70" i="15" s="1"/>
  <c r="I69" i="15"/>
  <c r="D69" i="15"/>
  <c r="D68" i="15"/>
  <c r="I68" i="15" s="1"/>
  <c r="D67" i="15"/>
  <c r="I67" i="15" s="1"/>
  <c r="I66" i="15"/>
  <c r="D66" i="15"/>
  <c r="D65" i="15"/>
  <c r="I65" i="15" s="1"/>
  <c r="D64" i="15"/>
  <c r="I64" i="15" s="1"/>
  <c r="I63" i="15"/>
  <c r="D63" i="15"/>
  <c r="D62" i="15"/>
  <c r="I62" i="15" s="1"/>
  <c r="D61" i="15"/>
  <c r="I61" i="15" s="1"/>
  <c r="I60" i="15"/>
  <c r="D60" i="15"/>
  <c r="D59" i="15"/>
  <c r="I59" i="15" s="1"/>
  <c r="D58" i="15"/>
  <c r="I58" i="15" s="1"/>
  <c r="I57" i="15"/>
  <c r="D57" i="15"/>
  <c r="I56" i="15"/>
  <c r="D56" i="15"/>
  <c r="D55" i="15"/>
  <c r="I55" i="15" s="1"/>
  <c r="D54" i="15"/>
  <c r="I54" i="15" s="1"/>
  <c r="D53" i="15"/>
  <c r="I53" i="15" s="1"/>
  <c r="D52" i="15"/>
  <c r="I52" i="15" s="1"/>
  <c r="I51" i="15"/>
  <c r="D51" i="15"/>
  <c r="I50" i="15"/>
  <c r="D50" i="15"/>
  <c r="I49" i="15"/>
  <c r="D49" i="15"/>
  <c r="D48" i="15"/>
  <c r="I48" i="15" s="1"/>
  <c r="I47" i="15"/>
  <c r="D47" i="15"/>
  <c r="I46" i="15"/>
  <c r="D46" i="15"/>
  <c r="D45" i="15"/>
  <c r="I45" i="15" s="1"/>
  <c r="D44" i="15"/>
  <c r="I44" i="15" s="1"/>
  <c r="I43" i="15"/>
  <c r="D43" i="15"/>
  <c r="D42" i="15"/>
  <c r="I42" i="15" s="1"/>
  <c r="I41" i="15"/>
  <c r="D41" i="15"/>
  <c r="D40" i="15"/>
  <c r="I40" i="15" s="1"/>
  <c r="I39" i="15"/>
  <c r="D39" i="15"/>
  <c r="I38" i="15"/>
  <c r="D38" i="15"/>
  <c r="D37" i="15"/>
  <c r="I37" i="15" s="1"/>
  <c r="D36" i="15"/>
  <c r="I36" i="15" s="1"/>
  <c r="I35" i="15"/>
  <c r="D35" i="15"/>
  <c r="I34" i="15"/>
  <c r="D34" i="15"/>
  <c r="D33" i="15"/>
  <c r="I33" i="15" s="1"/>
  <c r="I32" i="15"/>
  <c r="D32" i="15"/>
  <c r="D31" i="15"/>
  <c r="I31" i="15" s="1"/>
  <c r="D30" i="15"/>
  <c r="I30" i="15" s="1"/>
  <c r="I29" i="15"/>
  <c r="D29" i="15"/>
  <c r="D28" i="15"/>
  <c r="I28" i="15" s="1"/>
  <c r="I27" i="15"/>
  <c r="D27" i="15"/>
  <c r="I26" i="15"/>
  <c r="D26" i="15"/>
  <c r="I25" i="15"/>
  <c r="D25" i="15"/>
  <c r="I24" i="15"/>
  <c r="D24" i="15"/>
  <c r="D23" i="15"/>
  <c r="I23" i="15" s="1"/>
  <c r="I22" i="15"/>
  <c r="D22" i="15"/>
  <c r="D21" i="15"/>
  <c r="I21" i="15" s="1"/>
  <c r="I20" i="15"/>
  <c r="D20" i="15"/>
  <c r="D19" i="15"/>
  <c r="I19" i="15" s="1"/>
  <c r="I18" i="15"/>
  <c r="D18" i="15"/>
  <c r="I17" i="15"/>
  <c r="D17" i="15"/>
  <c r="I16" i="15"/>
  <c r="D16" i="15"/>
  <c r="D15" i="15"/>
  <c r="I15" i="15" s="1"/>
  <c r="I14" i="15"/>
  <c r="D14" i="15"/>
  <c r="AM13" i="15"/>
  <c r="AM14" i="15" s="1"/>
  <c r="AM15" i="15" s="1"/>
  <c r="AM16" i="15" s="1"/>
  <c r="D13" i="15"/>
  <c r="I13" i="15" s="1"/>
  <c r="D12" i="15"/>
  <c r="I12" i="15" s="1"/>
  <c r="I11" i="15"/>
  <c r="D11" i="15"/>
  <c r="D10" i="15"/>
  <c r="I10" i="15" s="1"/>
  <c r="I9" i="15"/>
  <c r="D9" i="15"/>
  <c r="AP8" i="15"/>
  <c r="AP9" i="15" s="1"/>
  <c r="AP10" i="15" s="1"/>
  <c r="AP11" i="15" s="1"/>
  <c r="AP12" i="15" s="1"/>
  <c r="AP13" i="15" s="1"/>
  <c r="AP14" i="15" s="1"/>
  <c r="AP15" i="15" s="1"/>
  <c r="AP16" i="15" s="1"/>
  <c r="D8" i="15"/>
  <c r="I8" i="15" s="1"/>
  <c r="R7" i="15"/>
  <c r="R8" i="15" s="1"/>
  <c r="R9" i="15" s="1"/>
  <c r="R10" i="15" s="1"/>
  <c r="R11" i="15" s="1"/>
  <c r="R12" i="15" s="1"/>
  <c r="R13" i="15" s="1"/>
  <c r="R14" i="15" s="1"/>
  <c r="R15" i="15" s="1"/>
  <c r="R16" i="15" s="1"/>
  <c r="R17" i="15" s="1"/>
  <c r="R18" i="15" s="1"/>
  <c r="R19" i="15" s="1"/>
  <c r="R20" i="15" s="1"/>
  <c r="R21" i="15" s="1"/>
  <c r="R22" i="15" s="1"/>
  <c r="R23" i="15" s="1"/>
  <c r="R24" i="15" s="1"/>
  <c r="R25" i="15" s="1"/>
  <c r="R26" i="15" s="1"/>
  <c r="R27" i="15" s="1"/>
  <c r="R28" i="15" s="1"/>
  <c r="R29" i="15" s="1"/>
  <c r="R30" i="15" s="1"/>
  <c r="R31" i="15" s="1"/>
  <c r="R32" i="15" s="1"/>
  <c r="D7" i="15"/>
  <c r="I7" i="15" s="1"/>
  <c r="BB6" i="15"/>
  <c r="BB7" i="15" s="1"/>
  <c r="BB8" i="15" s="1"/>
  <c r="AY6" i="15"/>
  <c r="AY7" i="15" s="1"/>
  <c r="AY8" i="15" s="1"/>
  <c r="AV6" i="15"/>
  <c r="AP6" i="15"/>
  <c r="AP7" i="15" s="1"/>
  <c r="AM6" i="15"/>
  <c r="AM7" i="15" s="1"/>
  <c r="AM8" i="15" s="1"/>
  <c r="AM9" i="15" s="1"/>
  <c r="AM10" i="15" s="1"/>
  <c r="AM11" i="15" s="1"/>
  <c r="AM12" i="15" s="1"/>
  <c r="AJ6" i="15"/>
  <c r="AJ7" i="15" s="1"/>
  <c r="AJ8" i="15" s="1"/>
  <c r="O6" i="15"/>
  <c r="O7" i="15" s="1"/>
  <c r="O8" i="15" s="1"/>
  <c r="L6" i="15"/>
  <c r="L7" i="15" s="1"/>
  <c r="L8" i="15" s="1"/>
  <c r="D6" i="15"/>
  <c r="I6" i="15" s="1"/>
  <c r="A6" i="15"/>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BB5" i="15"/>
  <c r="AY5" i="15"/>
  <c r="AV5" i="15"/>
  <c r="AP5" i="15"/>
  <c r="AM5" i="15"/>
  <c r="AJ5" i="15"/>
  <c r="AG5" i="15"/>
  <c r="AG6" i="15" s="1"/>
  <c r="AG7" i="15" s="1"/>
  <c r="AG8" i="15" s="1"/>
  <c r="AG9" i="15" s="1"/>
  <c r="AG10" i="15" s="1"/>
  <c r="AG11" i="15" s="1"/>
  <c r="AG12" i="15" s="1"/>
  <c r="AG13" i="15" s="1"/>
  <c r="AG14" i="15" s="1"/>
  <c r="AG15" i="15" s="1"/>
  <c r="AG16" i="15" s="1"/>
  <c r="AD5" i="15"/>
  <c r="AD6" i="15" s="1"/>
  <c r="AF3" i="15" s="1"/>
  <c r="AA5" i="15"/>
  <c r="AA6" i="15" s="1"/>
  <c r="AA7" i="15" s="1"/>
  <c r="AA8" i="15" s="1"/>
  <c r="AA9" i="15" s="1"/>
  <c r="AA10" i="15" s="1"/>
  <c r="AA11" i="15" s="1"/>
  <c r="AA12" i="15" s="1"/>
  <c r="AA13" i="15" s="1"/>
  <c r="AA14" i="15" s="1"/>
  <c r="AA15" i="15" s="1"/>
  <c r="AA16" i="15" s="1"/>
  <c r="X5" i="15"/>
  <c r="X6" i="15" s="1"/>
  <c r="X7" i="15" s="1"/>
  <c r="X8" i="15" s="1"/>
  <c r="X9" i="15" s="1"/>
  <c r="X10" i="15" s="1"/>
  <c r="X11" i="15" s="1"/>
  <c r="X12" i="15" s="1"/>
  <c r="X13" i="15" s="1"/>
  <c r="X14" i="15" s="1"/>
  <c r="X15" i="15" s="1"/>
  <c r="X16" i="15" s="1"/>
  <c r="U5" i="15"/>
  <c r="U6" i="15" s="1"/>
  <c r="U7" i="15" s="1"/>
  <c r="U8" i="15" s="1"/>
  <c r="R5" i="15"/>
  <c r="R6" i="15" s="1"/>
  <c r="O5" i="15"/>
  <c r="L5" i="15"/>
  <c r="D5" i="15"/>
  <c r="I5" i="15" s="1"/>
  <c r="A5" i="15"/>
  <c r="D4" i="15"/>
  <c r="I4" i="15" s="1"/>
  <c r="A4" i="15"/>
  <c r="BA3" i="15"/>
  <c r="AU3" i="15"/>
  <c r="I3" i="15"/>
  <c r="D3" i="15"/>
  <c r="A3" i="15"/>
  <c r="I2" i="15"/>
  <c r="D2" i="15"/>
  <c r="H1900" i="14"/>
  <c r="H1899" i="14"/>
  <c r="H1898" i="14"/>
  <c r="H1897" i="14"/>
  <c r="H1896" i="14"/>
  <c r="H1895" i="14"/>
  <c r="H1894" i="14"/>
  <c r="H1893" i="14"/>
  <c r="H1892" i="14"/>
  <c r="H1891" i="14"/>
  <c r="H1890" i="14"/>
  <c r="H1889" i="14"/>
  <c r="H1888" i="14"/>
  <c r="H1887" i="14"/>
  <c r="H1886" i="14"/>
  <c r="H1885" i="14"/>
  <c r="H1884" i="14"/>
  <c r="H1883" i="14"/>
  <c r="H1882" i="14"/>
  <c r="H1881" i="14"/>
  <c r="H1880" i="14"/>
  <c r="H1879" i="14"/>
  <c r="H1878" i="14"/>
  <c r="H1877" i="14"/>
  <c r="H1876" i="14"/>
  <c r="H1875" i="14"/>
  <c r="H1874" i="14"/>
  <c r="H1873" i="14"/>
  <c r="H1872" i="14"/>
  <c r="H1871" i="14"/>
  <c r="H1870" i="14"/>
  <c r="H1869" i="14"/>
  <c r="H1868" i="14"/>
  <c r="H1867" i="14"/>
  <c r="H1866" i="14"/>
  <c r="H1865" i="14"/>
  <c r="H1864" i="14"/>
  <c r="H1863" i="14"/>
  <c r="H1862" i="14"/>
  <c r="H1861" i="14"/>
  <c r="H1860" i="14"/>
  <c r="H1859" i="14"/>
  <c r="H1858" i="14"/>
  <c r="H1857" i="14"/>
  <c r="H1856" i="14"/>
  <c r="H1855" i="14"/>
  <c r="H1854" i="14"/>
  <c r="H1853" i="14"/>
  <c r="H1852" i="14"/>
  <c r="H1851" i="14"/>
  <c r="H1850" i="14"/>
  <c r="H1849" i="14"/>
  <c r="H1848" i="14"/>
  <c r="H1847" i="14"/>
  <c r="H1846" i="14"/>
  <c r="H1845" i="14"/>
  <c r="H1844" i="14"/>
  <c r="H1843" i="14"/>
  <c r="H1842" i="14"/>
  <c r="H1841" i="14"/>
  <c r="H1840" i="14"/>
  <c r="H1839" i="14"/>
  <c r="H1838" i="14"/>
  <c r="H1837" i="14"/>
  <c r="H1836" i="14"/>
  <c r="H1835" i="14"/>
  <c r="H1834" i="14"/>
  <c r="H1833" i="14"/>
  <c r="H1832" i="14"/>
  <c r="H1831" i="14"/>
  <c r="H1830" i="14"/>
  <c r="H1829" i="14"/>
  <c r="H1828" i="14"/>
  <c r="H1827" i="14"/>
  <c r="H1826" i="14"/>
  <c r="H1825" i="14"/>
  <c r="H1824" i="14"/>
  <c r="H1823" i="14"/>
  <c r="H1822" i="14"/>
  <c r="H1821" i="14"/>
  <c r="H1820" i="14"/>
  <c r="H1819" i="14"/>
  <c r="H1818" i="14"/>
  <c r="H1817" i="14"/>
  <c r="H1816" i="14"/>
  <c r="H1815" i="14"/>
  <c r="H1814" i="14"/>
  <c r="H1813" i="14"/>
  <c r="H1812" i="14"/>
  <c r="H1811" i="14"/>
  <c r="H1810" i="14"/>
  <c r="H1809" i="14"/>
  <c r="H1808" i="14"/>
  <c r="H1807" i="14"/>
  <c r="H1806" i="14"/>
  <c r="H1805" i="14"/>
  <c r="H1804" i="14"/>
  <c r="H1803" i="14"/>
  <c r="H1802" i="14"/>
  <c r="H1801" i="14"/>
  <c r="H1800" i="14"/>
  <c r="H1799" i="14"/>
  <c r="H1798" i="14"/>
  <c r="H1797" i="14"/>
  <c r="H1796" i="14"/>
  <c r="H1795" i="14"/>
  <c r="H1794" i="14"/>
  <c r="H1793" i="14"/>
  <c r="H1792" i="14"/>
  <c r="H1791" i="14"/>
  <c r="H1790" i="14"/>
  <c r="H1789" i="14"/>
  <c r="H1788" i="14"/>
  <c r="H1787" i="14"/>
  <c r="H1786" i="14"/>
  <c r="H1785" i="14"/>
  <c r="H1784" i="14"/>
  <c r="H1783" i="14"/>
  <c r="H1782" i="14"/>
  <c r="H1781" i="14"/>
  <c r="H1780" i="14"/>
  <c r="H1779" i="14"/>
  <c r="H1778" i="14"/>
  <c r="H1777" i="14"/>
  <c r="H1776" i="14"/>
  <c r="H1775" i="14"/>
  <c r="H1774" i="14"/>
  <c r="H1773" i="14"/>
  <c r="H1772" i="14"/>
  <c r="H1771" i="14"/>
  <c r="H1770" i="14"/>
  <c r="H1769" i="14"/>
  <c r="H1768" i="14"/>
  <c r="H1767" i="14"/>
  <c r="H1766" i="14"/>
  <c r="H1765" i="14"/>
  <c r="H1764" i="14"/>
  <c r="H1763" i="14"/>
  <c r="H1762" i="14"/>
  <c r="H1761" i="14"/>
  <c r="H1760" i="14"/>
  <c r="H1759" i="14"/>
  <c r="H1758" i="14"/>
  <c r="H1757" i="14"/>
  <c r="H1756" i="14"/>
  <c r="H1755" i="14"/>
  <c r="H1754" i="14"/>
  <c r="H1753" i="14"/>
  <c r="H1752" i="14"/>
  <c r="H1751" i="14"/>
  <c r="H1750" i="14"/>
  <c r="H1749" i="14"/>
  <c r="H1748" i="14"/>
  <c r="H1747" i="14"/>
  <c r="H1746" i="14"/>
  <c r="H1745" i="14"/>
  <c r="H1744" i="14"/>
  <c r="H1743" i="14"/>
  <c r="H1742" i="14"/>
  <c r="H1741" i="14"/>
  <c r="H1740" i="14"/>
  <c r="H1739" i="14"/>
  <c r="H1738" i="14"/>
  <c r="H1737" i="14"/>
  <c r="H1736" i="14"/>
  <c r="H1735" i="14"/>
  <c r="H1734" i="14"/>
  <c r="H1733" i="14"/>
  <c r="H1732" i="14"/>
  <c r="H1731" i="14"/>
  <c r="H1730" i="14"/>
  <c r="H1729" i="14"/>
  <c r="H1728" i="14"/>
  <c r="H1727" i="14"/>
  <c r="H1726" i="14"/>
  <c r="H1725" i="14"/>
  <c r="H1724" i="14"/>
  <c r="H1723" i="14"/>
  <c r="H1722" i="14"/>
  <c r="H1721" i="14"/>
  <c r="H1720" i="14"/>
  <c r="H1719" i="14"/>
  <c r="H1718" i="14"/>
  <c r="H1717" i="14"/>
  <c r="H1716" i="14"/>
  <c r="H1715" i="14"/>
  <c r="H1714" i="14"/>
  <c r="H1713" i="14"/>
  <c r="H1712" i="14"/>
  <c r="H1711" i="14"/>
  <c r="H1710" i="14"/>
  <c r="H1709" i="14"/>
  <c r="H1708" i="14"/>
  <c r="H1707" i="14"/>
  <c r="H1706" i="14"/>
  <c r="H1705" i="14"/>
  <c r="H1704" i="14"/>
  <c r="H1703" i="14"/>
  <c r="H1702" i="14"/>
  <c r="H1701" i="14"/>
  <c r="H1700" i="14"/>
  <c r="H1699" i="14"/>
  <c r="H1698" i="14"/>
  <c r="H1697" i="14"/>
  <c r="H1696" i="14"/>
  <c r="H1695" i="14"/>
  <c r="H1694" i="14"/>
  <c r="H1693" i="14"/>
  <c r="H1692" i="14"/>
  <c r="H1691" i="14"/>
  <c r="H1690" i="14"/>
  <c r="H1688" i="14"/>
  <c r="H1687" i="14"/>
  <c r="H1686" i="14"/>
  <c r="H1685" i="14"/>
  <c r="H1684" i="14"/>
  <c r="H1683" i="14"/>
  <c r="H1682" i="14"/>
  <c r="H1681" i="14"/>
  <c r="H1680" i="14"/>
  <c r="H1679" i="14"/>
  <c r="H1678" i="14"/>
  <c r="H1676" i="14"/>
  <c r="H1675" i="14"/>
  <c r="H1674" i="14"/>
  <c r="H1673" i="14"/>
  <c r="H1672" i="14"/>
  <c r="H1671" i="14"/>
  <c r="H1670" i="14"/>
  <c r="H1669" i="14"/>
  <c r="H1668" i="14"/>
  <c r="H1667" i="14"/>
  <c r="H1666" i="14"/>
  <c r="H1665" i="14"/>
  <c r="H1664" i="14"/>
  <c r="H1663" i="14"/>
  <c r="H1662" i="14"/>
  <c r="H1661" i="14"/>
  <c r="H1660" i="14"/>
  <c r="H1659" i="14"/>
  <c r="H1658" i="14"/>
  <c r="H1657" i="14"/>
  <c r="H1656" i="14"/>
  <c r="H1655" i="14"/>
  <c r="H1654" i="14"/>
  <c r="H1652" i="14"/>
  <c r="H1651" i="14"/>
  <c r="H1650" i="14"/>
  <c r="H1649" i="14"/>
  <c r="H1648" i="14"/>
  <c r="H1647" i="14"/>
  <c r="H1646" i="14"/>
  <c r="H1645" i="14"/>
  <c r="H1644" i="14"/>
  <c r="H1643" i="14"/>
  <c r="H1642" i="14"/>
  <c r="H1641" i="14"/>
  <c r="H1640" i="14"/>
  <c r="H1639" i="14"/>
  <c r="H1638" i="14"/>
  <c r="H1637" i="14"/>
  <c r="H1636" i="14"/>
  <c r="H1635" i="14"/>
  <c r="H1634" i="14"/>
  <c r="H1633" i="14"/>
  <c r="H1632" i="14"/>
  <c r="H1631" i="14"/>
  <c r="H1630" i="14"/>
  <c r="H1629" i="14"/>
  <c r="H1628" i="14"/>
  <c r="H1627" i="14"/>
  <c r="H1626" i="14"/>
  <c r="H1625" i="14"/>
  <c r="H1624" i="14"/>
  <c r="H1623" i="14"/>
  <c r="H1622" i="14"/>
  <c r="H1621" i="14"/>
  <c r="H1620" i="14"/>
  <c r="H1619" i="14"/>
  <c r="H1618" i="14"/>
  <c r="H1617" i="14"/>
  <c r="H1616" i="14"/>
  <c r="H1615" i="14"/>
  <c r="H1614" i="14"/>
  <c r="H1613" i="14"/>
  <c r="H1612" i="14"/>
  <c r="H1611" i="14"/>
  <c r="H1610" i="14"/>
  <c r="H1609" i="14"/>
  <c r="H1608" i="14"/>
  <c r="H1607" i="14"/>
  <c r="H1606" i="14"/>
  <c r="H1605" i="14"/>
  <c r="H1604" i="14"/>
  <c r="H1603" i="14"/>
  <c r="H1602" i="14"/>
  <c r="H1601" i="14"/>
  <c r="H1600" i="14"/>
  <c r="H1599" i="14"/>
  <c r="H1598" i="14"/>
  <c r="H1597" i="14"/>
  <c r="H1596" i="14"/>
  <c r="H1595" i="14"/>
  <c r="H1594" i="14"/>
  <c r="H1593" i="14"/>
  <c r="H1592" i="14"/>
  <c r="H1591" i="14"/>
  <c r="H1590" i="14"/>
  <c r="H1589" i="14"/>
  <c r="H1588" i="14"/>
  <c r="H1587" i="14"/>
  <c r="H1586" i="14"/>
  <c r="H1585" i="14"/>
  <c r="H1583" i="14"/>
  <c r="H1582" i="14"/>
  <c r="H1581" i="14"/>
  <c r="H1580" i="14"/>
  <c r="H1579" i="14"/>
  <c r="H1578" i="14"/>
  <c r="H1577" i="14"/>
  <c r="H1576" i="14"/>
  <c r="H1575" i="14"/>
  <c r="H1574" i="14"/>
  <c r="H1573" i="14"/>
  <c r="H1572" i="14"/>
  <c r="H1571" i="14"/>
  <c r="H1570" i="14"/>
  <c r="H1569" i="14"/>
  <c r="H1568" i="14"/>
  <c r="H1567" i="14"/>
  <c r="H1566" i="14"/>
  <c r="H1565" i="14"/>
  <c r="H1564" i="14"/>
  <c r="H1563" i="14"/>
  <c r="H1562" i="14"/>
  <c r="H1561" i="14"/>
  <c r="H1560" i="14"/>
  <c r="H1559" i="14"/>
  <c r="H1558" i="14"/>
  <c r="H1557" i="14"/>
  <c r="H1556" i="14"/>
  <c r="H1555" i="14"/>
  <c r="H1554" i="14"/>
  <c r="H1553" i="14"/>
  <c r="H1552" i="14"/>
  <c r="H1551" i="14"/>
  <c r="H1550" i="14"/>
  <c r="H1549" i="14"/>
  <c r="H1548" i="14"/>
  <c r="H1547" i="14"/>
  <c r="H1546" i="14"/>
  <c r="H1545" i="14"/>
  <c r="H1544" i="14"/>
  <c r="H1543" i="14"/>
  <c r="H1542" i="14"/>
  <c r="H1541" i="14"/>
  <c r="H1540" i="14"/>
  <c r="H1539" i="14"/>
  <c r="H1538" i="14"/>
  <c r="H1537" i="14"/>
  <c r="H1536" i="14"/>
  <c r="H1535" i="14"/>
  <c r="H1534" i="14"/>
  <c r="H1533" i="14"/>
  <c r="H1532" i="14"/>
  <c r="H1531" i="14"/>
  <c r="H1530" i="14"/>
  <c r="H1529" i="14"/>
  <c r="H1528" i="14"/>
  <c r="H1527" i="14"/>
  <c r="H1526" i="14"/>
  <c r="H1525" i="14"/>
  <c r="H1524" i="14"/>
  <c r="H1523" i="14"/>
  <c r="H1522" i="14"/>
  <c r="H1521" i="14"/>
  <c r="H1520" i="14"/>
  <c r="H1519" i="14"/>
  <c r="H1518" i="14"/>
  <c r="H1517" i="14"/>
  <c r="H1516" i="14"/>
  <c r="H1515" i="14"/>
  <c r="H1514" i="14"/>
  <c r="H1513" i="14"/>
  <c r="H1512" i="14"/>
  <c r="H1511" i="14"/>
  <c r="H1510" i="14"/>
  <c r="H1509" i="14"/>
  <c r="H1508" i="14"/>
  <c r="H1507" i="14"/>
  <c r="H1506" i="14"/>
  <c r="H1505" i="14"/>
  <c r="H1504" i="14"/>
  <c r="H1503" i="14"/>
  <c r="H1502" i="14"/>
  <c r="H1501" i="14"/>
  <c r="H1500" i="14"/>
  <c r="H1499" i="14"/>
  <c r="H1498" i="14"/>
  <c r="H1496" i="14"/>
  <c r="H1495" i="14"/>
  <c r="H1494" i="14"/>
  <c r="H1493" i="14"/>
  <c r="H1492" i="14"/>
  <c r="H1491" i="14"/>
  <c r="H1490" i="14"/>
  <c r="H1489" i="14"/>
  <c r="H1488" i="14"/>
  <c r="H1487" i="14"/>
  <c r="H1486" i="14"/>
  <c r="H1485" i="14"/>
  <c r="H1484" i="14"/>
  <c r="H1483" i="14"/>
  <c r="H1482" i="14"/>
  <c r="H1481" i="14"/>
  <c r="H1480" i="14"/>
  <c r="H1479" i="14"/>
  <c r="H1478" i="14"/>
  <c r="H1477" i="14"/>
  <c r="H1476" i="14"/>
  <c r="H1475" i="14"/>
  <c r="H1474" i="14"/>
  <c r="H1473" i="14"/>
  <c r="H1472" i="14"/>
  <c r="H1471" i="14"/>
  <c r="H1470" i="14"/>
  <c r="H1469" i="14"/>
  <c r="H1468" i="14"/>
  <c r="H1466" i="14"/>
  <c r="H1465" i="14"/>
  <c r="H1464" i="14"/>
  <c r="H1463" i="14"/>
  <c r="H1462" i="14"/>
  <c r="H1461" i="14"/>
  <c r="H1460" i="14"/>
  <c r="H1459" i="14"/>
  <c r="H1458" i="14"/>
  <c r="H1457" i="14"/>
  <c r="H1456" i="14"/>
  <c r="H1455" i="14"/>
  <c r="H1454" i="14"/>
  <c r="H1453" i="14"/>
  <c r="H1452" i="14"/>
  <c r="H1451" i="14"/>
  <c r="H1450" i="14"/>
  <c r="H1448" i="14"/>
  <c r="H1447" i="14"/>
  <c r="H1446" i="14"/>
  <c r="H1445" i="14"/>
  <c r="H1444" i="14"/>
  <c r="H1443" i="14"/>
  <c r="H1442" i="14"/>
  <c r="H1441" i="14"/>
  <c r="H1440" i="14"/>
  <c r="H1439" i="14"/>
  <c r="H1438" i="14"/>
  <c r="H1437" i="14"/>
  <c r="H1436" i="14"/>
  <c r="H1435" i="14"/>
  <c r="H1434" i="14"/>
  <c r="H1433" i="14"/>
  <c r="H1432" i="14"/>
  <c r="H1431" i="14"/>
  <c r="H1430" i="14"/>
  <c r="H1429" i="14"/>
  <c r="H1428" i="14"/>
  <c r="H1427" i="14"/>
  <c r="H1426" i="14"/>
  <c r="H1425" i="14"/>
  <c r="H1424" i="14"/>
  <c r="H1423" i="14"/>
  <c r="H1422" i="14"/>
  <c r="H1421" i="14"/>
  <c r="H1420" i="14"/>
  <c r="H1419" i="14"/>
  <c r="H1418" i="14"/>
  <c r="H1417" i="14"/>
  <c r="H1416" i="14"/>
  <c r="H1415" i="14"/>
  <c r="H1414" i="14"/>
  <c r="H1413" i="14"/>
  <c r="H1412" i="14"/>
  <c r="H1411" i="14"/>
  <c r="H1410" i="14"/>
  <c r="H1409" i="14"/>
  <c r="H1408" i="14"/>
  <c r="H1407" i="14"/>
  <c r="H1406" i="14"/>
  <c r="H1405" i="14"/>
  <c r="H1404" i="14"/>
  <c r="H1403" i="14"/>
  <c r="H1402" i="14"/>
  <c r="H1401" i="14"/>
  <c r="H1400" i="14"/>
  <c r="H1399" i="14"/>
  <c r="H1398" i="14"/>
  <c r="H1397" i="14"/>
  <c r="H1396" i="14"/>
  <c r="H1395" i="14"/>
  <c r="H1394" i="14"/>
  <c r="H1393" i="14"/>
  <c r="H1392" i="14"/>
  <c r="H1391" i="14"/>
  <c r="H1390" i="14"/>
  <c r="H1389" i="14"/>
  <c r="H1388" i="14"/>
  <c r="H1387" i="14"/>
  <c r="H1386" i="14"/>
  <c r="H1385" i="14"/>
  <c r="H1382" i="14"/>
  <c r="H1381" i="14"/>
  <c r="H1380" i="14"/>
  <c r="H1379" i="14"/>
  <c r="H1378" i="14"/>
  <c r="H1377" i="14"/>
  <c r="H1376" i="14"/>
  <c r="H1375" i="14"/>
  <c r="H1374" i="14"/>
  <c r="H1373" i="14"/>
  <c r="H1372" i="14"/>
  <c r="H1371" i="14"/>
  <c r="H1370" i="14"/>
  <c r="H1369" i="14"/>
  <c r="H1368" i="14"/>
  <c r="H1367" i="14"/>
  <c r="H1366" i="14"/>
  <c r="H1365" i="14"/>
  <c r="H1364" i="14"/>
  <c r="H1363" i="14"/>
  <c r="H1362" i="14"/>
  <c r="H1361" i="14"/>
  <c r="H1360" i="14"/>
  <c r="H1359" i="14"/>
  <c r="H1358" i="14"/>
  <c r="H1357" i="14"/>
  <c r="H1356" i="14"/>
  <c r="H1355" i="14"/>
  <c r="H1354" i="14"/>
  <c r="H1353" i="14"/>
  <c r="H1352" i="14"/>
  <c r="H1351" i="14"/>
  <c r="H1350" i="14"/>
  <c r="H1349" i="14"/>
  <c r="H1348" i="14"/>
  <c r="H1347" i="14"/>
  <c r="H1346" i="14"/>
  <c r="H1345" i="14"/>
  <c r="H1344" i="14"/>
  <c r="H1343" i="14"/>
  <c r="H1342" i="14"/>
  <c r="H1341" i="14"/>
  <c r="H1340" i="14"/>
  <c r="H1339" i="14"/>
  <c r="H1338" i="14"/>
  <c r="H1337" i="14"/>
  <c r="H1336" i="14"/>
  <c r="H1335" i="14"/>
  <c r="H1334" i="14"/>
  <c r="H1333" i="14"/>
  <c r="H1332" i="14"/>
  <c r="H1331" i="14"/>
  <c r="H1330" i="14"/>
  <c r="H1329" i="14"/>
  <c r="H1328" i="14"/>
  <c r="H1327" i="14"/>
  <c r="H1246" i="14"/>
  <c r="H1245" i="14"/>
  <c r="H1244" i="14"/>
  <c r="H1243" i="14"/>
  <c r="H1242" i="14"/>
  <c r="H1241" i="14"/>
  <c r="H1240" i="14"/>
  <c r="H1239" i="14"/>
  <c r="H1238" i="14"/>
  <c r="H1237" i="14"/>
  <c r="H1236" i="14"/>
  <c r="H1235" i="14"/>
  <c r="H1234" i="14"/>
  <c r="H1233" i="14"/>
  <c r="H1232" i="14"/>
  <c r="H1231" i="14"/>
  <c r="H1230" i="14"/>
  <c r="H1229" i="14"/>
  <c r="H1228" i="14"/>
  <c r="H1227" i="14"/>
  <c r="H1226" i="14"/>
  <c r="H1225" i="14"/>
  <c r="H1224" i="14"/>
  <c r="H1210" i="14"/>
  <c r="H1207" i="14"/>
  <c r="H1201" i="14"/>
  <c r="H1200" i="14"/>
  <c r="H1199" i="14"/>
  <c r="H1196" i="14"/>
  <c r="H1195" i="14"/>
  <c r="H1193" i="14"/>
  <c r="H1192" i="14"/>
  <c r="H1191" i="14"/>
  <c r="H1190" i="14"/>
  <c r="H1188" i="14"/>
  <c r="H1187" i="14"/>
  <c r="H1186" i="14"/>
  <c r="H1182" i="14"/>
  <c r="H1181" i="14"/>
  <c r="H1180" i="14"/>
  <c r="H1177" i="14"/>
  <c r="H1176" i="14"/>
  <c r="H1174" i="14"/>
  <c r="H1172" i="14"/>
  <c r="H1171" i="14"/>
  <c r="H1170" i="14"/>
  <c r="H1169" i="14"/>
  <c r="H1167" i="14"/>
  <c r="H1165" i="14"/>
  <c r="H1164" i="14"/>
  <c r="H1160" i="14"/>
  <c r="H1159" i="14"/>
  <c r="H1158" i="14"/>
  <c r="H1157" i="14"/>
  <c r="H1156" i="14"/>
  <c r="H1155" i="14"/>
  <c r="H1154" i="14"/>
  <c r="H1153" i="14"/>
  <c r="H1152" i="14"/>
  <c r="H1151" i="14"/>
  <c r="H1150" i="14"/>
  <c r="H1149" i="14"/>
  <c r="H1148" i="14"/>
  <c r="H1147" i="14"/>
  <c r="H1146" i="14"/>
  <c r="H1145" i="14"/>
  <c r="H1144" i="14"/>
  <c r="H1143" i="14"/>
  <c r="H1142" i="14"/>
  <c r="H1141" i="14"/>
  <c r="H1140" i="14"/>
  <c r="H1139" i="14"/>
  <c r="H1138" i="14"/>
  <c r="H1137" i="14"/>
  <c r="H1136" i="14"/>
  <c r="H1135" i="14"/>
  <c r="H1134" i="14"/>
  <c r="H1133" i="14"/>
  <c r="H1132" i="14"/>
  <c r="H1131" i="14"/>
  <c r="H1130" i="14"/>
  <c r="H1129" i="14"/>
  <c r="H1128" i="14"/>
  <c r="H1127" i="14"/>
  <c r="H1125" i="14"/>
  <c r="H1124" i="14"/>
  <c r="H1123" i="14"/>
  <c r="H1122" i="14"/>
  <c r="H1120" i="14"/>
  <c r="H1119" i="14"/>
  <c r="H1118" i="14"/>
  <c r="H1117" i="14"/>
  <c r="H1116" i="14"/>
  <c r="H1115" i="14"/>
  <c r="H1114" i="14"/>
  <c r="H1113" i="14"/>
  <c r="H1112" i="14"/>
  <c r="H1111" i="14"/>
  <c r="H1110" i="14"/>
  <c r="H1109" i="14"/>
  <c r="H1108" i="14"/>
  <c r="H1107" i="14"/>
  <c r="H1106" i="14"/>
  <c r="H1105" i="14"/>
  <c r="H1104" i="14"/>
  <c r="H1103" i="14"/>
  <c r="H1102" i="14"/>
  <c r="H1101" i="14"/>
  <c r="H1100" i="14"/>
  <c r="H1099" i="14"/>
  <c r="H1098" i="14"/>
  <c r="H1097" i="14"/>
  <c r="H1096" i="14"/>
  <c r="H1095" i="14"/>
  <c r="H1094" i="14"/>
  <c r="H1093" i="14"/>
  <c r="H1092" i="14"/>
  <c r="H1091" i="14"/>
  <c r="H1090" i="14"/>
  <c r="H1089" i="14"/>
  <c r="H1088" i="14"/>
  <c r="H1087" i="14"/>
  <c r="H1086" i="14"/>
  <c r="H1085" i="14"/>
  <c r="H1084" i="14"/>
  <c r="H1083" i="14"/>
  <c r="H1082" i="14"/>
  <c r="H1081" i="14"/>
  <c r="H1080" i="14"/>
  <c r="H1079" i="14"/>
  <c r="H1078" i="14"/>
  <c r="H1077" i="14"/>
  <c r="H1076" i="14"/>
  <c r="H1075" i="14"/>
  <c r="H1074" i="14"/>
  <c r="H1073" i="14"/>
  <c r="H1072" i="14"/>
  <c r="H1071" i="14"/>
  <c r="H1070" i="14"/>
  <c r="H1069" i="14"/>
  <c r="H1068" i="14"/>
  <c r="H1067" i="14"/>
  <c r="H1066" i="14"/>
  <c r="H1065" i="14"/>
  <c r="H1064" i="14"/>
  <c r="H1063" i="14"/>
  <c r="H1062" i="14"/>
  <c r="H1061" i="14"/>
  <c r="H1060" i="14"/>
  <c r="H1059" i="14"/>
  <c r="H1058" i="14"/>
  <c r="H1057" i="14"/>
  <c r="H1056" i="14"/>
  <c r="H1055" i="14"/>
  <c r="H1054" i="14"/>
  <c r="H1053" i="14"/>
  <c r="H1052" i="14"/>
  <c r="H1051" i="14"/>
  <c r="H1050" i="14"/>
  <c r="H1049" i="14"/>
  <c r="H1048" i="14"/>
  <c r="H1047" i="14"/>
  <c r="H1046" i="14"/>
  <c r="H1045" i="14"/>
  <c r="H1044" i="14"/>
  <c r="H1043" i="14"/>
  <c r="H1042" i="14"/>
  <c r="H1041" i="14"/>
  <c r="H1040" i="14"/>
  <c r="H1039" i="14"/>
  <c r="H1038" i="14"/>
  <c r="H1037" i="14"/>
  <c r="H1036" i="14"/>
  <c r="H1035" i="14"/>
  <c r="H1034" i="14"/>
  <c r="H1033" i="14"/>
  <c r="H1032" i="14"/>
  <c r="H1031" i="14"/>
  <c r="H1030" i="14"/>
  <c r="H1029" i="14"/>
  <c r="H1028" i="14"/>
  <c r="H1027" i="14"/>
  <c r="H1026" i="14"/>
  <c r="H1019" i="14"/>
  <c r="H1008" i="14"/>
  <c r="H1007" i="14"/>
  <c r="H996" i="14"/>
  <c r="H995" i="14"/>
  <c r="H994" i="14"/>
  <c r="H989" i="14"/>
  <c r="H982" i="14"/>
  <c r="H981" i="14"/>
  <c r="H980" i="14"/>
  <c r="H977" i="14"/>
  <c r="H975" i="14"/>
  <c r="H974" i="14"/>
  <c r="H972" i="14"/>
  <c r="H971" i="14"/>
  <c r="H970" i="14"/>
  <c r="H969" i="14"/>
  <c r="H967" i="14"/>
  <c r="H966" i="14"/>
  <c r="H962" i="14"/>
  <c r="H960" i="14"/>
  <c r="H954" i="14"/>
  <c r="H952" i="14"/>
  <c r="H951" i="14"/>
  <c r="H949" i="14"/>
  <c r="H947" i="14"/>
  <c r="H943" i="14"/>
  <c r="H942" i="14"/>
  <c r="H940" i="14"/>
  <c r="H939" i="14"/>
  <c r="H937" i="14"/>
  <c r="H931" i="14"/>
  <c r="H929" i="14"/>
  <c r="H928" i="14"/>
  <c r="H899" i="14"/>
  <c r="H897" i="14"/>
  <c r="H896" i="14"/>
  <c r="H894" i="14"/>
  <c r="H893" i="14"/>
  <c r="H891" i="14"/>
  <c r="H888" i="14"/>
  <c r="H887" i="14"/>
  <c r="H886" i="14"/>
  <c r="H885" i="14"/>
  <c r="H884" i="14"/>
  <c r="H883" i="14"/>
  <c r="H882" i="14"/>
  <c r="H881" i="14"/>
  <c r="H880" i="14"/>
  <c r="H879" i="14"/>
  <c r="H878" i="14"/>
  <c r="H877" i="14"/>
  <c r="H876" i="14"/>
  <c r="H875" i="14"/>
  <c r="H874" i="14"/>
  <c r="H873" i="14"/>
  <c r="H872" i="14"/>
  <c r="H869" i="14"/>
  <c r="H868" i="14"/>
  <c r="H867" i="14"/>
  <c r="H866" i="14"/>
  <c r="H865" i="14"/>
  <c r="H864" i="14"/>
  <c r="H863" i="14"/>
  <c r="H862" i="14"/>
  <c r="H861" i="14"/>
  <c r="H860" i="14"/>
  <c r="H859" i="14"/>
  <c r="H858" i="14"/>
  <c r="H857" i="14"/>
  <c r="H856" i="14"/>
  <c r="H855" i="14"/>
  <c r="H854" i="14"/>
  <c r="H853" i="14"/>
  <c r="H852" i="14"/>
  <c r="H851" i="14"/>
  <c r="H850" i="14"/>
  <c r="H849" i="14"/>
  <c r="H848" i="14"/>
  <c r="H847" i="14"/>
  <c r="H846" i="14"/>
  <c r="H845" i="14"/>
  <c r="H844" i="14"/>
  <c r="H843" i="14"/>
  <c r="H842" i="14"/>
  <c r="H841" i="14"/>
  <c r="H840" i="14"/>
  <c r="H839" i="14"/>
  <c r="H838" i="14"/>
  <c r="H837" i="14"/>
  <c r="H836" i="14"/>
  <c r="H835" i="14"/>
  <c r="H834" i="14"/>
  <c r="H833" i="14"/>
  <c r="H832" i="14"/>
  <c r="H831" i="14"/>
  <c r="H830" i="14"/>
  <c r="H829" i="14"/>
  <c r="H827" i="14"/>
  <c r="H826" i="14"/>
  <c r="H825" i="14"/>
  <c r="H824" i="14"/>
  <c r="H823" i="14"/>
  <c r="H637" i="14"/>
  <c r="H636" i="14"/>
  <c r="H635" i="14"/>
  <c r="H634" i="14"/>
  <c r="H633" i="14"/>
  <c r="H405" i="14"/>
  <c r="A19" i="13"/>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 r="A81" i="13" s="1"/>
  <c r="A82" i="13" s="1"/>
  <c r="A83" i="13" s="1"/>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3" i="13"/>
  <c r="A4" i="13" s="1"/>
  <c r="A5" i="13" s="1"/>
  <c r="A6" i="13" s="1"/>
  <c r="A7" i="13" s="1"/>
  <c r="A8" i="13" s="1"/>
  <c r="A9" i="13" s="1"/>
  <c r="A10" i="13" s="1"/>
  <c r="A11" i="13" s="1"/>
  <c r="A12" i="13" s="1"/>
  <c r="A13" i="13" s="1"/>
  <c r="A14" i="13" s="1"/>
  <c r="A15" i="13" s="1"/>
  <c r="A16" i="13" s="1"/>
  <c r="A17" i="13" s="1"/>
  <c r="A18" i="13" s="1"/>
  <c r="D33" i="12"/>
  <c r="A24" i="10"/>
  <c r="A25" i="10" s="1"/>
  <c r="A26" i="10" s="1"/>
  <c r="A27" i="10" s="1"/>
  <c r="A28" i="10" s="1"/>
  <c r="A29" i="10" s="1"/>
  <c r="A30" i="10" s="1"/>
  <c r="A31" i="10" s="1"/>
  <c r="A32" i="10" s="1"/>
  <c r="A33" i="10" s="1"/>
  <c r="A34" i="10" s="1"/>
  <c r="A35" i="10" s="1"/>
  <c r="A36" i="10" s="1"/>
  <c r="A37" i="10" s="1"/>
  <c r="A38" i="10" s="1"/>
  <c r="A39" i="10" s="1"/>
  <c r="A40" i="10" s="1"/>
  <c r="A41" i="10" s="1"/>
  <c r="A42" i="10" s="1"/>
  <c r="A43" i="10" s="1"/>
  <c r="A44" i="10" s="1"/>
  <c r="A45" i="10" s="1"/>
  <c r="A46" i="10" s="1"/>
  <c r="A47" i="10" s="1"/>
  <c r="A48" i="10" s="1"/>
  <c r="A49" i="10" s="1"/>
  <c r="A50" i="10" s="1"/>
  <c r="A51" i="10" s="1"/>
  <c r="A52" i="10" s="1"/>
  <c r="A53" i="10" s="1"/>
  <c r="A54" i="10" s="1"/>
  <c r="A55" i="10" s="1"/>
  <c r="A56" i="10" s="1"/>
  <c r="A57" i="10" s="1"/>
  <c r="A58" i="10" s="1"/>
  <c r="A59" i="10" s="1"/>
  <c r="A60" i="10" s="1"/>
  <c r="A61" i="10" s="1"/>
  <c r="A62" i="10" s="1"/>
  <c r="A63" i="10" s="1"/>
  <c r="A64" i="10" s="1"/>
  <c r="A65" i="10" s="1"/>
  <c r="A66" i="10" s="1"/>
  <c r="A67" i="10" s="1"/>
  <c r="A68" i="10" s="1"/>
  <c r="A69" i="10" s="1"/>
  <c r="A70" i="10" s="1"/>
  <c r="A71" i="10" s="1"/>
  <c r="A72" i="10" s="1"/>
  <c r="A73" i="10" s="1"/>
  <c r="A74" i="10" s="1"/>
  <c r="A75" i="10" s="1"/>
  <c r="A76" i="10" s="1"/>
  <c r="A77" i="10" s="1"/>
  <c r="A78" i="10" s="1"/>
  <c r="A79" i="10" s="1"/>
  <c r="A80" i="10" s="1"/>
  <c r="A81" i="10" s="1"/>
  <c r="A82" i="10" s="1"/>
  <c r="A83" i="10" s="1"/>
  <c r="A84" i="10" s="1"/>
  <c r="A85" i="10" s="1"/>
  <c r="A86" i="10" s="1"/>
  <c r="A87" i="10" s="1"/>
  <c r="A88" i="10" s="1"/>
  <c r="A89" i="10" s="1"/>
  <c r="A90" i="10" s="1"/>
  <c r="A91" i="10" s="1"/>
  <c r="A92" i="10" s="1"/>
  <c r="A93" i="10" s="1"/>
  <c r="A94" i="10" s="1"/>
  <c r="A95" i="10" s="1"/>
  <c r="A96" i="10" s="1"/>
  <c r="A97" i="10" s="1"/>
  <c r="A98" i="10" s="1"/>
  <c r="A99" i="10" s="1"/>
  <c r="A100" i="10" s="1"/>
  <c r="A101" i="10" s="1"/>
  <c r="A102" i="10" s="1"/>
  <c r="A103" i="10" s="1"/>
  <c r="A104" i="10" s="1"/>
  <c r="A105" i="10" s="1"/>
  <c r="A106" i="10" s="1"/>
  <c r="A107" i="10" s="1"/>
  <c r="A108" i="10" s="1"/>
  <c r="A109" i="10" s="1"/>
  <c r="A110" i="10" s="1"/>
  <c r="A111" i="10" s="1"/>
  <c r="A112" i="10" s="1"/>
  <c r="A113" i="10" s="1"/>
  <c r="A114" i="10" s="1"/>
  <c r="A115" i="10" s="1"/>
  <c r="A116" i="10" s="1"/>
  <c r="A117" i="10" s="1"/>
  <c r="A118" i="10" s="1"/>
  <c r="A119" i="10" s="1"/>
  <c r="A120" i="10" s="1"/>
  <c r="A121" i="10" s="1"/>
  <c r="A122" i="10" s="1"/>
  <c r="A123" i="10" s="1"/>
  <c r="A124" i="10" s="1"/>
  <c r="A125" i="10" s="1"/>
  <c r="A126" i="10" s="1"/>
  <c r="A127" i="10" s="1"/>
  <c r="A128" i="10" s="1"/>
  <c r="A18" i="10"/>
  <c r="A19" i="10" s="1"/>
  <c r="A20" i="10" s="1"/>
  <c r="A21" i="10" s="1"/>
  <c r="A22" i="10" s="1"/>
  <c r="A23" i="10" s="1"/>
  <c r="A5" i="10"/>
  <c r="A6" i="10" s="1"/>
  <c r="A7" i="10" s="1"/>
  <c r="A8" i="10" s="1"/>
  <c r="A9" i="10" s="1"/>
  <c r="A10" i="10" s="1"/>
  <c r="A11" i="10" s="1"/>
  <c r="A12" i="10" s="1"/>
  <c r="A13" i="10" s="1"/>
  <c r="A14" i="10" s="1"/>
  <c r="A15" i="10" s="1"/>
  <c r="A16" i="10" s="1"/>
  <c r="A17" i="10" s="1"/>
  <c r="A4" i="10"/>
  <c r="A3" i="10"/>
  <c r="I623" i="9"/>
  <c r="I622" i="9"/>
  <c r="I621" i="9"/>
  <c r="I620" i="9"/>
  <c r="I619" i="9"/>
  <c r="I618" i="9"/>
  <c r="I617" i="9"/>
  <c r="I616" i="9"/>
  <c r="I615" i="9"/>
  <c r="I614" i="9"/>
  <c r="I613" i="9"/>
  <c r="I612" i="9"/>
  <c r="I611" i="9"/>
  <c r="I610" i="9"/>
  <c r="I609" i="9"/>
  <c r="I608" i="9"/>
  <c r="I607" i="9"/>
  <c r="I606" i="9"/>
  <c r="I605" i="9"/>
  <c r="I604" i="9"/>
  <c r="I603" i="9"/>
  <c r="I602" i="9"/>
  <c r="I601" i="9"/>
  <c r="I600" i="9"/>
  <c r="I599" i="9"/>
  <c r="I598" i="9"/>
  <c r="I597" i="9"/>
  <c r="I596" i="9"/>
  <c r="I595" i="9"/>
  <c r="I594" i="9"/>
  <c r="I593" i="9"/>
  <c r="I592" i="9"/>
  <c r="I591" i="9"/>
  <c r="I590" i="9"/>
  <c r="I589" i="9"/>
  <c r="I588" i="9"/>
  <c r="D588" i="9"/>
  <c r="I587" i="9"/>
  <c r="I586" i="9"/>
  <c r="I585" i="9"/>
  <c r="I584" i="9"/>
  <c r="I583" i="9"/>
  <c r="I582" i="9"/>
  <c r="I581" i="9"/>
  <c r="I580" i="9"/>
  <c r="I579" i="9"/>
  <c r="I578" i="9"/>
  <c r="I577" i="9"/>
  <c r="I576" i="9"/>
  <c r="D576" i="9"/>
  <c r="I575" i="9"/>
  <c r="I574" i="9"/>
  <c r="I573" i="9"/>
  <c r="I572" i="9"/>
  <c r="I571" i="9"/>
  <c r="I570" i="9"/>
  <c r="I569" i="9"/>
  <c r="I568" i="9"/>
  <c r="I567" i="9"/>
  <c r="I566" i="9"/>
  <c r="I565" i="9"/>
  <c r="I564" i="9"/>
  <c r="I563" i="9"/>
  <c r="I562" i="9"/>
  <c r="I561" i="9"/>
  <c r="I560" i="9"/>
  <c r="I559" i="9"/>
  <c r="I558" i="9"/>
  <c r="I557" i="9"/>
  <c r="I556" i="9"/>
  <c r="I555" i="9"/>
  <c r="I554" i="9"/>
  <c r="I552" i="9"/>
  <c r="I551" i="9"/>
  <c r="I550" i="9"/>
  <c r="I549" i="9"/>
  <c r="I548" i="9"/>
  <c r="I547" i="9"/>
  <c r="I546" i="9"/>
  <c r="I545" i="9"/>
  <c r="I544" i="9"/>
  <c r="I543" i="9"/>
  <c r="I542" i="9"/>
  <c r="I541" i="9"/>
  <c r="I540" i="9"/>
  <c r="I539" i="9"/>
  <c r="D539" i="9"/>
  <c r="I538" i="9"/>
  <c r="I537" i="9"/>
  <c r="I536" i="9"/>
  <c r="I535" i="9"/>
  <c r="I534" i="9"/>
  <c r="I533" i="9"/>
  <c r="I532" i="9"/>
  <c r="I531" i="9"/>
  <c r="I530" i="9"/>
  <c r="I529" i="9"/>
  <c r="I528" i="9"/>
  <c r="I527" i="9"/>
  <c r="I526" i="9"/>
  <c r="I525" i="9"/>
  <c r="I524" i="9"/>
  <c r="I523" i="9"/>
  <c r="I522" i="9"/>
  <c r="I521" i="9"/>
  <c r="I520" i="9"/>
  <c r="I519" i="9"/>
  <c r="I518" i="9"/>
  <c r="I517" i="9"/>
  <c r="I516" i="9"/>
  <c r="I515" i="9"/>
  <c r="I513" i="9"/>
  <c r="I512" i="9"/>
  <c r="I510" i="9"/>
  <c r="I508" i="9"/>
  <c r="I507" i="9"/>
  <c r="I506" i="9"/>
  <c r="I505" i="9"/>
  <c r="I504" i="9"/>
  <c r="I503" i="9"/>
  <c r="I502" i="9"/>
  <c r="I501" i="9"/>
  <c r="I500" i="9"/>
  <c r="I499" i="9"/>
  <c r="I498" i="9"/>
  <c r="I497" i="9"/>
  <c r="I496" i="9"/>
  <c r="I495" i="9"/>
  <c r="I494" i="9"/>
  <c r="I493" i="9"/>
  <c r="I492" i="9"/>
  <c r="I491" i="9"/>
  <c r="I490" i="9"/>
  <c r="I489" i="9"/>
  <c r="I488" i="9"/>
  <c r="I487" i="9"/>
  <c r="I486" i="9"/>
  <c r="I485" i="9"/>
  <c r="I484" i="9"/>
  <c r="I483" i="9"/>
  <c r="I482" i="9"/>
  <c r="I481" i="9"/>
  <c r="I480" i="9"/>
  <c r="I479" i="9"/>
  <c r="I478" i="9"/>
  <c r="I477" i="9"/>
  <c r="I476" i="9"/>
  <c r="I475" i="9"/>
  <c r="I474" i="9"/>
  <c r="I473" i="9"/>
  <c r="I472" i="9"/>
  <c r="I471" i="9"/>
  <c r="I470" i="9"/>
  <c r="I469" i="9"/>
  <c r="I468" i="9"/>
  <c r="I467" i="9"/>
  <c r="I466" i="9"/>
  <c r="I465" i="9"/>
  <c r="I464" i="9"/>
  <c r="I463" i="9"/>
  <c r="I462" i="9"/>
  <c r="I461" i="9"/>
  <c r="I460" i="9"/>
  <c r="I459" i="9"/>
  <c r="I458" i="9"/>
  <c r="I457" i="9"/>
  <c r="I456" i="9"/>
  <c r="D456" i="9"/>
  <c r="I455" i="9"/>
  <c r="I454" i="9"/>
  <c r="I453" i="9"/>
  <c r="I452" i="9"/>
  <c r="I451" i="9"/>
  <c r="I450" i="9"/>
  <c r="I449" i="9"/>
  <c r="I448" i="9"/>
  <c r="I447" i="9"/>
  <c r="I446" i="9"/>
  <c r="I445" i="9"/>
  <c r="I444" i="9"/>
  <c r="I443" i="9"/>
  <c r="I442" i="9"/>
  <c r="I441" i="9"/>
  <c r="I440" i="9"/>
  <c r="I439" i="9"/>
  <c r="I438" i="9"/>
  <c r="I437" i="9"/>
  <c r="I436" i="9"/>
  <c r="I435" i="9"/>
  <c r="I434" i="9"/>
  <c r="I433" i="9"/>
  <c r="I432" i="9"/>
  <c r="I431" i="9"/>
  <c r="I430" i="9"/>
  <c r="I429" i="9"/>
  <c r="I428" i="9"/>
  <c r="I427" i="9"/>
  <c r="I426" i="9"/>
  <c r="I425" i="9"/>
  <c r="I424" i="9"/>
  <c r="I423" i="9"/>
  <c r="I422" i="9"/>
  <c r="I421" i="9"/>
  <c r="I420" i="9"/>
  <c r="I419" i="9"/>
  <c r="I418" i="9"/>
  <c r="I417" i="9"/>
  <c r="I416" i="9"/>
  <c r="I415" i="9"/>
  <c r="I414" i="9"/>
  <c r="I413" i="9"/>
  <c r="I412" i="9"/>
  <c r="I411" i="9"/>
  <c r="I410" i="9"/>
  <c r="I409" i="9"/>
  <c r="I408" i="9"/>
  <c r="I407" i="9"/>
  <c r="I406" i="9"/>
  <c r="I405" i="9"/>
  <c r="I404" i="9"/>
  <c r="I403" i="9"/>
  <c r="I402" i="9"/>
  <c r="I401" i="9"/>
  <c r="I400" i="9"/>
  <c r="I399" i="9"/>
  <c r="I398" i="9"/>
  <c r="I397" i="9"/>
  <c r="I396" i="9"/>
  <c r="I395" i="9"/>
  <c r="I394" i="9"/>
  <c r="I393" i="9"/>
  <c r="I392" i="9"/>
  <c r="I391" i="9"/>
  <c r="I390" i="9"/>
  <c r="I389" i="9"/>
  <c r="I388" i="9"/>
  <c r="I387" i="9"/>
  <c r="I386" i="9"/>
  <c r="I385" i="9"/>
  <c r="I384" i="9"/>
  <c r="I383" i="9"/>
  <c r="I382" i="9"/>
  <c r="I381" i="9"/>
  <c r="I380" i="9"/>
  <c r="I379" i="9"/>
  <c r="I378" i="9"/>
  <c r="I377" i="9"/>
  <c r="I376" i="9"/>
  <c r="I375" i="9"/>
  <c r="I374" i="9"/>
  <c r="I373" i="9"/>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D315" i="9"/>
  <c r="I314" i="9"/>
  <c r="I313" i="9"/>
  <c r="I312" i="9"/>
  <c r="I311" i="9"/>
  <c r="I310" i="9"/>
  <c r="I309" i="9"/>
  <c r="I308" i="9"/>
  <c r="I307" i="9"/>
  <c r="I306" i="9"/>
  <c r="I305" i="9"/>
  <c r="I304" i="9"/>
  <c r="I303" i="9"/>
  <c r="I302" i="9"/>
  <c r="I301" i="9"/>
  <c r="I300" i="9"/>
  <c r="I299" i="9"/>
  <c r="I298" i="9"/>
  <c r="I297" i="9"/>
  <c r="I296" i="9"/>
  <c r="I295" i="9"/>
  <c r="I294" i="9"/>
  <c r="I293" i="9"/>
  <c r="I292" i="9"/>
  <c r="I291" i="9"/>
  <c r="I290" i="9"/>
  <c r="I289" i="9"/>
  <c r="I288" i="9"/>
  <c r="I287" i="9"/>
  <c r="I286" i="9"/>
  <c r="I285" i="9"/>
  <c r="I284" i="9"/>
  <c r="I283" i="9"/>
  <c r="I282" i="9"/>
  <c r="I281" i="9"/>
  <c r="I280" i="9"/>
  <c r="I279" i="9"/>
  <c r="I278" i="9"/>
  <c r="I277" i="9"/>
  <c r="I276" i="9"/>
  <c r="D276" i="9"/>
  <c r="I275" i="9"/>
  <c r="I274" i="9"/>
  <c r="I273" i="9"/>
  <c r="I272" i="9"/>
  <c r="I271" i="9"/>
  <c r="I270" i="9"/>
  <c r="I269" i="9"/>
  <c r="I268" i="9"/>
  <c r="I267" i="9"/>
  <c r="I266" i="9"/>
  <c r="I265" i="9"/>
  <c r="I264" i="9"/>
  <c r="I263" i="9"/>
  <c r="I262" i="9"/>
  <c r="I261" i="9"/>
  <c r="I260" i="9"/>
  <c r="I259" i="9"/>
  <c r="I258" i="9"/>
  <c r="I257" i="9"/>
  <c r="I256" i="9"/>
  <c r="I255" i="9"/>
  <c r="D255" i="9"/>
  <c r="I254" i="9"/>
  <c r="I253" i="9"/>
  <c r="I252" i="9"/>
  <c r="I251" i="9"/>
  <c r="I250" i="9"/>
  <c r="I249" i="9"/>
  <c r="I248" i="9"/>
  <c r="I247" i="9"/>
  <c r="I246" i="9"/>
  <c r="I245" i="9"/>
  <c r="I244" i="9"/>
  <c r="I243" i="9"/>
  <c r="I242" i="9"/>
  <c r="I241" i="9"/>
  <c r="I240" i="9"/>
  <c r="I239" i="9"/>
  <c r="I238" i="9"/>
  <c r="I237" i="9"/>
  <c r="I236" i="9"/>
  <c r="I235" i="9"/>
  <c r="I234" i="9"/>
  <c r="I233" i="9"/>
  <c r="I232" i="9"/>
  <c r="I231" i="9"/>
  <c r="I230" i="9"/>
  <c r="I229" i="9"/>
  <c r="I228" i="9"/>
  <c r="I227" i="9"/>
  <c r="I226" i="9"/>
  <c r="I225" i="9"/>
  <c r="I224" i="9"/>
  <c r="I223" i="9"/>
  <c r="I222" i="9"/>
  <c r="I221" i="9"/>
  <c r="I220" i="9"/>
  <c r="I219" i="9"/>
  <c r="I218" i="9"/>
  <c r="I217" i="9"/>
  <c r="I216" i="9"/>
  <c r="I215" i="9"/>
  <c r="I214" i="9"/>
  <c r="I213" i="9"/>
  <c r="I212" i="9"/>
  <c r="I211" i="9"/>
  <c r="I210" i="9"/>
  <c r="I209" i="9"/>
  <c r="I208" i="9"/>
  <c r="I207" i="9"/>
  <c r="I206" i="9"/>
  <c r="I205" i="9"/>
  <c r="I204" i="9"/>
  <c r="I203" i="9"/>
  <c r="I202" i="9"/>
  <c r="I201" i="9"/>
  <c r="I200" i="9"/>
  <c r="I199" i="9"/>
  <c r="I198" i="9"/>
  <c r="I197" i="9"/>
  <c r="I196" i="9"/>
  <c r="I195" i="9"/>
  <c r="I194" i="9"/>
  <c r="I193" i="9"/>
  <c r="I192" i="9"/>
  <c r="I191" i="9"/>
  <c r="I190" i="9"/>
  <c r="I189" i="9"/>
  <c r="I188" i="9"/>
  <c r="I187" i="9"/>
  <c r="I186" i="9"/>
  <c r="I185" i="9"/>
  <c r="I184" i="9"/>
  <c r="I183" i="9"/>
  <c r="I182" i="9"/>
  <c r="I181" i="9"/>
  <c r="I180" i="9"/>
  <c r="I179" i="9"/>
  <c r="I178" i="9"/>
  <c r="I177" i="9"/>
  <c r="I176" i="9"/>
  <c r="I175" i="9"/>
  <c r="I174" i="9"/>
  <c r="I173" i="9"/>
  <c r="I172" i="9"/>
  <c r="I171" i="9"/>
  <c r="I170" i="9"/>
  <c r="I169" i="9"/>
  <c r="I168" i="9"/>
  <c r="I167" i="9"/>
  <c r="I166" i="9"/>
  <c r="I165" i="9"/>
  <c r="I164" i="9"/>
  <c r="I163" i="9"/>
  <c r="I162" i="9"/>
  <c r="I161" i="9"/>
  <c r="I160" i="9"/>
  <c r="I159" i="9"/>
  <c r="I158" i="9"/>
  <c r="I157" i="9"/>
  <c r="I156" i="9"/>
  <c r="I155" i="9"/>
  <c r="I154" i="9"/>
  <c r="I153" i="9"/>
  <c r="I152" i="9"/>
  <c r="I151" i="9"/>
  <c r="D151" i="9"/>
  <c r="I150" i="9"/>
  <c r="I149" i="9"/>
  <c r="D149" i="9"/>
  <c r="I148" i="9"/>
  <c r="I147" i="9"/>
  <c r="I146" i="9"/>
  <c r="I145" i="9"/>
  <c r="I144" i="9"/>
  <c r="I143" i="9"/>
  <c r="I142" i="9"/>
  <c r="I141" i="9"/>
  <c r="I140" i="9"/>
  <c r="I139" i="9"/>
  <c r="I138" i="9"/>
  <c r="I137" i="9"/>
  <c r="I136" i="9"/>
  <c r="I135" i="9"/>
  <c r="I134" i="9"/>
  <c r="I133" i="9"/>
  <c r="I132" i="9"/>
  <c r="I131" i="9"/>
  <c r="I130" i="9"/>
  <c r="I129" i="9"/>
  <c r="I128" i="9"/>
  <c r="I127" i="9"/>
  <c r="I126" i="9"/>
  <c r="I125" i="9"/>
  <c r="I124" i="9"/>
  <c r="I123" i="9"/>
  <c r="I122" i="9"/>
  <c r="I121" i="9"/>
  <c r="I120" i="9"/>
  <c r="I119" i="9"/>
  <c r="I118" i="9"/>
  <c r="I117" i="9"/>
  <c r="I116" i="9"/>
  <c r="I115" i="9"/>
  <c r="I114" i="9"/>
  <c r="I113" i="9"/>
  <c r="I112" i="9"/>
  <c r="I111" i="9"/>
  <c r="I110" i="9"/>
  <c r="I109" i="9"/>
  <c r="I108" i="9"/>
  <c r="I107" i="9"/>
  <c r="I106" i="9"/>
  <c r="I105" i="9"/>
  <c r="I104" i="9"/>
  <c r="I103" i="9"/>
  <c r="I102" i="9"/>
  <c r="I101" i="9"/>
  <c r="I100" i="9"/>
  <c r="I99" i="9"/>
  <c r="I98" i="9"/>
  <c r="I97" i="9"/>
  <c r="I96" i="9"/>
  <c r="I95" i="9"/>
  <c r="I94" i="9"/>
  <c r="I93" i="9"/>
  <c r="I92" i="9"/>
  <c r="I91" i="9"/>
  <c r="I90" i="9"/>
  <c r="I89" i="9"/>
  <c r="I88" i="9"/>
  <c r="I87" i="9"/>
  <c r="I86" i="9"/>
  <c r="I85" i="9"/>
  <c r="I84" i="9"/>
  <c r="I83" i="9"/>
  <c r="I82" i="9"/>
  <c r="I81" i="9"/>
  <c r="I80" i="9"/>
  <c r="I79" i="9"/>
  <c r="I76" i="9"/>
  <c r="D76" i="9"/>
  <c r="I75" i="9"/>
  <c r="I74" i="9"/>
  <c r="I73" i="9"/>
  <c r="I72" i="9"/>
  <c r="I71" i="9"/>
  <c r="I70" i="9"/>
  <c r="I69" i="9"/>
  <c r="I68" i="9"/>
  <c r="I67" i="9"/>
  <c r="I66" i="9"/>
  <c r="I65" i="9"/>
  <c r="I64" i="9"/>
  <c r="I63" i="9"/>
  <c r="I62" i="9"/>
  <c r="I61" i="9"/>
  <c r="I60" i="9"/>
  <c r="I59" i="9"/>
  <c r="I58" i="9"/>
  <c r="I57" i="9"/>
  <c r="I56" i="9"/>
  <c r="I55" i="9"/>
  <c r="I54" i="9"/>
  <c r="I53" i="9"/>
  <c r="I39" i="9"/>
  <c r="I38" i="9"/>
  <c r="I37" i="9"/>
  <c r="I36" i="9"/>
  <c r="I35" i="9"/>
  <c r="I34" i="9"/>
  <c r="I33" i="9"/>
  <c r="I32" i="9"/>
  <c r="I31" i="9"/>
  <c r="I30" i="9"/>
  <c r="I29" i="9"/>
  <c r="I28" i="9"/>
  <c r="I27" i="9"/>
  <c r="I26" i="9"/>
  <c r="I25" i="9"/>
  <c r="I24" i="9"/>
  <c r="I23" i="9"/>
  <c r="I22" i="9"/>
  <c r="I21" i="9"/>
  <c r="I20" i="9"/>
  <c r="I19" i="9"/>
  <c r="I18" i="9"/>
  <c r="I17" i="9"/>
  <c r="I16" i="9"/>
  <c r="I15" i="9"/>
  <c r="I14" i="9"/>
  <c r="I13" i="9"/>
  <c r="I12" i="9"/>
  <c r="I11" i="9"/>
  <c r="I10" i="9"/>
  <c r="I9" i="9"/>
  <c r="I8" i="9"/>
  <c r="I7" i="9"/>
  <c r="I6" i="9"/>
  <c r="I5" i="9"/>
  <c r="I4" i="9"/>
  <c r="I3" i="9"/>
  <c r="K3" i="8"/>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K33" i="8" s="1"/>
  <c r="K34" i="8" s="1"/>
  <c r="K35" i="8" s="1"/>
  <c r="K36" i="8" s="1"/>
  <c r="K37" i="8" s="1"/>
  <c r="K38" i="8" s="1"/>
  <c r="K39" i="8" s="1"/>
  <c r="K40" i="8" s="1"/>
  <c r="K41" i="8" s="1"/>
  <c r="K42" i="8" s="1"/>
  <c r="K43" i="8" s="1"/>
  <c r="K44" i="8" s="1"/>
  <c r="K45" i="8" s="1"/>
  <c r="K46" i="8" s="1"/>
  <c r="K47" i="8" s="1"/>
  <c r="K48" i="8" s="1"/>
  <c r="K49" i="8" s="1"/>
  <c r="K50" i="8" s="1"/>
  <c r="K51" i="8" s="1"/>
  <c r="K52" i="8" s="1"/>
  <c r="K53" i="8" s="1"/>
  <c r="K54" i="8" s="1"/>
  <c r="K55" i="8" s="1"/>
  <c r="K56" i="8" s="1"/>
  <c r="K57" i="8" s="1"/>
  <c r="K58" i="8" s="1"/>
  <c r="K59" i="8" s="1"/>
  <c r="K60" i="8" s="1"/>
  <c r="K61" i="8" s="1"/>
  <c r="K62" i="8" s="1"/>
  <c r="K63" i="8" s="1"/>
  <c r="K64" i="8" s="1"/>
  <c r="K65" i="8" s="1"/>
  <c r="K66" i="8" s="1"/>
  <c r="K67" i="8" s="1"/>
  <c r="K68" i="8" s="1"/>
  <c r="K69" i="8" s="1"/>
  <c r="K70" i="8" s="1"/>
  <c r="K71" i="8" s="1"/>
  <c r="K72" i="8" s="1"/>
  <c r="K73" i="8" s="1"/>
  <c r="K74" i="8" s="1"/>
  <c r="K75" i="8" s="1"/>
  <c r="K76" i="8" s="1"/>
  <c r="K77" i="8" s="1"/>
  <c r="K78" i="8" s="1"/>
  <c r="K79" i="8" s="1"/>
  <c r="K80" i="8" s="1"/>
  <c r="K81" i="8" s="1"/>
  <c r="K82" i="8" s="1"/>
  <c r="K83" i="8" s="1"/>
  <c r="K84" i="8" s="1"/>
  <c r="K85" i="8" s="1"/>
  <c r="K86" i="8" s="1"/>
  <c r="K87" i="8" s="1"/>
  <c r="K88" i="8" s="1"/>
  <c r="K89" i="8" s="1"/>
  <c r="K90" i="8" s="1"/>
  <c r="K91" i="8" s="1"/>
  <c r="K92" i="8" s="1"/>
  <c r="K93" i="8" s="1"/>
  <c r="K94" i="8" s="1"/>
  <c r="K95" i="8" s="1"/>
  <c r="K96" i="8" s="1"/>
  <c r="K97" i="8" s="1"/>
  <c r="K98" i="8" s="1"/>
  <c r="K99" i="8" s="1"/>
  <c r="K100" i="8" s="1"/>
  <c r="K101" i="8" s="1"/>
  <c r="K102" i="8" s="1"/>
  <c r="K103" i="8" s="1"/>
  <c r="K104" i="8" s="1"/>
  <c r="K105" i="8" s="1"/>
  <c r="K106" i="8" s="1"/>
  <c r="K107" i="8" s="1"/>
  <c r="K108" i="8" s="1"/>
  <c r="K109" i="8" s="1"/>
  <c r="K110" i="8" s="1"/>
  <c r="K111" i="8" s="1"/>
  <c r="K112" i="8" s="1"/>
  <c r="K113" i="8" s="1"/>
  <c r="K114" i="8" s="1"/>
  <c r="K115" i="8" s="1"/>
  <c r="K116" i="8" s="1"/>
  <c r="K117" i="8" s="1"/>
  <c r="K118" i="8" s="1"/>
  <c r="K119" i="8" s="1"/>
  <c r="K120" i="8" s="1"/>
  <c r="K121" i="8" s="1"/>
  <c r="K122" i="8" s="1"/>
  <c r="K123" i="8" s="1"/>
  <c r="K124" i="8" s="1"/>
  <c r="K125" i="8" s="1"/>
  <c r="K126" i="8" s="1"/>
  <c r="K127" i="8" s="1"/>
  <c r="K128" i="8" s="1"/>
  <c r="K129" i="8" s="1"/>
  <c r="K130" i="8" s="1"/>
  <c r="K131" i="8" s="1"/>
  <c r="K132" i="8" s="1"/>
  <c r="K133" i="8" s="1"/>
  <c r="K134" i="8" s="1"/>
  <c r="K135" i="8" s="1"/>
  <c r="K136" i="8" s="1"/>
  <c r="K137" i="8" s="1"/>
  <c r="K138" i="8" s="1"/>
  <c r="K139" i="8" s="1"/>
  <c r="K140" i="8" s="1"/>
  <c r="K141" i="8" s="1"/>
  <c r="K142" i="8" s="1"/>
  <c r="K143" i="8" s="1"/>
  <c r="K144" i="8" s="1"/>
  <c r="K145" i="8" s="1"/>
  <c r="K146" i="8" s="1"/>
  <c r="K147" i="8" s="1"/>
  <c r="K148" i="8" s="1"/>
  <c r="K149" i="8" s="1"/>
  <c r="K150" i="8" s="1"/>
  <c r="K151" i="8" s="1"/>
  <c r="K152" i="8" s="1"/>
  <c r="K153" i="8" s="1"/>
  <c r="K154" i="8" s="1"/>
  <c r="K155" i="8" s="1"/>
  <c r="K156" i="8" s="1"/>
  <c r="K157" i="8" s="1"/>
  <c r="K158" i="8" s="1"/>
  <c r="K159" i="8" s="1"/>
  <c r="K160" i="8" s="1"/>
  <c r="K161" i="8" s="1"/>
  <c r="K162" i="8" s="1"/>
  <c r="K163" i="8" s="1"/>
  <c r="K164" i="8" s="1"/>
  <c r="K165" i="8" s="1"/>
  <c r="K166" i="8" s="1"/>
  <c r="K167" i="8" s="1"/>
  <c r="K168" i="8" s="1"/>
  <c r="K169" i="8" s="1"/>
  <c r="K170" i="8" s="1"/>
  <c r="K171" i="8" s="1"/>
  <c r="K172" i="8" s="1"/>
  <c r="K173" i="8" s="1"/>
  <c r="K174" i="8" s="1"/>
  <c r="K175" i="8" s="1"/>
  <c r="K176" i="8" s="1"/>
  <c r="K177" i="8" s="1"/>
  <c r="K178" i="8" s="1"/>
  <c r="K179" i="8" s="1"/>
  <c r="K180" i="8" s="1"/>
  <c r="K181" i="8" s="1"/>
  <c r="K182" i="8" s="1"/>
  <c r="K183" i="8" s="1"/>
  <c r="K184" i="8" s="1"/>
  <c r="K185" i="8" s="1"/>
  <c r="K186" i="8" s="1"/>
  <c r="K187" i="8" s="1"/>
  <c r="K188" i="8" s="1"/>
  <c r="K189" i="8" s="1"/>
  <c r="K190" i="8" s="1"/>
  <c r="K191" i="8" s="1"/>
  <c r="K192" i="8" s="1"/>
  <c r="K193" i="8" s="1"/>
  <c r="K194" i="8" s="1"/>
  <c r="K195" i="8" s="1"/>
  <c r="K196" i="8" s="1"/>
  <c r="K197" i="8" s="1"/>
  <c r="K198" i="8" s="1"/>
  <c r="K199" i="8" s="1"/>
  <c r="K200" i="8" s="1"/>
  <c r="K201" i="8" s="1"/>
  <c r="K202" i="8" s="1"/>
  <c r="K203" i="8" s="1"/>
  <c r="K204" i="8" s="1"/>
  <c r="K205" i="8" s="1"/>
  <c r="K206" i="8" s="1"/>
  <c r="K207" i="8" s="1"/>
  <c r="K208" i="8" s="1"/>
  <c r="K209" i="8" s="1"/>
  <c r="K210" i="8" s="1"/>
  <c r="K211" i="8" s="1"/>
  <c r="K212" i="8" s="1"/>
  <c r="K213" i="8" s="1"/>
  <c r="K214" i="8" s="1"/>
  <c r="K215" i="8" s="1"/>
  <c r="K216" i="8" s="1"/>
  <c r="K217" i="8" s="1"/>
  <c r="K218" i="8" s="1"/>
  <c r="K219" i="8" s="1"/>
  <c r="I206" i="7"/>
  <c r="I205" i="7"/>
  <c r="I204" i="7"/>
  <c r="I203" i="7"/>
  <c r="I202" i="7"/>
  <c r="I201" i="7"/>
  <c r="I200" i="7"/>
  <c r="I199" i="7"/>
  <c r="I198" i="7"/>
  <c r="I197" i="7"/>
  <c r="I196" i="7"/>
  <c r="I195" i="7"/>
  <c r="I194" i="7"/>
  <c r="I193" i="7"/>
  <c r="I192" i="7"/>
  <c r="I191" i="7"/>
  <c r="I190" i="7"/>
  <c r="I189" i="7"/>
  <c r="I188" i="7"/>
  <c r="I187" i="7"/>
  <c r="I186" i="7"/>
  <c r="I185" i="7"/>
  <c r="I184" i="7"/>
  <c r="I183" i="7"/>
  <c r="I182" i="7"/>
  <c r="I181" i="7"/>
  <c r="I180" i="7"/>
  <c r="I179" i="7"/>
  <c r="I178" i="7"/>
  <c r="I177" i="7"/>
  <c r="I176" i="7"/>
  <c r="I175" i="7"/>
  <c r="I174" i="7"/>
  <c r="I173" i="7"/>
  <c r="I172" i="7"/>
  <c r="I171" i="7"/>
  <c r="I170" i="7"/>
  <c r="I169" i="7"/>
  <c r="I168" i="7"/>
  <c r="I167" i="7"/>
  <c r="I166" i="7"/>
  <c r="I165" i="7"/>
  <c r="I164" i="7"/>
  <c r="I163" i="7"/>
  <c r="I162" i="7"/>
  <c r="I161" i="7"/>
  <c r="I160" i="7"/>
  <c r="I159" i="7"/>
  <c r="I158" i="7"/>
  <c r="I157" i="7"/>
  <c r="I156" i="7"/>
  <c r="I155" i="7"/>
  <c r="I154" i="7"/>
  <c r="I153" i="7"/>
  <c r="I152" i="7"/>
  <c r="I151" i="7"/>
  <c r="I150" i="7"/>
  <c r="I149" i="7"/>
  <c r="I148" i="7"/>
  <c r="I147" i="7"/>
  <c r="I146" i="7"/>
  <c r="I145" i="7"/>
  <c r="I144" i="7"/>
  <c r="I143" i="7"/>
  <c r="I142" i="7"/>
  <c r="I141" i="7"/>
  <c r="I140" i="7"/>
  <c r="I139" i="7"/>
  <c r="I138" i="7"/>
  <c r="I137" i="7"/>
  <c r="I136" i="7"/>
  <c r="I135" i="7"/>
  <c r="I134" i="7"/>
  <c r="I133" i="7"/>
  <c r="I132" i="7"/>
  <c r="I131" i="7"/>
  <c r="I130" i="7"/>
  <c r="I129" i="7"/>
  <c r="I128" i="7"/>
  <c r="I127" i="7"/>
  <c r="I126" i="7"/>
  <c r="I125" i="7"/>
  <c r="I124" i="7"/>
  <c r="I123" i="7"/>
  <c r="I122" i="7"/>
  <c r="I121" i="7"/>
  <c r="I120" i="7"/>
  <c r="I119" i="7"/>
  <c r="I118" i="7"/>
  <c r="I117" i="7"/>
  <c r="I116" i="7"/>
  <c r="I115" i="7"/>
  <c r="I114" i="7"/>
  <c r="I113" i="7"/>
  <c r="I112" i="7"/>
  <c r="I111" i="7"/>
  <c r="I110" i="7"/>
  <c r="I109" i="7"/>
  <c r="I108" i="7"/>
  <c r="I107" i="7"/>
  <c r="I106" i="7"/>
  <c r="I105" i="7"/>
  <c r="I104" i="7"/>
  <c r="I103" i="7"/>
  <c r="I102" i="7"/>
  <c r="I101" i="7"/>
  <c r="I100" i="7"/>
  <c r="I99" i="7"/>
  <c r="I98" i="7"/>
  <c r="I97" i="7"/>
  <c r="I96" i="7"/>
  <c r="I95" i="7"/>
  <c r="I94" i="7"/>
  <c r="I93" i="7"/>
  <c r="I92" i="7"/>
  <c r="I91" i="7"/>
  <c r="I90" i="7"/>
  <c r="I89" i="7"/>
  <c r="I88" i="7"/>
  <c r="I87" i="7"/>
  <c r="I86" i="7"/>
  <c r="I85" i="7"/>
  <c r="I84" i="7"/>
  <c r="I83" i="7"/>
  <c r="I82" i="7"/>
  <c r="I81" i="7"/>
  <c r="I80" i="7"/>
  <c r="I79" i="7"/>
  <c r="I78" i="7"/>
  <c r="I77" i="7"/>
  <c r="I76" i="7"/>
  <c r="I75" i="7"/>
  <c r="I74" i="7"/>
  <c r="I73" i="7"/>
  <c r="I72" i="7"/>
  <c r="I71" i="7"/>
  <c r="I70" i="7"/>
  <c r="I69" i="7"/>
  <c r="I68" i="7"/>
  <c r="I67" i="7"/>
  <c r="I66" i="7"/>
  <c r="I65" i="7"/>
  <c r="I64" i="7"/>
  <c r="I63" i="7"/>
  <c r="I62" i="7"/>
  <c r="I61" i="7"/>
  <c r="I60" i="7"/>
  <c r="I59" i="7"/>
  <c r="I58" i="7"/>
  <c r="I57" i="7"/>
  <c r="I56" i="7"/>
  <c r="I55" i="7"/>
  <c r="I54" i="7"/>
  <c r="I53" i="7"/>
  <c r="I52" i="7"/>
  <c r="D52" i="7"/>
  <c r="I51" i="7"/>
  <c r="I50" i="7"/>
  <c r="I49" i="7"/>
  <c r="I48" i="7"/>
  <c r="I47" i="7"/>
  <c r="I46" i="7"/>
  <c r="I45" i="7"/>
  <c r="I44" i="7"/>
  <c r="I43" i="7"/>
  <c r="I42" i="7"/>
  <c r="I41" i="7"/>
  <c r="I40" i="7"/>
  <c r="I39" i="7"/>
  <c r="I38" i="7"/>
  <c r="I37" i="7"/>
  <c r="I36" i="7"/>
  <c r="I35" i="7"/>
  <c r="I34" i="7"/>
  <c r="I33" i="7"/>
  <c r="I32" i="7"/>
  <c r="I31" i="7"/>
  <c r="I30" i="7"/>
  <c r="I29" i="7"/>
  <c r="I28" i="7"/>
  <c r="I27" i="7"/>
  <c r="I26" i="7"/>
  <c r="I25" i="7"/>
  <c r="I24" i="7"/>
  <c r="I23" i="7"/>
  <c r="I22" i="7"/>
  <c r="I21" i="7"/>
  <c r="I20" i="7"/>
  <c r="I19" i="7"/>
  <c r="I18" i="7"/>
  <c r="I17" i="7"/>
  <c r="I16" i="7"/>
  <c r="I15" i="7"/>
  <c r="I14" i="7"/>
  <c r="I13" i="7"/>
  <c r="I12" i="7"/>
  <c r="I11" i="7"/>
  <c r="I10" i="7"/>
  <c r="I9" i="7"/>
  <c r="I8" i="7"/>
  <c r="I7" i="7"/>
  <c r="I6" i="7"/>
  <c r="I5" i="7"/>
  <c r="I4" i="7"/>
  <c r="I3" i="7"/>
  <c r="I233" i="6"/>
  <c r="D233" i="6"/>
  <c r="I232" i="6"/>
  <c r="D232" i="6"/>
  <c r="D222" i="6"/>
  <c r="I222" i="6" s="1"/>
  <c r="D221" i="6"/>
  <c r="I221" i="6" s="1"/>
  <c r="D220" i="6"/>
  <c r="I220" i="6" s="1"/>
  <c r="I219" i="6"/>
  <c r="D219" i="6"/>
  <c r="D218" i="6"/>
  <c r="I218" i="6" s="1"/>
  <c r="D217" i="6"/>
  <c r="I217" i="6" s="1"/>
  <c r="I216" i="6"/>
  <c r="D216" i="6"/>
  <c r="I215" i="6"/>
  <c r="D215" i="6"/>
  <c r="D214" i="6"/>
  <c r="I214" i="6" s="1"/>
  <c r="D213" i="6"/>
  <c r="I213" i="6" s="1"/>
  <c r="I212" i="6"/>
  <c r="D212" i="6"/>
  <c r="I211" i="6"/>
  <c r="D211" i="6"/>
  <c r="D210" i="6"/>
  <c r="I210" i="6" s="1"/>
  <c r="D209" i="6"/>
  <c r="I209" i="6" s="1"/>
  <c r="I208" i="6"/>
  <c r="D208" i="6"/>
  <c r="I207" i="6"/>
  <c r="D207" i="6"/>
  <c r="D206" i="6"/>
  <c r="I206" i="6" s="1"/>
  <c r="D200" i="6"/>
  <c r="I200" i="6" s="1"/>
  <c r="I199" i="6"/>
  <c r="D199" i="6"/>
  <c r="D198" i="6"/>
  <c r="I198" i="6" s="1"/>
  <c r="D197" i="6"/>
  <c r="I197" i="6" s="1"/>
  <c r="D196" i="6"/>
  <c r="I196" i="6" s="1"/>
  <c r="I195" i="6"/>
  <c r="D195" i="6"/>
  <c r="D194" i="6"/>
  <c r="I194" i="6" s="1"/>
  <c r="D193" i="6"/>
  <c r="I193" i="6" s="1"/>
  <c r="D192" i="6"/>
  <c r="I192" i="6" s="1"/>
  <c r="D191" i="6"/>
  <c r="I191" i="6" s="1"/>
  <c r="D190" i="6"/>
  <c r="I190" i="6" s="1"/>
  <c r="D189" i="6"/>
  <c r="I189" i="6" s="1"/>
  <c r="D184" i="6"/>
  <c r="I184" i="6" s="1"/>
  <c r="D183" i="6"/>
  <c r="I183" i="6" s="1"/>
  <c r="I181" i="6"/>
  <c r="D181" i="6"/>
  <c r="D180" i="6"/>
  <c r="I180" i="6" s="1"/>
  <c r="I179" i="6"/>
  <c r="D179" i="6"/>
  <c r="I175" i="6"/>
  <c r="D175" i="6"/>
  <c r="D174" i="6"/>
  <c r="I174" i="6" s="1"/>
  <c r="I173" i="6"/>
  <c r="D173" i="6"/>
  <c r="D172" i="6"/>
  <c r="I172" i="6" s="1"/>
  <c r="I171" i="6"/>
  <c r="D171" i="6"/>
  <c r="D170" i="6"/>
  <c r="I170" i="6" s="1"/>
  <c r="I169" i="6"/>
  <c r="D169" i="6"/>
  <c r="D168" i="6"/>
  <c r="I168" i="6" s="1"/>
  <c r="I167" i="6"/>
  <c r="D167" i="6"/>
  <c r="D166" i="6"/>
  <c r="I166" i="6" s="1"/>
  <c r="I165" i="6"/>
  <c r="D165" i="6"/>
  <c r="I164" i="6"/>
  <c r="D164" i="6"/>
  <c r="I163" i="6"/>
  <c r="D163" i="6"/>
  <c r="D162" i="6"/>
  <c r="I162" i="6" s="1"/>
  <c r="I161" i="6"/>
  <c r="D161" i="6"/>
  <c r="I160" i="6"/>
  <c r="D160" i="6"/>
  <c r="I159" i="6"/>
  <c r="D159" i="6"/>
  <c r="D158" i="6"/>
  <c r="I158" i="6" s="1"/>
  <c r="I157" i="6"/>
  <c r="D157" i="6"/>
  <c r="I156" i="6"/>
  <c r="D156" i="6"/>
  <c r="I155" i="6"/>
  <c r="D155" i="6"/>
  <c r="D154" i="6"/>
  <c r="I154" i="6" s="1"/>
  <c r="I153" i="6"/>
  <c r="D153" i="6"/>
  <c r="I152" i="6"/>
  <c r="D152" i="6"/>
  <c r="I151" i="6"/>
  <c r="D151" i="6"/>
  <c r="D150" i="6"/>
  <c r="I150" i="6" s="1"/>
  <c r="D148" i="6"/>
  <c r="I148" i="6" s="1"/>
  <c r="D147" i="6"/>
  <c r="I147" i="6" s="1"/>
  <c r="D146" i="6"/>
  <c r="I146" i="6" s="1"/>
  <c r="D139" i="6"/>
  <c r="I139" i="6" s="1"/>
  <c r="D138" i="6"/>
  <c r="I138" i="6" s="1"/>
  <c r="I137" i="6"/>
  <c r="D137" i="6"/>
  <c r="D136" i="6"/>
  <c r="I136" i="6" s="1"/>
  <c r="D135" i="6"/>
  <c r="I135" i="6" s="1"/>
  <c r="D134" i="6"/>
  <c r="I134" i="6" s="1"/>
  <c r="I133" i="6"/>
  <c r="D133" i="6"/>
  <c r="D132" i="6"/>
  <c r="I132" i="6" s="1"/>
  <c r="I131" i="6"/>
  <c r="D131" i="6"/>
  <c r="D130" i="6"/>
  <c r="I130" i="6" s="1"/>
  <c r="D129" i="6"/>
  <c r="I129" i="6" s="1"/>
  <c r="I127" i="6"/>
  <c r="D127" i="6"/>
  <c r="I126" i="6"/>
  <c r="D126" i="6"/>
  <c r="D125" i="6"/>
  <c r="I125" i="6" s="1"/>
  <c r="I124" i="6"/>
  <c r="D124" i="6"/>
  <c r="I123" i="6"/>
  <c r="D123" i="6"/>
  <c r="D122" i="6"/>
  <c r="I122" i="6" s="1"/>
  <c r="D121" i="6"/>
  <c r="I121" i="6" s="1"/>
  <c r="I120" i="6"/>
  <c r="D120" i="6"/>
  <c r="I119" i="6"/>
  <c r="D119" i="6"/>
  <c r="I118" i="6"/>
  <c r="D118" i="6"/>
  <c r="I117" i="6"/>
  <c r="D117" i="6"/>
  <c r="D116" i="6"/>
  <c r="I116" i="6" s="1"/>
  <c r="I115" i="6"/>
  <c r="D115" i="6"/>
  <c r="C115" i="6"/>
  <c r="I114" i="6"/>
  <c r="D114" i="6"/>
  <c r="C114" i="6"/>
  <c r="D113" i="6"/>
  <c r="I113" i="6" s="1"/>
  <c r="I112" i="6"/>
  <c r="D112" i="6"/>
  <c r="I111" i="6"/>
  <c r="D111" i="6"/>
  <c r="C111" i="6"/>
  <c r="D110" i="6"/>
  <c r="I110" i="6" s="1"/>
  <c r="I109" i="6"/>
  <c r="D109" i="6"/>
  <c r="I108" i="6"/>
  <c r="D108" i="6"/>
  <c r="I107" i="6"/>
  <c r="D107" i="6"/>
  <c r="D106" i="6"/>
  <c r="I106" i="6" s="1"/>
  <c r="D105" i="6"/>
  <c r="I105" i="6" s="1"/>
  <c r="D104" i="6"/>
  <c r="I104" i="6" s="1"/>
  <c r="I103" i="6"/>
  <c r="D103" i="6"/>
  <c r="I102" i="6"/>
  <c r="D102" i="6"/>
  <c r="D101" i="6"/>
  <c r="I101" i="6" s="1"/>
  <c r="I100" i="6"/>
  <c r="D100" i="6"/>
  <c r="C100" i="6"/>
  <c r="I99" i="6"/>
  <c r="D99" i="6"/>
  <c r="C99" i="6"/>
  <c r="D98" i="6"/>
  <c r="I98" i="6" s="1"/>
  <c r="I97" i="6"/>
  <c r="D97" i="6"/>
  <c r="I96" i="6"/>
  <c r="D96" i="6"/>
  <c r="I95" i="6"/>
  <c r="D95" i="6"/>
  <c r="C95" i="6"/>
  <c r="D94" i="6"/>
  <c r="I94" i="6" s="1"/>
  <c r="C94" i="6"/>
  <c r="D93" i="6"/>
  <c r="I93" i="6" s="1"/>
  <c r="D92" i="6"/>
  <c r="I92" i="6" s="1"/>
  <c r="I91" i="6"/>
  <c r="D91" i="6"/>
  <c r="I90" i="6"/>
  <c r="D90" i="6"/>
  <c r="D89" i="6"/>
  <c r="I89" i="6" s="1"/>
  <c r="I88" i="6"/>
  <c r="D88" i="6"/>
  <c r="C88" i="6"/>
  <c r="I87" i="6"/>
  <c r="D87" i="6"/>
  <c r="D86" i="6"/>
  <c r="I86" i="6" s="1"/>
  <c r="I85" i="6"/>
  <c r="D85" i="6"/>
  <c r="I84" i="6"/>
  <c r="D84" i="6"/>
  <c r="I83" i="6"/>
  <c r="D83" i="6"/>
  <c r="C83" i="6"/>
  <c r="I82" i="6"/>
  <c r="D82" i="6"/>
  <c r="D81" i="6"/>
  <c r="I81" i="6" s="1"/>
  <c r="D80" i="6"/>
  <c r="I80" i="6" s="1"/>
  <c r="I79" i="6"/>
  <c r="D79" i="6"/>
  <c r="I78" i="6"/>
  <c r="D78" i="6"/>
  <c r="D77" i="6"/>
  <c r="I77" i="6" s="1"/>
  <c r="D76" i="6"/>
  <c r="I76" i="6" s="1"/>
  <c r="I75" i="6"/>
  <c r="D75" i="6"/>
  <c r="D74" i="6"/>
  <c r="I74" i="6" s="1"/>
  <c r="C74" i="6"/>
  <c r="I73" i="6"/>
  <c r="D73" i="6"/>
  <c r="D72" i="6"/>
  <c r="I72" i="6" s="1"/>
  <c r="AG71" i="6"/>
  <c r="AG72" i="6" s="1"/>
  <c r="C103" i="6" s="1"/>
  <c r="D71" i="6"/>
  <c r="I71" i="6" s="1"/>
  <c r="AG70" i="6"/>
  <c r="I70" i="6"/>
  <c r="D70" i="6"/>
  <c r="I69" i="6"/>
  <c r="D69" i="6"/>
  <c r="D68" i="6"/>
  <c r="I68" i="6" s="1"/>
  <c r="I67" i="6"/>
  <c r="D67" i="6"/>
  <c r="D66" i="6"/>
  <c r="I66" i="6" s="1"/>
  <c r="AG65" i="6"/>
  <c r="AG66" i="6" s="1"/>
  <c r="AG67" i="6" s="1"/>
  <c r="AG68" i="6" s="1"/>
  <c r="AG69" i="6" s="1"/>
  <c r="O65" i="6"/>
  <c r="O66" i="6" s="1"/>
  <c r="O67" i="6" s="1"/>
  <c r="O68" i="6" s="1"/>
  <c r="O69" i="6" s="1"/>
  <c r="O70" i="6" s="1"/>
  <c r="I65" i="6"/>
  <c r="D65" i="6"/>
  <c r="AG64" i="6"/>
  <c r="O64" i="6"/>
  <c r="D64" i="6"/>
  <c r="I64" i="6" s="1"/>
  <c r="BB63" i="6"/>
  <c r="BB64" i="6" s="1"/>
  <c r="AM63" i="6"/>
  <c r="AM64" i="6" s="1"/>
  <c r="AG63" i="6"/>
  <c r="X63" i="6"/>
  <c r="X64" i="6" s="1"/>
  <c r="I63" i="6"/>
  <c r="D63" i="6"/>
  <c r="BB62" i="6"/>
  <c r="AP62" i="6"/>
  <c r="AP63" i="6" s="1"/>
  <c r="AP64" i="6" s="1"/>
  <c r="AM62" i="6"/>
  <c r="AJ62" i="6"/>
  <c r="AJ63" i="6" s="1"/>
  <c r="AJ64" i="6" s="1"/>
  <c r="AD62" i="6"/>
  <c r="AA62" i="6"/>
  <c r="AA63" i="6" s="1"/>
  <c r="AA64" i="6" s="1"/>
  <c r="O62" i="6"/>
  <c r="O63" i="6" s="1"/>
  <c r="D62" i="6"/>
  <c r="I62" i="6" s="1"/>
  <c r="BB61" i="6"/>
  <c r="AY61" i="6"/>
  <c r="AY62" i="6" s="1"/>
  <c r="AY63" i="6" s="1"/>
  <c r="AY64" i="6" s="1"/>
  <c r="AV61" i="6"/>
  <c r="AP61" i="6"/>
  <c r="AM61" i="6"/>
  <c r="AJ61" i="6"/>
  <c r="AG61" i="6"/>
  <c r="AG62" i="6" s="1"/>
  <c r="AD61" i="6"/>
  <c r="AF59" i="6" s="1"/>
  <c r="AA61" i="6"/>
  <c r="X61" i="6"/>
  <c r="X62" i="6" s="1"/>
  <c r="U61" i="6"/>
  <c r="U62" i="6" s="1"/>
  <c r="U63" i="6" s="1"/>
  <c r="U64" i="6" s="1"/>
  <c r="R61" i="6"/>
  <c r="R62" i="6" s="1"/>
  <c r="R63" i="6" s="1"/>
  <c r="R64" i="6" s="1"/>
  <c r="O61" i="6"/>
  <c r="L61" i="6"/>
  <c r="L62" i="6" s="1"/>
  <c r="L63" i="6" s="1"/>
  <c r="L64" i="6" s="1"/>
  <c r="D61" i="6"/>
  <c r="I61" i="6" s="1"/>
  <c r="D60" i="6"/>
  <c r="I60" i="6" s="1"/>
  <c r="AU59" i="6"/>
  <c r="AI59" i="6"/>
  <c r="I59" i="6"/>
  <c r="D59" i="6"/>
  <c r="I58" i="6"/>
  <c r="D58" i="6"/>
  <c r="D4" i="6"/>
  <c r="I4" i="6" s="1"/>
  <c r="I3" i="6"/>
  <c r="D3" i="6"/>
  <c r="K2" i="5"/>
  <c r="B2" i="5"/>
  <c r="K20" i="4" a="1"/>
  <c r="K20" i="4" s="1"/>
  <c r="C17" i="4"/>
  <c r="C16" i="4"/>
  <c r="I8" i="4"/>
  <c r="Y49" i="2"/>
  <c r="V49" i="2"/>
  <c r="T49" i="2" a="1"/>
  <c r="T49" i="2" s="1"/>
  <c r="S49" i="2"/>
  <c r="Q49" i="2"/>
  <c r="P49" i="2"/>
  <c r="O49" i="2"/>
  <c r="L49" i="2"/>
  <c r="V48" i="2"/>
  <c r="P48" i="2"/>
  <c r="Q48" i="2" s="1"/>
  <c r="P47" i="2"/>
  <c r="E47" i="2" a="1"/>
  <c r="E47" i="2" s="1"/>
  <c r="D47" i="2" a="1"/>
  <c r="D47" i="2"/>
  <c r="C47" i="2" a="1"/>
  <c r="C47" i="2"/>
  <c r="B47" i="2" a="1"/>
  <c r="B47" i="2"/>
  <c r="V46" i="2"/>
  <c r="Q46" i="2"/>
  <c r="P46" i="2"/>
  <c r="E46" i="2" a="1"/>
  <c r="E46" i="2" s="1"/>
  <c r="D46" i="2" a="1"/>
  <c r="D46" i="2" s="1"/>
  <c r="C46" i="2" a="1"/>
  <c r="C46" i="2" s="1"/>
  <c r="B46" i="2" a="1"/>
  <c r="B46" i="2" s="1"/>
  <c r="V45" i="2"/>
  <c r="S45" i="2"/>
  <c r="Q45" i="2"/>
  <c r="P45" i="2"/>
  <c r="E45" i="2" a="1"/>
  <c r="E45" i="2"/>
  <c r="D45" i="2" a="1"/>
  <c r="D45" i="2"/>
  <c r="C45" i="2" a="1"/>
  <c r="C45" i="2"/>
  <c r="B45" i="2" a="1"/>
  <c r="B45" i="2"/>
  <c r="V44" i="2"/>
  <c r="T44" i="2" a="1"/>
  <c r="T44" i="2" s="1"/>
  <c r="P44" i="2"/>
  <c r="Q44" i="2" s="1"/>
  <c r="S44" i="2" s="1"/>
  <c r="E44" i="2" a="1"/>
  <c r="E44" i="2"/>
  <c r="D44" i="2" a="1"/>
  <c r="D44" i="2"/>
  <c r="C44" i="2" a="1"/>
  <c r="C44" i="2"/>
  <c r="B44" i="2" a="1"/>
  <c r="B44" i="2"/>
  <c r="V43" i="2"/>
  <c r="Q43" i="2"/>
  <c r="P43" i="2"/>
  <c r="E43" i="2" a="1"/>
  <c r="E43" i="2"/>
  <c r="D43" i="2" a="1"/>
  <c r="D43" i="2" s="1"/>
  <c r="C43" i="2" a="1"/>
  <c r="C43" i="2"/>
  <c r="B43" i="2" a="1"/>
  <c r="B43" i="2"/>
  <c r="P42" i="2"/>
  <c r="E42" i="2" a="1"/>
  <c r="E42" i="2"/>
  <c r="D42" i="2" a="1"/>
  <c r="D42" i="2"/>
  <c r="C42" i="2" a="1"/>
  <c r="C42" i="2"/>
  <c r="B42" i="2" a="1"/>
  <c r="B42" i="2"/>
  <c r="V41" i="2"/>
  <c r="T41" i="2"/>
  <c r="S41" i="2"/>
  <c r="R41" i="2"/>
  <c r="P41" i="2"/>
  <c r="Q41" i="2" s="1"/>
  <c r="T41" i="2" s="1" a="1"/>
  <c r="P40" i="2"/>
  <c r="L40" i="2"/>
  <c r="V39" i="2"/>
  <c r="S39" i="2"/>
  <c r="Q39" i="2"/>
  <c r="P39" i="2"/>
  <c r="P38" i="2"/>
  <c r="V37" i="2"/>
  <c r="Q37" i="2"/>
  <c r="P37" i="2"/>
  <c r="E37" i="2" a="1"/>
  <c r="E37" i="2"/>
  <c r="D37" i="2" a="1"/>
  <c r="D37" i="2" s="1"/>
  <c r="B37" i="2" a="1"/>
  <c r="B37" i="2"/>
  <c r="V36" i="2"/>
  <c r="P36" i="2"/>
  <c r="Q36" i="2" s="1"/>
  <c r="L36" i="2"/>
  <c r="K36" i="2"/>
  <c r="J36" i="2"/>
  <c r="E36" i="2" a="1"/>
  <c r="E36" i="2"/>
  <c r="D36" i="2" a="1"/>
  <c r="D36" i="2" s="1"/>
  <c r="B36" i="2" a="1"/>
  <c r="B36" i="2"/>
  <c r="P35" i="2"/>
  <c r="E35" i="2" a="1"/>
  <c r="E35" i="2"/>
  <c r="D35" i="2" a="1"/>
  <c r="D35" i="2"/>
  <c r="B35" i="2" a="1"/>
  <c r="B35" i="2"/>
  <c r="Q34" i="2"/>
  <c r="P34" i="2"/>
  <c r="V34" i="2" s="1"/>
  <c r="E34" i="2" a="1"/>
  <c r="E34" i="2"/>
  <c r="D34" i="2" a="1"/>
  <c r="D34" i="2" s="1"/>
  <c r="B34" i="2" a="1"/>
  <c r="B34" i="2" s="1"/>
  <c r="V33" i="2"/>
  <c r="T33" i="2" a="1"/>
  <c r="T33" i="2"/>
  <c r="S33" i="2"/>
  <c r="P33" i="2"/>
  <c r="Q33" i="2" s="1"/>
  <c r="E33" i="2" a="1"/>
  <c r="E33" i="2" s="1"/>
  <c r="D33" i="2" a="1"/>
  <c r="D33" i="2" s="1"/>
  <c r="B33" i="2" a="1"/>
  <c r="B33" i="2"/>
  <c r="P32" i="2"/>
  <c r="Q32" i="2" s="1"/>
  <c r="E32" i="2" a="1"/>
  <c r="E32" i="2" s="1"/>
  <c r="D32" i="2" a="1"/>
  <c r="D32" i="2" s="1"/>
  <c r="B32" i="2" a="1"/>
  <c r="B32" i="2"/>
  <c r="V31" i="2"/>
  <c r="P31" i="2"/>
  <c r="Q31" i="2" s="1"/>
  <c r="T31" i="2" s="1" a="1"/>
  <c r="T31" i="2" s="1"/>
  <c r="K31" i="2"/>
  <c r="J31" i="2"/>
  <c r="L31" i="2" s="1"/>
  <c r="Q30" i="2"/>
  <c r="P30" i="2"/>
  <c r="V30" i="2" s="1"/>
  <c r="K30" i="2"/>
  <c r="J30" i="2"/>
  <c r="L30" i="2" s="1"/>
  <c r="F30" i="2"/>
  <c r="V29" i="2"/>
  <c r="T29" i="2"/>
  <c r="P29" i="2"/>
  <c r="Q29" i="2" s="1"/>
  <c r="T29" i="2" s="1" a="1"/>
  <c r="L29" i="2"/>
  <c r="K29" i="2"/>
  <c r="J29" i="2"/>
  <c r="V28" i="2"/>
  <c r="Q28" i="2"/>
  <c r="P28" i="2"/>
  <c r="V25" i="2"/>
  <c r="S25" i="2"/>
  <c r="O25" i="2"/>
  <c r="O24" i="2"/>
  <c r="N24" i="2"/>
  <c r="M24" i="2"/>
  <c r="D24" i="2" a="1"/>
  <c r="D24" i="2" s="1"/>
  <c r="A24" i="2"/>
  <c r="B24" i="2" s="1"/>
  <c r="N2" i="16" s="1"/>
  <c r="O23" i="2"/>
  <c r="M23" i="2"/>
  <c r="N23" i="2" s="1"/>
  <c r="O22" i="2"/>
  <c r="M22" i="2"/>
  <c r="N22" i="2" s="1"/>
  <c r="D22" i="2"/>
  <c r="N21" i="2"/>
  <c r="M21" i="2"/>
  <c r="O21" i="2" s="1"/>
  <c r="M20" i="2"/>
  <c r="I20" i="2" a="1"/>
  <c r="I20" i="2"/>
  <c r="H20" i="2" a="1"/>
  <c r="H20" i="2" s="1"/>
  <c r="G20" i="2" a="1"/>
  <c r="G20" i="2" s="1"/>
  <c r="F20" i="2" a="1"/>
  <c r="F20" i="2"/>
  <c r="D20" i="2" a="1"/>
  <c r="D20" i="2"/>
  <c r="C20" i="2" a="1"/>
  <c r="C20" i="2"/>
  <c r="M19" i="2"/>
  <c r="I19" i="2" a="1"/>
  <c r="I19" i="2" s="1"/>
  <c r="H19" i="2" a="1"/>
  <c r="H19" i="2"/>
  <c r="G19" i="2" a="1"/>
  <c r="G19" i="2" s="1"/>
  <c r="F19" i="2" a="1"/>
  <c r="F19" i="2"/>
  <c r="D19" i="2" a="1"/>
  <c r="D19" i="2"/>
  <c r="C19" i="2" a="1"/>
  <c r="C19" i="2"/>
  <c r="M18" i="2"/>
  <c r="I18" i="2" a="1"/>
  <c r="I18" i="2" s="1"/>
  <c r="H18" i="2" a="1"/>
  <c r="H18" i="2" s="1"/>
  <c r="G18" i="2" a="1"/>
  <c r="G18" i="2" s="1"/>
  <c r="F18" i="2" a="1"/>
  <c r="F18" i="2" s="1"/>
  <c r="D18" i="2" a="1"/>
  <c r="D18" i="2"/>
  <c r="C18" i="2" a="1"/>
  <c r="C18" i="2"/>
  <c r="M17" i="2"/>
  <c r="I17" i="2" a="1"/>
  <c r="I17" i="2"/>
  <c r="H17" i="2" a="1"/>
  <c r="H17" i="2" s="1"/>
  <c r="G17" i="2" a="1"/>
  <c r="G17" i="2" s="1"/>
  <c r="F17" i="2" a="1"/>
  <c r="F17" i="2"/>
  <c r="D17" i="2" a="1"/>
  <c r="D17" i="2"/>
  <c r="C17" i="2" a="1"/>
  <c r="C17" i="2"/>
  <c r="M16" i="2"/>
  <c r="I16" i="2" a="1"/>
  <c r="I16" i="2" s="1"/>
  <c r="H16" i="2" a="1"/>
  <c r="H16" i="2"/>
  <c r="G16" i="2" a="1"/>
  <c r="G16" i="2" s="1"/>
  <c r="F16" i="2" a="1"/>
  <c r="F16" i="2"/>
  <c r="D16" i="2" a="1"/>
  <c r="D16" i="2"/>
  <c r="K13" i="4" s="1"/>
  <c r="C16" i="2" a="1"/>
  <c r="C16" i="2"/>
  <c r="M15" i="2"/>
  <c r="I15" i="2" a="1"/>
  <c r="I15" i="2" s="1"/>
  <c r="H15" i="2" a="1"/>
  <c r="H15" i="2" s="1"/>
  <c r="G15" i="2" a="1"/>
  <c r="G15" i="2" s="1"/>
  <c r="F15" i="2" a="1"/>
  <c r="F15" i="2" s="1"/>
  <c r="D15" i="2" a="1"/>
  <c r="D15" i="2"/>
  <c r="C15" i="2" a="1"/>
  <c r="C15" i="2"/>
  <c r="M14" i="2"/>
  <c r="I14" i="2" a="1"/>
  <c r="I14" i="2" s="1"/>
  <c r="H14" i="2" a="1"/>
  <c r="H14" i="2"/>
  <c r="G14" i="2" a="1"/>
  <c r="G14" i="2" s="1"/>
  <c r="F14" i="2" a="1"/>
  <c r="F14" i="2" s="1"/>
  <c r="D14" i="2" a="1"/>
  <c r="D14" i="2" s="1"/>
  <c r="C14" i="2" a="1"/>
  <c r="C14" i="2"/>
  <c r="G12" i="4" s="1"/>
  <c r="I13" i="2" a="1"/>
  <c r="I13" i="2" s="1"/>
  <c r="H13" i="2" a="1"/>
  <c r="H13" i="2" s="1"/>
  <c r="G13" i="2" a="1"/>
  <c r="G13" i="2"/>
  <c r="F13" i="2" a="1"/>
  <c r="F13" i="2" s="1"/>
  <c r="D13" i="2" a="1"/>
  <c r="D13" i="2" s="1"/>
  <c r="C13" i="2" a="1"/>
  <c r="C13" i="2"/>
  <c r="E9" i="4" s="1"/>
  <c r="I12" i="2" a="1"/>
  <c r="I12" i="2" s="1"/>
  <c r="H12" i="2" a="1"/>
  <c r="H12" i="2"/>
  <c r="G12" i="2" a="1"/>
  <c r="G12" i="2"/>
  <c r="F12" i="2" a="1"/>
  <c r="F12" i="2" s="1"/>
  <c r="D12" i="2" a="1"/>
  <c r="D12" i="2"/>
  <c r="C18" i="4" s="1"/>
  <c r="C12" i="2" a="1"/>
  <c r="C12" i="2"/>
  <c r="C13" i="4" s="1"/>
  <c r="I11" i="2" a="1"/>
  <c r="I11" i="2"/>
  <c r="H11" i="2" a="1"/>
  <c r="H11" i="2"/>
  <c r="G11" i="2" a="1"/>
  <c r="G11" i="2" s="1"/>
  <c r="F11" i="2" a="1"/>
  <c r="F11" i="2" s="1"/>
  <c r="D11" i="2" a="1"/>
  <c r="D11" i="2" s="1"/>
  <c r="C11" i="2" a="1"/>
  <c r="C11" i="2"/>
  <c r="D7" i="2" a="1"/>
  <c r="D7" i="2"/>
  <c r="D6" i="2" a="1"/>
  <c r="D6" i="2" s="1"/>
  <c r="D5" i="2" a="1"/>
  <c r="D5" i="2"/>
  <c r="D4" i="2" a="1"/>
  <c r="D4" i="2" s="1"/>
  <c r="D3" i="2" a="1"/>
  <c r="D3" i="2"/>
  <c r="X2" i="2"/>
  <c r="U2" i="2"/>
  <c r="Q2" i="2"/>
  <c r="N2" i="2"/>
  <c r="K2" i="2"/>
  <c r="D2" i="2" a="1"/>
  <c r="D2" i="2" s="1"/>
  <c r="E1" i="2" a="1"/>
  <c r="E1" i="2" s="1"/>
  <c r="C21" i="4" s="1" a="1"/>
  <c r="C21" i="4" s="1"/>
  <c r="C102" i="6" l="1"/>
  <c r="BB65" i="6"/>
  <c r="BB66" i="6" s="1"/>
  <c r="BB67" i="6" s="1"/>
  <c r="BB68" i="6" s="1"/>
  <c r="BD59" i="6"/>
  <c r="AP65" i="6"/>
  <c r="AP66" i="6" s="1"/>
  <c r="AP67" i="6" s="1"/>
  <c r="AP68" i="6" s="1"/>
  <c r="AP69" i="6" s="1"/>
  <c r="AP70" i="6" s="1"/>
  <c r="AP71" i="6" s="1"/>
  <c r="AP72" i="6" s="1"/>
  <c r="AP73" i="6" s="1"/>
  <c r="AR59" i="6"/>
  <c r="C93" i="6"/>
  <c r="BA59" i="6"/>
  <c r="AY65" i="6"/>
  <c r="AY66" i="6" s="1"/>
  <c r="AY67" i="6" s="1"/>
  <c r="AY68" i="6" s="1"/>
  <c r="P51" i="16"/>
  <c r="P50" i="16"/>
  <c r="O50" i="16"/>
  <c r="O47" i="16"/>
  <c r="P47" i="16" s="1"/>
  <c r="O44" i="16"/>
  <c r="P44" i="16" s="1"/>
  <c r="O41" i="16"/>
  <c r="P41" i="16" s="1"/>
  <c r="O49" i="16"/>
  <c r="O46" i="16"/>
  <c r="O43" i="16"/>
  <c r="O40" i="16"/>
  <c r="P40" i="16" s="1"/>
  <c r="O45" i="16"/>
  <c r="P45" i="16" s="1"/>
  <c r="O31" i="16"/>
  <c r="P31" i="16" s="1"/>
  <c r="O42" i="16"/>
  <c r="P42" i="16" s="1"/>
  <c r="P38" i="16"/>
  <c r="C36" i="2" s="1"/>
  <c r="O26" i="16"/>
  <c r="P26" i="16" s="1"/>
  <c r="P43" i="16"/>
  <c r="O35" i="16"/>
  <c r="O37" i="16"/>
  <c r="P37" i="16" s="1"/>
  <c r="C35" i="2" s="1"/>
  <c r="P32" i="16"/>
  <c r="O32" i="16"/>
  <c r="P46" i="16"/>
  <c r="P34" i="16"/>
  <c r="C32" i="2" s="1"/>
  <c r="O34" i="16"/>
  <c r="O28" i="16"/>
  <c r="P28" i="16" s="1"/>
  <c r="R44" i="2" s="1"/>
  <c r="P25" i="16"/>
  <c r="O18" i="16"/>
  <c r="P18" i="16" s="1"/>
  <c r="R34" i="2" s="1"/>
  <c r="O38" i="16"/>
  <c r="O25" i="16"/>
  <c r="P20" i="16"/>
  <c r="P49" i="16"/>
  <c r="O48" i="16"/>
  <c r="P48" i="16" s="1"/>
  <c r="O29" i="16"/>
  <c r="P29" i="16" s="1"/>
  <c r="R45" i="2" s="1"/>
  <c r="O51" i="16"/>
  <c r="O22" i="16"/>
  <c r="P22" i="16" s="1"/>
  <c r="P17" i="16"/>
  <c r="R33" i="2" s="1"/>
  <c r="P24" i="16"/>
  <c r="O30" i="16"/>
  <c r="P30" i="16" s="1"/>
  <c r="R46" i="2" s="1"/>
  <c r="O24" i="16"/>
  <c r="P19" i="16"/>
  <c r="O39" i="16"/>
  <c r="P39" i="16" s="1"/>
  <c r="C37" i="2" s="1"/>
  <c r="O36" i="16"/>
  <c r="P36" i="16" s="1"/>
  <c r="C34" i="2" s="1"/>
  <c r="O33" i="16"/>
  <c r="P33" i="16" s="1"/>
  <c r="R49" i="2" s="1"/>
  <c r="O27" i="16"/>
  <c r="P23" i="16"/>
  <c r="O16" i="16"/>
  <c r="O13" i="16"/>
  <c r="P13" i="16" s="1"/>
  <c r="R29" i="2" s="1"/>
  <c r="P8" i="16"/>
  <c r="E17" i="2" s="1"/>
  <c r="O20" i="16"/>
  <c r="O19" i="16"/>
  <c r="O8" i="16"/>
  <c r="P3" i="16"/>
  <c r="E12" i="2" s="1"/>
  <c r="P10" i="16"/>
  <c r="E19" i="2" s="1"/>
  <c r="O3" i="16"/>
  <c r="O23" i="16"/>
  <c r="O10" i="16"/>
  <c r="P5" i="16"/>
  <c r="E14" i="2" s="1"/>
  <c r="O21" i="16"/>
  <c r="P21" i="16" s="1"/>
  <c r="P12" i="16"/>
  <c r="R28" i="2" s="1"/>
  <c r="O5" i="16"/>
  <c r="O12" i="16"/>
  <c r="O15" i="16"/>
  <c r="P15" i="16" s="1"/>
  <c r="R31" i="2" s="1"/>
  <c r="P14" i="16"/>
  <c r="O7" i="16"/>
  <c r="P7" i="16" s="1"/>
  <c r="E16" i="2" s="1"/>
  <c r="O2" i="16"/>
  <c r="P2" i="16" s="1"/>
  <c r="E11" i="2" s="1"/>
  <c r="P27" i="16"/>
  <c r="R43" i="2" s="1"/>
  <c r="O14" i="16"/>
  <c r="O17" i="16"/>
  <c r="O9" i="16"/>
  <c r="P9" i="16" s="1"/>
  <c r="E18" i="2" s="1"/>
  <c r="P35" i="16"/>
  <c r="C33" i="2" s="1"/>
  <c r="P16" i="16"/>
  <c r="O6" i="16"/>
  <c r="P6" i="16" s="1"/>
  <c r="E15" i="2" s="1"/>
  <c r="O4" i="16"/>
  <c r="P4" i="16" s="1"/>
  <c r="E13" i="2" s="1"/>
  <c r="P11" i="16"/>
  <c r="E20" i="2" s="1"/>
  <c r="O11" i="16"/>
  <c r="S32" i="2"/>
  <c r="T32" i="2" a="1"/>
  <c r="T32" i="2" s="1"/>
  <c r="Q40" i="2"/>
  <c r="V40" i="2"/>
  <c r="R32" i="2"/>
  <c r="T34" i="2" a="1"/>
  <c r="T34" i="2" s="1"/>
  <c r="S34" i="2"/>
  <c r="K11" i="4"/>
  <c r="R37" i="2"/>
  <c r="T37" i="2" a="1"/>
  <c r="T37" i="2" s="1"/>
  <c r="S37" i="2"/>
  <c r="O20" i="2"/>
  <c r="N20" i="2"/>
  <c r="AJ65" i="6"/>
  <c r="AJ66" i="6" s="1"/>
  <c r="AJ67" i="6" s="1"/>
  <c r="AJ68" i="6" s="1"/>
  <c r="AJ69" i="6" s="1"/>
  <c r="AJ70" i="6" s="1"/>
  <c r="AJ71" i="6" s="1"/>
  <c r="AL59" i="6"/>
  <c r="A16" i="4"/>
  <c r="A20" i="4"/>
  <c r="A19" i="4"/>
  <c r="A18" i="4"/>
  <c r="V32" i="2"/>
  <c r="F50" i="2"/>
  <c r="F46" i="2"/>
  <c r="J3" i="5"/>
  <c r="J4" i="5" s="1"/>
  <c r="J5" i="5" s="1"/>
  <c r="J6" i="5" s="1"/>
  <c r="J7" i="5" s="1"/>
  <c r="J8" i="5" s="1"/>
  <c r="F49" i="2"/>
  <c r="F47" i="2"/>
  <c r="Q38" i="2"/>
  <c r="V38" i="2"/>
  <c r="N15" i="2"/>
  <c r="O15" i="2"/>
  <c r="E13" i="4"/>
  <c r="E8" i="4"/>
  <c r="E11" i="4"/>
  <c r="E10" i="4"/>
  <c r="E12" i="4"/>
  <c r="O16" i="2"/>
  <c r="N16" i="2"/>
  <c r="V47" i="2"/>
  <c r="Q47" i="2"/>
  <c r="A17" i="4"/>
  <c r="C112" i="6"/>
  <c r="A25" i="4"/>
  <c r="A21" i="4"/>
  <c r="A22" i="4"/>
  <c r="A24" i="4"/>
  <c r="A23" i="4"/>
  <c r="C12" i="4"/>
  <c r="C10" i="4"/>
  <c r="C11" i="4"/>
  <c r="C14" i="4"/>
  <c r="T28" i="2" a="1"/>
  <c r="T28" i="2" s="1"/>
  <c r="S28" i="2"/>
  <c r="G10" i="4"/>
  <c r="G13" i="4"/>
  <c r="G9" i="4"/>
  <c r="G11" i="4"/>
  <c r="I7" i="4"/>
  <c r="I9" i="4"/>
  <c r="I10" i="4"/>
  <c r="I11" i="4"/>
  <c r="K10" i="4"/>
  <c r="K6" i="4"/>
  <c r="K9" i="4"/>
  <c r="K8" i="4"/>
  <c r="K7" i="4"/>
  <c r="K5" i="4"/>
  <c r="C7" i="2" s="1" a="1"/>
  <c r="C7" i="2" s="1"/>
  <c r="N59" i="6"/>
  <c r="C64" i="6"/>
  <c r="C59" i="6"/>
  <c r="C116" i="6"/>
  <c r="C63" i="6"/>
  <c r="C107" i="6"/>
  <c r="O19" i="2"/>
  <c r="N19" i="2"/>
  <c r="E15" i="4"/>
  <c r="E16" i="4"/>
  <c r="E17" i="4"/>
  <c r="E14" i="4"/>
  <c r="G17" i="4"/>
  <c r="G14" i="4"/>
  <c r="G15" i="4"/>
  <c r="G18" i="4"/>
  <c r="G16" i="4"/>
  <c r="Q42" i="2"/>
  <c r="V42" i="2"/>
  <c r="E18" i="4"/>
  <c r="K21" i="4" a="1"/>
  <c r="K21" i="4" s="1"/>
  <c r="A27" i="4" a="1"/>
  <c r="A27" i="4" s="1"/>
  <c r="I21" i="4" a="1"/>
  <c r="I21" i="4" s="1"/>
  <c r="E19" i="4" a="1"/>
  <c r="E19" i="4" s="1"/>
  <c r="G19" i="4" a="1"/>
  <c r="G19" i="4" s="1"/>
  <c r="I22" i="4" a="1"/>
  <c r="I22" i="4" s="1"/>
  <c r="G20" i="4" a="1"/>
  <c r="G20" i="4" s="1"/>
  <c r="A26" i="4" a="1"/>
  <c r="A26" i="4" s="1"/>
  <c r="C20" i="4" a="1"/>
  <c r="C20" i="4" s="1"/>
  <c r="I15" i="4"/>
  <c r="I16" i="4"/>
  <c r="I12" i="4"/>
  <c r="I14" i="4"/>
  <c r="I13" i="4"/>
  <c r="K12" i="4"/>
  <c r="K14" i="4"/>
  <c r="K15" i="4"/>
  <c r="I6" i="4"/>
  <c r="E20" i="4" a="1"/>
  <c r="E20" i="4" s="1"/>
  <c r="C117" i="6"/>
  <c r="R65" i="6"/>
  <c r="R66" i="6" s="1"/>
  <c r="R67" i="6" s="1"/>
  <c r="R68" i="6" s="1"/>
  <c r="R69" i="6" s="1"/>
  <c r="R70" i="6" s="1"/>
  <c r="R71" i="6" s="1"/>
  <c r="R72" i="6" s="1"/>
  <c r="R73" i="6" s="1"/>
  <c r="R74" i="6" s="1"/>
  <c r="R75" i="6" s="1"/>
  <c r="R76" i="6" s="1"/>
  <c r="R77" i="6" s="1"/>
  <c r="R78" i="6" s="1"/>
  <c r="R79" i="6" s="1"/>
  <c r="R80" i="6" s="1"/>
  <c r="R81" i="6" s="1"/>
  <c r="R82" i="6" s="1"/>
  <c r="R83" i="6" s="1"/>
  <c r="R84" i="6" s="1"/>
  <c r="R85" i="6" s="1"/>
  <c r="R86" i="6" s="1"/>
  <c r="R87" i="6" s="1"/>
  <c r="R88" i="6" s="1"/>
  <c r="R89" i="6" s="1"/>
  <c r="R90" i="6" s="1"/>
  <c r="R91" i="6" s="1"/>
  <c r="R92" i="6" s="1"/>
  <c r="R93" i="6" s="1"/>
  <c r="R94" i="6" s="1"/>
  <c r="R95" i="6" s="1"/>
  <c r="R96" i="6" s="1"/>
  <c r="C122" i="6" s="1"/>
  <c r="C127" i="6"/>
  <c r="C62" i="6"/>
  <c r="O17" i="2"/>
  <c r="N17" i="2"/>
  <c r="N18" i="2"/>
  <c r="O18" i="2"/>
  <c r="T30" i="2" a="1"/>
  <c r="T30" i="2" s="1"/>
  <c r="S30" i="2"/>
  <c r="V35" i="2"/>
  <c r="Q35" i="2"/>
  <c r="R30" i="2"/>
  <c r="T36" i="2" a="1"/>
  <c r="T36" i="2" s="1"/>
  <c r="R36" i="2"/>
  <c r="S36" i="2"/>
  <c r="G8" i="4"/>
  <c r="W59" i="6"/>
  <c r="C86" i="6"/>
  <c r="C65" i="6"/>
  <c r="U65" i="6"/>
  <c r="U66" i="6" s="1"/>
  <c r="U67" i="6" s="1"/>
  <c r="U68" i="6" s="1"/>
  <c r="U69" i="6" s="1"/>
  <c r="U70" i="6" s="1"/>
  <c r="U71" i="6" s="1"/>
  <c r="C70" i="6"/>
  <c r="Z59" i="6"/>
  <c r="C84" i="6"/>
  <c r="C68" i="6"/>
  <c r="C67" i="6"/>
  <c r="C66" i="6"/>
  <c r="X65" i="6"/>
  <c r="X66" i="6" s="1"/>
  <c r="X67" i="6" s="1"/>
  <c r="X68" i="6" s="1"/>
  <c r="X69" i="6" s="1"/>
  <c r="X70" i="6" s="1"/>
  <c r="X71" i="6" s="1"/>
  <c r="X72" i="6" s="1"/>
  <c r="X73" i="6" s="1"/>
  <c r="X74" i="6" s="1"/>
  <c r="X75" i="6" s="1"/>
  <c r="X76" i="6" s="1"/>
  <c r="X77" i="6" s="1"/>
  <c r="X78" i="6" s="1"/>
  <c r="X79" i="6" s="1"/>
  <c r="X80" i="6" s="1"/>
  <c r="C97" i="6" s="1"/>
  <c r="C109" i="6"/>
  <c r="C76" i="6"/>
  <c r="C79" i="6"/>
  <c r="C71" i="6"/>
  <c r="C75" i="6"/>
  <c r="C69" i="6"/>
  <c r="T43" i="2" a="1"/>
  <c r="T43" i="2" s="1"/>
  <c r="S43" i="2"/>
  <c r="S29" i="2"/>
  <c r="A3" i="5"/>
  <c r="A4" i="5" s="1"/>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F37" i="2" s="1"/>
  <c r="F32" i="2"/>
  <c r="C104" i="6"/>
  <c r="AV62" i="6"/>
  <c r="R39" i="2"/>
  <c r="T39" i="2" a="1"/>
  <c r="T39" i="2" s="1"/>
  <c r="T45" i="2" a="1"/>
  <c r="T45" i="2" s="1"/>
  <c r="S31" i="2"/>
  <c r="C85" i="6"/>
  <c r="S46" i="2"/>
  <c r="T46" i="2" a="1"/>
  <c r="T46" i="2" s="1"/>
  <c r="C60" i="6"/>
  <c r="C98" i="6"/>
  <c r="Q59" i="6"/>
  <c r="C19" i="4"/>
  <c r="C82" i="6"/>
  <c r="C15" i="4"/>
  <c r="F39" i="2"/>
  <c r="F40" i="2"/>
  <c r="S48" i="2"/>
  <c r="T48" i="2" a="1"/>
  <c r="T48" i="2" s="1"/>
  <c r="R48" i="2"/>
  <c r="AA65" i="6"/>
  <c r="AA66" i="6" s="1"/>
  <c r="AA67" i="6" s="1"/>
  <c r="AA68" i="6" s="1"/>
  <c r="AA69" i="6" s="1"/>
  <c r="AA70" i="6" s="1"/>
  <c r="AA71" i="6" s="1"/>
  <c r="AA72" i="6" s="1"/>
  <c r="C81" i="6" s="1"/>
  <c r="C90" i="6"/>
  <c r="C96" i="6"/>
  <c r="C113" i="6"/>
  <c r="C110" i="6"/>
  <c r="C101" i="6"/>
  <c r="C89" i="6"/>
  <c r="AM65" i="6"/>
  <c r="AM66" i="6" s="1"/>
  <c r="AM67" i="6" s="1"/>
  <c r="AM68" i="6" s="1"/>
  <c r="AM69" i="6" s="1"/>
  <c r="AM70" i="6" s="1"/>
  <c r="AM71" i="6" s="1"/>
  <c r="AM72" i="6" s="1"/>
  <c r="C91" i="6" s="1"/>
  <c r="A129" i="10"/>
  <c r="A130" i="10" s="1"/>
  <c r="A131" i="10" s="1"/>
  <c r="A132" i="10" s="1"/>
  <c r="A133" i="10" s="1"/>
  <c r="A134" i="10" s="1"/>
  <c r="A135" i="10" s="1"/>
  <c r="A136" i="10" s="1"/>
  <c r="A137" i="10" s="1"/>
  <c r="A138" i="10" s="1"/>
  <c r="A139" i="10" s="1"/>
  <c r="A140" i="10" s="1"/>
  <c r="A141" i="10" s="1"/>
  <c r="A142" i="10" s="1"/>
  <c r="A143" i="10" s="1"/>
  <c r="A144" i="10" s="1"/>
  <c r="A145" i="10" s="1"/>
  <c r="A146" i="10" s="1"/>
  <c r="A147" i="10" s="1"/>
  <c r="A148" i="10" s="1"/>
  <c r="A149" i="10" s="1"/>
  <c r="A150" i="10" s="1"/>
  <c r="A151" i="10" s="1"/>
  <c r="A152" i="10" s="1"/>
  <c r="A153" i="10" s="1"/>
  <c r="A154" i="10" s="1"/>
  <c r="A155" i="10" s="1"/>
  <c r="A156" i="10" s="1"/>
  <c r="A157" i="10" s="1"/>
  <c r="A158" i="10" s="1"/>
  <c r="A159" i="10" s="1"/>
  <c r="A160" i="10" s="1"/>
  <c r="A161" i="10" s="1"/>
  <c r="A162" i="10" s="1"/>
  <c r="A163" i="10" s="1"/>
  <c r="A164" i="10" s="1"/>
  <c r="A165" i="10" s="1"/>
  <c r="A166" i="10" s="1"/>
  <c r="A167" i="10" s="1"/>
  <c r="A168" i="10" s="1"/>
  <c r="A169" i="10" s="1"/>
  <c r="A170" i="10" s="1"/>
  <c r="A171" i="10" s="1"/>
  <c r="A172" i="10" s="1"/>
  <c r="A173" i="10" s="1"/>
  <c r="A174" i="10" s="1"/>
  <c r="A175" i="10" s="1"/>
  <c r="A176" i="10" s="1"/>
  <c r="A177" i="10" s="1"/>
  <c r="A178" i="10" s="1"/>
  <c r="A179" i="10" s="1"/>
  <c r="A180" i="10" s="1"/>
  <c r="A181" i="10" s="1"/>
  <c r="A182" i="10" s="1"/>
  <c r="A183" i="10" s="1"/>
  <c r="A184" i="10" s="1"/>
  <c r="A185" i="10" s="1"/>
  <c r="A186" i="10" s="1"/>
  <c r="A187" i="10" s="1"/>
  <c r="A188" i="10" s="1"/>
  <c r="A189" i="10" s="1"/>
  <c r="A190" i="10" s="1"/>
  <c r="A191" i="10" s="1"/>
  <c r="A192" i="10" s="1"/>
  <c r="J35" i="2"/>
  <c r="B2" i="12"/>
  <c r="B2" i="11"/>
  <c r="B2" i="9"/>
  <c r="F2" i="5"/>
  <c r="B2" i="6"/>
  <c r="B2" i="8"/>
  <c r="L2" i="10"/>
  <c r="B2" i="7"/>
  <c r="L25" i="2"/>
  <c r="C35" i="15"/>
  <c r="AO3" i="15"/>
  <c r="C70" i="15"/>
  <c r="C67" i="15"/>
  <c r="C61" i="15"/>
  <c r="C58" i="15"/>
  <c r="C69" i="15"/>
  <c r="C66" i="15"/>
  <c r="C63" i="15"/>
  <c r="C52" i="15"/>
  <c r="C71" i="15"/>
  <c r="C68" i="15"/>
  <c r="C65" i="15"/>
  <c r="C62" i="15"/>
  <c r="C5" i="15"/>
  <c r="R33" i="15"/>
  <c r="R34" i="15" s="1"/>
  <c r="R35" i="15" s="1"/>
  <c r="R36" i="15" s="1"/>
  <c r="R37" i="15" s="1"/>
  <c r="R38" i="15" s="1"/>
  <c r="R39" i="15" s="1"/>
  <c r="R40" i="15" s="1"/>
  <c r="R41" i="15" s="1"/>
  <c r="R42" i="15" s="1"/>
  <c r="R43" i="15" s="1"/>
  <c r="R44" i="15" s="1"/>
  <c r="R45" i="15" s="1"/>
  <c r="R46" i="15" s="1"/>
  <c r="R47" i="15" s="1"/>
  <c r="R48" i="15" s="1"/>
  <c r="R49" i="15" s="1"/>
  <c r="R50" i="15" s="1"/>
  <c r="R51" i="15" s="1"/>
  <c r="R52" i="15" s="1"/>
  <c r="R53" i="15" s="1"/>
  <c r="R54" i="15" s="1"/>
  <c r="R55" i="15" s="1"/>
  <c r="R56" i="15" s="1"/>
  <c r="T3" i="15"/>
  <c r="AR3" i="15"/>
  <c r="C36" i="15"/>
  <c r="AP17" i="15"/>
  <c r="C31" i="15" s="1"/>
  <c r="C39" i="15"/>
  <c r="C14" i="15"/>
  <c r="C53" i="15"/>
  <c r="C28" i="15"/>
  <c r="C20" i="15"/>
  <c r="C11" i="15"/>
  <c r="X17" i="15"/>
  <c r="X18" i="15" s="1"/>
  <c r="X19" i="15" s="1"/>
  <c r="X20" i="15" s="1"/>
  <c r="X21" i="15" s="1"/>
  <c r="X22" i="15" s="1"/>
  <c r="X23" i="15" s="1"/>
  <c r="X24" i="15" s="1"/>
  <c r="X25" i="15" s="1"/>
  <c r="X26" i="15" s="1"/>
  <c r="C22" i="15"/>
  <c r="C24" i="15"/>
  <c r="C19" i="15"/>
  <c r="C17" i="15"/>
  <c r="C41" i="15"/>
  <c r="C21" i="15"/>
  <c r="C13" i="15"/>
  <c r="Z3" i="15"/>
  <c r="C12" i="15"/>
  <c r="C18" i="15"/>
  <c r="C51" i="15"/>
  <c r="C60" i="15"/>
  <c r="C3" i="15"/>
  <c r="C7" i="15"/>
  <c r="C6" i="15"/>
  <c r="N3" i="15"/>
  <c r="C8" i="15"/>
  <c r="C56" i="15"/>
  <c r="C44" i="15"/>
  <c r="C32" i="15"/>
  <c r="C27" i="15"/>
  <c r="C34" i="15"/>
  <c r="C55" i="15"/>
  <c r="C38" i="15"/>
  <c r="C57" i="15"/>
  <c r="C40" i="15"/>
  <c r="C59" i="15"/>
  <c r="AI3" i="15"/>
  <c r="C54" i="15"/>
  <c r="C45" i="15"/>
  <c r="C33" i="15"/>
  <c r="C29" i="15"/>
  <c r="C47" i="15"/>
  <c r="U9" i="15"/>
  <c r="U10" i="15" s="1"/>
  <c r="U11" i="15" s="1"/>
  <c r="U12" i="15" s="1"/>
  <c r="U13" i="15" s="1"/>
  <c r="U14" i="15" s="1"/>
  <c r="U15" i="15" s="1"/>
  <c r="C9" i="15"/>
  <c r="W3" i="15"/>
  <c r="C25" i="15"/>
  <c r="AA17" i="15"/>
  <c r="AC3" i="15"/>
  <c r="C43" i="15"/>
  <c r="C42" i="15"/>
  <c r="O9" i="15"/>
  <c r="O10" i="15" s="1"/>
  <c r="O11" i="15" s="1"/>
  <c r="O12" i="15" s="1"/>
  <c r="AL3" i="15"/>
  <c r="AJ9" i="15"/>
  <c r="AJ10" i="15" s="1"/>
  <c r="AJ11" i="15" s="1"/>
  <c r="AJ12" i="15" s="1"/>
  <c r="AJ13" i="15" s="1"/>
  <c r="AJ14" i="15" s="1"/>
  <c r="AJ15" i="15" s="1"/>
  <c r="AX3" i="15"/>
  <c r="AY9" i="15"/>
  <c r="AY10" i="15" s="1"/>
  <c r="AY11" i="15" s="1"/>
  <c r="AY12" i="15" s="1"/>
  <c r="C37" i="15"/>
  <c r="C46" i="15"/>
  <c r="BB9" i="15"/>
  <c r="BB10" i="15" s="1"/>
  <c r="BB11" i="15" s="1"/>
  <c r="BB12" i="15" s="1"/>
  <c r="BD3" i="15"/>
  <c r="C50" i="15"/>
  <c r="C49" i="15"/>
  <c r="C26" i="15"/>
  <c r="C48" i="15"/>
  <c r="AV7" i="15"/>
  <c r="C4" i="2" l="1" a="1"/>
  <c r="C4" i="2" s="1"/>
  <c r="F36" i="2"/>
  <c r="C119" i="6"/>
  <c r="C124" i="6"/>
  <c r="L35" i="2"/>
  <c r="K35" i="2"/>
  <c r="P17" i="2"/>
  <c r="P14" i="2"/>
  <c r="A3" i="7"/>
  <c r="A4" i="7" s="1"/>
  <c r="A5" i="7" s="1"/>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111" i="7" s="1"/>
  <c r="A112" i="7" s="1"/>
  <c r="A113" i="7" s="1"/>
  <c r="A114" i="7" s="1"/>
  <c r="A115" i="7" s="1"/>
  <c r="A116" i="7" s="1"/>
  <c r="A117" i="7" s="1"/>
  <c r="A118" i="7" s="1"/>
  <c r="A119" i="7" s="1"/>
  <c r="A120" i="7" s="1"/>
  <c r="A121" i="7" s="1"/>
  <c r="A122" i="7" s="1"/>
  <c r="A123" i="7" s="1"/>
  <c r="A124" i="7" s="1"/>
  <c r="A125" i="7" s="1"/>
  <c r="A126" i="7" s="1"/>
  <c r="A127" i="7" s="1"/>
  <c r="A128" i="7" s="1"/>
  <c r="A129" i="7" s="1"/>
  <c r="A130" i="7" s="1"/>
  <c r="A131" i="7" s="1"/>
  <c r="A132" i="7" s="1"/>
  <c r="A133" i="7" s="1"/>
  <c r="A134" i="7" s="1"/>
  <c r="A135" i="7" s="1"/>
  <c r="A136" i="7" s="1"/>
  <c r="A137" i="7" s="1"/>
  <c r="A138" i="7" s="1"/>
  <c r="A139" i="7" s="1"/>
  <c r="A140" i="7" s="1"/>
  <c r="A141" i="7" s="1"/>
  <c r="A142" i="7" s="1"/>
  <c r="A143" i="7" s="1"/>
  <c r="A144" i="7" s="1"/>
  <c r="A145" i="7" s="1"/>
  <c r="A146" i="7" s="1"/>
  <c r="A147" i="7" s="1"/>
  <c r="A148" i="7" s="1"/>
  <c r="A149" i="7" s="1"/>
  <c r="A150" i="7" s="1"/>
  <c r="A151" i="7" s="1"/>
  <c r="A152" i="7" s="1"/>
  <c r="A153" i="7" s="1"/>
  <c r="A154" i="7" s="1"/>
  <c r="A155" i="7" s="1"/>
  <c r="A156" i="7" s="1"/>
  <c r="A157" i="7" s="1"/>
  <c r="A158" i="7" s="1"/>
  <c r="A159" i="7" s="1"/>
  <c r="A160" i="7" s="1"/>
  <c r="A161" i="7" s="1"/>
  <c r="A162" i="7" s="1"/>
  <c r="A163" i="7" s="1"/>
  <c r="A164" i="7" s="1"/>
  <c r="A165" i="7" s="1"/>
  <c r="A166" i="7" s="1"/>
  <c r="A167" i="7" s="1"/>
  <c r="A168" i="7" s="1"/>
  <c r="A169" i="7" s="1"/>
  <c r="A170" i="7" s="1"/>
  <c r="A171" i="7" s="1"/>
  <c r="A172" i="7" s="1"/>
  <c r="A173" i="7" s="1"/>
  <c r="A174" i="7" s="1"/>
  <c r="A175" i="7" s="1"/>
  <c r="A176" i="7" s="1"/>
  <c r="A177" i="7" s="1"/>
  <c r="A178" i="7" s="1"/>
  <c r="A179" i="7" s="1"/>
  <c r="A180" i="7" s="1"/>
  <c r="A181" i="7" s="1"/>
  <c r="A182" i="7" s="1"/>
  <c r="A183" i="7" s="1"/>
  <c r="A184" i="7" s="1"/>
  <c r="A185" i="7" s="1"/>
  <c r="A186" i="7" s="1"/>
  <c r="A187" i="7" s="1"/>
  <c r="A188" i="7" s="1"/>
  <c r="A189" i="7" s="1"/>
  <c r="A190" i="7" s="1"/>
  <c r="A191" i="7" s="1"/>
  <c r="A192" i="7" s="1"/>
  <c r="A193" i="7" s="1"/>
  <c r="A194" i="7" s="1"/>
  <c r="A195" i="7" s="1"/>
  <c r="A196" i="7" s="1"/>
  <c r="A197" i="7" s="1"/>
  <c r="A198" i="7" s="1"/>
  <c r="A199" i="7" s="1"/>
  <c r="A200" i="7" s="1"/>
  <c r="A201" i="7" s="1"/>
  <c r="A202" i="7" s="1"/>
  <c r="A203" i="7" s="1"/>
  <c r="A204" i="7" s="1"/>
  <c r="A205" i="7" s="1"/>
  <c r="A206" i="7" s="1"/>
  <c r="P16" i="2"/>
  <c r="P18" i="2"/>
  <c r="P15" i="2"/>
  <c r="P22" i="2"/>
  <c r="P24" i="2"/>
  <c r="P3" i="2"/>
  <c r="F34" i="2"/>
  <c r="A65" i="5"/>
  <c r="A66" i="5" s="1"/>
  <c r="A67" i="5" s="1"/>
  <c r="A68" i="5" s="1"/>
  <c r="A69" i="5" s="1"/>
  <c r="A70" i="5" s="1"/>
  <c r="A71" i="5" s="1"/>
  <c r="A72" i="5" s="1"/>
  <c r="A73" i="5" s="1"/>
  <c r="A74" i="5" s="1"/>
  <c r="A75" i="5" s="1"/>
  <c r="A76" i="5" s="1"/>
  <c r="A77" i="5" s="1"/>
  <c r="A78" i="5" s="1"/>
  <c r="A79" i="5" s="1"/>
  <c r="A80" i="5" s="1"/>
  <c r="A81" i="5" s="1"/>
  <c r="A82" i="5" s="1"/>
  <c r="A83" i="5" s="1"/>
  <c r="A84" i="5" s="1"/>
  <c r="A85" i="5" s="1"/>
  <c r="A86" i="5" s="1"/>
  <c r="A87" i="5" s="1"/>
  <c r="A88" i="5" s="1"/>
  <c r="A89" i="5" s="1"/>
  <c r="A90" i="5" s="1"/>
  <c r="A91" i="5" s="1"/>
  <c r="A92" i="5" s="1"/>
  <c r="A93" i="5" s="1"/>
  <c r="A94" i="5" s="1"/>
  <c r="A95" i="5" s="1"/>
  <c r="A96" i="5" s="1"/>
  <c r="C120" i="6"/>
  <c r="C2" i="2" a="1"/>
  <c r="C2" i="2" s="1"/>
  <c r="A193" i="10"/>
  <c r="A194" i="10" s="1"/>
  <c r="A195" i="10" s="1"/>
  <c r="A196" i="10" s="1"/>
  <c r="A197" i="10" s="1"/>
  <c r="A198" i="10" s="1"/>
  <c r="A199" i="10" s="1"/>
  <c r="A200" i="10" s="1"/>
  <c r="A201" i="10" s="1"/>
  <c r="A202" i="10" s="1"/>
  <c r="J32" i="2"/>
  <c r="J28" i="2"/>
  <c r="J38" i="2"/>
  <c r="J39" i="2"/>
  <c r="J37" i="2"/>
  <c r="J33" i="2"/>
  <c r="J34" i="2"/>
  <c r="K3" i="10"/>
  <c r="K4" i="10" s="1"/>
  <c r="K5" i="10" s="1"/>
  <c r="K6" i="10" s="1"/>
  <c r="K7" i="10" s="1"/>
  <c r="K8" i="10" s="1"/>
  <c r="K9" i="10" s="1"/>
  <c r="K10" i="10" s="1"/>
  <c r="K11" i="10" s="1"/>
  <c r="K12" i="10" s="1"/>
  <c r="K13" i="10" s="1"/>
  <c r="K14" i="10" s="1"/>
  <c r="K15" i="10" s="1"/>
  <c r="K16" i="10" s="1"/>
  <c r="K17" i="10" s="1"/>
  <c r="K18" i="10" s="1"/>
  <c r="K19" i="10" s="1"/>
  <c r="K20" i="10" s="1"/>
  <c r="K21" i="10" s="1"/>
  <c r="K22" i="10" s="1"/>
  <c r="K23" i="10" s="1"/>
  <c r="K24" i="10" s="1"/>
  <c r="K25" i="10" s="1"/>
  <c r="K26" i="10" s="1"/>
  <c r="K27" i="10" s="1"/>
  <c r="K28" i="10" s="1"/>
  <c r="K29" i="10" s="1"/>
  <c r="K30" i="10" s="1"/>
  <c r="K31" i="10" s="1"/>
  <c r="K32" i="10" s="1"/>
  <c r="K33" i="10" s="1"/>
  <c r="K34" i="10" s="1"/>
  <c r="K35" i="10" s="1"/>
  <c r="K36" i="10" s="1"/>
  <c r="K37" i="10" s="1"/>
  <c r="K38" i="10" s="1"/>
  <c r="K39" i="10" s="1"/>
  <c r="K40" i="10" s="1"/>
  <c r="K41" i="10" s="1"/>
  <c r="K42" i="10" s="1"/>
  <c r="K43" i="10" s="1"/>
  <c r="K44" i="10" s="1"/>
  <c r="K45" i="10" s="1"/>
  <c r="K46" i="10" s="1"/>
  <c r="K47" i="10" s="1"/>
  <c r="K48" i="10" s="1"/>
  <c r="K49" i="10" s="1"/>
  <c r="K50" i="10" s="1"/>
  <c r="K51" i="10" s="1"/>
  <c r="K52" i="10" s="1"/>
  <c r="K53" i="10" s="1"/>
  <c r="K54" i="10" s="1"/>
  <c r="K55" i="10" s="1"/>
  <c r="K56" i="10" s="1"/>
  <c r="K57" i="10" s="1"/>
  <c r="K58" i="10" s="1"/>
  <c r="K59" i="10" s="1"/>
  <c r="K60" i="10" s="1"/>
  <c r="K61" i="10" s="1"/>
  <c r="K62" i="10" s="1"/>
  <c r="K63" i="10" s="1"/>
  <c r="K64" i="10" s="1"/>
  <c r="K65" i="10" s="1"/>
  <c r="K66" i="10" s="1"/>
  <c r="K67" i="10" s="1"/>
  <c r="K68" i="10" s="1"/>
  <c r="K69" i="10" s="1"/>
  <c r="K70" i="10" s="1"/>
  <c r="K71" i="10" s="1"/>
  <c r="K72" i="10" s="1"/>
  <c r="K73" i="10" s="1"/>
  <c r="K74" i="10" s="1"/>
  <c r="K75" i="10" s="1"/>
  <c r="K76" i="10" s="1"/>
  <c r="K77" i="10" s="1"/>
  <c r="K78" i="10" s="1"/>
  <c r="K79" i="10" s="1"/>
  <c r="K80" i="10" s="1"/>
  <c r="K81" i="10" s="1"/>
  <c r="K82" i="10" s="1"/>
  <c r="K83" i="10" s="1"/>
  <c r="K84" i="10" s="1"/>
  <c r="K85" i="10" s="1"/>
  <c r="K86" i="10" s="1"/>
  <c r="K87" i="10" s="1"/>
  <c r="K88" i="10" s="1"/>
  <c r="K89" i="10" s="1"/>
  <c r="K90" i="10" s="1"/>
  <c r="K91" i="10" s="1"/>
  <c r="K92" i="10" s="1"/>
  <c r="K93" i="10" s="1"/>
  <c r="K94" i="10" s="1"/>
  <c r="K95" i="10" s="1"/>
  <c r="K96" i="10" s="1"/>
  <c r="K97" i="10" s="1"/>
  <c r="K98" i="10" s="1"/>
  <c r="K99" i="10" s="1"/>
  <c r="K100" i="10" s="1"/>
  <c r="K101" i="10" s="1"/>
  <c r="K102" i="10" s="1"/>
  <c r="K103" i="10" s="1"/>
  <c r="K104" i="10" s="1"/>
  <c r="K105" i="10" s="1"/>
  <c r="K106" i="10" s="1"/>
  <c r="K107" i="10" s="1"/>
  <c r="K108" i="10" s="1"/>
  <c r="K109" i="10" s="1"/>
  <c r="K110" i="10" s="1"/>
  <c r="K111" i="10" s="1"/>
  <c r="K112" i="10" s="1"/>
  <c r="K113" i="10" s="1"/>
  <c r="K114" i="10" s="1"/>
  <c r="K115" i="10" s="1"/>
  <c r="K116" i="10" s="1"/>
  <c r="K117" i="10" s="1"/>
  <c r="K118" i="10" s="1"/>
  <c r="K119" i="10" s="1"/>
  <c r="K120" i="10" s="1"/>
  <c r="K121" i="10" s="1"/>
  <c r="K122" i="10" s="1"/>
  <c r="K123" i="10" s="1"/>
  <c r="K124" i="10" s="1"/>
  <c r="K125" i="10" s="1"/>
  <c r="K126" i="10" s="1"/>
  <c r="K127" i="10" s="1"/>
  <c r="K128" i="10" s="1"/>
  <c r="K129" i="10" s="1"/>
  <c r="K130" i="10" s="1"/>
  <c r="K131" i="10" s="1"/>
  <c r="K132" i="10" s="1"/>
  <c r="K133" i="10" s="1"/>
  <c r="K134" i="10" s="1"/>
  <c r="K135" i="10" s="1"/>
  <c r="K136" i="10" s="1"/>
  <c r="K137" i="10" s="1"/>
  <c r="K138" i="10" s="1"/>
  <c r="K139" i="10" s="1"/>
  <c r="K140" i="10" s="1"/>
  <c r="K141" i="10" s="1"/>
  <c r="K142" i="10" s="1"/>
  <c r="K143" i="10" s="1"/>
  <c r="K144" i="10" s="1"/>
  <c r="K145" i="10" s="1"/>
  <c r="K146" i="10" s="1"/>
  <c r="K147" i="10" s="1"/>
  <c r="K148" i="10" s="1"/>
  <c r="K149" i="10" s="1"/>
  <c r="K150" i="10" s="1"/>
  <c r="K151" i="10" s="1"/>
  <c r="K152" i="10" s="1"/>
  <c r="K153" i="10" s="1"/>
  <c r="K154" i="10" s="1"/>
  <c r="K155" i="10" s="1"/>
  <c r="K156" i="10" s="1"/>
  <c r="K157" i="10" s="1"/>
  <c r="K158" i="10" s="1"/>
  <c r="K159" i="10" s="1"/>
  <c r="K160" i="10" s="1"/>
  <c r="K161" i="10" s="1"/>
  <c r="K162" i="10" s="1"/>
  <c r="K163" i="10" s="1"/>
  <c r="K164" i="10" s="1"/>
  <c r="K165" i="10" s="1"/>
  <c r="K166" i="10" s="1"/>
  <c r="K167" i="10" s="1"/>
  <c r="K168" i="10" s="1"/>
  <c r="K169" i="10" s="1"/>
  <c r="K170" i="10" s="1"/>
  <c r="K171" i="10" s="1"/>
  <c r="K172" i="10" s="1"/>
  <c r="K173" i="10" s="1"/>
  <c r="K174" i="10" s="1"/>
  <c r="K175" i="10" s="1"/>
  <c r="K176" i="10" s="1"/>
  <c r="K177" i="10" s="1"/>
  <c r="K178" i="10" s="1"/>
  <c r="K179" i="10" s="1"/>
  <c r="K180" i="10" s="1"/>
  <c r="K181" i="10" s="1"/>
  <c r="K182" i="10" s="1"/>
  <c r="K183" i="10" s="1"/>
  <c r="K184" i="10" s="1"/>
  <c r="K185" i="10" s="1"/>
  <c r="K186" i="10" s="1"/>
  <c r="K187" i="10" s="1"/>
  <c r="K188" i="10" s="1"/>
  <c r="K189" i="10" s="1"/>
  <c r="K190" i="10" s="1"/>
  <c r="K191" i="10" s="1"/>
  <c r="K192" i="10" s="1"/>
  <c r="K193" i="10" s="1"/>
  <c r="K194" i="10" s="1"/>
  <c r="K195" i="10" s="1"/>
  <c r="K196" i="10" s="1"/>
  <c r="K197" i="10" s="1"/>
  <c r="K198" i="10" s="1"/>
  <c r="K199" i="10" s="1"/>
  <c r="K200" i="10" s="1"/>
  <c r="K201" i="10" s="1"/>
  <c r="K202" i="10" s="1"/>
  <c r="K203" i="10" s="1"/>
  <c r="K204" i="10" s="1"/>
  <c r="K205" i="10" s="1"/>
  <c r="K206" i="10" s="1"/>
  <c r="K207" i="10" s="1"/>
  <c r="K208" i="10" s="1"/>
  <c r="K209" i="10" s="1"/>
  <c r="K210" i="10" s="1"/>
  <c r="K211" i="10" s="1"/>
  <c r="K212" i="10" s="1"/>
  <c r="K213" i="10" s="1"/>
  <c r="K214" i="10" s="1"/>
  <c r="K215" i="10" s="1"/>
  <c r="K216" i="10" s="1"/>
  <c r="K217" i="10" s="1"/>
  <c r="K218" i="10" s="1"/>
  <c r="K219" i="10" s="1"/>
  <c r="K220" i="10" s="1"/>
  <c r="K221" i="10" s="1"/>
  <c r="K222" i="10" s="1"/>
  <c r="K223" i="10" s="1"/>
  <c r="K224" i="10" s="1"/>
  <c r="K225" i="10" s="1"/>
  <c r="K226" i="10" s="1"/>
  <c r="K227" i="10" s="1"/>
  <c r="K228" i="10" s="1"/>
  <c r="K229" i="10" s="1"/>
  <c r="K230" i="10" s="1"/>
  <c r="K231" i="10" s="1"/>
  <c r="K232" i="10" s="1"/>
  <c r="K233" i="10" s="1"/>
  <c r="K234" i="10" s="1"/>
  <c r="K235" i="10" s="1"/>
  <c r="K236" i="10" s="1"/>
  <c r="K237" i="10" s="1"/>
  <c r="K238" i="10" s="1"/>
  <c r="K239" i="10" s="1"/>
  <c r="K240" i="10" s="1"/>
  <c r="K241" i="10" s="1"/>
  <c r="K242" i="10" s="1"/>
  <c r="K243" i="10" s="1"/>
  <c r="K244" i="10" s="1"/>
  <c r="K245" i="10" s="1"/>
  <c r="K246" i="10" s="1"/>
  <c r="K247" i="10" s="1"/>
  <c r="K248" i="10" s="1"/>
  <c r="K249" i="10" s="1"/>
  <c r="K250" i="10" s="1"/>
  <c r="K251" i="10" s="1"/>
  <c r="K252" i="10" s="1"/>
  <c r="K253" i="10" s="1"/>
  <c r="K254" i="10" s="1"/>
  <c r="K255" i="10" s="1"/>
  <c r="K256" i="10" s="1"/>
  <c r="K257" i="10" s="1"/>
  <c r="K258" i="10" s="1"/>
  <c r="K259" i="10" s="1"/>
  <c r="K260" i="10" s="1"/>
  <c r="K261" i="10" s="1"/>
  <c r="K262" i="10" s="1"/>
  <c r="K263" i="10" s="1"/>
  <c r="K264" i="10" s="1"/>
  <c r="K265" i="10" s="1"/>
  <c r="K266" i="10" s="1"/>
  <c r="K267" i="10" s="1"/>
  <c r="K268" i="10" s="1"/>
  <c r="K269" i="10" s="1"/>
  <c r="K270" i="10" s="1"/>
  <c r="K271" i="10" s="1"/>
  <c r="K272" i="10" s="1"/>
  <c r="K273" i="10" s="1"/>
  <c r="K274" i="10" s="1"/>
  <c r="K275" i="10" s="1"/>
  <c r="K276" i="10" s="1"/>
  <c r="K277" i="10" s="1"/>
  <c r="K278" i="10" s="1"/>
  <c r="K279" i="10" s="1"/>
  <c r="K280" i="10" s="1"/>
  <c r="K281" i="10" s="1"/>
  <c r="K282" i="10" s="1"/>
  <c r="K283" i="10" s="1"/>
  <c r="K284" i="10" s="1"/>
  <c r="K285" i="10" s="1"/>
  <c r="K286" i="10" s="1"/>
  <c r="K287" i="10" s="1"/>
  <c r="K288" i="10" s="1"/>
  <c r="K289" i="10" s="1"/>
  <c r="K290" i="10" s="1"/>
  <c r="K291" i="10" s="1"/>
  <c r="K292" i="10" s="1"/>
  <c r="K293" i="10" s="1"/>
  <c r="K294" i="10" s="1"/>
  <c r="K295" i="10" s="1"/>
  <c r="K296" i="10" s="1"/>
  <c r="K297" i="10" s="1"/>
  <c r="K298" i="10" s="1"/>
  <c r="K299" i="10" s="1"/>
  <c r="K300" i="10" s="1"/>
  <c r="K301" i="10" s="1"/>
  <c r="K302" i="10" s="1"/>
  <c r="K303" i="10" s="1"/>
  <c r="K304" i="10" s="1"/>
  <c r="K305" i="10" s="1"/>
  <c r="K306" i="10" s="1"/>
  <c r="K307" i="10" s="1"/>
  <c r="K308" i="10" s="1"/>
  <c r="K309" i="10" s="1"/>
  <c r="K310" i="10" s="1"/>
  <c r="K311" i="10" s="1"/>
  <c r="K312" i="10" s="1"/>
  <c r="K313" i="10" s="1"/>
  <c r="K314" i="10" s="1"/>
  <c r="K315" i="10" s="1"/>
  <c r="K316" i="10" s="1"/>
  <c r="K317" i="10" s="1"/>
  <c r="K318" i="10" s="1"/>
  <c r="K319" i="10" s="1"/>
  <c r="K320" i="10" s="1"/>
  <c r="K321" i="10" s="1"/>
  <c r="K322" i="10" s="1"/>
  <c r="K323" i="10" s="1"/>
  <c r="K324" i="10" s="1"/>
  <c r="K325" i="10" s="1"/>
  <c r="K326" i="10" s="1"/>
  <c r="K327" i="10" s="1"/>
  <c r="K328" i="10" s="1"/>
  <c r="K329" i="10" s="1"/>
  <c r="K330" i="10" s="1"/>
  <c r="K331" i="10" s="1"/>
  <c r="K332" i="10" s="1"/>
  <c r="K333" i="10" s="1"/>
  <c r="K334" i="10" s="1"/>
  <c r="K335" i="10" s="1"/>
  <c r="K336" i="10" s="1"/>
  <c r="K337" i="10" s="1"/>
  <c r="K338" i="10" s="1"/>
  <c r="K339" i="10" s="1"/>
  <c r="K340" i="10" s="1"/>
  <c r="K341" i="10" s="1"/>
  <c r="K342" i="10" s="1"/>
  <c r="K343" i="10" s="1"/>
  <c r="K344" i="10" s="1"/>
  <c r="K345" i="10" s="1"/>
  <c r="K346" i="10" s="1"/>
  <c r="K347" i="10" s="1"/>
  <c r="K348" i="10" s="1"/>
  <c r="K349" i="10" s="1"/>
  <c r="K350" i="10" s="1"/>
  <c r="K351" i="10" s="1"/>
  <c r="J45" i="2"/>
  <c r="J43" i="2"/>
  <c r="J46" i="2"/>
  <c r="R47" i="2"/>
  <c r="T47" i="2" a="1"/>
  <c r="T47" i="2" s="1"/>
  <c r="S47" i="2"/>
  <c r="T38" i="2" a="1"/>
  <c r="T38" i="2" s="1"/>
  <c r="R38" i="2"/>
  <c r="S38" i="2"/>
  <c r="C118" i="6"/>
  <c r="C30" i="15"/>
  <c r="C10" i="15"/>
  <c r="A3" i="8"/>
  <c r="A4" i="8" s="1"/>
  <c r="A5" i="8" s="1"/>
  <c r="A6" i="8" s="1"/>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M13" i="2"/>
  <c r="M10" i="2"/>
  <c r="M4" i="2"/>
  <c r="M9" i="2"/>
  <c r="M8" i="2"/>
  <c r="M7" i="2"/>
  <c r="M5" i="2"/>
  <c r="M6" i="2"/>
  <c r="M3" i="2"/>
  <c r="X81" i="6"/>
  <c r="X82" i="6" s="1"/>
  <c r="C78" i="6"/>
  <c r="C72" i="6"/>
  <c r="C5" i="2" a="1"/>
  <c r="C5" i="2" s="1"/>
  <c r="C125" i="6"/>
  <c r="T40" i="2" a="1"/>
  <c r="T40" i="2" s="1"/>
  <c r="R40" i="2"/>
  <c r="S40" i="2"/>
  <c r="C87" i="6"/>
  <c r="T42" i="2" a="1"/>
  <c r="T42" i="2" s="1"/>
  <c r="S42" i="2"/>
  <c r="R42" i="2"/>
  <c r="H43" i="2"/>
  <c r="G43" i="2"/>
  <c r="R97" i="6"/>
  <c r="R98" i="6" s="1"/>
  <c r="R99" i="6" s="1"/>
  <c r="R100" i="6" s="1"/>
  <c r="R101" i="6" s="1"/>
  <c r="R102" i="6" s="1"/>
  <c r="R103" i="6" s="1"/>
  <c r="R104" i="6" s="1"/>
  <c r="R105" i="6" s="1"/>
  <c r="R106" i="6" s="1"/>
  <c r="R107" i="6" s="1"/>
  <c r="R108" i="6" s="1"/>
  <c r="R109" i="6" s="1"/>
  <c r="R110" i="6" s="1"/>
  <c r="R111" i="6" s="1"/>
  <c r="R112" i="6" s="1"/>
  <c r="C58" i="6" s="1"/>
  <c r="C126" i="6"/>
  <c r="F41" i="2"/>
  <c r="F42" i="2"/>
  <c r="E3" i="5"/>
  <c r="E4" i="5" s="1"/>
  <c r="E5" i="5" s="1"/>
  <c r="E6" i="5" s="1"/>
  <c r="E7" i="5" s="1"/>
  <c r="E8" i="5" s="1"/>
  <c r="E9" i="5" s="1"/>
  <c r="E10" i="5" s="1"/>
  <c r="E11" i="5" s="1"/>
  <c r="E12" i="5" s="1"/>
  <c r="E13" i="5" s="1"/>
  <c r="E14" i="5" s="1"/>
  <c r="E15" i="5" s="1"/>
  <c r="E16" i="5" s="1"/>
  <c r="E17" i="5" s="1"/>
  <c r="E18" i="5" s="1"/>
  <c r="E19" i="5" s="1"/>
  <c r="E20" i="5" s="1"/>
  <c r="E21" i="5" s="1"/>
  <c r="E22" i="5" s="1"/>
  <c r="E23" i="5" s="1"/>
  <c r="E24" i="5" s="1"/>
  <c r="E25" i="5" s="1"/>
  <c r="E26" i="5" s="1"/>
  <c r="E27" i="5" s="1"/>
  <c r="E28" i="5" s="1"/>
  <c r="E29" i="5" s="1"/>
  <c r="E30" i="5" s="1"/>
  <c r="E31" i="5" s="1"/>
  <c r="E32" i="5" s="1"/>
  <c r="E33" i="5" s="1"/>
  <c r="E34" i="5" s="1"/>
  <c r="E35" i="5" s="1"/>
  <c r="E36" i="5" s="1"/>
  <c r="E37" i="5" s="1"/>
  <c r="E38" i="5" s="1"/>
  <c r="E39" i="5" s="1"/>
  <c r="E40" i="5" s="1"/>
  <c r="E41" i="5" s="1"/>
  <c r="E42" i="5" s="1"/>
  <c r="E43" i="5" s="1"/>
  <c r="E44" i="5" s="1"/>
  <c r="E45" i="5" s="1"/>
  <c r="E46" i="5" s="1"/>
  <c r="E47" i="5" s="1"/>
  <c r="E48" i="5" s="1"/>
  <c r="E49" i="5" s="1"/>
  <c r="E50" i="5" s="1"/>
  <c r="E51" i="5" s="1"/>
  <c r="E52" i="5" s="1"/>
  <c r="E53" i="5" s="1"/>
  <c r="E54" i="5" s="1"/>
  <c r="E55" i="5" s="1"/>
  <c r="E56" i="5" s="1"/>
  <c r="E57" i="5" s="1"/>
  <c r="E58" i="5" s="1"/>
  <c r="E59" i="5" s="1"/>
  <c r="E60" i="5" s="1"/>
  <c r="E61" i="5" s="1"/>
  <c r="E62" i="5" s="1"/>
  <c r="E63" i="5" s="1"/>
  <c r="E64" i="5" s="1"/>
  <c r="E65" i="5" s="1"/>
  <c r="E66" i="5" s="1"/>
  <c r="E67" i="5" s="1"/>
  <c r="E68" i="5" s="1"/>
  <c r="E69" i="5" s="1"/>
  <c r="E70" i="5" s="1"/>
  <c r="E71" i="5" s="1"/>
  <c r="E72" i="5" s="1"/>
  <c r="E73" i="5" s="1"/>
  <c r="E74" i="5" s="1"/>
  <c r="E75" i="5" s="1"/>
  <c r="E76" i="5" s="1"/>
  <c r="E77" i="5" s="1"/>
  <c r="E78" i="5" s="1"/>
  <c r="E79" i="5" s="1"/>
  <c r="E80" i="5" s="1"/>
  <c r="E81" i="5" s="1"/>
  <c r="E82" i="5" s="1"/>
  <c r="E83" i="5" s="1"/>
  <c r="E84" i="5" s="1"/>
  <c r="E85" i="5" s="1"/>
  <c r="E86" i="5" s="1"/>
  <c r="E87" i="5" s="1"/>
  <c r="E88" i="5" s="1"/>
  <c r="E89" i="5" s="1"/>
  <c r="E90" i="5" s="1"/>
  <c r="AO59" i="6"/>
  <c r="C121" i="6"/>
  <c r="C61" i="6"/>
  <c r="C3" i="2" a="1"/>
  <c r="C3" i="2" s="1"/>
  <c r="H45" i="2"/>
  <c r="G45" i="2"/>
  <c r="C92" i="6"/>
  <c r="J6" i="2"/>
  <c r="A3" i="6"/>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3"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219" i="6" s="1"/>
  <c r="A220" i="6" s="1"/>
  <c r="A221" i="6" s="1"/>
  <c r="A222" i="6" s="1"/>
  <c r="A223" i="6" s="1"/>
  <c r="A224" i="6" s="1"/>
  <c r="A225" i="6" s="1"/>
  <c r="A226" i="6" s="1"/>
  <c r="A227" i="6" s="1"/>
  <c r="A228" i="6" s="1"/>
  <c r="A229" i="6" s="1"/>
  <c r="A230" i="6" s="1"/>
  <c r="A231" i="6" s="1"/>
  <c r="A232" i="6" s="1"/>
  <c r="A233" i="6" s="1"/>
  <c r="A234" i="6" s="1"/>
  <c r="A235" i="6" s="1"/>
  <c r="A236" i="6" s="1"/>
  <c r="A237" i="6" s="1"/>
  <c r="A238" i="6" s="1"/>
  <c r="A239" i="6" s="1"/>
  <c r="J5" i="2"/>
  <c r="J23" i="2"/>
  <c r="J22" i="2"/>
  <c r="J11" i="2"/>
  <c r="J4" i="2"/>
  <c r="J17" i="2"/>
  <c r="J20" i="2"/>
  <c r="J21" i="2"/>
  <c r="C15" i="15"/>
  <c r="C2" i="15"/>
  <c r="A3" i="9"/>
  <c r="A4" i="9" s="1"/>
  <c r="A5" i="9" s="1"/>
  <c r="A6" i="9" s="1"/>
  <c r="A7" i="9" s="1"/>
  <c r="A8" i="9" s="1"/>
  <c r="A9" i="9" s="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A63" i="9" s="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s="1"/>
  <c r="A92" i="9" s="1"/>
  <c r="A93" i="9" s="1"/>
  <c r="A94" i="9" s="1"/>
  <c r="A95" i="9" s="1"/>
  <c r="A96" i="9" s="1"/>
  <c r="A97" i="9" s="1"/>
  <c r="A98" i="9" s="1"/>
  <c r="A99" i="9" s="1"/>
  <c r="A100" i="9" s="1"/>
  <c r="A101" i="9" s="1"/>
  <c r="A102" i="9" s="1"/>
  <c r="A103" i="9" s="1"/>
  <c r="A104" i="9" s="1"/>
  <c r="A105" i="9" s="1"/>
  <c r="A106" i="9" s="1"/>
  <c r="A107" i="9" s="1"/>
  <c r="A108" i="9" s="1"/>
  <c r="A109" i="9" s="1"/>
  <c r="A110" i="9" s="1"/>
  <c r="A111" i="9" s="1"/>
  <c r="A112" i="9" s="1"/>
  <c r="A113" i="9" s="1"/>
  <c r="A114" i="9" s="1"/>
  <c r="A115" i="9" s="1"/>
  <c r="A116" i="9" s="1"/>
  <c r="A117" i="9" s="1"/>
  <c r="A118" i="9" s="1"/>
  <c r="A119" i="9" s="1"/>
  <c r="A120" i="9" s="1"/>
  <c r="A121" i="9" s="1"/>
  <c r="A122" i="9" s="1"/>
  <c r="A123" i="9" s="1"/>
  <c r="A124" i="9" s="1"/>
  <c r="A125" i="9" s="1"/>
  <c r="A126" i="9" s="1"/>
  <c r="A127" i="9" s="1"/>
  <c r="A128" i="9" s="1"/>
  <c r="A129" i="9" s="1"/>
  <c r="A130" i="9" s="1"/>
  <c r="A131" i="9" s="1"/>
  <c r="A132" i="9" s="1"/>
  <c r="A133" i="9" s="1"/>
  <c r="A134" i="9" s="1"/>
  <c r="A135" i="9" s="1"/>
  <c r="A136" i="9" s="1"/>
  <c r="A137" i="9" s="1"/>
  <c r="A138" i="9" s="1"/>
  <c r="A139" i="9" s="1"/>
  <c r="A140" i="9" s="1"/>
  <c r="A141" i="9" s="1"/>
  <c r="A142" i="9" s="1"/>
  <c r="A143" i="9" s="1"/>
  <c r="A144" i="9" s="1"/>
  <c r="A145" i="9" s="1"/>
  <c r="A146" i="9" s="1"/>
  <c r="A147" i="9" s="1"/>
  <c r="A148" i="9" s="1"/>
  <c r="A149" i="9" s="1"/>
  <c r="A150" i="9" s="1"/>
  <c r="A151" i="9" s="1"/>
  <c r="A152" i="9" s="1"/>
  <c r="A153" i="9" s="1"/>
  <c r="A154" i="9" s="1"/>
  <c r="A155" i="9" s="1"/>
  <c r="A156" i="9" s="1"/>
  <c r="A157" i="9" s="1"/>
  <c r="A158" i="9" s="1"/>
  <c r="A159" i="9" s="1"/>
  <c r="A160" i="9" s="1"/>
  <c r="A161" i="9" s="1"/>
  <c r="A162" i="9" s="1"/>
  <c r="A163" i="9" s="1"/>
  <c r="A164" i="9" s="1"/>
  <c r="A165" i="9" s="1"/>
  <c r="A166" i="9" s="1"/>
  <c r="A167" i="9" s="1"/>
  <c r="A168" i="9" s="1"/>
  <c r="A169" i="9" s="1"/>
  <c r="A170" i="9" s="1"/>
  <c r="A171" i="9" s="1"/>
  <c r="A172" i="9" s="1"/>
  <c r="A173" i="9" s="1"/>
  <c r="A174" i="9" s="1"/>
  <c r="A175" i="9" s="1"/>
  <c r="A176" i="9" s="1"/>
  <c r="A177" i="9" s="1"/>
  <c r="A178" i="9" s="1"/>
  <c r="A179" i="9" s="1"/>
  <c r="A180" i="9" s="1"/>
  <c r="A181" i="9" s="1"/>
  <c r="A182" i="9" s="1"/>
  <c r="A183" i="9" s="1"/>
  <c r="A184" i="9" s="1"/>
  <c r="A185" i="9" s="1"/>
  <c r="A186" i="9" s="1"/>
  <c r="A187" i="9" s="1"/>
  <c r="A188" i="9" s="1"/>
  <c r="A189" i="9" s="1"/>
  <c r="A190" i="9" s="1"/>
  <c r="A191" i="9" s="1"/>
  <c r="A192" i="9" s="1"/>
  <c r="A193" i="9" s="1"/>
  <c r="A194" i="9" s="1"/>
  <c r="A195" i="9" s="1"/>
  <c r="A196" i="9" s="1"/>
  <c r="A197" i="9" s="1"/>
  <c r="A198" i="9" s="1"/>
  <c r="A199" i="9" s="1"/>
  <c r="A200" i="9" s="1"/>
  <c r="A201" i="9" s="1"/>
  <c r="A202" i="9" s="1"/>
  <c r="A203" i="9" s="1"/>
  <c r="A204" i="9" s="1"/>
  <c r="A205" i="9" s="1"/>
  <c r="A206" i="9" s="1"/>
  <c r="A207" i="9" s="1"/>
  <c r="A208" i="9" s="1"/>
  <c r="A209" i="9" s="1"/>
  <c r="A210" i="9" s="1"/>
  <c r="A211" i="9" s="1"/>
  <c r="A212" i="9" s="1"/>
  <c r="A213" i="9" s="1"/>
  <c r="A214" i="9" s="1"/>
  <c r="A215" i="9" s="1"/>
  <c r="A216" i="9" s="1"/>
  <c r="A217" i="9" s="1"/>
  <c r="A218" i="9" s="1"/>
  <c r="A219" i="9" s="1"/>
  <c r="A220" i="9" s="1"/>
  <c r="A221" i="9" s="1"/>
  <c r="A222" i="9" s="1"/>
  <c r="A223" i="9" s="1"/>
  <c r="A224" i="9" s="1"/>
  <c r="A225" i="9" s="1"/>
  <c r="A226" i="9" s="1"/>
  <c r="A227" i="9" s="1"/>
  <c r="A228" i="9" s="1"/>
  <c r="A229" i="9" s="1"/>
  <c r="A230" i="9" s="1"/>
  <c r="A231" i="9" s="1"/>
  <c r="A232" i="9" s="1"/>
  <c r="A233" i="9" s="1"/>
  <c r="A234" i="9" s="1"/>
  <c r="A235" i="9" s="1"/>
  <c r="A236" i="9" s="1"/>
  <c r="A237" i="9" s="1"/>
  <c r="A238" i="9" s="1"/>
  <c r="A239" i="9" s="1"/>
  <c r="A240" i="9" s="1"/>
  <c r="A241" i="9" s="1"/>
  <c r="A242" i="9" s="1"/>
  <c r="A243" i="9" s="1"/>
  <c r="A244" i="9" s="1"/>
  <c r="A245" i="9" s="1"/>
  <c r="A246" i="9" s="1"/>
  <c r="A247" i="9" s="1"/>
  <c r="A248" i="9" s="1"/>
  <c r="A249" i="9" s="1"/>
  <c r="A250" i="9" s="1"/>
  <c r="A251" i="9" s="1"/>
  <c r="A252" i="9" s="1"/>
  <c r="A253" i="9" s="1"/>
  <c r="A254" i="9" s="1"/>
  <c r="A255" i="9" s="1"/>
  <c r="A256" i="9" s="1"/>
  <c r="A257" i="9" s="1"/>
  <c r="A258" i="9" s="1"/>
  <c r="A259" i="9" s="1"/>
  <c r="A260" i="9" s="1"/>
  <c r="A261" i="9" s="1"/>
  <c r="A262" i="9" s="1"/>
  <c r="A263" i="9" s="1"/>
  <c r="A264" i="9" s="1"/>
  <c r="A265" i="9" s="1"/>
  <c r="A266" i="9" s="1"/>
  <c r="A267" i="9" s="1"/>
  <c r="A268" i="9" s="1"/>
  <c r="A269" i="9" s="1"/>
  <c r="A270" i="9" s="1"/>
  <c r="A271" i="9" s="1"/>
  <c r="A272" i="9" s="1"/>
  <c r="A273" i="9" s="1"/>
  <c r="A274" i="9" s="1"/>
  <c r="A275" i="9" s="1"/>
  <c r="A276" i="9" s="1"/>
  <c r="A277" i="9" s="1"/>
  <c r="A278" i="9" s="1"/>
  <c r="A279" i="9" s="1"/>
  <c r="A280" i="9" s="1"/>
  <c r="A281" i="9" s="1"/>
  <c r="A282" i="9" s="1"/>
  <c r="A283" i="9" s="1"/>
  <c r="A284" i="9" s="1"/>
  <c r="A285" i="9" s="1"/>
  <c r="A286" i="9" s="1"/>
  <c r="A287" i="9" s="1"/>
  <c r="A288" i="9" s="1"/>
  <c r="A289" i="9" s="1"/>
  <c r="A290" i="9" s="1"/>
  <c r="A291" i="9" s="1"/>
  <c r="A292" i="9" s="1"/>
  <c r="A293" i="9" s="1"/>
  <c r="A294" i="9" s="1"/>
  <c r="A295" i="9" s="1"/>
  <c r="A296" i="9" s="1"/>
  <c r="A297" i="9" s="1"/>
  <c r="A298" i="9" s="1"/>
  <c r="A299" i="9" s="1"/>
  <c r="A300" i="9" s="1"/>
  <c r="A301" i="9" s="1"/>
  <c r="A302" i="9" s="1"/>
  <c r="A303" i="9" s="1"/>
  <c r="A304" i="9" s="1"/>
  <c r="A305" i="9" s="1"/>
  <c r="A306" i="9" s="1"/>
  <c r="A307" i="9" s="1"/>
  <c r="A308" i="9" s="1"/>
  <c r="A309" i="9" s="1"/>
  <c r="A310" i="9" s="1"/>
  <c r="A311" i="9" s="1"/>
  <c r="A312" i="9" s="1"/>
  <c r="A313" i="9" s="1"/>
  <c r="A314" i="9" s="1"/>
  <c r="A315" i="9" s="1"/>
  <c r="A316" i="9" s="1"/>
  <c r="A317" i="9" s="1"/>
  <c r="A318" i="9" s="1"/>
  <c r="A319" i="9" s="1"/>
  <c r="A320" i="9" s="1"/>
  <c r="A321" i="9" s="1"/>
  <c r="A322" i="9" s="1"/>
  <c r="A323" i="9" s="1"/>
  <c r="A324" i="9" s="1"/>
  <c r="A325" i="9" s="1"/>
  <c r="A326" i="9" s="1"/>
  <c r="A327" i="9" s="1"/>
  <c r="A328" i="9" s="1"/>
  <c r="A329" i="9" s="1"/>
  <c r="A330" i="9" s="1"/>
  <c r="A331" i="9" s="1"/>
  <c r="A332" i="9" s="1"/>
  <c r="A333" i="9" s="1"/>
  <c r="A334" i="9" s="1"/>
  <c r="A335" i="9" s="1"/>
  <c r="A336" i="9" s="1"/>
  <c r="A337" i="9" s="1"/>
  <c r="A338" i="9" s="1"/>
  <c r="A339" i="9" s="1"/>
  <c r="A340" i="9" s="1"/>
  <c r="A341" i="9" s="1"/>
  <c r="A342" i="9" s="1"/>
  <c r="A343" i="9" s="1"/>
  <c r="A344" i="9" s="1"/>
  <c r="A345" i="9" s="1"/>
  <c r="A346" i="9" s="1"/>
  <c r="A347" i="9" s="1"/>
  <c r="A348" i="9" s="1"/>
  <c r="A349" i="9" s="1"/>
  <c r="A350" i="9" s="1"/>
  <c r="A351" i="9" s="1"/>
  <c r="A352" i="9" s="1"/>
  <c r="A353" i="9" s="1"/>
  <c r="A354" i="9" s="1"/>
  <c r="A355" i="9" s="1"/>
  <c r="A356" i="9" s="1"/>
  <c r="A357" i="9" s="1"/>
  <c r="A358" i="9" s="1"/>
  <c r="A359" i="9" s="1"/>
  <c r="A360" i="9" s="1"/>
  <c r="A361" i="9" s="1"/>
  <c r="A362" i="9" s="1"/>
  <c r="A363" i="9" s="1"/>
  <c r="A364" i="9" s="1"/>
  <c r="A365" i="9" s="1"/>
  <c r="A366" i="9" s="1"/>
  <c r="A367" i="9" s="1"/>
  <c r="A368" i="9" s="1"/>
  <c r="A369" i="9" s="1"/>
  <c r="A370" i="9" s="1"/>
  <c r="A371" i="9" s="1"/>
  <c r="A372" i="9" s="1"/>
  <c r="A373" i="9" s="1"/>
  <c r="A374" i="9" s="1"/>
  <c r="A375" i="9" s="1"/>
  <c r="A376" i="9" s="1"/>
  <c r="A377" i="9" s="1"/>
  <c r="A378" i="9" s="1"/>
  <c r="A379" i="9" s="1"/>
  <c r="A380" i="9" s="1"/>
  <c r="A381" i="9" s="1"/>
  <c r="A382" i="9" s="1"/>
  <c r="A383" i="9" s="1"/>
  <c r="A384" i="9" s="1"/>
  <c r="A385" i="9" s="1"/>
  <c r="A386" i="9" s="1"/>
  <c r="A387" i="9" s="1"/>
  <c r="A388" i="9" s="1"/>
  <c r="A389" i="9" s="1"/>
  <c r="A390" i="9" s="1"/>
  <c r="A391" i="9" s="1"/>
  <c r="A392" i="9" s="1"/>
  <c r="A393" i="9" s="1"/>
  <c r="A394" i="9" s="1"/>
  <c r="A395" i="9" s="1"/>
  <c r="A396" i="9" s="1"/>
  <c r="A397" i="9" s="1"/>
  <c r="A398" i="9" s="1"/>
  <c r="A399" i="9" s="1"/>
  <c r="A400" i="9" s="1"/>
  <c r="A401" i="9" s="1"/>
  <c r="A402" i="9" s="1"/>
  <c r="A403" i="9" s="1"/>
  <c r="A404" i="9" s="1"/>
  <c r="A405" i="9" s="1"/>
  <c r="A406" i="9" s="1"/>
  <c r="A407" i="9" s="1"/>
  <c r="A408" i="9" s="1"/>
  <c r="A409" i="9" s="1"/>
  <c r="A410" i="9" s="1"/>
  <c r="A411" i="9" s="1"/>
  <c r="A412" i="9" s="1"/>
  <c r="A413" i="9" s="1"/>
  <c r="A414" i="9" s="1"/>
  <c r="A415" i="9" s="1"/>
  <c r="A416" i="9" s="1"/>
  <c r="A417" i="9" s="1"/>
  <c r="A418" i="9" s="1"/>
  <c r="A419" i="9" s="1"/>
  <c r="A420" i="9" s="1"/>
  <c r="A421" i="9" s="1"/>
  <c r="A422" i="9" s="1"/>
  <c r="A423" i="9" s="1"/>
  <c r="A424" i="9" s="1"/>
  <c r="A425" i="9" s="1"/>
  <c r="A426" i="9" s="1"/>
  <c r="A427" i="9" s="1"/>
  <c r="A428" i="9" s="1"/>
  <c r="A429" i="9" s="1"/>
  <c r="A430" i="9" s="1"/>
  <c r="A431" i="9" s="1"/>
  <c r="A432" i="9" s="1"/>
  <c r="A433" i="9" s="1"/>
  <c r="A434" i="9" s="1"/>
  <c r="A435" i="9" s="1"/>
  <c r="A436" i="9" s="1"/>
  <c r="A437" i="9" s="1"/>
  <c r="A438" i="9" s="1"/>
  <c r="A439" i="9" s="1"/>
  <c r="A440" i="9" s="1"/>
  <c r="A441" i="9" s="1"/>
  <c r="A442" i="9" s="1"/>
  <c r="A443" i="9" s="1"/>
  <c r="A444" i="9" s="1"/>
  <c r="A445" i="9" s="1"/>
  <c r="A446" i="9" s="1"/>
  <c r="A447" i="9" s="1"/>
  <c r="A448" i="9" s="1"/>
  <c r="A449" i="9" s="1"/>
  <c r="A450" i="9" s="1"/>
  <c r="A451" i="9" s="1"/>
  <c r="A452" i="9" s="1"/>
  <c r="A453" i="9" s="1"/>
  <c r="A454" i="9" s="1"/>
  <c r="A455" i="9" s="1"/>
  <c r="A456" i="9" s="1"/>
  <c r="A457" i="9" s="1"/>
  <c r="A458" i="9" s="1"/>
  <c r="A459" i="9" s="1"/>
  <c r="A460" i="9" s="1"/>
  <c r="A461" i="9" s="1"/>
  <c r="A462" i="9" s="1"/>
  <c r="A463" i="9" s="1"/>
  <c r="A464" i="9" s="1"/>
  <c r="A465" i="9" s="1"/>
  <c r="A466" i="9" s="1"/>
  <c r="A467" i="9" s="1"/>
  <c r="A468" i="9" s="1"/>
  <c r="A469" i="9" s="1"/>
  <c r="A470" i="9" s="1"/>
  <c r="A471" i="9" s="1"/>
  <c r="A472" i="9" s="1"/>
  <c r="A473" i="9" s="1"/>
  <c r="A474" i="9" s="1"/>
  <c r="A475" i="9" s="1"/>
  <c r="A476" i="9" s="1"/>
  <c r="A477" i="9" s="1"/>
  <c r="A478" i="9" s="1"/>
  <c r="A479" i="9" s="1"/>
  <c r="A480" i="9" s="1"/>
  <c r="A481" i="9" s="1"/>
  <c r="A482" i="9" s="1"/>
  <c r="A483" i="9" s="1"/>
  <c r="A484" i="9" s="1"/>
  <c r="A485" i="9" s="1"/>
  <c r="A486" i="9" s="1"/>
  <c r="A487" i="9" s="1"/>
  <c r="A488" i="9" s="1"/>
  <c r="A489" i="9" s="1"/>
  <c r="A490" i="9" s="1"/>
  <c r="A491" i="9" s="1"/>
  <c r="A492" i="9" s="1"/>
  <c r="A493" i="9" s="1"/>
  <c r="A494" i="9" s="1"/>
  <c r="A495" i="9" s="1"/>
  <c r="A496" i="9" s="1"/>
  <c r="A497" i="9" s="1"/>
  <c r="A498" i="9" s="1"/>
  <c r="A499" i="9" s="1"/>
  <c r="A500" i="9" s="1"/>
  <c r="A501" i="9" s="1"/>
  <c r="A502" i="9" s="1"/>
  <c r="A503" i="9" s="1"/>
  <c r="A504" i="9" s="1"/>
  <c r="A505" i="9" s="1"/>
  <c r="A506" i="9" s="1"/>
  <c r="A507" i="9" s="1"/>
  <c r="A508" i="9" s="1"/>
  <c r="A509" i="9" s="1"/>
  <c r="A510" i="9" s="1"/>
  <c r="A511" i="9" s="1"/>
  <c r="A512" i="9" s="1"/>
  <c r="A513" i="9" s="1"/>
  <c r="A514" i="9" s="1"/>
  <c r="A515" i="9" s="1"/>
  <c r="A516" i="9" s="1"/>
  <c r="A517" i="9" s="1"/>
  <c r="A518" i="9" s="1"/>
  <c r="A519" i="9" s="1"/>
  <c r="A520" i="9" s="1"/>
  <c r="A521" i="9" s="1"/>
  <c r="A522" i="9" s="1"/>
  <c r="A523" i="9" s="1"/>
  <c r="A524" i="9" s="1"/>
  <c r="A525" i="9" s="1"/>
  <c r="A526" i="9" s="1"/>
  <c r="A527" i="9" s="1"/>
  <c r="A528" i="9" s="1"/>
  <c r="A529" i="9" s="1"/>
  <c r="A530" i="9" s="1"/>
  <c r="A531" i="9" s="1"/>
  <c r="A532" i="9" s="1"/>
  <c r="A533" i="9" s="1"/>
  <c r="A534" i="9" s="1"/>
  <c r="A535" i="9" s="1"/>
  <c r="A536" i="9" s="1"/>
  <c r="A537" i="9" s="1"/>
  <c r="A538" i="9" s="1"/>
  <c r="A539" i="9" s="1"/>
  <c r="A540" i="9" s="1"/>
  <c r="A541" i="9" s="1"/>
  <c r="A542" i="9" s="1"/>
  <c r="A543" i="9" s="1"/>
  <c r="A544" i="9" s="1"/>
  <c r="A545" i="9" s="1"/>
  <c r="A546" i="9" s="1"/>
  <c r="A547" i="9" s="1"/>
  <c r="A548" i="9" s="1"/>
  <c r="A549" i="9" s="1"/>
  <c r="A550" i="9" s="1"/>
  <c r="A551" i="9" s="1"/>
  <c r="A552" i="9" s="1"/>
  <c r="A553" i="9" s="1"/>
  <c r="A554" i="9" s="1"/>
  <c r="A555" i="9" s="1"/>
  <c r="A556" i="9" s="1"/>
  <c r="A557" i="9" s="1"/>
  <c r="A558" i="9" s="1"/>
  <c r="A559" i="9" s="1"/>
  <c r="A560" i="9" s="1"/>
  <c r="A561" i="9" s="1"/>
  <c r="A562" i="9" s="1"/>
  <c r="A563" i="9" s="1"/>
  <c r="A564" i="9" s="1"/>
  <c r="A565" i="9" s="1"/>
  <c r="A566" i="9" s="1"/>
  <c r="A567" i="9" s="1"/>
  <c r="A568" i="9" s="1"/>
  <c r="A569" i="9" s="1"/>
  <c r="A570" i="9" s="1"/>
  <c r="A571" i="9" s="1"/>
  <c r="A572" i="9" s="1"/>
  <c r="A573" i="9" s="1"/>
  <c r="A574" i="9" s="1"/>
  <c r="A575" i="9" s="1"/>
  <c r="A576" i="9" s="1"/>
  <c r="A577" i="9" s="1"/>
  <c r="A578" i="9" s="1"/>
  <c r="A579" i="9" s="1"/>
  <c r="A580" i="9" s="1"/>
  <c r="A581" i="9" s="1"/>
  <c r="A582" i="9" s="1"/>
  <c r="A583" i="9" s="1"/>
  <c r="A584" i="9" s="1"/>
  <c r="A585" i="9" s="1"/>
  <c r="A586" i="9" s="1"/>
  <c r="A587" i="9" s="1"/>
  <c r="A588" i="9" s="1"/>
  <c r="A589" i="9" s="1"/>
  <c r="A590" i="9" s="1"/>
  <c r="A591" i="9" s="1"/>
  <c r="A592" i="9" s="1"/>
  <c r="A593" i="9" s="1"/>
  <c r="A594" i="9" s="1"/>
  <c r="A595" i="9" s="1"/>
  <c r="A596" i="9" s="1"/>
  <c r="A597" i="9" s="1"/>
  <c r="A598" i="9" s="1"/>
  <c r="A599" i="9" s="1"/>
  <c r="A600" i="9" s="1"/>
  <c r="A601" i="9" s="1"/>
  <c r="A602" i="9" s="1"/>
  <c r="A603" i="9" s="1"/>
  <c r="A604" i="9" s="1"/>
  <c r="A605" i="9" s="1"/>
  <c r="A606" i="9" s="1"/>
  <c r="A607" i="9" s="1"/>
  <c r="A608" i="9" s="1"/>
  <c r="A609" i="9" s="1"/>
  <c r="A610" i="9" s="1"/>
  <c r="A611" i="9" s="1"/>
  <c r="A612" i="9" s="1"/>
  <c r="A613" i="9" s="1"/>
  <c r="A614" i="9" s="1"/>
  <c r="A615" i="9" s="1"/>
  <c r="A616" i="9" s="1"/>
  <c r="A617" i="9" s="1"/>
  <c r="A618" i="9" s="1"/>
  <c r="A619" i="9" s="1"/>
  <c r="A620" i="9" s="1"/>
  <c r="A621" i="9" s="1"/>
  <c r="A622" i="9" s="1"/>
  <c r="A623" i="9" s="1"/>
  <c r="T3" i="2"/>
  <c r="T15" i="2"/>
  <c r="T20" i="2"/>
  <c r="T17" i="2"/>
  <c r="T14" i="2"/>
  <c r="T23" i="2"/>
  <c r="T21" i="2"/>
  <c r="T19" i="2"/>
  <c r="T16" i="2"/>
  <c r="T4" i="2"/>
  <c r="T11" i="2"/>
  <c r="T9" i="2"/>
  <c r="T22" i="2"/>
  <c r="T7" i="2"/>
  <c r="AX59" i="6"/>
  <c r="C105" i="6"/>
  <c r="C106" i="6"/>
  <c r="AV63" i="6"/>
  <c r="C80" i="6"/>
  <c r="T59" i="6"/>
  <c r="C108" i="6"/>
  <c r="J9" i="5"/>
  <c r="J10" i="5" s="1"/>
  <c r="F48" i="2"/>
  <c r="O13" i="15"/>
  <c r="O14" i="15" s="1"/>
  <c r="C4" i="15" s="1"/>
  <c r="Q3" i="15"/>
  <c r="C23" i="15"/>
  <c r="C16" i="15"/>
  <c r="C64" i="15"/>
  <c r="A3" i="11"/>
  <c r="A4" i="11" s="1"/>
  <c r="A5" i="11" s="1"/>
  <c r="A6" i="11" s="1"/>
  <c r="A7" i="11" s="1"/>
  <c r="A8" i="11" s="1"/>
  <c r="A9" i="11" s="1"/>
  <c r="A10" i="11" s="1"/>
  <c r="A11" i="11" s="1"/>
  <c r="A12" i="11" s="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45" i="11" s="1"/>
  <c r="A46" i="11" s="1"/>
  <c r="A47" i="11" s="1"/>
  <c r="A48" i="11" s="1"/>
  <c r="A49" i="11" s="1"/>
  <c r="A50" i="11" s="1"/>
  <c r="A51" i="11" s="1"/>
  <c r="A52" i="11" s="1"/>
  <c r="A53" i="11" s="1"/>
  <c r="A54" i="11" s="1"/>
  <c r="A55" i="11" s="1"/>
  <c r="A56" i="11" s="1"/>
  <c r="A57" i="11" s="1"/>
  <c r="A58" i="11" s="1"/>
  <c r="A59" i="11" s="1"/>
  <c r="A60" i="11" s="1"/>
  <c r="A61" i="11" s="1"/>
  <c r="A62" i="11" s="1"/>
  <c r="A63" i="11" s="1"/>
  <c r="A64" i="11" s="1"/>
  <c r="A65" i="11" s="1"/>
  <c r="A66" i="11" s="1"/>
  <c r="A67" i="11" s="1"/>
  <c r="A68" i="11" s="1"/>
  <c r="A69" i="11" s="1"/>
  <c r="A70" i="11" s="1"/>
  <c r="A71" i="11" s="1"/>
  <c r="A72" i="11" s="1"/>
  <c r="A73" i="11" s="1"/>
  <c r="A74" i="11" s="1"/>
  <c r="A75" i="11" s="1"/>
  <c r="A76" i="11" s="1"/>
  <c r="A77" i="11" s="1"/>
  <c r="A78" i="11" s="1"/>
  <c r="A79" i="11" s="1"/>
  <c r="A80" i="11" s="1"/>
  <c r="A81" i="11" s="1"/>
  <c r="A82" i="11" s="1"/>
  <c r="A83" i="11" s="1"/>
  <c r="A84" i="11" s="1"/>
  <c r="A85" i="11" s="1"/>
  <c r="A86" i="11" s="1"/>
  <c r="A87" i="11" s="1"/>
  <c r="A88" i="11" s="1"/>
  <c r="A89" i="11" s="1"/>
  <c r="A90" i="11" s="1"/>
  <c r="A91" i="11" s="1"/>
  <c r="A92" i="11" s="1"/>
  <c r="A93" i="11" s="1"/>
  <c r="A94" i="11" s="1"/>
  <c r="A95" i="11" s="1"/>
  <c r="A96" i="11" s="1"/>
  <c r="A97" i="11" s="1"/>
  <c r="A98" i="11" s="1"/>
  <c r="A99" i="11" s="1"/>
  <c r="A100" i="11" s="1"/>
  <c r="A101" i="11" s="1"/>
  <c r="A102" i="11" s="1"/>
  <c r="A103" i="11" s="1"/>
  <c r="A104" i="11" s="1"/>
  <c r="A105" i="11" s="1"/>
  <c r="A106" i="11" s="1"/>
  <c r="A107" i="11" s="1"/>
  <c r="A108" i="11" s="1"/>
  <c r="A109" i="11" s="1"/>
  <c r="A110" i="11" s="1"/>
  <c r="A111" i="11" s="1"/>
  <c r="A112" i="11" s="1"/>
  <c r="A113" i="11" s="1"/>
  <c r="A114" i="11" s="1"/>
  <c r="A115" i="11" s="1"/>
  <c r="A116" i="11" s="1"/>
  <c r="A117" i="11" s="1"/>
  <c r="A118" i="11" s="1"/>
  <c r="A119" i="11" s="1"/>
  <c r="A120" i="11" s="1"/>
  <c r="A121" i="11" s="1"/>
  <c r="A122" i="11" s="1"/>
  <c r="A123" i="11" s="1"/>
  <c r="A124" i="11" s="1"/>
  <c r="A125" i="11" s="1"/>
  <c r="A126" i="11" s="1"/>
  <c r="A127" i="11" s="1"/>
  <c r="A128" i="11" s="1"/>
  <c r="A129" i="11" s="1"/>
  <c r="A130" i="11" s="1"/>
  <c r="A131" i="11" s="1"/>
  <c r="A132" i="11" s="1"/>
  <c r="A133" i="11" s="1"/>
  <c r="A134" i="11" s="1"/>
  <c r="A135" i="11" s="1"/>
  <c r="A136" i="11" s="1"/>
  <c r="A137" i="11" s="1"/>
  <c r="A138" i="11" s="1"/>
  <c r="A139" i="11" s="1"/>
  <c r="A140" i="11" s="1"/>
  <c r="A141" i="11" s="1"/>
  <c r="A142" i="11" s="1"/>
  <c r="A143" i="11" s="1"/>
  <c r="A144" i="11" s="1"/>
  <c r="A145" i="11" s="1"/>
  <c r="A146" i="11" s="1"/>
  <c r="A147" i="11" s="1"/>
  <c r="A148" i="11" s="1"/>
  <c r="A149" i="11" s="1"/>
  <c r="A150" i="11" s="1"/>
  <c r="A151" i="11" s="1"/>
  <c r="A152" i="11" s="1"/>
  <c r="A153" i="11" s="1"/>
  <c r="A154" i="11" s="1"/>
  <c r="A155" i="11" s="1"/>
  <c r="A156" i="11" s="1"/>
  <c r="A157" i="11" s="1"/>
  <c r="A158" i="11" s="1"/>
  <c r="A159" i="11" s="1"/>
  <c r="A160" i="11" s="1"/>
  <c r="A161" i="11" s="1"/>
  <c r="A162" i="11" s="1"/>
  <c r="A163" i="11" s="1"/>
  <c r="A164" i="11" s="1"/>
  <c r="A165" i="11" s="1"/>
  <c r="A166" i="11" s="1"/>
  <c r="A167" i="11" s="1"/>
  <c r="A168" i="11" s="1"/>
  <c r="A169" i="11" s="1"/>
  <c r="A170" i="11" s="1"/>
  <c r="A171" i="11" s="1"/>
  <c r="A172" i="11" s="1"/>
  <c r="A173" i="11" s="1"/>
  <c r="A174" i="11" s="1"/>
  <c r="A175" i="11" s="1"/>
  <c r="A176" i="11" s="1"/>
  <c r="A177" i="11" s="1"/>
  <c r="A178" i="11" s="1"/>
  <c r="A179" i="11" s="1"/>
  <c r="A180" i="11" s="1"/>
  <c r="A181" i="11" s="1"/>
  <c r="A182" i="11" s="1"/>
  <c r="A183" i="11" s="1"/>
  <c r="A184" i="11" s="1"/>
  <c r="A185" i="11" s="1"/>
  <c r="A186" i="11" s="1"/>
  <c r="A187" i="11" s="1"/>
  <c r="A188" i="11" s="1"/>
  <c r="A189" i="11" s="1"/>
  <c r="A190" i="11" s="1"/>
  <c r="A191" i="11" s="1"/>
  <c r="A192" i="11" s="1"/>
  <c r="A193" i="11" s="1"/>
  <c r="A194" i="11" s="1"/>
  <c r="A195" i="11" s="1"/>
  <c r="A196" i="11" s="1"/>
  <c r="A197" i="11" s="1"/>
  <c r="A198" i="11" s="1"/>
  <c r="A199" i="11" s="1"/>
  <c r="A200" i="11" s="1"/>
  <c r="A201" i="11" s="1"/>
  <c r="A202" i="11" s="1"/>
  <c r="A203" i="11" s="1"/>
  <c r="A204" i="11" s="1"/>
  <c r="A205" i="11" s="1"/>
  <c r="A206" i="11" s="1"/>
  <c r="A207" i="11" s="1"/>
  <c r="A208" i="11" s="1"/>
  <c r="A209" i="11" s="1"/>
  <c r="A210" i="11" s="1"/>
  <c r="A211" i="11" s="1"/>
  <c r="A212" i="11" s="1"/>
  <c r="A213" i="11" s="1"/>
  <c r="A214" i="11" s="1"/>
  <c r="A215" i="11" s="1"/>
  <c r="A216" i="11" s="1"/>
  <c r="A217" i="11" s="1"/>
  <c r="A218" i="11" s="1"/>
  <c r="A219" i="11" s="1"/>
  <c r="A220" i="11" s="1"/>
  <c r="A221" i="11" s="1"/>
  <c r="A222" i="11" s="1"/>
  <c r="A223" i="11" s="1"/>
  <c r="A224" i="11" s="1"/>
  <c r="A225" i="11" s="1"/>
  <c r="A226" i="11" s="1"/>
  <c r="A227" i="11" s="1"/>
  <c r="A228" i="11" s="1"/>
  <c r="A229" i="11" s="1"/>
  <c r="A230" i="11" s="1"/>
  <c r="A231" i="11" s="1"/>
  <c r="A232" i="11" s="1"/>
  <c r="W42" i="2"/>
  <c r="W46" i="2"/>
  <c r="W36" i="2"/>
  <c r="W35" i="2"/>
  <c r="W16" i="2"/>
  <c r="W12" i="2"/>
  <c r="W44" i="2"/>
  <c r="W37" i="2"/>
  <c r="W31" i="2"/>
  <c r="W40" i="2"/>
  <c r="W22" i="2"/>
  <c r="W48" i="2"/>
  <c r="W18" i="2"/>
  <c r="W21" i="2"/>
  <c r="W9" i="2"/>
  <c r="W5" i="2"/>
  <c r="W8" i="2"/>
  <c r="W20" i="2"/>
  <c r="W26" i="2"/>
  <c r="AA73" i="6"/>
  <c r="AC59" i="6"/>
  <c r="C77" i="6"/>
  <c r="C73" i="6"/>
  <c r="C123" i="6"/>
  <c r="G42" i="2"/>
  <c r="H42" i="2"/>
  <c r="A3" i="12"/>
  <c r="A4" i="12" s="1"/>
  <c r="A5" i="12" s="1"/>
  <c r="A6" i="12" s="1"/>
  <c r="A7" i="12" s="1"/>
  <c r="A8" i="12" s="1"/>
  <c r="A9" i="12" s="1"/>
  <c r="A10" i="12" s="1"/>
  <c r="A11" i="12" s="1"/>
  <c r="A12" i="12" s="1"/>
  <c r="A13" i="12" s="1"/>
  <c r="A14" i="12" s="1"/>
  <c r="A15" i="12" s="1"/>
  <c r="A16" i="12" s="1"/>
  <c r="A17" i="12" s="1"/>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45" i="12" s="1"/>
  <c r="A46" i="12" s="1"/>
  <c r="A47" i="12" s="1"/>
  <c r="A48" i="12" s="1"/>
  <c r="A49" i="12" s="1"/>
  <c r="A50" i="12" s="1"/>
  <c r="A51" i="12" s="1"/>
  <c r="A52" i="12" s="1"/>
  <c r="A53" i="12" s="1"/>
  <c r="A54" i="12" s="1"/>
  <c r="A55" i="12" s="1"/>
  <c r="A56" i="12" s="1"/>
  <c r="A57" i="12" s="1"/>
  <c r="A58" i="12" s="1"/>
  <c r="A59" i="12" s="1"/>
  <c r="A60" i="12" s="1"/>
  <c r="A61" i="12" s="1"/>
  <c r="A62" i="12" s="1"/>
  <c r="A63" i="12" s="1"/>
  <c r="A64" i="12" s="1"/>
  <c r="A65" i="12" s="1"/>
  <c r="A66" i="12" s="1"/>
  <c r="A67" i="12" s="1"/>
  <c r="A68" i="12" s="1"/>
  <c r="A69" i="12" s="1"/>
  <c r="A70" i="12" s="1"/>
  <c r="A71" i="12" s="1"/>
  <c r="A72" i="12" s="1"/>
  <c r="A73" i="12" s="1"/>
  <c r="A74" i="12" s="1"/>
  <c r="A75" i="12" s="1"/>
  <c r="A76" i="12" s="1"/>
  <c r="A77" i="12" s="1"/>
  <c r="A78" i="12" s="1"/>
  <c r="A79" i="12" s="1"/>
  <c r="A80" i="12" s="1"/>
  <c r="A81" i="12" s="1"/>
  <c r="A82" i="12" s="1"/>
  <c r="A83" i="12" s="1"/>
  <c r="A84" i="12" s="1"/>
  <c r="A85" i="12" s="1"/>
  <c r="A86" i="12" s="1"/>
  <c r="A87" i="12" s="1"/>
  <c r="A88" i="12" s="1"/>
  <c r="A89" i="12" s="1"/>
  <c r="A90" i="12" s="1"/>
  <c r="A91" i="12" s="1"/>
  <c r="A92" i="12" s="1"/>
  <c r="A93" i="12" s="1"/>
  <c r="I32" i="2"/>
  <c r="G32" i="2"/>
  <c r="T35" i="2" a="1"/>
  <c r="T35" i="2" s="1"/>
  <c r="R35" i="2"/>
  <c r="S35" i="2"/>
  <c r="C6" i="2" a="1"/>
  <c r="C6" i="2" s="1"/>
  <c r="G46" i="2"/>
  <c r="H46" i="2"/>
  <c r="U17" i="2" l="1"/>
  <c r="V17" i="2"/>
  <c r="X22" i="2"/>
  <c r="Y22" i="2"/>
  <c r="V11" i="2"/>
  <c r="U11" i="2"/>
  <c r="L5" i="2"/>
  <c r="K5" i="2"/>
  <c r="O7" i="2"/>
  <c r="N7" i="2"/>
  <c r="J47" i="2"/>
  <c r="A97" i="5"/>
  <c r="A98" i="5" s="1"/>
  <c r="A99" i="5" s="1"/>
  <c r="A100" i="5" s="1"/>
  <c r="A101" i="5" s="1"/>
  <c r="A102" i="5" s="1"/>
  <c r="A103" i="5" s="1"/>
  <c r="A104" i="5" s="1"/>
  <c r="A105" i="5" s="1"/>
  <c r="F35" i="2"/>
  <c r="F31" i="2"/>
  <c r="F38" i="2"/>
  <c r="P4" i="2"/>
  <c r="P20" i="2"/>
  <c r="M43" i="2"/>
  <c r="X31" i="2"/>
  <c r="Y31" i="2"/>
  <c r="K21" i="2"/>
  <c r="L21" i="2"/>
  <c r="L43" i="2"/>
  <c r="K43" i="2"/>
  <c r="Y8" i="2"/>
  <c r="X8" i="2"/>
  <c r="S17" i="2"/>
  <c r="Q17" i="2"/>
  <c r="M30" i="2"/>
  <c r="Y5" i="2"/>
  <c r="X5" i="2"/>
  <c r="Y46" i="2"/>
  <c r="X46" i="2"/>
  <c r="L17" i="2"/>
  <c r="K17" i="2"/>
  <c r="W28" i="2"/>
  <c r="W38" i="2"/>
  <c r="N8" i="2"/>
  <c r="O8" i="2"/>
  <c r="F33" i="2"/>
  <c r="P7" i="2"/>
  <c r="P11" i="2"/>
  <c r="X37" i="2"/>
  <c r="Y37" i="2"/>
  <c r="J11" i="5"/>
  <c r="F45" i="2"/>
  <c r="O5" i="2"/>
  <c r="N5" i="2"/>
  <c r="Y44" i="2"/>
  <c r="X44" i="2"/>
  <c r="U20" i="2"/>
  <c r="V20" i="2"/>
  <c r="M35" i="2"/>
  <c r="W10" i="2"/>
  <c r="W25" i="2"/>
  <c r="U4" i="2"/>
  <c r="V4" i="2"/>
  <c r="U15" i="2"/>
  <c r="V15" i="2"/>
  <c r="J18" i="2"/>
  <c r="M31" i="2"/>
  <c r="M37" i="2"/>
  <c r="W14" i="2"/>
  <c r="W29" i="2"/>
  <c r="W6" i="2"/>
  <c r="W41" i="2"/>
  <c r="T8" i="2"/>
  <c r="T18" i="2"/>
  <c r="J3" i="2"/>
  <c r="J24" i="2"/>
  <c r="O9" i="2"/>
  <c r="N9" i="2"/>
  <c r="K34" i="2"/>
  <c r="L34" i="2"/>
  <c r="I34" i="2"/>
  <c r="G34" i="2"/>
  <c r="P8" i="2"/>
  <c r="H44" i="2"/>
  <c r="G44" i="2"/>
  <c r="X36" i="2"/>
  <c r="Y36" i="2"/>
  <c r="I38" i="2"/>
  <c r="G38" i="2"/>
  <c r="U19" i="2"/>
  <c r="V19" i="2"/>
  <c r="T5" i="2"/>
  <c r="J8" i="2"/>
  <c r="J12" i="2"/>
  <c r="I37" i="2"/>
  <c r="G37" i="2"/>
  <c r="O10" i="2"/>
  <c r="N10" i="2"/>
  <c r="L37" i="2"/>
  <c r="K37" i="2"/>
  <c r="Q24" i="2"/>
  <c r="S24" i="2"/>
  <c r="P19" i="2"/>
  <c r="O6" i="2"/>
  <c r="N6" i="2"/>
  <c r="V9" i="2"/>
  <c r="U9" i="2"/>
  <c r="K45" i="2"/>
  <c r="L45" i="2"/>
  <c r="M32" i="2"/>
  <c r="U16" i="2"/>
  <c r="V16" i="2"/>
  <c r="L6" i="2"/>
  <c r="K6" i="2"/>
  <c r="S3" i="2"/>
  <c r="Q3" i="2"/>
  <c r="W32" i="2"/>
  <c r="M34" i="2"/>
  <c r="W45" i="2"/>
  <c r="J9" i="2"/>
  <c r="J16" i="2"/>
  <c r="M11" i="2"/>
  <c r="L39" i="2"/>
  <c r="K39" i="2"/>
  <c r="P10" i="2"/>
  <c r="P21" i="2"/>
  <c r="V22" i="2"/>
  <c r="U22" i="2"/>
  <c r="S15" i="2"/>
  <c r="Q15" i="2"/>
  <c r="Y48" i="2"/>
  <c r="X48" i="2"/>
  <c r="L23" i="2"/>
  <c r="K23" i="2"/>
  <c r="M38" i="2"/>
  <c r="Y40" i="2"/>
  <c r="X40" i="2"/>
  <c r="V3" i="2"/>
  <c r="U3" i="2"/>
  <c r="K33" i="2"/>
  <c r="L33" i="2"/>
  <c r="S16" i="2"/>
  <c r="Q16" i="2"/>
  <c r="M42" i="2"/>
  <c r="M33" i="2"/>
  <c r="W13" i="2"/>
  <c r="W27" i="2"/>
  <c r="M45" i="2"/>
  <c r="W47" i="2"/>
  <c r="W33" i="2"/>
  <c r="V21" i="2"/>
  <c r="U21" i="2"/>
  <c r="M39" i="2"/>
  <c r="M44" i="2"/>
  <c r="W23" i="2"/>
  <c r="W17" i="2"/>
  <c r="W24" i="2"/>
  <c r="W43" i="2"/>
  <c r="T12" i="2"/>
  <c r="J10" i="2"/>
  <c r="J19" i="2"/>
  <c r="M12" i="2"/>
  <c r="K38" i="2"/>
  <c r="L38" i="2"/>
  <c r="P5" i="2"/>
  <c r="P9" i="2"/>
  <c r="G36" i="2"/>
  <c r="I36" i="2"/>
  <c r="U14" i="2"/>
  <c r="V14" i="2"/>
  <c r="O13" i="2"/>
  <c r="N13" i="2"/>
  <c r="K46" i="2"/>
  <c r="L46" i="2"/>
  <c r="L28" i="2"/>
  <c r="K28" i="2"/>
  <c r="S22" i="2"/>
  <c r="Q22" i="2"/>
  <c r="X20" i="2"/>
  <c r="Y20" i="2"/>
  <c r="Y35" i="2"/>
  <c r="X35" i="2"/>
  <c r="S18" i="2"/>
  <c r="Q18" i="2"/>
  <c r="X9" i="2"/>
  <c r="Y9" i="2"/>
  <c r="Y12" i="2"/>
  <c r="X12" i="2"/>
  <c r="M36" i="2"/>
  <c r="M48" i="2"/>
  <c r="Y21" i="2"/>
  <c r="X21" i="2"/>
  <c r="X16" i="2"/>
  <c r="Y16" i="2"/>
  <c r="U7" i="2"/>
  <c r="V7" i="2"/>
  <c r="U23" i="2"/>
  <c r="V23" i="2"/>
  <c r="L11" i="2"/>
  <c r="K11" i="2"/>
  <c r="M41" i="2"/>
  <c r="M40" i="2"/>
  <c r="W4" i="2"/>
  <c r="W7" i="2"/>
  <c r="W39" i="2"/>
  <c r="W19" i="2"/>
  <c r="T13" i="2"/>
  <c r="T24" i="2"/>
  <c r="J7" i="2"/>
  <c r="J13" i="2"/>
  <c r="M28" i="2"/>
  <c r="J44" i="2"/>
  <c r="L32" i="2"/>
  <c r="K32" i="2"/>
  <c r="P23" i="2"/>
  <c r="P12" i="2"/>
  <c r="Y18" i="2"/>
  <c r="X18" i="2"/>
  <c r="K22" i="2"/>
  <c r="L22" i="2"/>
  <c r="S14" i="2"/>
  <c r="Q14" i="2"/>
  <c r="M47" i="2"/>
  <c r="L20" i="2"/>
  <c r="K20" i="2"/>
  <c r="Y42" i="2"/>
  <c r="X42" i="2"/>
  <c r="L4" i="2"/>
  <c r="K4" i="2"/>
  <c r="N4" i="2"/>
  <c r="O4" i="2"/>
  <c r="Y26" i="2"/>
  <c r="X26" i="2"/>
  <c r="W30" i="2"/>
  <c r="M29" i="2"/>
  <c r="M46" i="2"/>
  <c r="W11" i="2"/>
  <c r="W15" i="2"/>
  <c r="W3" i="2"/>
  <c r="W34" i="2"/>
  <c r="T10" i="2"/>
  <c r="T6" i="2"/>
  <c r="J15" i="2"/>
  <c r="J14" i="2"/>
  <c r="O3" i="2"/>
  <c r="N3" i="2"/>
  <c r="J48" i="2"/>
  <c r="P6" i="2"/>
  <c r="P13" i="2"/>
  <c r="L18" i="2" l="1"/>
  <c r="K18" i="2"/>
  <c r="Y28" i="2"/>
  <c r="X28" i="2"/>
  <c r="N45" i="2"/>
  <c r="O45" i="2"/>
  <c r="K24" i="2"/>
  <c r="L24" i="2"/>
  <c r="G41" i="2"/>
  <c r="H41" i="2"/>
  <c r="S10" i="2"/>
  <c r="Q10" i="2"/>
  <c r="L14" i="2"/>
  <c r="K14" i="2"/>
  <c r="L15" i="2"/>
  <c r="K15" i="2"/>
  <c r="U13" i="2"/>
  <c r="V13" i="2"/>
  <c r="U12" i="2"/>
  <c r="V12" i="2"/>
  <c r="Y27" i="2"/>
  <c r="X27" i="2"/>
  <c r="O38" i="2"/>
  <c r="N38" i="2"/>
  <c r="K3" i="2"/>
  <c r="L3" i="2"/>
  <c r="S21" i="2"/>
  <c r="Q21" i="2"/>
  <c r="L47" i="2"/>
  <c r="K47" i="2"/>
  <c r="L10" i="2"/>
  <c r="K10" i="2"/>
  <c r="V6" i="2"/>
  <c r="U6" i="2"/>
  <c r="X19" i="2"/>
  <c r="Y19" i="2"/>
  <c r="Y43" i="2"/>
  <c r="X43" i="2"/>
  <c r="Y13" i="2"/>
  <c r="X13" i="2"/>
  <c r="N11" i="2"/>
  <c r="O11" i="2"/>
  <c r="O32" i="2"/>
  <c r="N32" i="2"/>
  <c r="U18" i="2"/>
  <c r="V18" i="2"/>
  <c r="Y33" i="2"/>
  <c r="X33" i="2"/>
  <c r="L19" i="2"/>
  <c r="K19" i="2"/>
  <c r="V24" i="2"/>
  <c r="U24" i="2"/>
  <c r="U10" i="2"/>
  <c r="V10" i="2"/>
  <c r="X39" i="2"/>
  <c r="Y39" i="2"/>
  <c r="X24" i="2"/>
  <c r="Y24" i="2"/>
  <c r="O33" i="2"/>
  <c r="N33" i="2"/>
  <c r="L16" i="2"/>
  <c r="K16" i="2"/>
  <c r="V8" i="2"/>
  <c r="U8" i="2"/>
  <c r="Y25" i="2"/>
  <c r="X25" i="2"/>
  <c r="O12" i="2"/>
  <c r="N12" i="2"/>
  <c r="X47" i="2"/>
  <c r="Y47" i="2"/>
  <c r="X34" i="2"/>
  <c r="Y34" i="2"/>
  <c r="S12" i="2"/>
  <c r="Q12" i="2"/>
  <c r="Y7" i="2"/>
  <c r="X7" i="2"/>
  <c r="X17" i="2"/>
  <c r="Y17" i="2"/>
  <c r="O42" i="2"/>
  <c r="N42" i="2"/>
  <c r="K9" i="2"/>
  <c r="L9" i="2"/>
  <c r="Y41" i="2"/>
  <c r="X41" i="2"/>
  <c r="Y10" i="2"/>
  <c r="X10" i="2"/>
  <c r="S11" i="2"/>
  <c r="Q11" i="2"/>
  <c r="O43" i="2"/>
  <c r="N43" i="2"/>
  <c r="L13" i="2"/>
  <c r="K13" i="2"/>
  <c r="K7" i="2"/>
  <c r="L7" i="2"/>
  <c r="Y3" i="2"/>
  <c r="X3" i="2"/>
  <c r="S23" i="2"/>
  <c r="Q23" i="2"/>
  <c r="Y4" i="2"/>
  <c r="X4" i="2"/>
  <c r="Y23" i="2"/>
  <c r="X23" i="2"/>
  <c r="X45" i="2"/>
  <c r="Y45" i="2"/>
  <c r="Q8" i="2"/>
  <c r="S8" i="2"/>
  <c r="Y6" i="2"/>
  <c r="X6" i="2"/>
  <c r="N35" i="2"/>
  <c r="O35" i="2"/>
  <c r="Q7" i="2"/>
  <c r="S7" i="2"/>
  <c r="N30" i="2"/>
  <c r="O30" i="2"/>
  <c r="S20" i="2"/>
  <c r="Q20" i="2"/>
  <c r="I33" i="2"/>
  <c r="G33" i="2"/>
  <c r="Q4" i="2"/>
  <c r="S4" i="2"/>
  <c r="O40" i="2"/>
  <c r="N40" i="2"/>
  <c r="O44" i="2"/>
  <c r="N44" i="2"/>
  <c r="Y29" i="2"/>
  <c r="X29" i="2"/>
  <c r="S13" i="2"/>
  <c r="Q13" i="2"/>
  <c r="N41" i="2"/>
  <c r="O41" i="2"/>
  <c r="Q5" i="2"/>
  <c r="S5" i="2"/>
  <c r="N39" i="2"/>
  <c r="O39" i="2"/>
  <c r="Y32" i="2"/>
  <c r="X32" i="2"/>
  <c r="L8" i="2"/>
  <c r="K8" i="2"/>
  <c r="X14" i="2"/>
  <c r="Y14" i="2"/>
  <c r="X30" i="2"/>
  <c r="Y30" i="2"/>
  <c r="O48" i="2"/>
  <c r="N48" i="2"/>
  <c r="S9" i="2"/>
  <c r="Q9" i="2"/>
  <c r="O34" i="2"/>
  <c r="N34" i="2"/>
  <c r="L12" i="2"/>
  <c r="K12" i="2"/>
  <c r="Y11" i="2"/>
  <c r="X11" i="2"/>
  <c r="N36" i="2"/>
  <c r="O36" i="2"/>
  <c r="S6" i="2"/>
  <c r="Q6" i="2"/>
  <c r="N46" i="2"/>
  <c r="O46" i="2"/>
  <c r="K44" i="2"/>
  <c r="L44" i="2"/>
  <c r="V5" i="2"/>
  <c r="U5" i="2"/>
  <c r="O37" i="2"/>
  <c r="N37" i="2"/>
  <c r="I31" i="2"/>
  <c r="G31" i="2"/>
  <c r="Y15" i="2"/>
  <c r="X15" i="2"/>
  <c r="L48" i="2"/>
  <c r="K48" i="2"/>
  <c r="O29" i="2"/>
  <c r="N29" i="2"/>
  <c r="N47" i="2"/>
  <c r="O47" i="2"/>
  <c r="O28" i="2"/>
  <c r="N28" i="2"/>
  <c r="S19" i="2"/>
  <c r="Q19" i="2"/>
  <c r="O31" i="2"/>
  <c r="N31" i="2"/>
  <c r="X38" i="2"/>
  <c r="Y38" i="2"/>
  <c r="I35" i="2"/>
  <c r="G35" i="2"/>
</calcChain>
</file>

<file path=xl/sharedStrings.xml><?xml version="1.0" encoding="utf-8"?>
<sst xmlns="http://schemas.openxmlformats.org/spreadsheetml/2006/main" count="37492" uniqueCount="5712">
  <si>
    <r>
      <rPr>
        <sz val="36"/>
        <color rgb="FFFFFFFF"/>
        <rFont val="Convergence"/>
      </rPr>
      <t xml:space="preserve">Please Read the </t>
    </r>
    <r>
      <rPr>
        <sz val="36"/>
        <color rgb="FFFF0000"/>
        <rFont val="Convergence"/>
      </rPr>
      <t>RED</t>
    </r>
    <r>
      <rPr>
        <sz val="36"/>
        <color rgb="FFFFFFFF"/>
        <rFont val="Convergence"/>
      </rPr>
      <t xml:space="preserve"> before you use the generator.</t>
    </r>
  </si>
  <si>
    <t>Welcome to Probably the most awesome Town Generator you can find for free on the internet!</t>
  </si>
  <si>
    <t>Feel free to share with your friends if you know someone who could really use this tool.</t>
  </si>
  <si>
    <t>While you could use kassoon or 5e magic shop, it felt lacking to me in some departments.</t>
  </si>
  <si>
    <t>This was inspired by u/Leatha’s everything I need to DM in a town generator. u/Leatha is a reddit user that made a really cool tool on excel. I decided I was too lazy to come up with town npcs so I added more. Then I took it a step further. . . I added items, a magic gear generator (that will decide what kind of +1, +2, flametongue, adamantium, etc. weapons or armor you find in your shops). then I decided I needed a description of my random town and some npcs with some quest hooks. So far I've had one problem I cannot solve and that is everything is in a gold price. Meaning sliver pieces are shown as .10 GP and copper as .01 GP it is annoying but this is the only way I've been able to randomize the prices of items.</t>
  </si>
  <si>
    <t>https://www.reddit.com/r/DnD/comments/5vjah6/my_excel_sheet_for_randomly_generating_almost/?ref=share&amp;ref_source=link</t>
  </si>
  <si>
    <t>https://www.kassoon.com/dnd/town-generator/</t>
  </si>
  <si>
    <t>https://5emagic.shop/</t>
  </si>
  <si>
    <t>I have spent probably 200-300 hours on this project and I would appreciate it if you DOWNLOAD or SAVE A COPY of your own if you intend on making changes to it or using it for a long time as if anyone reloads the page it will Re-RANDOMIZE the ENTIRE spreadsheet. I have protected the pages to try to mitigate accidents but left them to be edited in case someone does botch up a cell. Also note I have only used Google Sheets to create this document and do not know if it will work with other programs</t>
  </si>
  <si>
    <t>If you wish to find the statistics of any of the items herewithin please google them or use the appropriate source materials.</t>
  </si>
  <si>
    <t>**All Prices are based in Gold Cost**</t>
  </si>
  <si>
    <t>Inn</t>
  </si>
  <si>
    <t>INV#</t>
  </si>
  <si>
    <t>Cost in  gp</t>
  </si>
  <si>
    <t>Cost</t>
  </si>
  <si>
    <t>Alchemist</t>
  </si>
  <si>
    <t>Blacksmith</t>
  </si>
  <si>
    <t>Jeweler</t>
  </si>
  <si>
    <t>Enchanter</t>
  </si>
  <si>
    <t>General Store</t>
  </si>
  <si>
    <t>NPC's</t>
  </si>
  <si>
    <t>Shop</t>
  </si>
  <si>
    <t>First Name</t>
  </si>
  <si>
    <t>Last Name</t>
  </si>
  <si>
    <t>Race</t>
  </si>
  <si>
    <t>Age</t>
  </si>
  <si>
    <t>Look</t>
  </si>
  <si>
    <t>Trait</t>
  </si>
  <si>
    <t>Trait2</t>
  </si>
  <si>
    <t>Innkeep</t>
  </si>
  <si>
    <t>Spell Components</t>
  </si>
  <si>
    <t>Market Manager</t>
  </si>
  <si>
    <t>Guard Captain</t>
  </si>
  <si>
    <t>Holy Person</t>
  </si>
  <si>
    <t>Townmaster</t>
  </si>
  <si>
    <t>Town taxes</t>
  </si>
  <si>
    <t>*lower number is better</t>
  </si>
  <si>
    <t>Notes</t>
  </si>
  <si>
    <t>Shop Gold</t>
  </si>
  <si>
    <t>Market</t>
  </si>
  <si>
    <t>Clothing Shop</t>
  </si>
  <si>
    <t>Town Services</t>
  </si>
  <si>
    <t>Name</t>
  </si>
  <si>
    <t>Expert?</t>
  </si>
  <si>
    <t>Rumors around Town</t>
  </si>
  <si>
    <t>Menu</t>
  </si>
  <si>
    <t>Rumors and Quests</t>
  </si>
  <si>
    <t>Quest Delivery</t>
  </si>
  <si>
    <t>Events That Happened In Town</t>
  </si>
  <si>
    <t>Room</t>
  </si>
  <si>
    <t>Cost per Night</t>
  </si>
  <si>
    <t>How many years ago</t>
  </si>
  <si>
    <t>Month</t>
  </si>
  <si>
    <t>Day</t>
  </si>
  <si>
    <t>Incident</t>
  </si>
  <si>
    <t>Trinket Monger</t>
  </si>
  <si>
    <t>Female</t>
  </si>
  <si>
    <t>Beady</t>
  </si>
  <si>
    <t>Amber</t>
  </si>
  <si>
    <t>Arched</t>
  </si>
  <si>
    <t>Alabaster</t>
  </si>
  <si>
    <t>Angular cheekbones</t>
  </si>
  <si>
    <t>Aquiline</t>
  </si>
  <si>
    <t>Chapped</t>
  </si>
  <si>
    <t>A few days’ growth of beard</t>
  </si>
  <si>
    <t>Afro</t>
  </si>
  <si>
    <t>Arctic blue</t>
  </si>
  <si>
    <t>Ample</t>
  </si>
  <si>
    <t>Calloused</t>
  </si>
  <si>
    <t>Athletic</t>
  </si>
  <si>
    <t>Broad</t>
  </si>
  <si>
    <t>Bald</t>
  </si>
  <si>
    <t>Bedroom</t>
  </si>
  <si>
    <t>Aquamarine</t>
  </si>
  <si>
    <t>Baby-soft</t>
  </si>
  <si>
    <t>Average height</t>
  </si>
  <si>
    <t>Birdlike</t>
  </si>
  <si>
    <t>Bedhead</t>
  </si>
  <si>
    <t>Ash brown</t>
  </si>
  <si>
    <t>Bisque</t>
  </si>
  <si>
    <t>Barrel-chested</t>
  </si>
  <si>
    <t>Broad forehead</t>
  </si>
  <si>
    <t>Ash gray</t>
  </si>
  <si>
    <t>Blemished</t>
  </si>
  <si>
    <t>Bob</t>
  </si>
  <si>
    <t>Bronze</t>
  </si>
  <si>
    <t>Beefy</t>
  </si>
  <si>
    <t>Bleary</t>
  </si>
  <si>
    <t>Bruised</t>
  </si>
  <si>
    <t>Auburn</t>
  </si>
  <si>
    <t>Cracked</t>
  </si>
  <si>
    <t>Bouncy</t>
  </si>
  <si>
    <t>Delicate</t>
  </si>
  <si>
    <t>Azure</t>
  </si>
  <si>
    <t>Chalky</t>
  </si>
  <si>
    <t>Braids</t>
  </si>
  <si>
    <t>Big</t>
  </si>
  <si>
    <t>Catlike</t>
  </si>
  <si>
    <t>Bulbous</t>
  </si>
  <si>
    <t>Brandy</t>
  </si>
  <si>
    <t>Cinnamon</t>
  </si>
  <si>
    <t>Black</t>
  </si>
  <si>
    <t>Cerulean</t>
  </si>
  <si>
    <t>Clear</t>
  </si>
  <si>
    <t>Bushy</t>
  </si>
  <si>
    <t>Bony</t>
  </si>
  <si>
    <t>Chestnut</t>
  </si>
  <si>
    <t>Bright</t>
  </si>
  <si>
    <t>Beard</t>
  </si>
  <si>
    <t>Bowlegged</t>
  </si>
  <si>
    <t>Buzzed / buzz cut</t>
  </si>
  <si>
    <t>Chiseled</t>
  </si>
  <si>
    <t>Clipped</t>
  </si>
  <si>
    <t>Bleached</t>
  </si>
  <si>
    <t>Brawny</t>
  </si>
  <si>
    <t>Chocolate brown</t>
  </si>
  <si>
    <t>Cupid’s bow</t>
  </si>
  <si>
    <t>Copper</t>
  </si>
  <si>
    <t>Broad-shouldered</t>
  </si>
  <si>
    <t>Dry</t>
  </si>
  <si>
    <t>Comb-over</t>
  </si>
  <si>
    <t>Blonde</t>
  </si>
  <si>
    <t>Elegant</t>
  </si>
  <si>
    <t>Cream / creamy</t>
  </si>
  <si>
    <t>Cleft chin</t>
  </si>
  <si>
    <t>Bulging</t>
  </si>
  <si>
    <t>Chrome</t>
  </si>
  <si>
    <t>Dark brown</t>
  </si>
  <si>
    <t>Button</t>
  </si>
  <si>
    <t>Built</t>
  </si>
  <si>
    <t>Bulky</t>
  </si>
  <si>
    <t>Deep brown</t>
  </si>
  <si>
    <t>Corkscrews</t>
  </si>
  <si>
    <t>Blue-black</t>
  </si>
  <si>
    <t>Cat-like</t>
  </si>
  <si>
    <t>Coal</t>
  </si>
  <si>
    <t>Burly</t>
  </si>
  <si>
    <t>Craggy</t>
  </si>
  <si>
    <t>Crewcut</t>
  </si>
  <si>
    <t>Cropped</t>
  </si>
  <si>
    <t>Full</t>
  </si>
  <si>
    <t>Brown</t>
  </si>
  <si>
    <t>Curly</t>
  </si>
  <si>
    <t>Grimy fingernails</t>
  </si>
  <si>
    <t>Close-set</t>
  </si>
  <si>
    <t>Chubby</t>
  </si>
  <si>
    <t>Cocoa brown</t>
  </si>
  <si>
    <t>Dewy</t>
  </si>
  <si>
    <t>Dainty</t>
  </si>
  <si>
    <t>Clean-shaven</t>
  </si>
  <si>
    <t>Dimpled</t>
  </si>
  <si>
    <t>Brown sugar</t>
  </si>
  <si>
    <t>Crooked</t>
  </si>
  <si>
    <t>Chunky</t>
  </si>
  <si>
    <t>Cloudy</t>
  </si>
  <si>
    <t>Coffee brown</t>
  </si>
  <si>
    <t>Dull</t>
  </si>
  <si>
    <t>Brunette</t>
  </si>
  <si>
    <t>Dimple in chin</t>
  </si>
  <si>
    <t>Coltish</t>
  </si>
  <si>
    <t>Compact</t>
  </si>
  <si>
    <t>Deep-set</t>
  </si>
  <si>
    <t>Cognac</t>
  </si>
  <si>
    <t>Fine</t>
  </si>
  <si>
    <t>Concrete gray</t>
  </si>
  <si>
    <t>Frizzy</t>
  </si>
  <si>
    <t>Curvy</t>
  </si>
  <si>
    <t>Ink-stained</t>
  </si>
  <si>
    <t>Doughy</t>
  </si>
  <si>
    <t>Double chin</t>
  </si>
  <si>
    <t>Butterscotch</t>
  </si>
  <si>
    <t>Emaciated</t>
  </si>
  <si>
    <t>Drooping</t>
  </si>
  <si>
    <t>Elongated</t>
  </si>
  <si>
    <t>Gap between teeth</t>
  </si>
  <si>
    <t>Caramel</t>
  </si>
  <si>
    <t>Fat</t>
  </si>
  <si>
    <t>Heart-shaped</t>
  </si>
  <si>
    <t>Glossy</t>
  </si>
  <si>
    <t>Cornflower blue</t>
  </si>
  <si>
    <t>High cheekbones</t>
  </si>
  <si>
    <t>Crystal blue</t>
  </si>
  <si>
    <t>Fit</t>
  </si>
  <si>
    <t>Greasy</t>
  </si>
  <si>
    <t>Flabby</t>
  </si>
  <si>
    <t>Large</t>
  </si>
  <si>
    <t>Ebony</t>
  </si>
  <si>
    <t>Denim blue</t>
  </si>
  <si>
    <t>Fair</t>
  </si>
  <si>
    <t>High forehead</t>
  </si>
  <si>
    <t>Dove gray</t>
  </si>
  <si>
    <t>Fawn</t>
  </si>
  <si>
    <t>Inky black</t>
  </si>
  <si>
    <t>Charcoal gray</t>
  </si>
  <si>
    <t>Full-figured</t>
  </si>
  <si>
    <t>Firm</t>
  </si>
  <si>
    <t>Flecked</t>
  </si>
  <si>
    <t>Electric blue</t>
  </si>
  <si>
    <t>Flaky</t>
  </si>
  <si>
    <t>Gleaming white teeth</t>
  </si>
  <si>
    <t>Lanky</t>
  </si>
  <si>
    <t>Gangling</t>
  </si>
  <si>
    <t>Hollow cheeks</t>
  </si>
  <si>
    <t>Five o’ clock shadow</t>
  </si>
  <si>
    <t>Layers</t>
  </si>
  <si>
    <t>Gaunt</t>
  </si>
  <si>
    <t>Long fingers</t>
  </si>
  <si>
    <t>Flawless</t>
  </si>
  <si>
    <t>Limp</t>
  </si>
  <si>
    <t>Generous</t>
  </si>
  <si>
    <t>Emerald</t>
  </si>
  <si>
    <t>Dark</t>
  </si>
  <si>
    <t>Florid</t>
  </si>
  <si>
    <t>Freckled</t>
  </si>
  <si>
    <t>Jowly</t>
  </si>
  <si>
    <t>Fringed with long lashes</t>
  </si>
  <si>
    <t>Heavy / heavy-set</t>
  </si>
  <si>
    <t>Fog gray</t>
  </si>
  <si>
    <t>Long</t>
  </si>
  <si>
    <t>Herculean</t>
  </si>
  <si>
    <t>Glittering</t>
  </si>
  <si>
    <t>Jutting chin</t>
  </si>
  <si>
    <t>Flared</t>
  </si>
  <si>
    <t>Manicured</t>
  </si>
  <si>
    <t>Loose</t>
  </si>
  <si>
    <t>Hourglass</t>
  </si>
  <si>
    <t>Glacial blue</t>
  </si>
  <si>
    <t>Faint</t>
  </si>
  <si>
    <t>Luminous</t>
  </si>
  <si>
    <t>Fuzzy</t>
  </si>
  <si>
    <t>Lustrous</t>
  </si>
  <si>
    <t>Hard</t>
  </si>
  <si>
    <t>Glowing</t>
  </si>
  <si>
    <t>Hulking</t>
  </si>
  <si>
    <t>Gunmetal gray</t>
  </si>
  <si>
    <t>Narrow</t>
  </si>
  <si>
    <t>Golden</t>
  </si>
  <si>
    <t>Luxuriant</t>
  </si>
  <si>
    <t>Honey</t>
  </si>
  <si>
    <t>Messy</t>
  </si>
  <si>
    <t>Heavy</t>
  </si>
  <si>
    <t>Ivory</t>
  </si>
  <si>
    <t>Hazel</t>
  </si>
  <si>
    <t>Leathery</t>
  </si>
  <si>
    <t>Fair-haired</t>
  </si>
  <si>
    <t>Oblong</t>
  </si>
  <si>
    <t>Mullet</t>
  </si>
  <si>
    <t>Lean</t>
  </si>
  <si>
    <t>Plump</t>
  </si>
  <si>
    <t>Heavy-lidded</t>
  </si>
  <si>
    <t>Hawk</t>
  </si>
  <si>
    <t>Goatee</t>
  </si>
  <si>
    <t>Leggy / long-legged</t>
  </si>
  <si>
    <t>Neatly combed</t>
  </si>
  <si>
    <t>Male</t>
  </si>
  <si>
    <t>Oval</t>
  </si>
  <si>
    <t>Flaxen</t>
  </si>
  <si>
    <t>Lissome</t>
  </si>
  <si>
    <t>Ice blue</t>
  </si>
  <si>
    <t>Plucked</t>
  </si>
  <si>
    <t>Light</t>
  </si>
  <si>
    <t>Oily</t>
  </si>
  <si>
    <t>Lithe</t>
  </si>
  <si>
    <t>Hooded</t>
  </si>
  <si>
    <t>Lined</t>
  </si>
  <si>
    <t>Lake blue</t>
  </si>
  <si>
    <t>Overbite</t>
  </si>
  <si>
    <t>Parted</t>
  </si>
  <si>
    <t>Lush</t>
  </si>
  <si>
    <t>Ragged nails</t>
  </si>
  <si>
    <t>Ginger</t>
  </si>
  <si>
    <t>Luminescent</t>
  </si>
  <si>
    <t>Jewel-like</t>
  </si>
  <si>
    <t>Moustache</t>
  </si>
  <si>
    <t>Ringlets</t>
  </si>
  <si>
    <t>Leaf green</t>
  </si>
  <si>
    <t>Sparse</t>
  </si>
  <si>
    <t>Muscular</t>
  </si>
  <si>
    <t>Milk</t>
  </si>
  <si>
    <t>Pointed</t>
  </si>
  <si>
    <t>Mahogany</t>
  </si>
  <si>
    <t>Mottled</t>
  </si>
  <si>
    <t>Shaggy</t>
  </si>
  <si>
    <t>Obese</t>
  </si>
  <si>
    <t>Olive</t>
  </si>
  <si>
    <t>Pale</t>
  </si>
  <si>
    <t>Overweight</t>
  </si>
  <si>
    <t>Pointed chin</t>
  </si>
  <si>
    <t>Petite</t>
  </si>
  <si>
    <t>Rough</t>
  </si>
  <si>
    <t>Midnight</t>
  </si>
  <si>
    <t>Pallid</t>
  </si>
  <si>
    <t>Shaved</t>
  </si>
  <si>
    <t>Mink brown</t>
  </si>
  <si>
    <t>Straight</t>
  </si>
  <si>
    <t>Pasty</t>
  </si>
  <si>
    <t>Mocha</t>
  </si>
  <si>
    <t>Jet black</t>
  </si>
  <si>
    <t>Peach</t>
  </si>
  <si>
    <t>Pimply</t>
  </si>
  <si>
    <t>Shiny</t>
  </si>
  <si>
    <t>Prominent brow ridge</t>
  </si>
  <si>
    <t>Plush</t>
  </si>
  <si>
    <t>Moss green</t>
  </si>
  <si>
    <t>Portly</t>
  </si>
  <si>
    <t>Protruding</t>
  </si>
  <si>
    <t>Pitted</t>
  </si>
  <si>
    <t>Roman</t>
  </si>
  <si>
    <t>Short</t>
  </si>
  <si>
    <t>Red-rimmed</t>
  </si>
  <si>
    <t>Obsidian</t>
  </si>
  <si>
    <t>Moist</t>
  </si>
  <si>
    <t>Pot-bellied</t>
  </si>
  <si>
    <t>Small</t>
  </si>
  <si>
    <t>Pockmarked</t>
  </si>
  <si>
    <t>Protruding brow bone</t>
  </si>
  <si>
    <t>Snub</t>
  </si>
  <si>
    <t>Mutton-chop sideburns</t>
  </si>
  <si>
    <t>Shoulder-length</t>
  </si>
  <si>
    <t>Nut brown</t>
  </si>
  <si>
    <t>Powerful</t>
  </si>
  <si>
    <t>Pudgy</t>
  </si>
  <si>
    <t>Porcelain</t>
  </si>
  <si>
    <t>Rheumy</t>
  </si>
  <si>
    <t>Poreless</t>
  </si>
  <si>
    <t>Round</t>
  </si>
  <si>
    <t>Receding chin</t>
  </si>
  <si>
    <t>Sleek</t>
  </si>
  <si>
    <t>Platinum</t>
  </si>
  <si>
    <t>Onyx</t>
  </si>
  <si>
    <t>Raw</t>
  </si>
  <si>
    <t>Slicked down / slicked back</t>
  </si>
  <si>
    <t>Rose / rosy</t>
  </si>
  <si>
    <t>Rangy</t>
  </si>
  <si>
    <t>Ripped</t>
  </si>
  <si>
    <t>Pewter</t>
  </si>
  <si>
    <t>Smooth</t>
  </si>
  <si>
    <t>Raven</t>
  </si>
  <si>
    <t>Spiky</t>
  </si>
  <si>
    <t>Ropy</t>
  </si>
  <si>
    <t>Sharp</t>
  </si>
  <si>
    <t>Neckbeard</t>
  </si>
  <si>
    <t>Ruddy</t>
  </si>
  <si>
    <t>Red</t>
  </si>
  <si>
    <t>Rounded</t>
  </si>
  <si>
    <t>Russet</t>
  </si>
  <si>
    <t>Spirals</t>
  </si>
  <si>
    <t>Thick</t>
  </si>
  <si>
    <t>Sagging</t>
  </si>
  <si>
    <t>Sallow</t>
  </si>
  <si>
    <t>Sculpted</t>
  </si>
  <si>
    <t>Satiny</t>
  </si>
  <si>
    <t>Scaly</t>
  </si>
  <si>
    <t>Straggly</t>
  </si>
  <si>
    <t>Sable</t>
  </si>
  <si>
    <t>Sinewy</t>
  </si>
  <si>
    <t>Scarred</t>
  </si>
  <si>
    <t>Square</t>
  </si>
  <si>
    <t>Sepia</t>
  </si>
  <si>
    <t>Sharp cheekbones</t>
  </si>
  <si>
    <t>Skinny</t>
  </si>
  <si>
    <t>Shark gray</t>
  </si>
  <si>
    <t>Rosebud</t>
  </si>
  <si>
    <t>Sideburns</t>
  </si>
  <si>
    <t>Stringy</t>
  </si>
  <si>
    <t>Smokey</t>
  </si>
  <si>
    <t>Strong</t>
  </si>
  <si>
    <t>Salt and pepper</t>
  </si>
  <si>
    <t>Slender</t>
  </si>
  <si>
    <t>Tangled</t>
  </si>
  <si>
    <t>Sienna brown</t>
  </si>
  <si>
    <t>Soft</t>
  </si>
  <si>
    <t>Slim</t>
  </si>
  <si>
    <t>Sparkling</t>
  </si>
  <si>
    <t>Scratched</t>
  </si>
  <si>
    <t>Sandy blond</t>
  </si>
  <si>
    <t>Silver / silver gray</t>
  </si>
  <si>
    <t>Sloping shoulders</t>
  </si>
  <si>
    <t>Seamed</t>
  </si>
  <si>
    <t>Solid</t>
  </si>
  <si>
    <t>Spare</t>
  </si>
  <si>
    <t>Silken</t>
  </si>
  <si>
    <t>Stocky</t>
  </si>
  <si>
    <t>Sky blue</t>
  </si>
  <si>
    <t>Smooth-shaven</t>
  </si>
  <si>
    <t>Squinty</t>
  </si>
  <si>
    <t>Square jaw</t>
  </si>
  <si>
    <t>Thinning</t>
  </si>
  <si>
    <t>Stout</t>
  </si>
  <si>
    <t>Snow-white</t>
  </si>
  <si>
    <t>Strapping</t>
  </si>
  <si>
    <t>Slate blue / slate gray</t>
  </si>
  <si>
    <t>Tousled</t>
  </si>
  <si>
    <t>Thin</t>
  </si>
  <si>
    <t>Steel gray</t>
  </si>
  <si>
    <t>Sturdy</t>
  </si>
  <si>
    <t>Smoky gray</t>
  </si>
  <si>
    <t>Straight teeth</t>
  </si>
  <si>
    <t>Unkempt</t>
  </si>
  <si>
    <t>Steely</t>
  </si>
  <si>
    <t>Underbite</t>
  </si>
  <si>
    <t>Strawberry blonde</t>
  </si>
  <si>
    <t>Sunburned</t>
  </si>
  <si>
    <t>Tall</t>
  </si>
  <si>
    <t>Untamed</t>
  </si>
  <si>
    <t>Steel blue</t>
  </si>
  <si>
    <t>Taut</t>
  </si>
  <si>
    <t>Visible Adam’s apple</t>
  </si>
  <si>
    <t>Tawny brown</t>
  </si>
  <si>
    <t>Stubby fingers</t>
  </si>
  <si>
    <t>Sunken</t>
  </si>
  <si>
    <t>Stubble</t>
  </si>
  <si>
    <t>Voluminous</t>
  </si>
  <si>
    <t>Trim</t>
  </si>
  <si>
    <t>Storm blue / storm gray</t>
  </si>
  <si>
    <t>Tattooed</t>
  </si>
  <si>
    <t>Wavy</t>
  </si>
  <si>
    <t>Titian-haired</t>
  </si>
  <si>
    <t>Wide</t>
  </si>
  <si>
    <t>Tawny</t>
  </si>
  <si>
    <t>Weak chin</t>
  </si>
  <si>
    <t>Tiny</t>
  </si>
  <si>
    <t>Turned-up</t>
  </si>
  <si>
    <t>Widow’s peak</t>
  </si>
  <si>
    <t>Sunny blue</t>
  </si>
  <si>
    <t>Translucent</t>
  </si>
  <si>
    <t>Toned</t>
  </si>
  <si>
    <t>Uneven</t>
  </si>
  <si>
    <t>Toffee brown</t>
  </si>
  <si>
    <t>Wide-set</t>
  </si>
  <si>
    <t>Unruly</t>
  </si>
  <si>
    <t>Veined</t>
  </si>
  <si>
    <t>Wild</t>
  </si>
  <si>
    <t>Topaz</t>
  </si>
  <si>
    <t>Wolfish</t>
  </si>
  <si>
    <t>Wheat</t>
  </si>
  <si>
    <t>Voluptuous</t>
  </si>
  <si>
    <t>Velvety</t>
  </si>
  <si>
    <t>Weather-beaten</t>
  </si>
  <si>
    <t>Willowy</t>
  </si>
  <si>
    <t>Windblown</t>
  </si>
  <si>
    <t>White</t>
  </si>
  <si>
    <t>With large pores</t>
  </si>
  <si>
    <t>Wiry</t>
  </si>
  <si>
    <t>Turquoise</t>
  </si>
  <si>
    <t>With sweeping eyelashes</t>
  </si>
  <si>
    <t>Whiskey</t>
  </si>
  <si>
    <t>Wrinkled</t>
  </si>
  <si>
    <t>Wispy</t>
  </si>
  <si>
    <t>With thick eyelashes</t>
  </si>
  <si>
    <t>Inn1</t>
  </si>
  <si>
    <t>Inn2</t>
  </si>
  <si>
    <t>Alchemist1</t>
  </si>
  <si>
    <t>Alchemtist2</t>
  </si>
  <si>
    <t>Blacksmith1</t>
  </si>
  <si>
    <t>Blacksmith2</t>
  </si>
  <si>
    <t>Jeweler1</t>
  </si>
  <si>
    <t>Jeweler2</t>
  </si>
  <si>
    <t>Enchanter1</t>
  </si>
  <si>
    <t>Enchanter2</t>
  </si>
  <si>
    <t>GeneralStore1</t>
  </si>
  <si>
    <t>GeneralStore2</t>
  </si>
  <si>
    <t>The Sleeping</t>
  </si>
  <si>
    <t>Giant</t>
  </si>
  <si>
    <t>Bubbling</t>
  </si>
  <si>
    <t>Potions</t>
  </si>
  <si>
    <t>The Hammer and the</t>
  </si>
  <si>
    <t>Swords</t>
  </si>
  <si>
    <t>The Shiny</t>
  </si>
  <si>
    <t>Bling</t>
  </si>
  <si>
    <t>A touch of</t>
  </si>
  <si>
    <t>Wonder</t>
  </si>
  <si>
    <t>Mr.</t>
  </si>
  <si>
    <t>Storehouse</t>
  </si>
  <si>
    <t>The Sunken</t>
  </si>
  <si>
    <t>Kiss</t>
  </si>
  <si>
    <t>Potions and</t>
  </si>
  <si>
    <t>Beakers</t>
  </si>
  <si>
    <t>Hot Pokers and</t>
  </si>
  <si>
    <t>Steelworks</t>
  </si>
  <si>
    <t>Magnificently Sparkling</t>
  </si>
  <si>
    <t>Jewels</t>
  </si>
  <si>
    <t>Magic Makes</t>
  </si>
  <si>
    <t>Magnificence</t>
  </si>
  <si>
    <t>Rising Sun</t>
  </si>
  <si>
    <t>Catchall</t>
  </si>
  <si>
    <t>A Wink and a</t>
  </si>
  <si>
    <t>Dragon</t>
  </si>
  <si>
    <t>Alchemical</t>
  </si>
  <si>
    <t>Vials</t>
  </si>
  <si>
    <t>The Sweat of the</t>
  </si>
  <si>
    <t>Breastplates</t>
  </si>
  <si>
    <t>Wondrously Amazing</t>
  </si>
  <si>
    <t>Gems, Jewels, and Jade</t>
  </si>
  <si>
    <t>The Enchanter's</t>
  </si>
  <si>
    <t>Arcanity</t>
  </si>
  <si>
    <t>Winter Moon</t>
  </si>
  <si>
    <t>Goods</t>
  </si>
  <si>
    <t>The Cozy</t>
  </si>
  <si>
    <t>Alehouse</t>
  </si>
  <si>
    <t>Brewing up Some</t>
  </si>
  <si>
    <t>Concoctions</t>
  </si>
  <si>
    <t>High Pressure</t>
  </si>
  <si>
    <t>Anvils</t>
  </si>
  <si>
    <t>Blindingly Bright</t>
  </si>
  <si>
    <t>Rings</t>
  </si>
  <si>
    <t>The Insanity of</t>
  </si>
  <si>
    <t>Wizardry</t>
  </si>
  <si>
    <t>Wares</t>
  </si>
  <si>
    <t>The Wandering</t>
  </si>
  <si>
    <t>Fox</t>
  </si>
  <si>
    <t>Wondrous</t>
  </si>
  <si>
    <t>Apothecary</t>
  </si>
  <si>
    <t>The Exalted</t>
  </si>
  <si>
    <t>Leather and Chain</t>
  </si>
  <si>
    <t>The Unicorn's</t>
  </si>
  <si>
    <t>Baubles</t>
  </si>
  <si>
    <t>Wands</t>
  </si>
  <si>
    <t>Wagon Yard</t>
  </si>
  <si>
    <t>The Wicked</t>
  </si>
  <si>
    <t>Flagon</t>
  </si>
  <si>
    <t>The Naga's</t>
  </si>
  <si>
    <t>Alchemy</t>
  </si>
  <si>
    <t>The Minotaur's</t>
  </si>
  <si>
    <t>Arsenal</t>
  </si>
  <si>
    <t>Marvelous</t>
  </si>
  <si>
    <t>Gems</t>
  </si>
  <si>
    <t>Staves</t>
  </si>
  <si>
    <t>Trade Station</t>
  </si>
  <si>
    <t>The Half-Full</t>
  </si>
  <si>
    <t>Cask</t>
  </si>
  <si>
    <t>Philtres</t>
  </si>
  <si>
    <t>Furnace</t>
  </si>
  <si>
    <t>Chains</t>
  </si>
  <si>
    <t>Rods</t>
  </si>
  <si>
    <t>&amp; Co.</t>
  </si>
  <si>
    <t>The Hond and</t>
  </si>
  <si>
    <t>Mug</t>
  </si>
  <si>
    <t>The Griffon's</t>
  </si>
  <si>
    <t>Arms</t>
  </si>
  <si>
    <t>Amulets</t>
  </si>
  <si>
    <t>Tomes</t>
  </si>
  <si>
    <t>Company</t>
  </si>
  <si>
    <t>The Silver</t>
  </si>
  <si>
    <t>Arrows</t>
  </si>
  <si>
    <t>Works</t>
  </si>
  <si>
    <t>Chokers</t>
  </si>
  <si>
    <t>Free Trade</t>
  </si>
  <si>
    <t>The Golden</t>
  </si>
  <si>
    <t>Cup</t>
  </si>
  <si>
    <t>Flame</t>
  </si>
  <si>
    <t>The Scarlett</t>
  </si>
  <si>
    <t>Jester</t>
  </si>
  <si>
    <t>Metal</t>
  </si>
  <si>
    <t>The Crossed</t>
  </si>
  <si>
    <t>Hippo</t>
  </si>
  <si>
    <t>Thunder</t>
  </si>
  <si>
    <t>The Pirate's</t>
  </si>
  <si>
    <t>Griffon</t>
  </si>
  <si>
    <t>Crafts</t>
  </si>
  <si>
    <t>The Angry</t>
  </si>
  <si>
    <t>Beholder</t>
  </si>
  <si>
    <t>Pound World</t>
  </si>
  <si>
    <t>The Big</t>
  </si>
  <si>
    <t>Wizards and Wonderous</t>
  </si>
  <si>
    <t>Yonder</t>
  </si>
  <si>
    <t>Marvelous Magical</t>
  </si>
  <si>
    <t>Fall Harvest</t>
  </si>
  <si>
    <t>An Arcanist's</t>
  </si>
  <si>
    <t>Summer Sun</t>
  </si>
  <si>
    <t>Wizards Do It With</t>
  </si>
  <si>
    <t>Anything</t>
  </si>
  <si>
    <t>The Ring</t>
  </si>
  <si>
    <t>Cackling</t>
  </si>
  <si>
    <t>Fire &amp; Brimstone</t>
  </si>
  <si>
    <t>The Amazing</t>
  </si>
  <si>
    <t>Grape Vine</t>
  </si>
  <si>
    <t>Tiptop</t>
  </si>
  <si>
    <t>Forging</t>
  </si>
  <si>
    <t>Evil Eye</t>
  </si>
  <si>
    <t>Ace</t>
  </si>
  <si>
    <t>Infinity</t>
  </si>
  <si>
    <t>Hammer</t>
  </si>
  <si>
    <t>The Elegant</t>
  </si>
  <si>
    <t>Banshee's</t>
  </si>
  <si>
    <t>Alligator</t>
  </si>
  <si>
    <t>Mad</t>
  </si>
  <si>
    <t>The Hot</t>
  </si>
  <si>
    <t>The Dreaming</t>
  </si>
  <si>
    <t>Flimsy Mummy's</t>
  </si>
  <si>
    <t>The Seller</t>
  </si>
  <si>
    <t>Equinox</t>
  </si>
  <si>
    <t>Just Enough</t>
  </si>
  <si>
    <t>The Graceful</t>
  </si>
  <si>
    <t>The World Turtle's</t>
  </si>
  <si>
    <t>The Mad</t>
  </si>
  <si>
    <t>Audacity</t>
  </si>
  <si>
    <t>The Unbreakable</t>
  </si>
  <si>
    <t>Risen Phoenix</t>
  </si>
  <si>
    <t>The Broken</t>
  </si>
  <si>
    <t>Don't Forget Me</t>
  </si>
  <si>
    <t>number</t>
  </si>
  <si>
    <t>name</t>
  </si>
  <si>
    <t>cost</t>
  </si>
  <si>
    <t>Sold Out</t>
  </si>
  <si>
    <t>Baked Orange &amp; Mustard Turkey</t>
  </si>
  <si>
    <t>Grape and Chocolate Toffee</t>
  </si>
  <si>
    <t>Servents Quarters</t>
  </si>
  <si>
    <t>Barbecued Apple &amp; Lavender Turkey</t>
  </si>
  <si>
    <t>Peach and Passion Fruit Ice Lollies</t>
  </si>
  <si>
    <t>Luxary Single Room</t>
  </si>
  <si>
    <t>Barbecued Blueberry &amp; Mushroom Salmon</t>
  </si>
  <si>
    <t>Elderberry Custard</t>
  </si>
  <si>
    <t>Nice Double Room</t>
  </si>
  <si>
    <t>Basted Garlic &amp; Lime Herring</t>
  </si>
  <si>
    <t>Date Jelly</t>
  </si>
  <si>
    <t>Nice Single Room</t>
  </si>
  <si>
    <t>Basted Honey &amp; Nuts Risotto</t>
  </si>
  <si>
    <t>Chocolate and Avocado Mooncake</t>
  </si>
  <si>
    <t>Six Bed Room</t>
  </si>
  <si>
    <t>Basted Honey &amp; Thyme Pheasant</t>
  </si>
  <si>
    <t>Peach and Kiwi Sorbet</t>
  </si>
  <si>
    <t>Four Bed Room</t>
  </si>
  <si>
    <t>Basted Stew of Salad</t>
  </si>
  <si>
    <t>Pecan Candy</t>
  </si>
  <si>
    <t>Two Bed Room</t>
  </si>
  <si>
    <t>Braised Olive Mussels</t>
  </si>
  <si>
    <t>Dark Chocolate Toffee</t>
  </si>
  <si>
    <t xml:space="preserve">Stable </t>
  </si>
  <si>
    <t>Braised Rosemary &amp; Onion Tortilla</t>
  </si>
  <si>
    <t>Tenderized Fennel &amp; Orange Moussaka</t>
  </si>
  <si>
    <t>Single Bed Room</t>
  </si>
  <si>
    <t>Breaded Figs &amp; Olive Duck</t>
  </si>
  <si>
    <t>Melon and Caramel Cookies</t>
  </si>
  <si>
    <t>Breaded Peppermint Mussels</t>
  </si>
  <si>
    <t>Banana and Mango Yogurt</t>
  </si>
  <si>
    <t>Brined Basil &amp; Cinnamon Cockles</t>
  </si>
  <si>
    <t>Coffee Toast</t>
  </si>
  <si>
    <t>Brined Dark Beer Herring</t>
  </si>
  <si>
    <t>Mandarin Cookies</t>
  </si>
  <si>
    <t>Brined Fennel &amp; Lime Roll</t>
  </si>
  <si>
    <t>Strawberry and Melon Tarte Tatin</t>
  </si>
  <si>
    <t>Broasted Egg &amp; Beet Prawns</t>
  </si>
  <si>
    <t>Rum and Mango Cone</t>
  </si>
  <si>
    <t>Broasted Lemongrass Trout</t>
  </si>
  <si>
    <t>Blueberry Doughnut</t>
  </si>
  <si>
    <t>Broasted Soy Prawns</t>
  </si>
  <si>
    <t>Blueberry Tart</t>
  </si>
  <si>
    <t>Cooked Jasmine Lamb</t>
  </si>
  <si>
    <t>Walnut and Coffee Delight</t>
  </si>
  <si>
    <t>Cooked Parmesan Tuna</t>
  </si>
  <si>
    <t>Grape and Chestnut Ice Lollies</t>
  </si>
  <si>
    <t>Cured Lime Lobster</t>
  </si>
  <si>
    <t>Passion Fruit Milk</t>
  </si>
  <si>
    <t>Cured Rice &amp; Lasagna</t>
  </si>
  <si>
    <t>Blueberry Fruitcake</t>
  </si>
  <si>
    <t>Deep-Fried Beets &amp; Lemon Tortilla</t>
  </si>
  <si>
    <t>Coffee and Nutmeg Pancakes</t>
  </si>
  <si>
    <t>Deep-Fried Cinnamon Lamb</t>
  </si>
  <si>
    <t>Guava and Caramel Bombe</t>
  </si>
  <si>
    <t>Deep-Fried Yogurt Scallops</t>
  </si>
  <si>
    <t>Pistachio Bombe</t>
  </si>
  <si>
    <t>Dried Blackberry &amp; Ginger Buns</t>
  </si>
  <si>
    <t>Lime Cobbler</t>
  </si>
  <si>
    <t>Dried Mountain Frog</t>
  </si>
  <si>
    <t>Cashew and Saffron Pavlova</t>
  </si>
  <si>
    <t>Dried Nuts &amp; Rabbit</t>
  </si>
  <si>
    <t>Orange and Date Gingerbread</t>
  </si>
  <si>
    <t>Dried Raspberry &amp; Peanut Pheasant</t>
  </si>
  <si>
    <t>White Wine Split</t>
  </si>
  <si>
    <t>Dry-Roasted Thyme &amp; Parsley Lamb</t>
  </si>
  <si>
    <t>Guava Milk</t>
  </si>
  <si>
    <t>Dry-Roasted Thyme &amp; Parsley Nut Mix</t>
  </si>
  <si>
    <t>Cashew and Orange Delight</t>
  </si>
  <si>
    <t>Dry-Roasted Tomatoes &amp; Goulash</t>
  </si>
  <si>
    <t>Papaya and Hazelnut Custard</t>
  </si>
  <si>
    <t>Fire-Grilled Souther-Style Minestrone</t>
  </si>
  <si>
    <t>Dark Chocolate Waffles</t>
  </si>
  <si>
    <t>Fire-Grilled Souther-Style Pasta</t>
  </si>
  <si>
    <t>White Wine Strudel</t>
  </si>
  <si>
    <t>Fire-Roasted Cocoa &amp; Mushroom Beef</t>
  </si>
  <si>
    <t>Chocolate and Blueberry Pudding</t>
  </si>
  <si>
    <t>Fire-Roasted Mushroom &amp; Garlic Ostrich</t>
  </si>
  <si>
    <t>Chestnut and Ginger Bonbons</t>
  </si>
  <si>
    <t>Fire-Roasted Orange Tuna</t>
  </si>
  <si>
    <t>Passion Fruit Pudding</t>
  </si>
  <si>
    <t>Fire-Roasted Sour &amp; Cream Beef</t>
  </si>
  <si>
    <t>Coffee Cobbler</t>
  </si>
  <si>
    <t>Fried Blueberry Herring</t>
  </si>
  <si>
    <t>White Chocolate and Cranberry Gingerbread</t>
  </si>
  <si>
    <t>Fried Nuts &amp; Chicken</t>
  </si>
  <si>
    <t>Guava and Almond Trifle</t>
  </si>
  <si>
    <t>Gentle-Fried Basil &amp; Lime Buns</t>
  </si>
  <si>
    <t>Caramel Crispies</t>
  </si>
  <si>
    <t>Gentle-Fried Garlic &amp; Rosemary Tuna</t>
  </si>
  <si>
    <t>Kiwi Fudge</t>
  </si>
  <si>
    <t>Gentle-Fried Parmesan Frog</t>
  </si>
  <si>
    <t>Cinnamon and Cranberry Whip</t>
  </si>
  <si>
    <t>Gentle-Fried Sour &amp; Cream Soup</t>
  </si>
  <si>
    <t>Grape and Saffron Crumble</t>
  </si>
  <si>
    <t>Grilled Beets &amp; Orange Salad</t>
  </si>
  <si>
    <t>Milk Chocolate Doughnut</t>
  </si>
  <si>
    <t>Grilled Curry of Lamb</t>
  </si>
  <si>
    <t>Peanut Molten Cake</t>
  </si>
  <si>
    <t>Grilled Rhubarb Rabbit</t>
  </si>
  <si>
    <t>Peanut and Lime Waffles</t>
  </si>
  <si>
    <t>Infused Easter-Style Lamb</t>
  </si>
  <si>
    <t>Cinnamon and Nutmeg Tart</t>
  </si>
  <si>
    <t>Infused Lemon Alligator</t>
  </si>
  <si>
    <t>Lemon Cheesecake</t>
  </si>
  <si>
    <t>Infused Light Ale Pigeon</t>
  </si>
  <si>
    <t>Cardamom Pavlova</t>
  </si>
  <si>
    <t>Infused Orange &amp; Mustard Salad</t>
  </si>
  <si>
    <t>Dried Coriander &amp; Lemon Bake</t>
  </si>
  <si>
    <t>Marinated Basil &amp; Cinnamon Boar</t>
  </si>
  <si>
    <t>Melon and Saffron Doughnut</t>
  </si>
  <si>
    <t>Marinated Ginger Lasagna</t>
  </si>
  <si>
    <t>Cinnamon and Lime Pancakes</t>
  </si>
  <si>
    <t>Marinated Northern-Style Scallops</t>
  </si>
  <si>
    <t>Praline Fruitcake</t>
  </si>
  <si>
    <t>Oven-Baked Honey &amp; Thyme Kebabs</t>
  </si>
  <si>
    <t>Mint Roll</t>
  </si>
  <si>
    <t>Oven-Baked Truffles &amp; Alligator</t>
  </si>
  <si>
    <t>Stracciatella</t>
  </si>
  <si>
    <t>Oven-Grilled Coconut &amp; Ginger Duck</t>
  </si>
  <si>
    <t>Seared Blackberry &amp; Ginger Stracciatella</t>
  </si>
  <si>
    <t>Oven-Grilled Garlic &amp; Tomato Clams</t>
  </si>
  <si>
    <t>Peach and Cocoa Strudel</t>
  </si>
  <si>
    <t>Oven-Grilled Ginger Turkey</t>
  </si>
  <si>
    <t>Passion Fruit and Apple Steamed Pudding</t>
  </si>
  <si>
    <t>Pan-Fried Sour Fish</t>
  </si>
  <si>
    <t>Strawberry Jam</t>
  </si>
  <si>
    <t>Poached Almonds &amp; Avocado Flatbread</t>
  </si>
  <si>
    <t>Lime Mooncake</t>
  </si>
  <si>
    <t>Poached Sweet &amp; Spicy Bread</t>
  </si>
  <si>
    <t>Blueberry and Mandarin Sundae</t>
  </si>
  <si>
    <t>Pressure-Cooked Cinnamon Sandwich</t>
  </si>
  <si>
    <t>Walnut and Peanut Molten Cake</t>
  </si>
  <si>
    <t>Pressure-Cooked Cinnamon Turkey</t>
  </si>
  <si>
    <t>Mango Cookies</t>
  </si>
  <si>
    <t>Pressure-Fried Garlic &amp; Onion Pigeon</t>
  </si>
  <si>
    <t>Melon Trifle</t>
  </si>
  <si>
    <t>Pressure-Fried Juniper Kebabs</t>
  </si>
  <si>
    <t>Blanched Butter Tart</t>
  </si>
  <si>
    <t>Pressure-Fried Walnuts &amp; Buns</t>
  </si>
  <si>
    <t>Vanilla and Praline Doughnut</t>
  </si>
  <si>
    <t>Roasted Onions &amp; Cream Soup</t>
  </si>
  <si>
    <t>Date and Orange Cone</t>
  </si>
  <si>
    <t>Roasted Vinegar Horse</t>
  </si>
  <si>
    <t>Grape Bonbons</t>
  </si>
  <si>
    <t>Sautéed Nuts &amp; Buns</t>
  </si>
  <si>
    <t>White Chocolate Wafer</t>
  </si>
  <si>
    <t>Sautéed Sweet 'n Sour Chicken</t>
  </si>
  <si>
    <t>Baked Fennel &amp; Garlic Stracciatella</t>
  </si>
  <si>
    <t>Seared Lemongrass Shrimps</t>
  </si>
  <si>
    <t>Pecan and Apple Pie</t>
  </si>
  <si>
    <t>Seared Mint &amp; Berry Frog</t>
  </si>
  <si>
    <t>White Wine and Cranberry Ice Cream</t>
  </si>
  <si>
    <t>Seared Mustard &amp; Garlic Fish</t>
  </si>
  <si>
    <t>White Wine Fruitcake</t>
  </si>
  <si>
    <t>Seared Red Whine Bruschetta</t>
  </si>
  <si>
    <t>Date Steamed Pudding</t>
  </si>
  <si>
    <t>Seared Salty &amp; Sour Tuna</t>
  </si>
  <si>
    <t>White Chocolate and White Wine Cone</t>
  </si>
  <si>
    <t>Shallow-Fried Garlic &amp; Onion Clams</t>
  </si>
  <si>
    <t>Chestnut and Nutmeg Milk</t>
  </si>
  <si>
    <t>Shallow-Fried Lime Oysters</t>
  </si>
  <si>
    <t>Pistachio Ice Lollies</t>
  </si>
  <si>
    <t>Shallow-Fried Mountain Bear</t>
  </si>
  <si>
    <t>Lime Cone</t>
  </si>
  <si>
    <t>Shallow-Fried Rosemary Pheasant</t>
  </si>
  <si>
    <t>Stuffed Lime &amp; Ginger Chestnuts</t>
  </si>
  <si>
    <t>Shallow-Fried Salted Mutton</t>
  </si>
  <si>
    <t>Blueberry and Coconut Custard</t>
  </si>
  <si>
    <t>Simmered Cranberry Salmon</t>
  </si>
  <si>
    <t>Honey and Blueberry Ice Lollies</t>
  </si>
  <si>
    <t>Simmered Ginger Clams</t>
  </si>
  <si>
    <t>Banana Candy</t>
  </si>
  <si>
    <t>Slow-Cooked Mustard &amp; Rosemary Mutton</t>
  </si>
  <si>
    <t>Cocoa Pie</t>
  </si>
  <si>
    <t>Smoked Forest Prawns</t>
  </si>
  <si>
    <t>Engine-Cooked Fennel &amp; Lemon Calzone</t>
  </si>
  <si>
    <t>Smoked Forest Salad</t>
  </si>
  <si>
    <t>Red Wine and Chocolate Cake</t>
  </si>
  <si>
    <t>Smoked Jasmine Stuffed Bread</t>
  </si>
  <si>
    <t>Cherry and Plum Fruit Salad</t>
  </si>
  <si>
    <t>Smoked Parsnip &amp; Pear Yak</t>
  </si>
  <si>
    <t>Gooseberry Cake</t>
  </si>
  <si>
    <t>Smoked Sweet &amp; Spicy Roll</t>
  </si>
  <si>
    <t>Almond Cheesecake</t>
  </si>
  <si>
    <t>Steamed Savory Lobster</t>
  </si>
  <si>
    <t>Steamed Sugar Bisque</t>
  </si>
  <si>
    <t>Stewed Cocoa &amp; Mushroom Pheasant</t>
  </si>
  <si>
    <t>Stewed Souther-Style Bake</t>
  </si>
  <si>
    <t>Stuffed Juniper Ostrich</t>
  </si>
  <si>
    <t>Stuffed Northern-Style Mussels</t>
  </si>
  <si>
    <t>Stuffed Peppermint Mussels</t>
  </si>
  <si>
    <t>Stuffed Sweet &amp; Spicy Ostrich</t>
  </si>
  <si>
    <t>Tea-Smoked Cinnamon Pasta</t>
  </si>
  <si>
    <t>Tea-Smoked Easter-Style Frog</t>
  </si>
  <si>
    <t>Tea-Smoked Mint &amp; Mustard Alligator</t>
  </si>
  <si>
    <t>Tea-Smoked Nuts &amp; Chicken</t>
  </si>
  <si>
    <t>Tea-Smoked Peach &amp; Vinegar Duck</t>
  </si>
  <si>
    <t>Tea-Smoked Pepper &amp; Lime Mammoth</t>
  </si>
  <si>
    <t>Tea-Smoked Sugar Fish</t>
  </si>
  <si>
    <t>Chance</t>
  </si>
  <si>
    <t>Chance Cost</t>
  </si>
  <si>
    <t>Type</t>
  </si>
  <si>
    <t>Magic</t>
  </si>
  <si>
    <t>Rarity</t>
  </si>
  <si>
    <t>Weight</t>
  </si>
  <si>
    <t>G=</t>
  </si>
  <si>
    <t>—</t>
  </si>
  <si>
    <t>Unbreakable Arrow</t>
  </si>
  <si>
    <t>Ammunition</t>
  </si>
  <si>
    <t>Y</t>
  </si>
  <si>
    <t>Common</t>
  </si>
  <si>
    <t>Arrow</t>
  </si>
  <si>
    <t>5 Cp</t>
  </si>
  <si>
    <t>N</t>
  </si>
  <si>
    <t>0.05 Lbs.</t>
  </si>
  <si>
    <t>Crossbow Bolt</t>
  </si>
  <si>
    <t>0.075 Lbs.</t>
  </si>
  <si>
    <t>Sling Bullets (20)</t>
  </si>
  <si>
    <t>4 Cp</t>
  </si>
  <si>
    <t>1.5 Lbs.</t>
  </si>
  <si>
    <t>Blowgun Needle</t>
  </si>
  <si>
    <t>2 Cp</t>
  </si>
  <si>
    <t>0.02 Lbs.</t>
  </si>
  <si>
    <t>Arrows (20)</t>
  </si>
  <si>
    <t>1 Gp</t>
  </si>
  <si>
    <t>1 Lb.</t>
  </si>
  <si>
    <t>Blowgun Needles (50)</t>
  </si>
  <si>
    <t>Crossbow Bolts (20)</t>
  </si>
  <si>
    <t>Sling Bullet</t>
  </si>
  <si>
    <t>0.2 Cp</t>
  </si>
  <si>
    <t>Glassblower's Tools</t>
  </si>
  <si>
    <t>30 Gp</t>
  </si>
  <si>
    <t>Artisan Tool</t>
  </si>
  <si>
    <t>5 Lbs.</t>
  </si>
  <si>
    <t>Smith's Tools</t>
  </si>
  <si>
    <t>20 Gp</t>
  </si>
  <si>
    <t>8 Lbs.</t>
  </si>
  <si>
    <t>Gyrspike</t>
  </si>
  <si>
    <t>90 Gp</t>
  </si>
  <si>
    <t>Exotic Weapon, Melee Weapon</t>
  </si>
  <si>
    <t>20 Lb.</t>
  </si>
  <si>
    <t>Stump Knife</t>
  </si>
  <si>
    <t>8 Gp</t>
  </si>
  <si>
    <t>2 Lb.</t>
  </si>
  <si>
    <t>Panther Claw</t>
  </si>
  <si>
    <t>75 Gp</t>
  </si>
  <si>
    <t>3 Lb.</t>
  </si>
  <si>
    <t>Greatsword, Mercurial</t>
  </si>
  <si>
    <t>600 Gp</t>
  </si>
  <si>
    <t>17 Lb.</t>
  </si>
  <si>
    <t>Tiger Claws</t>
  </si>
  <si>
    <t>5 Gp</t>
  </si>
  <si>
    <t>Longsword, Mercurial</t>
  </si>
  <si>
    <t>400 Gp</t>
  </si>
  <si>
    <t>6 Lb.</t>
  </si>
  <si>
    <t>Chain-And-Dagger</t>
  </si>
  <si>
    <t>4 Gp</t>
  </si>
  <si>
    <t>4 Lb.</t>
  </si>
  <si>
    <t>Three-Section Staff</t>
  </si>
  <si>
    <t>8 Lb.</t>
  </si>
  <si>
    <t>Claw Bracer</t>
  </si>
  <si>
    <t>Gauntlet, Bladed</t>
  </si>
  <si>
    <t>War Fan</t>
  </si>
  <si>
    <t>Duom</t>
  </si>
  <si>
    <t>Khopesh</t>
  </si>
  <si>
    <t>12 Lb.</t>
  </si>
  <si>
    <t>Tonfa</t>
  </si>
  <si>
    <t>2 Sp</t>
  </si>
  <si>
    <t>Manti</t>
  </si>
  <si>
    <t>15 Gp</t>
  </si>
  <si>
    <t>9 Lb.</t>
  </si>
  <si>
    <t>Sapara</t>
  </si>
  <si>
    <t>Mace, Double</t>
  </si>
  <si>
    <t>125 Gp</t>
  </si>
  <si>
    <t>25 Lb.</t>
  </si>
  <si>
    <t>Scimitar, Double</t>
  </si>
  <si>
    <t>15 Lb.</t>
  </si>
  <si>
    <t>Fullblade</t>
  </si>
  <si>
    <t>100 Gp</t>
  </si>
  <si>
    <t>23 Lb.</t>
  </si>
  <si>
    <t>Battlepick, Gnome</t>
  </si>
  <si>
    <t>10 Gp</t>
  </si>
  <si>
    <t>5 Lb.</t>
  </si>
  <si>
    <t>Sword, Butterfly</t>
  </si>
  <si>
    <t>Triple Dagger</t>
  </si>
  <si>
    <t>L Lb.</t>
  </si>
  <si>
    <t>Ward Cestus</t>
  </si>
  <si>
    <t>Sai</t>
  </si>
  <si>
    <t>Arrow, Flight</t>
  </si>
  <si>
    <t>Exotic Weapon, Ranged Weapon</t>
  </si>
  <si>
    <t>1/5 Lb.</t>
  </si>
  <si>
    <t>Throwing Iron</t>
  </si>
  <si>
    <t>Arrow, Alchemist’s</t>
  </si>
  <si>
    <t>Calculus, Gnome</t>
  </si>
  <si>
    <t>50 Gp</t>
  </si>
  <si>
    <t>Arrow, Blunt</t>
  </si>
  <si>
    <t>5 Sp</t>
  </si>
  <si>
    <t>Arrow, Signal</t>
  </si>
  <si>
    <t>Bolas, Two-Ball</t>
  </si>
  <si>
    <t>Bolt, Tumbling</t>
  </si>
  <si>
    <t>Skiprock, Halfling</t>
  </si>
  <si>
    <t>3 Gp</t>
  </si>
  <si>
    <t>1/4 Lb.</t>
  </si>
  <si>
    <t>Whip-Dagger</t>
  </si>
  <si>
    <t>25 Gp</t>
  </si>
  <si>
    <t>1 3 Lb.</t>
  </si>
  <si>
    <t>Gauntlet, Spring-Loaded</t>
  </si>
  <si>
    <t>200 Gp</t>
  </si>
  <si>
    <t>Arrow, Thundering</t>
  </si>
  <si>
    <t>2 Gp</t>
  </si>
  <si>
    <t>1/3 Lb.</t>
  </si>
  <si>
    <t>Javelin, Spinning</t>
  </si>
  <si>
    <t>Chakram</t>
  </si>
  <si>
    <t>Harpoon</t>
  </si>
  <si>
    <t>10 Lb.</t>
  </si>
  <si>
    <t>Crossbow, Great</t>
  </si>
  <si>
    <t>Shotput, Orc</t>
  </si>
  <si>
    <t>Double Bow, Elven</t>
  </si>
  <si>
    <t>1,000 Gp</t>
  </si>
  <si>
    <t>Fukimi-Bari</t>
  </si>
  <si>
    <t>1/10 Lb.</t>
  </si>
  <si>
    <t>Generic Variant</t>
  </si>
  <si>
    <t>Uncommon</t>
  </si>
  <si>
    <t>Masterwork Weapon</t>
  </si>
  <si>
    <t>Masterwork</t>
  </si>
  <si>
    <t>Adamantine Ammunition</t>
  </si>
  <si>
    <t>Adamantine</t>
  </si>
  <si>
    <t>-</t>
  </si>
  <si>
    <t>Adamantine Armor</t>
  </si>
  <si>
    <t>Blowgun Needles</t>
  </si>
  <si>
    <t>Breastplate</t>
  </si>
  <si>
    <t>Aberration Slaying</t>
  </si>
  <si>
    <t>Battleaxe</t>
  </si>
  <si>
    <t>Double-Bladed Scimitar</t>
  </si>
  <si>
    <t>Gnomish Battlepick</t>
  </si>
  <si>
    <t>Quarterstaff</t>
  </si>
  <si>
    <t>Buckler</t>
  </si>
  <si>
    <t>Fernian Ash</t>
  </si>
  <si>
    <t>Fernian Basalt</t>
  </si>
  <si>
    <t>Adamantine Weapon</t>
  </si>
  <si>
    <t>Brigandine Armor</t>
  </si>
  <si>
    <t>Glaive</t>
  </si>
  <si>
    <t>Longsword</t>
  </si>
  <si>
    <t>Beast Slaying</t>
  </si>
  <si>
    <t>Greataxe</t>
  </si>
  <si>
    <t>Club</t>
  </si>
  <si>
    <t>Greatsword</t>
  </si>
  <si>
    <t>Shield</t>
  </si>
  <si>
    <t>Irian Rosewood</t>
  </si>
  <si>
    <t>Irian Quartz</t>
  </si>
  <si>
    <t>Ammunition +1</t>
  </si>
  <si>
    <t>(+1)</t>
  </si>
  <si>
    <t>Crossbow Bolts</t>
  </si>
  <si>
    <t>Chain Mail</t>
  </si>
  <si>
    <t>Halberd</t>
  </si>
  <si>
    <t>Rapier</t>
  </si>
  <si>
    <t>Celestial Slaying</t>
  </si>
  <si>
    <t>Handaxe</t>
  </si>
  <si>
    <t>Flail</t>
  </si>
  <si>
    <t>Shield, Stiletto</t>
  </si>
  <si>
    <t>Kythrian Manchineel</t>
  </si>
  <si>
    <t>Kythrian Skarn</t>
  </si>
  <si>
    <t>Rare</t>
  </si>
  <si>
    <t>Ammunition +2</t>
  </si>
  <si>
    <t>(+2)</t>
  </si>
  <si>
    <t>Chain Shirt</t>
  </si>
  <si>
    <t>Construct Slaying</t>
  </si>
  <si>
    <t>Greatclub</t>
  </si>
  <si>
    <t>Tower</t>
  </si>
  <si>
    <t>Lamannian Oak</t>
  </si>
  <si>
    <t>Lamannian Flint</t>
  </si>
  <si>
    <t>Very Rare</t>
  </si>
  <si>
    <t>Ammunition +3</t>
  </si>
  <si>
    <t>(+3)</t>
  </si>
  <si>
    <t>Sling Bullets</t>
  </si>
  <si>
    <t>Half Plate Armor</t>
  </si>
  <si>
    <t>Hooked Shortspear</t>
  </si>
  <si>
    <t>Scimitar</t>
  </si>
  <si>
    <t>Dragon Slaying</t>
  </si>
  <si>
    <t>Light Hammer</t>
  </si>
  <si>
    <t>Mabaran Ebony</t>
  </si>
  <si>
    <t>Mabaran Obsidian</t>
  </si>
  <si>
    <t>Armblade</t>
  </si>
  <si>
    <t>Arm-</t>
  </si>
  <si>
    <t>Lamellar Armor</t>
  </si>
  <si>
    <t>Javelin</t>
  </si>
  <si>
    <t>Shortsword</t>
  </si>
  <si>
    <t>Elemental Slaying</t>
  </si>
  <si>
    <t>Lucerne Hammer</t>
  </si>
  <si>
    <t>Quori Beech</t>
  </si>
  <si>
    <t>Quori Celestine</t>
  </si>
  <si>
    <t>Armor +1</t>
  </si>
  <si>
    <t>Plate Armor</t>
  </si>
  <si>
    <t>Sickle</t>
  </si>
  <si>
    <t>Fey Slaying</t>
  </si>
  <si>
    <t>Mace</t>
  </si>
  <si>
    <t>Risian Pine</t>
  </si>
  <si>
    <t>Risian Shale</t>
  </si>
  <si>
    <t>Armor +2</t>
  </si>
  <si>
    <t>Ring Mail</t>
  </si>
  <si>
    <t>Lance</t>
  </si>
  <si>
    <t>Fiend Slaying</t>
  </si>
  <si>
    <t>Shavarran Birch</t>
  </si>
  <si>
    <t>Shavaran Chert</t>
  </si>
  <si>
    <t>Legendary</t>
  </si>
  <si>
    <t>Armor +3</t>
  </si>
  <si>
    <t>Scale Mail</t>
  </si>
  <si>
    <t>Giant Slaying</t>
  </si>
  <si>
    <t>Double Scimitar</t>
  </si>
  <si>
    <t>Maul</t>
  </si>
  <si>
    <t>Xorian Wenge</t>
  </si>
  <si>
    <t>Xorian Marble</t>
  </si>
  <si>
    <t>Armor Of Acid Resistance</t>
  </si>
  <si>
    <t>Of Acid Resistance</t>
  </si>
  <si>
    <t>Splint Mail</t>
  </si>
  <si>
    <t>Pike</t>
  </si>
  <si>
    <t>Humanoid Slaying</t>
  </si>
  <si>
    <t>Morningstar</t>
  </si>
  <si>
    <t>Armor Of Cold Resistance</t>
  </si>
  <si>
    <t>Of Cold Resistance</t>
  </si>
  <si>
    <t>Spiked Armor</t>
  </si>
  <si>
    <t>Spear</t>
  </si>
  <si>
    <t>Monstrosity Slaying</t>
  </si>
  <si>
    <t>Armor Of Fire Resistance</t>
  </si>
  <si>
    <t>Of Fire Resistance</t>
  </si>
  <si>
    <t>Trident</t>
  </si>
  <si>
    <t>Bark Armor</t>
  </si>
  <si>
    <t>Ooze Slaying</t>
  </si>
  <si>
    <t>War Pick</t>
  </si>
  <si>
    <t>Armor Of Force Resistance</t>
  </si>
  <si>
    <t>Of Force Resistance</t>
  </si>
  <si>
    <t>Bone Armor</t>
  </si>
  <si>
    <t>Plant Slaying</t>
  </si>
  <si>
    <t>Butterfly Sword</t>
  </si>
  <si>
    <t>Warhammer</t>
  </si>
  <si>
    <t>Armor Of Gleaming</t>
  </si>
  <si>
    <t>Of Gleaming</t>
  </si>
  <si>
    <t>Dagger</t>
  </si>
  <si>
    <t>Cord Wraps</t>
  </si>
  <si>
    <t>Undead Slaying</t>
  </si>
  <si>
    <t>Armor Of Lightning Resistance</t>
  </si>
  <si>
    <t>Of Lightning Resistance</t>
  </si>
  <si>
    <t>Hide Armor</t>
  </si>
  <si>
    <t>Armor Of Necrotic Resistance</t>
  </si>
  <si>
    <t>Of Necrotic Resistance</t>
  </si>
  <si>
    <t>Leather Armor</t>
  </si>
  <si>
    <t>Armor Of Poison Resistance</t>
  </si>
  <si>
    <t>Of Poison Resistance</t>
  </si>
  <si>
    <t>Leather Scale Armor</t>
  </si>
  <si>
    <t>Armor Of Psychic Resistance</t>
  </si>
  <si>
    <t>Of Psychic Resistance</t>
  </si>
  <si>
    <t>Padded Armor</t>
  </si>
  <si>
    <t>Armor Of Radiant Resistance</t>
  </si>
  <si>
    <t>Of Radiant Resistance</t>
  </si>
  <si>
    <t>Shell Armor</t>
  </si>
  <si>
    <t>Armor Of Resistance</t>
  </si>
  <si>
    <t>Of Resistance</t>
  </si>
  <si>
    <t>Dwarven Stone Armor</t>
  </si>
  <si>
    <t>Armor Of Thunder Resistance</t>
  </si>
  <si>
    <t>Of Thunder Resistance</t>
  </si>
  <si>
    <t>Studded Leather</t>
  </si>
  <si>
    <t>Arrow Of Slaying (Generic)</t>
  </si>
  <si>
    <t>Arrow Of</t>
  </si>
  <si>
    <t>Wicker Armor</t>
  </si>
  <si>
    <t>Berserker Axe</t>
  </si>
  <si>
    <t>Berserking</t>
  </si>
  <si>
    <t>Wood Armor</t>
  </si>
  <si>
    <t>Blade Of The Medusa</t>
  </si>
  <si>
    <t>Of The Medusa</t>
  </si>
  <si>
    <t>Cast-Off Armor</t>
  </si>
  <si>
    <t>Cast-Off</t>
  </si>
  <si>
    <t>Dancing Sword</t>
  </si>
  <si>
    <t>Dancing</t>
  </si>
  <si>
    <t>Defender</t>
  </si>
  <si>
    <t>Defending</t>
  </si>
  <si>
    <t>Dragon Slayer</t>
  </si>
  <si>
    <t>Of Dragon Slaying</t>
  </si>
  <si>
    <t>Flame Tongue</t>
  </si>
  <si>
    <t>Flametongue</t>
  </si>
  <si>
    <t>Frost Brand</t>
  </si>
  <si>
    <t>Frostbrand</t>
  </si>
  <si>
    <t>Gambler's Blade</t>
  </si>
  <si>
    <t>Gambler's</t>
  </si>
  <si>
    <t>Giant Slayer</t>
  </si>
  <si>
    <t>Of Giant Slaying</t>
  </si>
  <si>
    <t>Holy Avenger</t>
  </si>
  <si>
    <t>Holy</t>
  </si>
  <si>
    <t>Imbued Wood</t>
  </si>
  <si>
    <t>Imbued</t>
  </si>
  <si>
    <t>Luck Blade</t>
  </si>
  <si>
    <t>Of Luck</t>
  </si>
  <si>
    <t>Mariner's Armor</t>
  </si>
  <si>
    <t>Mariner's</t>
  </si>
  <si>
    <t>Mind Blade</t>
  </si>
  <si>
    <t>Of The Mind</t>
  </si>
  <si>
    <t>Mind Carapace Armor</t>
  </si>
  <si>
    <t>Mithral Armor</t>
  </si>
  <si>
    <t>Mithral</t>
  </si>
  <si>
    <t>Mizzium Armor</t>
  </si>
  <si>
    <t>Mizzium</t>
  </si>
  <si>
    <t>Moon-Touched Sword</t>
  </si>
  <si>
    <t>Moon-Touched</t>
  </si>
  <si>
    <t>Nine Lives Stealer</t>
  </si>
  <si>
    <t>Nine Lives Stealing</t>
  </si>
  <si>
    <t>Orb Of Shielding</t>
  </si>
  <si>
    <t>Polymorph Blade</t>
  </si>
  <si>
    <t>Of Polymorphing</t>
  </si>
  <si>
    <t>Shield, +1</t>
  </si>
  <si>
    <t>Shield, +2</t>
  </si>
  <si>
    <t>Shield, +3</t>
  </si>
  <si>
    <t>Silvered Ammunition</t>
  </si>
  <si>
    <t>Silver</t>
  </si>
  <si>
    <t>Silvered Weapon</t>
  </si>
  <si>
    <t>Net</t>
  </si>
  <si>
    <t>Smoldering Armor</t>
  </si>
  <si>
    <t>Smoldering</t>
  </si>
  <si>
    <t>Sword Of Life Stealing</t>
  </si>
  <si>
    <t>Of Life Stealing</t>
  </si>
  <si>
    <t>Sword Of Sharpness</t>
  </si>
  <si>
    <t>Of Sharpness</t>
  </si>
  <si>
    <t>Sword Of Vengeance</t>
  </si>
  <si>
    <t>Of Vengeance</t>
  </si>
  <si>
    <t>Sword Of Wounding</t>
  </si>
  <si>
    <t>Of Wounding</t>
  </si>
  <si>
    <t>Vicious Weapon</t>
  </si>
  <si>
    <t>Vicious</t>
  </si>
  <si>
    <t>Vorpal Sword</t>
  </si>
  <si>
    <t>Vorpal</t>
  </si>
  <si>
    <t>Walloping Ammunition</t>
  </si>
  <si>
    <t>Walloping</t>
  </si>
  <si>
    <t>Weapon +1</t>
  </si>
  <si>
    <t>Weapon +2</t>
  </si>
  <si>
    <t>Weapon +3</t>
  </si>
  <si>
    <t>Weapon Of Warning</t>
  </si>
  <si>
    <t>Of Warning</t>
  </si>
  <si>
    <t>Flaming Weapon</t>
  </si>
  <si>
    <t>Flaming</t>
  </si>
  <si>
    <t>Lightning Weapon</t>
  </si>
  <si>
    <t>Shocking</t>
  </si>
  <si>
    <t>Cold Weapon</t>
  </si>
  <si>
    <t>Icy</t>
  </si>
  <si>
    <t>Acid Weapon</t>
  </si>
  <si>
    <t>Corroding</t>
  </si>
  <si>
    <t>Necrotic Weapon</t>
  </si>
  <si>
    <t>Corrupting</t>
  </si>
  <si>
    <t>Force Weapon</t>
  </si>
  <si>
    <t>Gravitic</t>
  </si>
  <si>
    <t xml:space="preserve"> Magic Weapon</t>
  </si>
  <si>
    <t>Magical</t>
  </si>
  <si>
    <t>Dwarven Plate</t>
  </si>
  <si>
    <t>Heavy Armor</t>
  </si>
  <si>
    <t>65 Lbs.</t>
  </si>
  <si>
    <t>Demon Armor</t>
  </si>
  <si>
    <t>Armor Of Vulnerability (Bludgeoning)</t>
  </si>
  <si>
    <t>Armor Of Vulnerability (Slashing)</t>
  </si>
  <si>
    <t>Armor Of Vulnerability</t>
  </si>
  <si>
    <t>Scorpion Armor</t>
  </si>
  <si>
    <t>Armor Of Vulnerability (Piercing)</t>
  </si>
  <si>
    <t>Armor Of Invulnerability</t>
  </si>
  <si>
    <t>Powered Armor</t>
  </si>
  <si>
    <t>Plate Armor Of Etherealness</t>
  </si>
  <si>
    <t>Efreeti Chain</t>
  </si>
  <si>
    <t>55 Lbs.</t>
  </si>
  <si>
    <t>Shell</t>
  </si>
  <si>
    <t>Coral</t>
  </si>
  <si>
    <t>225 Gp</t>
  </si>
  <si>
    <t>40 Lb.</t>
  </si>
  <si>
    <t>Splint</t>
  </si>
  <si>
    <t>60 Lb.</t>
  </si>
  <si>
    <t>Dendritic</t>
  </si>
  <si>
    <t>12,000 Gp</t>
  </si>
  <si>
    <t>Stone, Dwarven</t>
  </si>
  <si>
    <t>1,750 Gp</t>
  </si>
  <si>
    <t>80 Lb.</t>
  </si>
  <si>
    <t>Plate</t>
  </si>
  <si>
    <t>1,500 Gp</t>
  </si>
  <si>
    <t>65 Lb.</t>
  </si>
  <si>
    <t>Heward's Hireling Armor</t>
  </si>
  <si>
    <t>Light Armor</t>
  </si>
  <si>
    <t>10 Lbs.</t>
  </si>
  <si>
    <t>Glamoured Studded Leather</t>
  </si>
  <si>
    <t>13 Lbs</t>
  </si>
  <si>
    <t>Leather Golem Armor</t>
  </si>
  <si>
    <t>Moon-Ivy</t>
  </si>
  <si>
    <t>Dwarven Thrower</t>
  </si>
  <si>
    <t>Martial Weapon, Melee Weapon</t>
  </si>
  <si>
    <t>2 Lbs.</t>
  </si>
  <si>
    <t>Tearulai</t>
  </si>
  <si>
    <t>3 Lbs.</t>
  </si>
  <si>
    <t>Sword Of The Paruns</t>
  </si>
  <si>
    <t>Scimitar Of Speed</t>
  </si>
  <si>
    <t>Trident Of Fish Command</t>
  </si>
  <si>
    <t>4 Lbs.</t>
  </si>
  <si>
    <t>Shatterspike</t>
  </si>
  <si>
    <t>Sunforger</t>
  </si>
  <si>
    <t>Lost Sword</t>
  </si>
  <si>
    <t>Adventurer's Battleaxe</t>
  </si>
  <si>
    <t>Sun Blade</t>
  </si>
  <si>
    <t>Drown</t>
  </si>
  <si>
    <t>Sword Of Answering</t>
  </si>
  <si>
    <t>Whelm</t>
  </si>
  <si>
    <t>Sunsword</t>
  </si>
  <si>
    <t>Azuredge</t>
  </si>
  <si>
    <t>Hammer Of Thunderbolts</t>
  </si>
  <si>
    <t>Ironfang</t>
  </si>
  <si>
    <t>Blackrazor</t>
  </si>
  <si>
    <t>6 Lbs.</t>
  </si>
  <si>
    <t>Gurt's Greataxe</t>
  </si>
  <si>
    <t>325 Lbs.</t>
  </si>
  <si>
    <t>Hazirawn</t>
  </si>
  <si>
    <t>Moonblade</t>
  </si>
  <si>
    <t>Dawnbringer</t>
  </si>
  <si>
    <t>Greater Silver Sword</t>
  </si>
  <si>
    <t>Waythe</t>
  </si>
  <si>
    <t>Orcsplitter</t>
  </si>
  <si>
    <t>7 Lbs.</t>
  </si>
  <si>
    <t>Wave</t>
  </si>
  <si>
    <t>Axe Of The Dwarvish Lords</t>
  </si>
  <si>
    <t>Priceless</t>
  </si>
  <si>
    <t>Artifact</t>
  </si>
  <si>
    <t>Sword Of Kas</t>
  </si>
  <si>
    <t>12 Gp</t>
  </si>
  <si>
    <t>Oathbow</t>
  </si>
  <si>
    <t>Martial Weapon, Ranged Weapon</t>
  </si>
  <si>
    <t>Dragon Scale Mail</t>
  </si>
  <si>
    <t>Medium Armor</t>
  </si>
  <si>
    <t>45 Lbs.</t>
  </si>
  <si>
    <t>Dragonguard</t>
  </si>
  <si>
    <t>20 Lbs.</t>
  </si>
  <si>
    <t>Elven Chain</t>
  </si>
  <si>
    <t>Survival Mantle</t>
  </si>
  <si>
    <t>40 Lbs.</t>
  </si>
  <si>
    <t>Half Plate</t>
  </si>
  <si>
    <t>750 Gp</t>
  </si>
  <si>
    <t>Brigandine</t>
  </si>
  <si>
    <t>Lamellar</t>
  </si>
  <si>
    <t>1500 Gp</t>
  </si>
  <si>
    <t>35 Lb.</t>
  </si>
  <si>
    <t>Saint Markovia's Thighbone</t>
  </si>
  <si>
    <t>Melee Weapon</t>
  </si>
  <si>
    <t>Mind Lash</t>
  </si>
  <si>
    <t>Animated Shield</t>
  </si>
  <si>
    <t>Shield Of The Uven Rune</t>
  </si>
  <si>
    <t>Spellguard Shield</t>
  </si>
  <si>
    <t>Sentinel Shield</t>
  </si>
  <si>
    <t>Pariah's Shield</t>
  </si>
  <si>
    <t>Shield Of Missile Attraction</t>
  </si>
  <si>
    <t>Arrow-Catching Shield</t>
  </si>
  <si>
    <t>Order Of The Silver Dragon Shield +2</t>
  </si>
  <si>
    <t>Shield Of Far Sight</t>
  </si>
  <si>
    <t>Shield Of Expression</t>
  </si>
  <si>
    <t>Buckler, Beetle</t>
  </si>
  <si>
    <t>6,600 Gp</t>
  </si>
  <si>
    <t>Tower Shield</t>
  </si>
  <si>
    <t>11 Lb.</t>
  </si>
  <si>
    <t>Dastana</t>
  </si>
  <si>
    <t>Quick-Escape</t>
  </si>
  <si>
    <t>+300 Gp</t>
  </si>
  <si>
    <t>+2 Lb.</t>
  </si>
  <si>
    <t>Spear Of Backbiting</t>
  </si>
  <si>
    <t>Simple Weapon, Melee Weapon</t>
  </si>
  <si>
    <t>Javelin Of Backbiting</t>
  </si>
  <si>
    <t>Reszur</t>
  </si>
  <si>
    <t>Javelin Of Lightning</t>
  </si>
  <si>
    <t>Lightbringer</t>
  </si>
  <si>
    <t>Blood Spear</t>
  </si>
  <si>
    <t>Dagger Of Blindsight</t>
  </si>
  <si>
    <t>Dragontooth Dagger</t>
  </si>
  <si>
    <t>Dagger Of Venom</t>
  </si>
  <si>
    <t>Mace Of Smiting</t>
  </si>
  <si>
    <t>Mace Of Terror</t>
  </si>
  <si>
    <t>Mace Of Disruption</t>
  </si>
  <si>
    <t>Bookmark</t>
  </si>
  <si>
    <t>Tinderstrike</t>
  </si>
  <si>
    <t>Korolnor Scepter</t>
  </si>
  <si>
    <t>Rakdos Riteknife</t>
  </si>
  <si>
    <t>Windvane</t>
  </si>
  <si>
    <t>Yklwa</t>
  </si>
  <si>
    <t>Storm Boomerang</t>
  </si>
  <si>
    <t>Simple Weapon, Ranged Weapon</t>
  </si>
  <si>
    <t>Seeker Dart</t>
  </si>
  <si>
    <t>0.25 Lbs.</t>
  </si>
  <si>
    <t>Light Repeating Crossbow</t>
  </si>
  <si>
    <t>Dart</t>
  </si>
  <si>
    <t>Crossbow, Light</t>
  </si>
  <si>
    <t>Light Crossbow</t>
  </si>
  <si>
    <t>Shortbow</t>
  </si>
  <si>
    <t>Sling</t>
  </si>
  <si>
    <t>1 Sp</t>
  </si>
  <si>
    <t>Jeweler's Tools</t>
  </si>
  <si>
    <t>Azorius Guild Signet</t>
  </si>
  <si>
    <t>Ring</t>
  </si>
  <si>
    <t>Band Of Loyalty</t>
  </si>
  <si>
    <t>Boros Guild Signet</t>
  </si>
  <si>
    <t>Dimir Guild Signet</t>
  </si>
  <si>
    <t>Golgari Guild Signet</t>
  </si>
  <si>
    <t>Gruul Guild Signet</t>
  </si>
  <si>
    <t>Guild Signet</t>
  </si>
  <si>
    <t>Horned Ring</t>
  </si>
  <si>
    <t>Izzet Guild Signet</t>
  </si>
  <si>
    <t>Orzhov Guild Signet</t>
  </si>
  <si>
    <t>Rakdos Guild Signet</t>
  </si>
  <si>
    <t>Ring Of Acid Resistance</t>
  </si>
  <si>
    <t>Ring Of Air Elemental Command</t>
  </si>
  <si>
    <t>Ring Of Animal Influence</t>
  </si>
  <si>
    <t>Ring Of Cold Resistance</t>
  </si>
  <si>
    <t>Ring Of Djinni Summoning</t>
  </si>
  <si>
    <t>Ring Of Earth Elemental Command</t>
  </si>
  <si>
    <t>Ring Of Elemental Command</t>
  </si>
  <si>
    <t>Ring Of Evasion</t>
  </si>
  <si>
    <t>Ring Of Feather Falling</t>
  </si>
  <si>
    <t>Ring Of Fire Elemental Command</t>
  </si>
  <si>
    <t>Ring Of Fire Resistance</t>
  </si>
  <si>
    <t>Ring Of Force Resistance</t>
  </si>
  <si>
    <t>Ring Of Free Action</t>
  </si>
  <si>
    <t>Ring Of Invisibility</t>
  </si>
  <si>
    <t>Ring Of Jumping</t>
  </si>
  <si>
    <t>Ring Of Lightning Resistance</t>
  </si>
  <si>
    <t>Ring Of Mind Shielding</t>
  </si>
  <si>
    <t>Ring Of Necrotic Resistance</t>
  </si>
  <si>
    <t>Ring Of Poison Resistance</t>
  </si>
  <si>
    <t>Ring Of Protection</t>
  </si>
  <si>
    <t>Ring Of Psychic Resistance</t>
  </si>
  <si>
    <t>Ring Of Radiant Resistance</t>
  </si>
  <si>
    <t>Ring Of Regeneration</t>
  </si>
  <si>
    <t>Ring Of Resistance</t>
  </si>
  <si>
    <t>Ring Of Shooting Stars</t>
  </si>
  <si>
    <t>Ring Of Spell Storing</t>
  </si>
  <si>
    <t>Ring Of Spell Turning</t>
  </si>
  <si>
    <t>Ring Of Swimming</t>
  </si>
  <si>
    <t>Ring Of Telekinesis</t>
  </si>
  <si>
    <t>Ring Of The Ram</t>
  </si>
  <si>
    <t>Ring Of Three Wishes</t>
  </si>
  <si>
    <t>Ring Of Thunder Resistance</t>
  </si>
  <si>
    <t>Ring Of Truth Telling</t>
  </si>
  <si>
    <t>Ring Of Warmth</t>
  </si>
  <si>
    <t>Ring Of Water Elemental Command</t>
  </si>
  <si>
    <t>Ring Of Water Walking</t>
  </si>
  <si>
    <t>Ring Of Winter</t>
  </si>
  <si>
    <t>Ring Of X-Ray Vision</t>
  </si>
  <si>
    <t>Rings Of Shared Suffering</t>
  </si>
  <si>
    <t>Selesnya Guild Signet</t>
  </si>
  <si>
    <t>Simic Guild Signet</t>
  </si>
  <si>
    <t>Teleporter Ring</t>
  </si>
  <si>
    <t>Amulet Of Health</t>
  </si>
  <si>
    <t>Wondrous Item</t>
  </si>
  <si>
    <t>Amulet Of Proof Against Detection And Location</t>
  </si>
  <si>
    <t>Amulet Of Protection From Turning</t>
  </si>
  <si>
    <t>Amulet Of The Black Skull</t>
  </si>
  <si>
    <t>Amulet Of The Planes</t>
  </si>
  <si>
    <t>Belt Of Fire Giant Strength</t>
  </si>
  <si>
    <t>Belt Of Frost Giant Strength</t>
  </si>
  <si>
    <t>Belt Of Hill Giant Strength</t>
  </si>
  <si>
    <t>Belt Of Stone Giant Strength</t>
  </si>
  <si>
    <t>Belt Of Storm Giant Strength</t>
  </si>
  <si>
    <t>Black Crystal Tablet</t>
  </si>
  <si>
    <t>Blod Stone</t>
  </si>
  <si>
    <t>Brooch Of Shielding</t>
  </si>
  <si>
    <t>Ersatz Eye</t>
  </si>
  <si>
    <t>Eyes Of Charming</t>
  </si>
  <si>
    <t>Eyes Of Minute Seeing</t>
  </si>
  <si>
    <t>Eyes Of The Eagle</t>
  </si>
  <si>
    <t>Gem Of Brightness</t>
  </si>
  <si>
    <t>Gem Of Seeing</t>
  </si>
  <si>
    <t>Circlet Of Blasting</t>
  </si>
  <si>
    <t>Feather Token</t>
  </si>
  <si>
    <t>Figurine Of Wondrous Power, Bronze Griffon</t>
  </si>
  <si>
    <t>Figurine Of Wondrous Power, Ebony Fly</t>
  </si>
  <si>
    <t>Figurine Of Wondrous Power, Golden Lions</t>
  </si>
  <si>
    <t>Figurine Of Wondrous Power, Ivory Goats</t>
  </si>
  <si>
    <t>Figurine Of Wondrous Power, Marble Elephant</t>
  </si>
  <si>
    <t>Figurine Of Wondrous Power, Obsidian Steed</t>
  </si>
  <si>
    <t>Figurine Of Wondrous Power, Onyx Dog</t>
  </si>
  <si>
    <t>Figurine Of Wondrous Power, Serpentine Owl</t>
  </si>
  <si>
    <t>Figurine Of Wondrous Power, Silver Raven</t>
  </si>
  <si>
    <t>Copper (Cp)</t>
  </si>
  <si>
    <t>1 Cp</t>
  </si>
  <si>
    <t>Art And Gems</t>
  </si>
  <si>
    <t>Copper Alms-Coin</t>
  </si>
  <si>
    <t>Copper Zib</t>
  </si>
  <si>
    <t>Nib</t>
  </si>
  <si>
    <t>Electrum (Ep)</t>
  </si>
  <si>
    <t>1 Ep</t>
  </si>
  <si>
    <t>Electrum 50-Zib Coin</t>
  </si>
  <si>
    <t>Gold (Gp)</t>
  </si>
  <si>
    <t>Gold Zino</t>
  </si>
  <si>
    <t>Platinum (Pp)</t>
  </si>
  <si>
    <t>1 Pp</t>
  </si>
  <si>
    <t>Platinum 10-Zino Coin</t>
  </si>
  <si>
    <t>Sun</t>
  </si>
  <si>
    <t>Silver (Sp)</t>
  </si>
  <si>
    <t>Shard</t>
  </si>
  <si>
    <t>Azurite</t>
  </si>
  <si>
    <t>Banded Agate</t>
  </si>
  <si>
    <t>Blue Quartz</t>
  </si>
  <si>
    <t>Eye Agate</t>
  </si>
  <si>
    <t>Hematite</t>
  </si>
  <si>
    <t>Lapis Lazuli</t>
  </si>
  <si>
    <t>Malachite</t>
  </si>
  <si>
    <t>Moss Agate</t>
  </si>
  <si>
    <t>Rhodochrosite</t>
  </si>
  <si>
    <t>Tiger Eye</t>
  </si>
  <si>
    <t>Platinum 100-Zino Coin</t>
  </si>
  <si>
    <t>10 Pp</t>
  </si>
  <si>
    <t>Amethyst</t>
  </si>
  <si>
    <t>Chrysoberyl</t>
  </si>
  <si>
    <t>Garnet</t>
  </si>
  <si>
    <t>Jade</t>
  </si>
  <si>
    <t>Jet</t>
  </si>
  <si>
    <t>Pearl</t>
  </si>
  <si>
    <t>Spinel</t>
  </si>
  <si>
    <t>Tourmaline</t>
  </si>
  <si>
    <t>Black Opal</t>
  </si>
  <si>
    <t>1000 Gp</t>
  </si>
  <si>
    <t>Blue Sapphire</t>
  </si>
  <si>
    <t>Fire Opal</t>
  </si>
  <si>
    <t>Opal</t>
  </si>
  <si>
    <t>Star Ruby</t>
  </si>
  <si>
    <t>Star Sapphire</t>
  </si>
  <si>
    <t>Yellow Sapphire</t>
  </si>
  <si>
    <t>Taol</t>
  </si>
  <si>
    <t>Silver 25-Zib Coin</t>
  </si>
  <si>
    <t>25 Cp</t>
  </si>
  <si>
    <t>Black Velvet Mask Stitched With Silver Thread</t>
  </si>
  <si>
    <t>Carved Bone Statuette</t>
  </si>
  <si>
    <t>Clothofgold Vestments</t>
  </si>
  <si>
    <t>Copper Chalice With Silver Filigree</t>
  </si>
  <si>
    <t>Embroidered Silk Handkerchief</t>
  </si>
  <si>
    <t>Gold Locket With A Painted Portrait Inside</t>
  </si>
  <si>
    <t>Pair Of Engraved Bone Dice</t>
  </si>
  <si>
    <t>Silver Ewer</t>
  </si>
  <si>
    <t>Small Gold Bracelet</t>
  </si>
  <si>
    <t>Small Mirror Set In A Painted Wooden Frame</t>
  </si>
  <si>
    <t>Box Of Turquoise Animal Figurines</t>
  </si>
  <si>
    <t>250 Gp</t>
  </si>
  <si>
    <t>Brass Mug With Jade Inlay</t>
  </si>
  <si>
    <t>Bronze Crown</t>
  </si>
  <si>
    <t>Carved Ivory Statuette</t>
  </si>
  <si>
    <t>Gold Bird Cage With Electrum Filigree</t>
  </si>
  <si>
    <t>Gold Ring Set With Bloodstones</t>
  </si>
  <si>
    <t>Large Gold Bracelet</t>
  </si>
  <si>
    <t>Large Wellmade Tapestry</t>
  </si>
  <si>
    <t>Silk Robe With Gold Embroidery</t>
  </si>
  <si>
    <t>Silver Necklace With A Gemstone Pendant</t>
  </si>
  <si>
    <t>Embroidered Glove Set With Jewel Chips</t>
  </si>
  <si>
    <t>2500 Gp</t>
  </si>
  <si>
    <t>Embroidered Silk And Velvet Mantle Set With Numerous Moonstones</t>
  </si>
  <si>
    <t>Eye Patch With A Mock Eye Set In Blue Sapphire And Moonstone</t>
  </si>
  <si>
    <t>Fine Gold Chain Set With A Fire Opal</t>
  </si>
  <si>
    <t>Gold Circlet Set With Four Aquamarines</t>
  </si>
  <si>
    <t>Gold Music Box</t>
  </si>
  <si>
    <t>Jeweled Anklet</t>
  </si>
  <si>
    <t>Necklace String Of Small Pink Pearls</t>
  </si>
  <si>
    <t>Old Masterpiece Painting</t>
  </si>
  <si>
    <t>Platinum Bracelet Set With A Sapphire</t>
  </si>
  <si>
    <t>Gold 5-Zib Coin</t>
  </si>
  <si>
    <t>Harbor Moon</t>
  </si>
  <si>
    <t>5 Pp</t>
  </si>
  <si>
    <t>Bloodstone</t>
  </si>
  <si>
    <t>Carnelian</t>
  </si>
  <si>
    <t>Chalcedony</t>
  </si>
  <si>
    <t>Chrysoprase</t>
  </si>
  <si>
    <t>Citrine</t>
  </si>
  <si>
    <t>Jasper</t>
  </si>
  <si>
    <t>Moonstone</t>
  </si>
  <si>
    <t>Quartz</t>
  </si>
  <si>
    <t>Sardonyx</t>
  </si>
  <si>
    <t>Star Rose Quartz</t>
  </si>
  <si>
    <t>Zircon</t>
  </si>
  <si>
    <t>Alexandrite</t>
  </si>
  <si>
    <t>500 Gp</t>
  </si>
  <si>
    <t>Black Pearl</t>
  </si>
  <si>
    <t>Blue Spinel</t>
  </si>
  <si>
    <t>Peridot</t>
  </si>
  <si>
    <t>Black Sapphire</t>
  </si>
  <si>
    <t>5000 Gp</t>
  </si>
  <si>
    <t>Diamond</t>
  </si>
  <si>
    <t>Jacinth</t>
  </si>
  <si>
    <t>Ruby</t>
  </si>
  <si>
    <t>Bottle Stopper Cork Embossed With Gold Leaf And Set With Amethysts</t>
  </si>
  <si>
    <t>Carved Harp Of Exotic Wood With Ivory Inlay And Zircon Gems</t>
  </si>
  <si>
    <t>Ceremonial Electrum Dagger With A Black Pearl In The Pommel</t>
  </si>
  <si>
    <t>Gold Dragon Comb Set With Red Garnets As Eyes</t>
  </si>
  <si>
    <t>Obsidian Statuette With Gold Fittings And Inlay</t>
  </si>
  <si>
    <t>Painted Gold War Mask</t>
  </si>
  <si>
    <t>Silver And Gold Brooch</t>
  </si>
  <si>
    <t>Silver Chalice Set With Moonstones</t>
  </si>
  <si>
    <t>Silverplated Steel Longsword With Jet Set In Hilt</t>
  </si>
  <si>
    <t>Small Gold Idol</t>
  </si>
  <si>
    <t>Bejeweled Ivory Drinking Horn With Gold Filigree</t>
  </si>
  <si>
    <t>7500 Gp</t>
  </si>
  <si>
    <t>Gold Cup Set With Emeralds</t>
  </si>
  <si>
    <t>Gold Jewelry Box With Platinum Filigree</t>
  </si>
  <si>
    <t>Jade Game Board With Solid Gold Playing Pieces</t>
  </si>
  <si>
    <t>Jeweled Gold Crown</t>
  </si>
  <si>
    <t>Jeweled Platinum Ring</t>
  </si>
  <si>
    <t>Painted Gold Child's Sarcophagus</t>
  </si>
  <si>
    <t>Small Gold Statuette Set With Rubies</t>
  </si>
  <si>
    <t>Agony</t>
  </si>
  <si>
    <t>Alchemical Items</t>
  </si>
  <si>
    <t>Adder's Stomach</t>
  </si>
  <si>
    <t>Bladefire</t>
  </si>
  <si>
    <t>Agate</t>
  </si>
  <si>
    <t>Bullet, Acid</t>
  </si>
  <si>
    <t>10 Oz.</t>
  </si>
  <si>
    <t>Bullet, Flame</t>
  </si>
  <si>
    <t>Ashes from a Burned Leaf of Mistletoe</t>
  </si>
  <si>
    <t>Bullet, Priest’s</t>
  </si>
  <si>
    <t>Bat Fur</t>
  </si>
  <si>
    <t>Candle, Focusing</t>
  </si>
  <si>
    <t>100gp</t>
  </si>
  <si>
    <t>Bits of Earth</t>
  </si>
  <si>
    <t>Candle, Restful</t>
  </si>
  <si>
    <t>Bitumen</t>
  </si>
  <si>
    <t>Clearbreath</t>
  </si>
  <si>
    <t>Blood</t>
  </si>
  <si>
    <t>Darkvision Powder</t>
  </si>
  <si>
    <t>1 Oz.</t>
  </si>
  <si>
    <t>Bone</t>
  </si>
  <si>
    <t>Defoliator</t>
  </si>
  <si>
    <t>Bone Dust</t>
  </si>
  <si>
    <t>Dehydrated Food</t>
  </si>
  <si>
    <t>4 Oz.</t>
  </si>
  <si>
    <t>Brimstone</t>
  </si>
  <si>
    <t>Dwarfblind</t>
  </si>
  <si>
    <t>Broken Bone</t>
  </si>
  <si>
    <t>Farflame Oil</t>
  </si>
  <si>
    <t>Butter</t>
  </si>
  <si>
    <t>Fleetfoot</t>
  </si>
  <si>
    <t>Caterpillar Cocoon</t>
  </si>
  <si>
    <t>Ghostoil</t>
  </si>
  <si>
    <t>Clay</t>
  </si>
  <si>
    <t>Gravebane</t>
  </si>
  <si>
    <t>Cloth</t>
  </si>
  <si>
    <t>Hawk’s Ointment</t>
  </si>
  <si>
    <t>Instant Rope</t>
  </si>
  <si>
    <t>Longbreath</t>
  </si>
  <si>
    <t>Cork</t>
  </si>
  <si>
    <t>Motelight</t>
  </si>
  <si>
    <t>Cricket</t>
  </si>
  <si>
    <t>Nature’s Draught</t>
  </si>
  <si>
    <t>Crystal</t>
  </si>
  <si>
    <t>Signal Torch</t>
  </si>
  <si>
    <t>Crystal Bead</t>
  </si>
  <si>
    <t>Sparkstone</t>
  </si>
  <si>
    <t>Crystal Rod</t>
  </si>
  <si>
    <t>Stonebreaker Acid</t>
  </si>
  <si>
    <t>Crystal Vial Filled with Phosphorescent Material</t>
  </si>
  <si>
    <t>Verminbane</t>
  </si>
  <si>
    <t>Cured Leather</t>
  </si>
  <si>
    <t>Vicious Bleeder</t>
  </si>
  <si>
    <t>Dab of Ink</t>
  </si>
  <si>
    <t>Aboleth Mucus</t>
  </si>
  <si>
    <t>45 Gp</t>
  </si>
  <si>
    <t>Alchemical Items, Poison</t>
  </si>
  <si>
    <t>Dirt</t>
  </si>
  <si>
    <t>Achaierai Black Cloud Vapor</t>
  </si>
  <si>
    <t>Distilled Spirits</t>
  </si>
  <si>
    <t>Aconite</t>
  </si>
  <si>
    <t>39,000 Gp</t>
  </si>
  <si>
    <t>Dollop of Gum Arabic</t>
  </si>
  <si>
    <t>Alcohol (Moderate)</t>
  </si>
  <si>
    <t>Varies</t>
  </si>
  <si>
    <t>Dried Carrot</t>
  </si>
  <si>
    <t>Alcohol (Severe)</t>
  </si>
  <si>
    <t>Dust</t>
  </si>
  <si>
    <t>Ankheg Acid</t>
  </si>
  <si>
    <t>Dusting of Powdered Iron</t>
  </si>
  <si>
    <t>Aranea Venom</t>
  </si>
  <si>
    <t>Earth</t>
  </si>
  <si>
    <t>Arsenic</t>
  </si>
  <si>
    <t>1200 Gp</t>
  </si>
  <si>
    <t>Eggshell</t>
  </si>
  <si>
    <t>Athach Venom</t>
  </si>
  <si>
    <t>3500 Gp</t>
  </si>
  <si>
    <t>Eyelash Encased in Gum Arabic</t>
  </si>
  <si>
    <t>Belladonna/Nightshade</t>
  </si>
  <si>
    <t>Feather from a Beast</t>
  </si>
  <si>
    <t>Black Adder Venom</t>
  </si>
  <si>
    <t>120 Gp</t>
  </si>
  <si>
    <t>Feather of Exotic Origin</t>
  </si>
  <si>
    <t>Black Lotus Extract</t>
  </si>
  <si>
    <t>4500 Gp</t>
  </si>
  <si>
    <t>Feather That Waved in the Air</t>
  </si>
  <si>
    <t>Blind Killer</t>
  </si>
  <si>
    <t>55,000 Gp</t>
  </si>
  <si>
    <t>Fine Sand</t>
  </si>
  <si>
    <t>Bloodroot</t>
  </si>
  <si>
    <t>Fine Silver Wire</t>
  </si>
  <si>
    <t>Blue Whinnis</t>
  </si>
  <si>
    <t>Firefly</t>
  </si>
  <si>
    <t>Brainweed Pollen</t>
  </si>
  <si>
    <t>150 Gp</t>
  </si>
  <si>
    <t>Fleece</t>
  </si>
  <si>
    <t>Burnt Othur Fumes</t>
  </si>
  <si>
    <t>Flesh</t>
  </si>
  <si>
    <t>Carrion Crawler Gland Extract</t>
  </si>
  <si>
    <t>Forked Twig</t>
  </si>
  <si>
    <t>Cassava (Cyanide)</t>
  </si>
  <si>
    <t>80 Gp</t>
  </si>
  <si>
    <t>Fur</t>
  </si>
  <si>
    <t>Caustic Potash</t>
  </si>
  <si>
    <t>Centipede Poison</t>
  </si>
  <si>
    <t>Fur from a Bloodhound</t>
  </si>
  <si>
    <t>Chuul Gland Extract</t>
  </si>
  <si>
    <t>350 Gp</t>
  </si>
  <si>
    <t>Fur Wrapped in a Cloth</t>
  </si>
  <si>
    <t>Couatl Venom</t>
  </si>
  <si>
    <t>Gauze</t>
  </si>
  <si>
    <t>Dark Reaver Powder</t>
  </si>
  <si>
    <t>1300 Gp</t>
  </si>
  <si>
    <t>Giant Slug Bile</t>
  </si>
  <si>
    <t>Dark Sleep</t>
  </si>
  <si>
    <t>450 Gp</t>
  </si>
  <si>
    <t>Giant Squid</t>
  </si>
  <si>
    <t>Death Cap</t>
  </si>
  <si>
    <t>Glass</t>
  </si>
  <si>
    <t>Death’s Bloom Poison</t>
  </si>
  <si>
    <t>Glass Cone</t>
  </si>
  <si>
    <t>Deathblade</t>
  </si>
  <si>
    <t>1800 Gp</t>
  </si>
  <si>
    <t>Glowing Stick of Incense</t>
  </si>
  <si>
    <t>Demon (Bebilith) Venom</t>
  </si>
  <si>
    <t>6000 Gp</t>
  </si>
  <si>
    <t>Glowworm</t>
  </si>
  <si>
    <t>Demon (Quasit) Poison</t>
  </si>
  <si>
    <t>300 Gp</t>
  </si>
  <si>
    <t>Golden Wire Bent into a Cup Shape with a Long Shank on One End</t>
  </si>
  <si>
    <t>Devil (Imp) Poison</t>
  </si>
  <si>
    <t>Grasshopper's Hind Leg</t>
  </si>
  <si>
    <t>Devil (Osyluth) Poison</t>
  </si>
  <si>
    <t>Graveyard Dirt</t>
  </si>
  <si>
    <t>Devil (Pit Fiend) Venom</t>
  </si>
  <si>
    <t>2100 Gp</t>
  </si>
  <si>
    <t>Green Plant</t>
  </si>
  <si>
    <t>Devil Doll Poison</t>
  </si>
  <si>
    <t>Hairs from a Bull</t>
  </si>
  <si>
    <t>Digester Acid</t>
  </si>
  <si>
    <t>700 Gp</t>
  </si>
  <si>
    <t>Hand Mirror</t>
  </si>
  <si>
    <t>Dragon Bile</t>
  </si>
  <si>
    <t>Hemispherical Clear Crystal</t>
  </si>
  <si>
    <t>Drider Venom</t>
  </si>
  <si>
    <t>Hemispherical Gum Arabic</t>
  </si>
  <si>
    <t>Drow Sleep Poison</t>
  </si>
  <si>
    <t>Holly Berry</t>
  </si>
  <si>
    <t>Ebon Spider Venom</t>
  </si>
  <si>
    <t>Holy Symbol</t>
  </si>
  <si>
    <t>Essence Of Viper Lotus</t>
  </si>
  <si>
    <t>Holy Water</t>
  </si>
  <si>
    <t>Ettercap Venom</t>
  </si>
  <si>
    <t>Final Touch</t>
  </si>
  <si>
    <t>Honeycomb</t>
  </si>
  <si>
    <t>Formian (Myrmarch) Poison</t>
  </si>
  <si>
    <t>Hot Pepper</t>
  </si>
  <si>
    <t>Formian (Taskmaster) Poison</t>
  </si>
  <si>
    <t>Hummingbird Feather</t>
  </si>
  <si>
    <t>Formian (Warrior) Poison</t>
  </si>
  <si>
    <t>Ice</t>
  </si>
  <si>
    <t>Foxglove (Toxic Dosage)</t>
  </si>
  <si>
    <t>Incense</t>
  </si>
  <si>
    <t>Frawlanta Worm Milk</t>
  </si>
  <si>
    <t>Iron</t>
  </si>
  <si>
    <t>Giant Anemone Venom</t>
  </si>
  <si>
    <t>Iron Blade</t>
  </si>
  <si>
    <t>Giant Ant Acid Extract</t>
  </si>
  <si>
    <t>175 Gp</t>
  </si>
  <si>
    <t>Iron Filings</t>
  </si>
  <si>
    <t>Giant Bee Poison</t>
  </si>
  <si>
    <t>Leaf in the Shape of a Funnel</t>
  </si>
  <si>
    <t>Giant Toad Poison</t>
  </si>
  <si>
    <t>Leaf of Sumac</t>
  </si>
  <si>
    <t>Giant Wasp Poison</t>
  </si>
  <si>
    <t>210 Gp</t>
  </si>
  <si>
    <t>Leather Strap</t>
  </si>
  <si>
    <t>Gorgon Breath Vapor</t>
  </si>
  <si>
    <t>4000 Gp</t>
  </si>
  <si>
    <t>Legume Seed</t>
  </si>
  <si>
    <t>Greenblood Oil</t>
  </si>
  <si>
    <t>Lime</t>
  </si>
  <si>
    <t>Hellebore</t>
  </si>
  <si>
    <t>Living Flea</t>
  </si>
  <si>
    <t>Huge Scorpion Venom</t>
  </si>
  <si>
    <t>Loam</t>
  </si>
  <si>
    <t>Id Moss</t>
  </si>
  <si>
    <t>Lodestone</t>
  </si>
  <si>
    <t>Insanity Mist</t>
  </si>
  <si>
    <t>Lump of Alum Soaked in Vinegar</t>
  </si>
  <si>
    <t>Lich Dust</t>
  </si>
  <si>
    <t>Lump of Clay</t>
  </si>
  <si>
    <t>Lockling Poison</t>
  </si>
  <si>
    <t>650 Gp</t>
  </si>
  <si>
    <t>Magnifying Glass</t>
  </si>
  <si>
    <t>Locoweed</t>
  </si>
  <si>
    <t>Mercury</t>
  </si>
  <si>
    <t>Malyss Root Paste</t>
  </si>
  <si>
    <t>Mica</t>
  </si>
  <si>
    <t>Mangonnel Saliva</t>
  </si>
  <si>
    <t>180 Gp</t>
  </si>
  <si>
    <t>Mineral Spheres</t>
  </si>
  <si>
    <t>Medusa Poison</t>
  </si>
  <si>
    <t>Miniature Cloak</t>
  </si>
  <si>
    <t>Mohrg Ichor</t>
  </si>
  <si>
    <t>4750 Gp</t>
  </si>
  <si>
    <t>Miniature Hand Sculpted from Clay</t>
  </si>
  <si>
    <t>Mold Spider</t>
  </si>
  <si>
    <t>Mistletoe</t>
  </si>
  <si>
    <t>Myconid Extract</t>
  </si>
  <si>
    <t>Molasses</t>
  </si>
  <si>
    <t>Myristicism</t>
  </si>
  <si>
    <t>Morsel of Food</t>
  </si>
  <si>
    <t>Naga (Dark) Poison</t>
  </si>
  <si>
    <t>Niter</t>
  </si>
  <si>
    <t>Naga (Guardian) Venom</t>
  </si>
  <si>
    <t>7000 Gp</t>
  </si>
  <si>
    <t>Oak Bark</t>
  </si>
  <si>
    <t>Naga (Spirit) Venom</t>
  </si>
  <si>
    <t>Naga (Water) Venom</t>
  </si>
  <si>
    <t>Opalescent Feldspar</t>
  </si>
  <si>
    <t>Necrotic Nightshade</t>
  </si>
  <si>
    <t>460 Gp</t>
  </si>
  <si>
    <t>Opaque Glass</t>
  </si>
  <si>
    <t>Night Crawler Poison</t>
  </si>
  <si>
    <t>15,000 Gp</t>
  </si>
  <si>
    <t>Pair of Linked Silver Rings</t>
  </si>
  <si>
    <t>Night Wine</t>
  </si>
  <si>
    <t>Paper</t>
  </si>
  <si>
    <t>Nitharit</t>
  </si>
  <si>
    <t>Phosphorescent Moss</t>
  </si>
  <si>
    <t>Oil Of Taggit</t>
  </si>
  <si>
    <t>Phosphorous</t>
  </si>
  <si>
    <t>Opium</t>
  </si>
  <si>
    <t>Phosphorus</t>
  </si>
  <si>
    <t>Phase Spider Venom</t>
  </si>
  <si>
    <t>230 Gp</t>
  </si>
  <si>
    <t>Poison Arrow Frog</t>
  </si>
  <si>
    <t>Pickled Octopus Tentacle</t>
  </si>
  <si>
    <t>Poison Ivy</t>
  </si>
  <si>
    <t>Pieces of Eggshell from Two Different Kinds of Creatures</t>
  </si>
  <si>
    <t>Poison Of Dryness</t>
  </si>
  <si>
    <t>Pine Tar Formed into a Bead</t>
  </si>
  <si>
    <t>Poison Of Hideousness</t>
  </si>
  <si>
    <t>Pitch</t>
  </si>
  <si>
    <t>Poison Of Lethargy</t>
  </si>
  <si>
    <t>Pitch Mixed with a Drop of Mercury</t>
  </si>
  <si>
    <t>Poison Of Madness</t>
  </si>
  <si>
    <t>Pork Rind</t>
  </si>
  <si>
    <t>Poison Of The Cloudy Mind</t>
  </si>
  <si>
    <t>Powder</t>
  </si>
  <si>
    <t>Poison Of The Pit</t>
  </si>
  <si>
    <t>Powder Made by Crushing a Clear Gemstone</t>
  </si>
  <si>
    <t>Pseudodragon Poison</t>
  </si>
  <si>
    <t>Powdered Chrysolite</t>
  </si>
  <si>
    <t>Psilocybe</t>
  </si>
  <si>
    <t>Powdered Corn Extract</t>
  </si>
  <si>
    <t>Puffer Fish</t>
  </si>
  <si>
    <t>8500 Gp</t>
  </si>
  <si>
    <t>Powdered Iron</t>
  </si>
  <si>
    <t>Purple Worm Poison</t>
  </si>
  <si>
    <t>Powdered Rhubarb Leaf</t>
  </si>
  <si>
    <t>Quicksilver</t>
  </si>
  <si>
    <t>2200 Gp</t>
  </si>
  <si>
    <t>Powdered Silver</t>
  </si>
  <si>
    <t>Rhubarb</t>
  </si>
  <si>
    <t>60 Gp</t>
  </si>
  <si>
    <t>Prayer Wheel</t>
  </si>
  <si>
    <t>Sassone Leaf Residue</t>
  </si>
  <si>
    <t>Red Dragon's Scale</t>
  </si>
  <si>
    <t>Shadow Essence</t>
  </si>
  <si>
    <t>Rock</t>
  </si>
  <si>
    <t>Shudder Spider Venom</t>
  </si>
  <si>
    <t>Rod of Amber</t>
  </si>
  <si>
    <t>Slithervine Pollen</t>
  </si>
  <si>
    <t>Rose Petals</t>
  </si>
  <si>
    <t>Spider Eater Venom</t>
  </si>
  <si>
    <t>2000 Gp</t>
  </si>
  <si>
    <t>Rotten Egg</t>
  </si>
  <si>
    <t>Strangleweed</t>
  </si>
  <si>
    <t>Salt</t>
  </si>
  <si>
    <t>Striped Toadstool</t>
  </si>
  <si>
    <t>Sand</t>
  </si>
  <si>
    <t>Tendriculos Gastric Fluid</t>
  </si>
  <si>
    <t>Sand for Water</t>
  </si>
  <si>
    <t>Terinav Root</t>
  </si>
  <si>
    <t>Sand That Is Colored Red</t>
  </si>
  <si>
    <t>Toadstool</t>
  </si>
  <si>
    <t>Scrap of Black Paper</t>
  </si>
  <si>
    <t>Troll Blood</t>
  </si>
  <si>
    <t>Sesame Seeds</t>
  </si>
  <si>
    <t>Umber Madness</t>
  </si>
  <si>
    <t>5800 Gp</t>
  </si>
  <si>
    <t>Sharp Thorns</t>
  </si>
  <si>
    <t>Ungol Dust</t>
  </si>
  <si>
    <t>Small Twigs</t>
  </si>
  <si>
    <t>Ungol Venom Paste</t>
  </si>
  <si>
    <t>5200 Gp</t>
  </si>
  <si>
    <t>Seeds of a Moonseed Plant</t>
  </si>
  <si>
    <t>Vermin Venom - Gargantuan</t>
  </si>
  <si>
    <t>950 Gp</t>
  </si>
  <si>
    <t>Skunk Cabbage Leaves</t>
  </si>
  <si>
    <t>Vermin Venom - Huge</t>
  </si>
  <si>
    <t>Shamrock Leaf</t>
  </si>
  <si>
    <t>Vermin Venom - Large</t>
  </si>
  <si>
    <t>Shaving of Licorice Root</t>
  </si>
  <si>
    <t>Vermin Venom - Medium</t>
  </si>
  <si>
    <t>Shell Casing</t>
  </si>
  <si>
    <t>Vermin Venom - Small</t>
  </si>
  <si>
    <t>Short Copper Wire</t>
  </si>
  <si>
    <t>Vermin Venom - Tiny</t>
  </si>
  <si>
    <t>Short Fine Copper Wire</t>
  </si>
  <si>
    <t>Violet Fungus Poison</t>
  </si>
  <si>
    <t>Short Reed</t>
  </si>
  <si>
    <t>Viper Venom - Gargantuan</t>
  </si>
  <si>
    <t>Sliver of Glass</t>
  </si>
  <si>
    <t>Viper Venom - Huge</t>
  </si>
  <si>
    <t>Small Amount of Alcohol</t>
  </si>
  <si>
    <t>Viper Venom - Large</t>
  </si>
  <si>
    <t>Small Amount of Makeup</t>
  </si>
  <si>
    <t>Viper Venom - Medium</t>
  </si>
  <si>
    <t>Small Bag Containing a Mixture of Soilsclay</t>
  </si>
  <si>
    <t>Viper Venom - Small</t>
  </si>
  <si>
    <t>Small Block of Granite</t>
  </si>
  <si>
    <t>Viper Venom - Tiny</t>
  </si>
  <si>
    <t>Small Clay Model of a Ziggurat</t>
  </si>
  <si>
    <t>Vocal Venom</t>
  </si>
  <si>
    <t>Small Copper Wire</t>
  </si>
  <si>
    <t>Wyvern Poison</t>
  </si>
  <si>
    <t>3000 Gp</t>
  </si>
  <si>
    <t>Small Crystal</t>
  </si>
  <si>
    <t>Xill Venom</t>
  </si>
  <si>
    <t>1250 Gp</t>
  </si>
  <si>
    <t>Small Crystal Bead</t>
  </si>
  <si>
    <t>Yellow Stain</t>
  </si>
  <si>
    <t>30,000 Gp</t>
  </si>
  <si>
    <t>Small Crystal Sphere</t>
  </si>
  <si>
    <t>Yuan-Ti Venom</t>
  </si>
  <si>
    <t>3300 Gp</t>
  </si>
  <si>
    <t>Small Leather Loop</t>
  </si>
  <si>
    <t>Zombie Powder</t>
  </si>
  <si>
    <t>8000 Gp</t>
  </si>
  <si>
    <t>Small Parchment with a Holy Text Written on It</t>
  </si>
  <si>
    <t>Anise Tea</t>
  </si>
  <si>
    <t>Alchemical Items, Potion</t>
  </si>
  <si>
    <t>Small Phosphorus</t>
  </si>
  <si>
    <t>Baccaran</t>
  </si>
  <si>
    <t>Small Quartz</t>
  </si>
  <si>
    <t>Basil Tea</t>
  </si>
  <si>
    <t>Small Silver Mirror</t>
  </si>
  <si>
    <t>Birch Bark</t>
  </si>
  <si>
    <t>Small Sprinkling of Powdered Silver</t>
  </si>
  <si>
    <t>Black Walnut Ointment</t>
  </si>
  <si>
    <t>Small Square of Silk</t>
  </si>
  <si>
    <t>Blood Spice (Cinnamon)</t>
  </si>
  <si>
    <t>Small White Rock Chip</t>
  </si>
  <si>
    <t>Chamomile Salve</t>
  </si>
  <si>
    <t>Smear of Fat</t>
  </si>
  <si>
    <t>Chamomile Tea</t>
  </si>
  <si>
    <t>Snake's Tongue</t>
  </si>
  <si>
    <t>Cocoa</t>
  </si>
  <si>
    <t>Snakeskin Glove</t>
  </si>
  <si>
    <t>Devilweed</t>
  </si>
  <si>
    <t>6 Gp</t>
  </si>
  <si>
    <t>Soft Clay</t>
  </si>
  <si>
    <t>Dragon’s Bane</t>
  </si>
  <si>
    <t>6 Sp</t>
  </si>
  <si>
    <t>Soft Clay for Earth</t>
  </si>
  <si>
    <t>Draught Of Angel Whispers</t>
  </si>
  <si>
    <t>Some Kernels of Grain</t>
  </si>
  <si>
    <t>Echinacea Tea</t>
  </si>
  <si>
    <t>Soot</t>
  </si>
  <si>
    <t>Fire Weed</t>
  </si>
  <si>
    <t>Spider</t>
  </si>
  <si>
    <t>Flowers Of J’hoan</t>
  </si>
  <si>
    <t>Spider Web</t>
  </si>
  <si>
    <t>Geranium Compress</t>
  </si>
  <si>
    <t>Sponge</t>
  </si>
  <si>
    <t>Ginger Tea</t>
  </si>
  <si>
    <t>Sprig of Mistletoe</t>
  </si>
  <si>
    <t>Hissing Weed Tea</t>
  </si>
  <si>
    <t>Sprig of Spruce</t>
  </si>
  <si>
    <t>Luhix</t>
  </si>
  <si>
    <t>Sprinkling of Holy Water</t>
  </si>
  <si>
    <t>Maca Root</t>
  </si>
  <si>
    <t>Square of Black Silk</t>
  </si>
  <si>
    <t>Mordayn Vapor (Dreammist)</t>
  </si>
  <si>
    <t>Stone</t>
  </si>
  <si>
    <t>Pappy's Peppy Powder</t>
  </si>
  <si>
    <t>Straight Iron</t>
  </si>
  <si>
    <t>Psilocybin Tea</t>
  </si>
  <si>
    <t>3 Sp</t>
  </si>
  <si>
    <t>Straw</t>
  </si>
  <si>
    <t>Psyllium Extract</t>
  </si>
  <si>
    <t>String</t>
  </si>
  <si>
    <t>Red Pepper (Cayenne)</t>
  </si>
  <si>
    <t>8 Cp</t>
  </si>
  <si>
    <t>Sugar</t>
  </si>
  <si>
    <t>Sage</t>
  </si>
  <si>
    <t>Sulfur</t>
  </si>
  <si>
    <t>Stinging Nettle</t>
  </si>
  <si>
    <t>Sunstone</t>
  </si>
  <si>
    <t>Valeria’s Draught Of Sleep</t>
  </si>
  <si>
    <t>4 Sp</t>
  </si>
  <si>
    <t>Sweet Oil</t>
  </si>
  <si>
    <t>Wolf ’s Bane</t>
  </si>
  <si>
    <t>Talc</t>
  </si>
  <si>
    <t>Tallow</t>
  </si>
  <si>
    <t>Tentacle from a Giant Octopus</t>
  </si>
  <si>
    <t>The Heart of a Hen</t>
  </si>
  <si>
    <t>The Petrified Eye of a Newt</t>
  </si>
  <si>
    <t>The Stem of a Plant with Thorns</t>
  </si>
  <si>
    <t>Thin Sheet of Lead</t>
  </si>
  <si>
    <t>Thorns</t>
  </si>
  <si>
    <t>Thread</t>
  </si>
  <si>
    <t>Nut Shells</t>
  </si>
  <si>
    <t>Silver Pins</t>
  </si>
  <si>
    <t>Thrown Weapon</t>
  </si>
  <si>
    <t>Tiny Ball of Bat Guano</t>
  </si>
  <si>
    <t>Tiny Bell</t>
  </si>
  <si>
    <t>Tiny Fan</t>
  </si>
  <si>
    <t>Tiny Matter of the Same Type of the Item You Plan to Create</t>
  </si>
  <si>
    <t>Tiny Silver Whistle</t>
  </si>
  <si>
    <t>Tiny Strip of White Cloth</t>
  </si>
  <si>
    <t>Tiny Tarts</t>
  </si>
  <si>
    <t>Twig</t>
  </si>
  <si>
    <t>Twig from a Tree That Has Been Struck by Lightning</t>
  </si>
  <si>
    <t>Twisted Loop of Parchment</t>
  </si>
  <si>
    <t>Unholy Water</t>
  </si>
  <si>
    <t>Vial of Blood from a Humanoid Killed Within the Past 24 Hours</t>
  </si>
  <si>
    <t>Vial of Blood from an Intelligent Humanoid Killed Within the Past 24 Hours</t>
  </si>
  <si>
    <t>Vial of Holy Water</t>
  </si>
  <si>
    <t>Wad of Cotton</t>
  </si>
  <si>
    <t>Water</t>
  </si>
  <si>
    <t>White Feather</t>
  </si>
  <si>
    <t>Wing Feather from a Bird</t>
  </si>
  <si>
    <t>Wisp of Smoke</t>
  </si>
  <si>
    <t>Wood</t>
  </si>
  <si>
    <t>Wood Mixed in Water</t>
  </si>
  <si>
    <t>Writing Quill Plucked from a Sleeping Bird</t>
  </si>
  <si>
    <t>Wychwood</t>
  </si>
  <si>
    <t>Yew Leaf</t>
  </si>
  <si>
    <t>Belt Of Climbing</t>
  </si>
  <si>
    <t>Adventuring Gear</t>
  </si>
  <si>
    <t>Dust Of Silence</t>
  </si>
  <si>
    <t>Earsplitting Stone</t>
  </si>
  <si>
    <t>Fiddlestick's Rust Paste</t>
  </si>
  <si>
    <t>Ring Of The Beast</t>
  </si>
  <si>
    <t>Blast Scepter</t>
  </si>
  <si>
    <t>Rod</t>
  </si>
  <si>
    <t>Immovable Rod</t>
  </si>
  <si>
    <t>Rod Of Absorption</t>
  </si>
  <si>
    <t>Rod Of Alertness</t>
  </si>
  <si>
    <t>Rod Of Lordly Might</t>
  </si>
  <si>
    <t>Rod Of Resurrection</t>
  </si>
  <si>
    <t>Rod Of Rulership</t>
  </si>
  <si>
    <t>Rod Of Security</t>
  </si>
  <si>
    <t>Rod Of The Pact Keeper, +1</t>
  </si>
  <si>
    <t>Rod Of The Pact Keeper, +2</t>
  </si>
  <si>
    <t>Rod Of The Pact Keeper, +3</t>
  </si>
  <si>
    <t>Rod Of The Vonindod</t>
  </si>
  <si>
    <t>Tentacle Rod</t>
  </si>
  <si>
    <t>Scroll Of Protection</t>
  </si>
  <si>
    <t>Scroll</t>
  </si>
  <si>
    <t>Scroll Of Protection From Aberrations</t>
  </si>
  <si>
    <t>Scroll Of Protection From Beasts</t>
  </si>
  <si>
    <t>Scroll Of Protection From Celestials</t>
  </si>
  <si>
    <t>Scroll Of Protection From Elementals</t>
  </si>
  <si>
    <t>Scroll Of Protection From Fey</t>
  </si>
  <si>
    <t>Scroll Of Protection From Fiends</t>
  </si>
  <si>
    <t>Scroll Of Protection From Plants</t>
  </si>
  <si>
    <t>Scroll Of Protection From Undead</t>
  </si>
  <si>
    <t>Spell Scroll (1st Level)</t>
  </si>
  <si>
    <t>Spell Scroll (2nd Level)</t>
  </si>
  <si>
    <t>Spell Scroll (3rd Level)</t>
  </si>
  <si>
    <t>Spell Scroll (4th Level)</t>
  </si>
  <si>
    <t>Spell Scroll (5th Level)</t>
  </si>
  <si>
    <t>Spell Scroll (6th Level)</t>
  </si>
  <si>
    <t>Spell Scroll (7th Level)</t>
  </si>
  <si>
    <t>Spell Scroll (8th Level)</t>
  </si>
  <si>
    <t>Spell Scroll (9th Level)</t>
  </si>
  <si>
    <t>Spell Scroll (Cantrip)</t>
  </si>
  <si>
    <t>Amulet</t>
  </si>
  <si>
    <t>Spellcasting Focus</t>
  </si>
  <si>
    <t>Arcane Focus</t>
  </si>
  <si>
    <t>Druidic Focus</t>
  </si>
  <si>
    <t>Emblem</t>
  </si>
  <si>
    <t>Orb</t>
  </si>
  <si>
    <t>Reliquary</t>
  </si>
  <si>
    <t>Sprig Of Mistletoe</t>
  </si>
  <si>
    <t>Totem</t>
  </si>
  <si>
    <t>Wand</t>
  </si>
  <si>
    <t>Yew Wand</t>
  </si>
  <si>
    <t>Blackstaff</t>
  </si>
  <si>
    <t>Staff</t>
  </si>
  <si>
    <t>Dragonstaff Of Ahghairon</t>
  </si>
  <si>
    <t>Skyblinder Staff</t>
  </si>
  <si>
    <t>Spider Staff</t>
  </si>
  <si>
    <t>Staff Of Adornment</t>
  </si>
  <si>
    <t>Staff Of Birdcalls</t>
  </si>
  <si>
    <t>Staff Of Charming</t>
  </si>
  <si>
    <t>Staff Of Defense</t>
  </si>
  <si>
    <t>Staff Of Fire</t>
  </si>
  <si>
    <t>Staff Of Flowers</t>
  </si>
  <si>
    <t>Staff Of Frost</t>
  </si>
  <si>
    <t>Staff Of Healing</t>
  </si>
  <si>
    <t>Staff Of Power</t>
  </si>
  <si>
    <t>Staff Of Striking</t>
  </si>
  <si>
    <t>Staff Of Swarming Insects</t>
  </si>
  <si>
    <t>Staff Of The Adder</t>
  </si>
  <si>
    <t>Staff Of The Magi</t>
  </si>
  <si>
    <t>Staff Of The Python</t>
  </si>
  <si>
    <t>Staff Of The Woodlands</t>
  </si>
  <si>
    <t>Staff Of Thunder And Lightning</t>
  </si>
  <si>
    <t>Staff Of Withering</t>
  </si>
  <si>
    <t>Voyager Staff</t>
  </si>
  <si>
    <t>Gulthias Staff</t>
  </si>
  <si>
    <t>Staff, Simple Weapon, Melee Weapon</t>
  </si>
  <si>
    <t>Staff Of The Forgotten One</t>
  </si>
  <si>
    <t>Staff, Spellcasting Focus</t>
  </si>
  <si>
    <t>Wooden Staff</t>
  </si>
  <si>
    <t>Wand Of Binding</t>
  </si>
  <si>
    <t>Wand Of Conducting</t>
  </si>
  <si>
    <t>Wand Of Enemy Detection</t>
  </si>
  <si>
    <t>Wand Of Entangle</t>
  </si>
  <si>
    <t>Wand Of Fear</t>
  </si>
  <si>
    <t>Wand Of Fireballs</t>
  </si>
  <si>
    <t>Wand Of Lightning Bolts</t>
  </si>
  <si>
    <t>Wand Of Magic Detection</t>
  </si>
  <si>
    <t>Wand Of Magic Missiles</t>
  </si>
  <si>
    <t>Wand Of Paralysis</t>
  </si>
  <si>
    <t>Wand Of Polymorph</t>
  </si>
  <si>
    <t>Wand Of Pyrotechnics</t>
  </si>
  <si>
    <t>Wand Of Scowls</t>
  </si>
  <si>
    <t>Wand Of Secrets</t>
  </si>
  <si>
    <t>Wand Of Smiles</t>
  </si>
  <si>
    <t>Wand Of The War Mage, +1</t>
  </si>
  <si>
    <t>Wand Of The War Mage, +2</t>
  </si>
  <si>
    <t>Wand Of The War Mage, +3</t>
  </si>
  <si>
    <t>Wand Of Viscid Globs</t>
  </si>
  <si>
    <t>Wand Of Web</t>
  </si>
  <si>
    <t>Wand Of Winter</t>
  </si>
  <si>
    <t>Wand Of Wonder</t>
  </si>
  <si>
    <t>Alchemy Jug</t>
  </si>
  <si>
    <t>12 Lbs.</t>
  </si>
  <si>
    <t>Alfy's Earring</t>
  </si>
  <si>
    <t>Amulet Of Adreneline</t>
  </si>
  <si>
    <t>Amulet Of Counterstrike</t>
  </si>
  <si>
    <t>Amulet Of Defibulation</t>
  </si>
  <si>
    <t>Amulet Of Flickering Light</t>
  </si>
  <si>
    <t>Amulet Of Selective Hearing</t>
  </si>
  <si>
    <t>Amulet Of Shielding</t>
  </si>
  <si>
    <t>Apparatus Of Kwalish</t>
  </si>
  <si>
    <t>500 Lbs.</t>
  </si>
  <si>
    <t>Armour Of The Zealot</t>
  </si>
  <si>
    <t>Athlete's Sandals</t>
  </si>
  <si>
    <t>Azorius Keyrune</t>
  </si>
  <si>
    <t>Badge Of The Watch</t>
  </si>
  <si>
    <t>Bag Of Beans</t>
  </si>
  <si>
    <t>0.5 Lbs.</t>
  </si>
  <si>
    <t>Bag Of Bounty</t>
  </si>
  <si>
    <t>Bag Of Devouring</t>
  </si>
  <si>
    <t>Bag Of Holding</t>
  </si>
  <si>
    <t>15 Lbs.</t>
  </si>
  <si>
    <t>Bag Of Tricks</t>
  </si>
  <si>
    <t>Bag Of Tricks, Gray</t>
  </si>
  <si>
    <t>Bag Of Tricks, Rust</t>
  </si>
  <si>
    <t>Bag Of Tricks, Tan</t>
  </si>
  <si>
    <t>Balance Of Harmony</t>
  </si>
  <si>
    <t>Balloon Pack</t>
  </si>
  <si>
    <t>Banner Of The Krig Rune</t>
  </si>
  <si>
    <t>Bead Of Force</t>
  </si>
  <si>
    <t>0.0625 Lbs.</t>
  </si>
  <si>
    <t>Bead Of Nourishment</t>
  </si>
  <si>
    <t>Bead Of Refreshment</t>
  </si>
  <si>
    <t>Belt Of Cloud Giant Strength</t>
  </si>
  <si>
    <t>Belt Of Dwarvenkind</t>
  </si>
  <si>
    <t>Belt Of Hidden Knives</t>
  </si>
  <si>
    <t>Belt Of Iron Resistance</t>
  </si>
  <si>
    <t>Belt Of Poisoned Strength</t>
  </si>
  <si>
    <t>Black Dragon Mask</t>
  </si>
  <si>
    <t>Black Silver Ring</t>
  </si>
  <si>
    <t>Blue Dragon Mask</t>
  </si>
  <si>
    <t>Blue Silver Ring</t>
  </si>
  <si>
    <t>Book Of Exalted Deeds</t>
  </si>
  <si>
    <t>Book Of Knowledge</t>
  </si>
  <si>
    <t>Book Of Vile Darkness</t>
  </si>
  <si>
    <t>Boots Of Elvenkind</t>
  </si>
  <si>
    <t>Boots Of False Tracks</t>
  </si>
  <si>
    <t>Boots Of Fire</t>
  </si>
  <si>
    <t>Boots Of Jump</t>
  </si>
  <si>
    <t>Boots Of Levitation</t>
  </si>
  <si>
    <t>Boots Of Speed</t>
  </si>
  <si>
    <t>Boots Of Striding And Springing</t>
  </si>
  <si>
    <t>Boots Of The Stalwart Servant</t>
  </si>
  <si>
    <t>Boots Of The Winterlands</t>
  </si>
  <si>
    <t>Boros Keyrune</t>
  </si>
  <si>
    <t>Bountiful Knapsack</t>
  </si>
  <si>
    <t>Bowl Of Commanding Water Elementals</t>
  </si>
  <si>
    <t>Bracelet Of Acid Resistance</t>
  </si>
  <si>
    <t>Bracelet Of Cold Resistance</t>
  </si>
  <si>
    <t>Bracelet Of Fire Resistance</t>
  </si>
  <si>
    <t>Bracelet Of Lightning Resistance</t>
  </si>
  <si>
    <t>Bracelet Of Necrotic Resistance</t>
  </si>
  <si>
    <t>Bracelet Of Psychic Resistance</t>
  </si>
  <si>
    <t>Bracelet Of Radiant Resistance</t>
  </si>
  <si>
    <t>Bracelet Of Rock Magic</t>
  </si>
  <si>
    <t>Bracelet Of Thunder Resistance</t>
  </si>
  <si>
    <t>Bracer Of Flying Daggers</t>
  </si>
  <si>
    <t>Bracers Of Archery</t>
  </si>
  <si>
    <t>Bracers Of Death's Might</t>
  </si>
  <si>
    <t>Bracers Of Defense</t>
  </si>
  <si>
    <t>Bracers Of Fiery Might</t>
  </si>
  <si>
    <t>Bracers Of Lifestealing</t>
  </si>
  <si>
    <t>Bracers Of Opportunistic Striking</t>
  </si>
  <si>
    <t>Bracers Of Psychic Might</t>
  </si>
  <si>
    <t>Bracers Of Radiant Might</t>
  </si>
  <si>
    <t>Bracers Of Stormy Might</t>
  </si>
  <si>
    <t>Bracers Of Thunderous Might</t>
  </si>
  <si>
    <t>Bracers Of Victorious Might</t>
  </si>
  <si>
    <t>Bracers Of Winter's Might</t>
  </si>
  <si>
    <t>Brazier Of Commanding Fire Elementals</t>
  </si>
  <si>
    <t>Brooch Of Good Business</t>
  </si>
  <si>
    <t>Broom Of Flying</t>
  </si>
  <si>
    <t>Candle Of Invocation</t>
  </si>
  <si>
    <t>Candle Of The Deep</t>
  </si>
  <si>
    <t>Cap Of Water Breathing</t>
  </si>
  <si>
    <t>Cape Of The Mountebank</t>
  </si>
  <si>
    <t>Carpet Of Flying</t>
  </si>
  <si>
    <t>Carpet Of Flying, 3 Ft. × 5 Ft.</t>
  </si>
  <si>
    <t>Carpet Of Flying, 4 Ft. × 6 Ft.</t>
  </si>
  <si>
    <t>Carpet Of Flying, 5 Ft. × 7 Ft.</t>
  </si>
  <si>
    <t>Carpet Of Flying, 6 Ft. × 9 Ft.</t>
  </si>
  <si>
    <t>Censer Of Controlling Air Elementals</t>
  </si>
  <si>
    <t>Chameleon Cloak</t>
  </si>
  <si>
    <t>Charlatan's Die</t>
  </si>
  <si>
    <t>Cheater's Deck</t>
  </si>
  <si>
    <t>Cheater's Dice</t>
  </si>
  <si>
    <t>Chest Of Preserving</t>
  </si>
  <si>
    <t>25 Lbs.</t>
  </si>
  <si>
    <t>Chime Of Opening</t>
  </si>
  <si>
    <t>Claw Of The Wyrm Rune</t>
  </si>
  <si>
    <t>Claws Of The Umber Hulk</t>
  </si>
  <si>
    <t>Cleansing Stone</t>
  </si>
  <si>
    <t>Cloak Of Arachnida</t>
  </si>
  <si>
    <t>Cloak Of Billowing</t>
  </si>
  <si>
    <t>Cloak Of Displacement</t>
  </si>
  <si>
    <t>Cloak Of Elvenkind</t>
  </si>
  <si>
    <t>Cloak Of Invisibility</t>
  </si>
  <si>
    <t>Cloak Of Many Fashions</t>
  </si>
  <si>
    <t>Cloak Of Protection</t>
  </si>
  <si>
    <t>Cloak Of Quills</t>
  </si>
  <si>
    <t>Cloak Of Silent Sands</t>
  </si>
  <si>
    <t>Cloak Of The Bat</t>
  </si>
  <si>
    <t>Cloak Of The Elements</t>
  </si>
  <si>
    <t>Cloak Of The Manta Ray</t>
  </si>
  <si>
    <t>Clockwork Amulet</t>
  </si>
  <si>
    <t>Clothes Of Mending</t>
  </si>
  <si>
    <t>Coffee Carafe Of The Awakened</t>
  </si>
  <si>
    <t>Coin Of Karma</t>
  </si>
  <si>
    <t>Coin Of The Warrior's Gamble</t>
  </si>
  <si>
    <t>Coin Of Vitality</t>
  </si>
  <si>
    <t>Compass Of Aberration Finding</t>
  </si>
  <si>
    <t>Compass Of Beast Finding</t>
  </si>
  <si>
    <t>Compass Of Undead Finding</t>
  </si>
  <si>
    <t>Conch Of Teleportation</t>
  </si>
  <si>
    <t>Copycat Quill</t>
  </si>
  <si>
    <t>Crown Of Humility</t>
  </si>
  <si>
    <t>Crystal Ball</t>
  </si>
  <si>
    <t>Crystal Ball Of Mind Reading</t>
  </si>
  <si>
    <t>Crystal Ball Of Telepathy</t>
  </si>
  <si>
    <t>Crystal Ball Of True Seeing</t>
  </si>
  <si>
    <t>Cube Of Force</t>
  </si>
  <si>
    <t>Cubic Gate</t>
  </si>
  <si>
    <t>Daern's Instant Fortress</t>
  </si>
  <si>
    <t>Dark Shard Amulet</t>
  </si>
  <si>
    <t>Decanter Of Endless Water</t>
  </si>
  <si>
    <t>Deck Of Illusions</t>
  </si>
  <si>
    <t>Deck Of Many Things</t>
  </si>
  <si>
    <t>Deck Of Several Things</t>
  </si>
  <si>
    <t>Devastation Orb Of Air</t>
  </si>
  <si>
    <t>Devastation Orb Of Earth</t>
  </si>
  <si>
    <t>Devastation Orb Of Fire</t>
  </si>
  <si>
    <t>Devastation Orb Of Water</t>
  </si>
  <si>
    <t>Dimensional Shackles</t>
  </si>
  <si>
    <t>Dimir Keyrune</t>
  </si>
  <si>
    <t>Djinns Bridle</t>
  </si>
  <si>
    <t>Docent</t>
  </si>
  <si>
    <t>Dodecahedron Of Doom</t>
  </si>
  <si>
    <t>Draakhorn</t>
  </si>
  <si>
    <t>Dread Helm</t>
  </si>
  <si>
    <t>Driftglobe</t>
  </si>
  <si>
    <t>Dust Of Disappearance</t>
  </si>
  <si>
    <t>Dust Of Dryness</t>
  </si>
  <si>
    <t>Dust Of Sneezing And Choking</t>
  </si>
  <si>
    <t>Eagle Whistle</t>
  </si>
  <si>
    <t>Ear Horn Of Hearing</t>
  </si>
  <si>
    <t>Efreeti Bottle</t>
  </si>
  <si>
    <t>Electric Recombobulator</t>
  </si>
  <si>
    <t>Elemental Gem</t>
  </si>
  <si>
    <t>Elemental Gem, Blue Sapphire</t>
  </si>
  <si>
    <t>Elemental Gem, Emerald</t>
  </si>
  <si>
    <t>Elemental Gem, Red Corundum</t>
  </si>
  <si>
    <t>Elemental Gem, Yellow Diamond</t>
  </si>
  <si>
    <t>Enduring Spellbook</t>
  </si>
  <si>
    <t>Everbright Lantern</t>
  </si>
  <si>
    <t>Eversmoking Bottle</t>
  </si>
  <si>
    <t>Eye Of Seeing</t>
  </si>
  <si>
    <t>Eye Of The Voyeur</t>
  </si>
  <si>
    <t>Eye Of Vecna</t>
  </si>
  <si>
    <t>Feather Of Diatryma Summoning</t>
  </si>
  <si>
    <t>Fishscale Flippers</t>
  </si>
  <si>
    <t>Folding Boat</t>
  </si>
  <si>
    <t>Fountain Pen</t>
  </si>
  <si>
    <t>Galder's Bubble Pipe</t>
  </si>
  <si>
    <t>Gauntlet Of Ground Smashing</t>
  </si>
  <si>
    <t>Gauntlets Of Ogre Power</t>
  </si>
  <si>
    <t>Gavel Of The Venn Rune</t>
  </si>
  <si>
    <t>Ghost Lantern</t>
  </si>
  <si>
    <t>Glamerweave</t>
  </si>
  <si>
    <t>Gloves Of Missile Snaring</t>
  </si>
  <si>
    <t>Gloves Of Shocking Grasp</t>
  </si>
  <si>
    <t>Gloves Of Swimming And Climbing</t>
  </si>
  <si>
    <t>Gloves Of Thievery</t>
  </si>
  <si>
    <t>Goblet Of Desire</t>
  </si>
  <si>
    <t>Goggles Of Night</t>
  </si>
  <si>
    <t>Golgari Keyrune</t>
  </si>
  <si>
    <t>Goodberry Branch</t>
  </si>
  <si>
    <t>Greed</t>
  </si>
  <si>
    <t>Green Dragon Mask</t>
  </si>
  <si>
    <t>Green Onxy Ring</t>
  </si>
  <si>
    <t>Gruul Keyrune</t>
  </si>
  <si>
    <t>Hagfinger</t>
  </si>
  <si>
    <t>Hand Of Vecna</t>
  </si>
  <si>
    <t>Handbell Of Alarm</t>
  </si>
  <si>
    <t>Hands Of The Craftsman</t>
  </si>
  <si>
    <t>Hat Of Disguise</t>
  </si>
  <si>
    <t>Hat Of Vermin</t>
  </si>
  <si>
    <t>Hat Of Wizardry</t>
  </si>
  <si>
    <t>Headband Of Blade Ward</t>
  </si>
  <si>
    <t>Headband Of Chill Touch</t>
  </si>
  <si>
    <t>Headband Of Command</t>
  </si>
  <si>
    <t>Headband Of Eldritch Blast</t>
  </si>
  <si>
    <t>Headband Of Friends</t>
  </si>
  <si>
    <t>Headband Of Hellish Rebuke</t>
  </si>
  <si>
    <t>Headband Of Intellect</t>
  </si>
  <si>
    <t>Headband Of Prestidigitation</t>
  </si>
  <si>
    <t>Headband Of Produce Flame</t>
  </si>
  <si>
    <t>Headband Of Sacred Flame</t>
  </si>
  <si>
    <t>Headband Of Speak With Animals</t>
  </si>
  <si>
    <t>Headband Of Thaumaturgy</t>
  </si>
  <si>
    <t>Headband Of True Strike</t>
  </si>
  <si>
    <t>Headband Of Vicious Mockery</t>
  </si>
  <si>
    <t>Headdress Of Animal Charming</t>
  </si>
  <si>
    <t>Healer's Megaphone</t>
  </si>
  <si>
    <t>Hedwig's Tap Shoes</t>
  </si>
  <si>
    <t>Hell Hound Cloak</t>
  </si>
  <si>
    <t>Helm Of Brilliance</t>
  </si>
  <si>
    <t>Helm Of Comprehending Languages</t>
  </si>
  <si>
    <t>Helm Of Telepathy</t>
  </si>
  <si>
    <t>Helm Of Teleportation</t>
  </si>
  <si>
    <t>Helm Of The Scavenger</t>
  </si>
  <si>
    <t>Helm Of The Shovel</t>
  </si>
  <si>
    <t>Heward's Handy Haversack</t>
  </si>
  <si>
    <t>Heward's Handy Spice Pouch</t>
  </si>
  <si>
    <t>Holy Symbol Of Ravenkind</t>
  </si>
  <si>
    <t>Horn Of Blasting</t>
  </si>
  <si>
    <t>Horn Of Silent Alarm</t>
  </si>
  <si>
    <t>Horn Of The Endless Maze</t>
  </si>
  <si>
    <t>Horn Of Valhalla, Brass</t>
  </si>
  <si>
    <t>Horn Of Valhalla, Bronze</t>
  </si>
  <si>
    <t>Horn Of Valhalla, Iron</t>
  </si>
  <si>
    <t>Horn Of Valhalla, Silver</t>
  </si>
  <si>
    <t>Horseshoes Of A Zephyr</t>
  </si>
  <si>
    <t>Horseshoes Of Speed</t>
  </si>
  <si>
    <t>Icon Of Ravenloft</t>
  </si>
  <si>
    <t>Illusionist's Bracers</t>
  </si>
  <si>
    <t>Inexorable Greaves</t>
  </si>
  <si>
    <t>Infernal Tack</t>
  </si>
  <si>
    <t>Infinite Chalk</t>
  </si>
  <si>
    <t>Ingot Of The Skold Rune</t>
  </si>
  <si>
    <t>Inquisitive's Goggles</t>
  </si>
  <si>
    <t>Insignia Of Claws</t>
  </si>
  <si>
    <t>Ioun Stone</t>
  </si>
  <si>
    <t>Ioun Stone, Absorption</t>
  </si>
  <si>
    <t>Ioun Stone, Agility</t>
  </si>
  <si>
    <t>Ioun Stone, Awareness</t>
  </si>
  <si>
    <t>Ioun Stone, Fortitude</t>
  </si>
  <si>
    <t>Ioun Stone, Greater Absorption</t>
  </si>
  <si>
    <t>Ioun Stone, Historical Knowledge</t>
  </si>
  <si>
    <t>Ioun Stone, Insight</t>
  </si>
  <si>
    <t>Ioun Stone, Intellect</t>
  </si>
  <si>
    <t>Ioun Stone, Language Knowledge</t>
  </si>
  <si>
    <t>Ioun Stone, Leadership</t>
  </si>
  <si>
    <t>Ioun Stone, Mastery</t>
  </si>
  <si>
    <t>Ioun Stone, Natural Knowledge</t>
  </si>
  <si>
    <t>Ioun Stone, Protection</t>
  </si>
  <si>
    <t>Ioun Stone, Regeneration</t>
  </si>
  <si>
    <t>Ioun Stone, Religious Knowledge</t>
  </si>
  <si>
    <t>Ioun Stone, Reserve</t>
  </si>
  <si>
    <t>Ioun Stone, Self-Preservation</t>
  </si>
  <si>
    <t>Ioun Stone, Strength</t>
  </si>
  <si>
    <t>Ioun Stone, Supreme Intellect</t>
  </si>
  <si>
    <t>Ioun Stone, Sustenance</t>
  </si>
  <si>
    <t>Iron Bands Of Bilarro</t>
  </si>
  <si>
    <t>Iron Flask</t>
  </si>
  <si>
    <t>Izzet Keyrune</t>
  </si>
  <si>
    <t>Keoghtom's Ointment</t>
  </si>
  <si>
    <t>Keycharm</t>
  </si>
  <si>
    <t>Knave's Eye Patch</t>
  </si>
  <si>
    <t>Krubeck's Ruin</t>
  </si>
  <si>
    <t>Lantern Of Revealing</t>
  </si>
  <si>
    <t>Lindal's Rope</t>
  </si>
  <si>
    <t>Load Stone</t>
  </si>
  <si>
    <t>Lock Of Trickery</t>
  </si>
  <si>
    <t>Lord Bick's Infinite Scroll Canrips</t>
  </si>
  <si>
    <t>Lord Bick's Infinite Scroll Level 1</t>
  </si>
  <si>
    <t>Lord Bick's Infinite Scroll Level 2</t>
  </si>
  <si>
    <t>Lord Bick's Infinite Scroll Level 3</t>
  </si>
  <si>
    <t>Lord Bick's Infinite Scroll Level 4</t>
  </si>
  <si>
    <t>Lord Bick's Infinite Scroll Level 5</t>
  </si>
  <si>
    <t>Lord Bick's Infinite Scroll Level 6</t>
  </si>
  <si>
    <t>Lord Bick's Infinite Scroll Level 7</t>
  </si>
  <si>
    <t>Lord Bick's Infinite Scroll Level 8</t>
  </si>
  <si>
    <t>Lord Bick's Infinite Scroll Level 9</t>
  </si>
  <si>
    <t>Lord's Ensemble</t>
  </si>
  <si>
    <t>Lost Crown Of Besilmer</t>
  </si>
  <si>
    <t>Lust</t>
  </si>
  <si>
    <t>Magic Bedroll</t>
  </si>
  <si>
    <t>Mandrake's Mythical Ice Box</t>
  </si>
  <si>
    <t>Mantle Of Flame</t>
  </si>
  <si>
    <t>Mantle Of Spell Resistance</t>
  </si>
  <si>
    <t>Manual Of Bodily Health</t>
  </si>
  <si>
    <t>Manual Of Clay Golems</t>
  </si>
  <si>
    <t>Manual Of Flesh Golems</t>
  </si>
  <si>
    <t>Manual Of Gainful Exercise</t>
  </si>
  <si>
    <t>Manual Of Golems</t>
  </si>
  <si>
    <t>Manual Of Iron Golems</t>
  </si>
  <si>
    <t>Manual Of Quickness Of Action</t>
  </si>
  <si>
    <t>Manual Of Stone Golems</t>
  </si>
  <si>
    <t>Marlow's Sock</t>
  </si>
  <si>
    <t>Mask Of The Beast</t>
  </si>
  <si>
    <t>Mask Of The Dragon Queen</t>
  </si>
  <si>
    <t>Mask Of The Vizer</t>
  </si>
  <si>
    <t>Mat Of Calming Influence</t>
  </si>
  <si>
    <t>Medallion Of Thoughts</t>
  </si>
  <si>
    <t>Metal Mushroom</t>
  </si>
  <si>
    <t>Miner's Multitool</t>
  </si>
  <si>
    <t>Mirror Of Life Trapping</t>
  </si>
  <si>
    <t>50 Lbs.</t>
  </si>
  <si>
    <t>Mirror Of The Past</t>
  </si>
  <si>
    <t>Mizzium Apparatus</t>
  </si>
  <si>
    <t>Mizzium Mortar</t>
  </si>
  <si>
    <t>Moodmark Paint</t>
  </si>
  <si>
    <t>Mystery Key</t>
  </si>
  <si>
    <t>Nagranai's Comb</t>
  </si>
  <si>
    <t>Navigation Orb</t>
  </si>
  <si>
    <t>Necklace Of Adaptation</t>
  </si>
  <si>
    <t>Necklace Of Apology</t>
  </si>
  <si>
    <t>Necklace Of Blinding Vengeance</t>
  </si>
  <si>
    <t>Necklace Of Counteraction</t>
  </si>
  <si>
    <t>Necklace Of Disappearance</t>
  </si>
  <si>
    <t>Necklace Of Fireballs</t>
  </si>
  <si>
    <t>Necklace Of Poisoning Vengeance</t>
  </si>
  <si>
    <t>Necklace Of Prayer Beads</t>
  </si>
  <si>
    <t>Necklace Of Swift Escape</t>
  </si>
  <si>
    <t>Necklace Of Terrifying Vengeance</t>
  </si>
  <si>
    <t>Necklace Of The Scarab</t>
  </si>
  <si>
    <t>Night Caller</t>
  </si>
  <si>
    <t>Nolzur's Marvelous Pigments</t>
  </si>
  <si>
    <t>Not Today</t>
  </si>
  <si>
    <t>Notebooks Of Message</t>
  </si>
  <si>
    <t>Oketras Wrappings</t>
  </si>
  <si>
    <t>Opal Of The Ild Rune</t>
  </si>
  <si>
    <t>Orb Of Direction</t>
  </si>
  <si>
    <t>Orb Of Dragonkind</t>
  </si>
  <si>
    <t>Orb Of Gonging</t>
  </si>
  <si>
    <t>Orb Of The Stein Rune</t>
  </si>
  <si>
    <t>Orb Of Time</t>
  </si>
  <si>
    <t>Orzhov Keyrune</t>
  </si>
  <si>
    <t>Paladin King’s Crown</t>
  </si>
  <si>
    <t>Paper Bird</t>
  </si>
  <si>
    <t>Parchment Of Remembrance</t>
  </si>
  <si>
    <t>Pearl Of Power</t>
  </si>
  <si>
    <t>Pennant Of The Vind Rune</t>
  </si>
  <si>
    <t>Peregrine Mask</t>
  </si>
  <si>
    <t>Perfume Of Bewitching</t>
  </si>
  <si>
    <t>Periapt Of Health</t>
  </si>
  <si>
    <t>Periapt Of Proof Against Poison</t>
  </si>
  <si>
    <t>Periapt Of Wound Closure</t>
  </si>
  <si>
    <t>Pipe Of Smoke Monsters</t>
  </si>
  <si>
    <t>Piwafwi (Cloak Of Elvenkind)</t>
  </si>
  <si>
    <t>Piwafwi Of Fire Resistance (Cloak Of Elvenkind)</t>
  </si>
  <si>
    <t>Pocket Cabinet</t>
  </si>
  <si>
    <t>Pole Of Angling</t>
  </si>
  <si>
    <t>Pole Of Collapsing</t>
  </si>
  <si>
    <t>Portable Hole</t>
  </si>
  <si>
    <t>Pot Of Awakening</t>
  </si>
  <si>
    <t>Pouch Of Sounds</t>
  </si>
  <si>
    <t>Professor Orb</t>
  </si>
  <si>
    <t>Propeller Helm</t>
  </si>
  <si>
    <t>Pyroconverger</t>
  </si>
  <si>
    <t>Quaal's Feather Token</t>
  </si>
  <si>
    <t>Quaal's Feather Token, Anchor</t>
  </si>
  <si>
    <t>Quaal's Feather Token, Bird</t>
  </si>
  <si>
    <t>Quaal's Feather Token, Fan</t>
  </si>
  <si>
    <t>Quaal's Feather Token, Swan Boat</t>
  </si>
  <si>
    <t>Quaal's Feather Token, Tree</t>
  </si>
  <si>
    <t>Quaal's Feather Token, Whip</t>
  </si>
  <si>
    <t>Quiver Of Ehlonna</t>
  </si>
  <si>
    <t>Rakdos Keyrune</t>
  </si>
  <si>
    <t>Red Dragon Mask</t>
  </si>
  <si>
    <t>Robe Of Eyes</t>
  </si>
  <si>
    <t>Robe Of Scintillating Colors</t>
  </si>
  <si>
    <t>Robe Of Serpents</t>
  </si>
  <si>
    <t>Robe Of Stars</t>
  </si>
  <si>
    <t>Robe Of Summer</t>
  </si>
  <si>
    <t>Robe Of The Archmagi</t>
  </si>
  <si>
    <t>Robe Of Useful Items</t>
  </si>
  <si>
    <t>Rope Of Climbing</t>
  </si>
  <si>
    <t>Rope Of Entanglement</t>
  </si>
  <si>
    <t>Rope Of Mending</t>
  </si>
  <si>
    <t>Ruby Of The War Mage</t>
  </si>
  <si>
    <t>Saddle Of The Cavalier</t>
  </si>
  <si>
    <t>Scarab Of Protection</t>
  </si>
  <si>
    <t>Scribe's Pen</t>
  </si>
  <si>
    <t>Selesnya Keyrune</t>
  </si>
  <si>
    <t>Sending Stones</t>
  </si>
  <si>
    <t>Serpent's Eyes</t>
  </si>
  <si>
    <t>Shard Of The Ise Rune</t>
  </si>
  <si>
    <t>Shenessi's Simple Scorch Tandoor</t>
  </si>
  <si>
    <t>Shiftweave</t>
  </si>
  <si>
    <t>Shocking Shirt</t>
  </si>
  <si>
    <t>Shoes Of The Leaping Lily</t>
  </si>
  <si>
    <t>Shortchange</t>
  </si>
  <si>
    <t>Simic Keyrune</t>
  </si>
  <si>
    <t>Sleepy Time Music Box</t>
  </si>
  <si>
    <t>Slippers Of Spider Climbing</t>
  </si>
  <si>
    <t>Slippers Of The Fancy Dodge</t>
  </si>
  <si>
    <t>Smokepowder</t>
  </si>
  <si>
    <t>Sound Stone</t>
  </si>
  <si>
    <t>Sovereign Glue</t>
  </si>
  <si>
    <t>Spell Gem (Amber)</t>
  </si>
  <si>
    <t>Spell Gem (Bloodstone)</t>
  </si>
  <si>
    <t>Spell Gem (Diamond)</t>
  </si>
  <si>
    <t>Spell Gem (Jade)</t>
  </si>
  <si>
    <t>Spell Gem (Lapis Lazuli)</t>
  </si>
  <si>
    <t>Spell Gem (Obsidian)</t>
  </si>
  <si>
    <t>Spell Gem (Quartz)</t>
  </si>
  <si>
    <t>Spell Gem (Ruby)</t>
  </si>
  <si>
    <t>Spell Gem (Star Ruby)</t>
  </si>
  <si>
    <t>Spell Gem (Topaz)</t>
  </si>
  <si>
    <t>Spellshard</t>
  </si>
  <si>
    <t>Sphere Of Annihilation</t>
  </si>
  <si>
    <t>Spies' Murmur</t>
  </si>
  <si>
    <t>Spoon Of Good Eats</t>
  </si>
  <si>
    <t>Staff Of The Grey</t>
  </si>
  <si>
    <t>Stone Of Controlling Earth Elementals</t>
  </si>
  <si>
    <t>Stone Of Golorr</t>
  </si>
  <si>
    <t>Stone Of Good Luck</t>
  </si>
  <si>
    <t>Stone Of Ill Luck</t>
  </si>
  <si>
    <t>Stonespeaker Crystal</t>
  </si>
  <si>
    <t>Storm In A Bottle</t>
  </si>
  <si>
    <t>Sun Disks</t>
  </si>
  <si>
    <t>Tablecloth Of Purified Food And Drink</t>
  </si>
  <si>
    <t>Talisman Of Pure Good</t>
  </si>
  <si>
    <t>Talisman Of The Sphere</t>
  </si>
  <si>
    <t>Talisman Of Ultimate Evil</t>
  </si>
  <si>
    <t>Talking Doll</t>
  </si>
  <si>
    <t>Tankard Of Sobriety</t>
  </si>
  <si>
    <t>Tasha's Megaphone</t>
  </si>
  <si>
    <t>Tensers Floating Arms</t>
  </si>
  <si>
    <t>The Iron King</t>
  </si>
  <si>
    <t>The Slayer's Cloak</t>
  </si>
  <si>
    <t>Tome Of Clear Thought</t>
  </si>
  <si>
    <t>Tome Of Leadership And Influence</t>
  </si>
  <si>
    <t>Tome Of The Stilled Tongue</t>
  </si>
  <si>
    <t>Tome Of Understanding</t>
  </si>
  <si>
    <t>Truly Portable Ram</t>
  </si>
  <si>
    <t>Universal Solvent</t>
  </si>
  <si>
    <t>Urgent Ram</t>
  </si>
  <si>
    <t>Vest Of Feather Fall</t>
  </si>
  <si>
    <t>Veteran's Cane</t>
  </si>
  <si>
    <t>Wand Sheath</t>
  </si>
  <si>
    <t>Warming Vest</t>
  </si>
  <si>
    <t>Weird Tank</t>
  </si>
  <si>
    <t>Well Of Many Worlds</t>
  </si>
  <si>
    <t>Wheel Of Wind And Water</t>
  </si>
  <si>
    <t>White Copper Ring</t>
  </si>
  <si>
    <t>White Dragon Mask</t>
  </si>
  <si>
    <t>Wind Fan</t>
  </si>
  <si>
    <t>Winged Boots</t>
  </si>
  <si>
    <t>Wings Of Flying</t>
  </si>
  <si>
    <t>Wingwear</t>
  </si>
  <si>
    <t>Wynn's Puzzlebox</t>
  </si>
  <si>
    <t>Wyrmskull Throne</t>
  </si>
  <si>
    <t>Instrument Of Illusions</t>
  </si>
  <si>
    <t>Wondrous Item, Instrument</t>
  </si>
  <si>
    <t>Instrument Of Scribing</t>
  </si>
  <si>
    <t>Instrument Of The Bards, Anstruth Harp</t>
  </si>
  <si>
    <t>Instrument Of The Bards, Canaith Mandolin</t>
  </si>
  <si>
    <t>Instrument Of The Bards, Cli Lyre</t>
  </si>
  <si>
    <t>Instrument Of The Bards, Doss Lute</t>
  </si>
  <si>
    <t>Instrument Of The Bards, Fochlucan Bandore</t>
  </si>
  <si>
    <t>Instrument Of The Bards, Mac-Fuirmidh Cittern</t>
  </si>
  <si>
    <t>Instrument Of The Bards, Ollamh Harp</t>
  </si>
  <si>
    <t>Pipes Of Haunting</t>
  </si>
  <si>
    <t>Pipes Of The Sewers</t>
  </si>
  <si>
    <t>Wand Of Orcus</t>
  </si>
  <si>
    <t>Wondrous Item, Simple Weapon, Wand</t>
  </si>
  <si>
    <t>Bag Of Chicks, Gray</t>
  </si>
  <si>
    <t>Wondrous Prank</t>
  </si>
  <si>
    <t>Bag Of Exploding Balls</t>
  </si>
  <si>
    <t>Bag Of False Gold</t>
  </si>
  <si>
    <t>Bathrobe Of The Archmagi</t>
  </si>
  <si>
    <t>Dirty Copper Coin</t>
  </si>
  <si>
    <t>Everlasting Rations</t>
  </si>
  <si>
    <t>Foreverburning Torch</t>
  </si>
  <si>
    <t>Helm Of Paradoxes</t>
  </si>
  <si>
    <t>Horrid Mirror</t>
  </si>
  <si>
    <t>Key Of Hopefullness</t>
  </si>
  <si>
    <t>Lollipop Of Dreadful Fate</t>
  </si>
  <si>
    <t>Lucem Phobic Whoopee Cushion</t>
  </si>
  <si>
    <t>Mirror Of Recent Past</t>
  </si>
  <si>
    <t>Orb Of The Dragons-Kin</t>
  </si>
  <si>
    <t>Paint Brush Of Color Spray</t>
  </si>
  <si>
    <t>Paint Of Misspelling</t>
  </si>
  <si>
    <t>Piggy Token</t>
  </si>
  <si>
    <t>Portable Whole</t>
  </si>
  <si>
    <t>Potion Of Wakefulness</t>
  </si>
  <si>
    <t>Prism Glasses</t>
  </si>
  <si>
    <t>Quiet Time Music Box</t>
  </si>
  <si>
    <t>Quill Of Dictation</t>
  </si>
  <si>
    <t>Ratty Token</t>
  </si>
  <si>
    <t>Ring Of Alertness</t>
  </si>
  <si>
    <t>Rod Of Unfortunate Misunderstanding</t>
  </si>
  <si>
    <t>Sap Spigot</t>
  </si>
  <si>
    <t>Sash Of The Scorpion</t>
  </si>
  <si>
    <t>Scroll Of Dorkness</t>
  </si>
  <si>
    <t>Scroll Of Mud To Roc</t>
  </si>
  <si>
    <t>Scroll Of Raising Dead</t>
  </si>
  <si>
    <t>Scroll Of Rock To Roll</t>
  </si>
  <si>
    <t>Sponge Of Holding</t>
  </si>
  <si>
    <t>Sunstick</t>
  </si>
  <si>
    <t>Wand Of Stone Shapes</t>
  </si>
  <si>
    <t>Wand Of Wall Of Mice</t>
  </si>
  <si>
    <t>Aleeian Wine, Elven</t>
  </si>
  <si>
    <t>Foodstuffs</t>
  </si>
  <si>
    <t>A mummified goblin hand</t>
  </si>
  <si>
    <t>Trinkets</t>
  </si>
  <si>
    <t>Almond Oil</t>
  </si>
  <si>
    <t>10 Gp/Gal</t>
  </si>
  <si>
    <t>A piece of crystal that faintly glows in the moonlight</t>
  </si>
  <si>
    <t>Almonds</t>
  </si>
  <si>
    <t>3 Gp/Lb</t>
  </si>
  <si>
    <t>A gold coin minted in an unknown land</t>
  </si>
  <si>
    <t>Angelica</t>
  </si>
  <si>
    <t>A diary written in a language you don't know</t>
  </si>
  <si>
    <t>Anise</t>
  </si>
  <si>
    <t>3 Cp</t>
  </si>
  <si>
    <t>A brass ring that never tarnishes</t>
  </si>
  <si>
    <t>Apples</t>
  </si>
  <si>
    <t>1 Gp/Lb.</t>
  </si>
  <si>
    <t>An old chess piece made from glass</t>
  </si>
  <si>
    <t>Apricots</t>
  </si>
  <si>
    <t>15 Gp/Lb.</t>
  </si>
  <si>
    <t>A pair of knucklebone dice, each with a skull symbol on the side that would normally show six pips</t>
  </si>
  <si>
    <t>Barley</t>
  </si>
  <si>
    <t>1 Gp/Lb</t>
  </si>
  <si>
    <t>A small idol depicting a nightmarish creature that gives you unsettling dreams when you sleep near it</t>
  </si>
  <si>
    <t>Basil</t>
  </si>
  <si>
    <t>A rope necklace from which dangles four mummified elf fingers</t>
  </si>
  <si>
    <t>Beef, Corned</t>
  </si>
  <si>
    <t>3 Gp/Lb.</t>
  </si>
  <si>
    <t>The deed for a parcel of land in a realm unknown to you</t>
  </si>
  <si>
    <t>Beef, Dried</t>
  </si>
  <si>
    <t>5 Gp/Lb.</t>
  </si>
  <si>
    <t>A 1-ounce block made from an unknown material</t>
  </si>
  <si>
    <t>Beef, Jerked</t>
  </si>
  <si>
    <t>7 Gp/Lb.</t>
  </si>
  <si>
    <t>A small cloth doll skewered with needles</t>
  </si>
  <si>
    <t>Beef, Sausage</t>
  </si>
  <si>
    <t>2 Gp/Lb.</t>
  </si>
  <si>
    <t>A tooth from an unknown beast</t>
  </si>
  <si>
    <t>Beef, Smoked</t>
  </si>
  <si>
    <t>4 Gp/Lb.</t>
  </si>
  <si>
    <t>An enormous scale, perhaps from a dragon</t>
  </si>
  <si>
    <t>Bergamot</t>
  </si>
  <si>
    <t>A bright green feather</t>
  </si>
  <si>
    <t>Borage</t>
  </si>
  <si>
    <t>An old divination card bearing your likeness</t>
  </si>
  <si>
    <t>Buckwheat</t>
  </si>
  <si>
    <t>A glass orb filled with moving smoke</t>
  </si>
  <si>
    <t>Buffalo, Dried</t>
  </si>
  <si>
    <t>30 Gp/Lb.</t>
  </si>
  <si>
    <t>A 1-pound egg with a bright red shell</t>
  </si>
  <si>
    <t>Buffalo, Jerked</t>
  </si>
  <si>
    <t>45 Gp/Lb.</t>
  </si>
  <si>
    <t>A pipe that blows bubbles</t>
  </si>
  <si>
    <t>Caraway</t>
  </si>
  <si>
    <t>A glass jar containing a weird bit of flesh floating in pickling fluid</t>
  </si>
  <si>
    <t>Cardamon</t>
  </si>
  <si>
    <t>A tiny gnome-crafted music box that plays a song you dimly remember from your childhood</t>
  </si>
  <si>
    <t>Carrots</t>
  </si>
  <si>
    <t>1 Gp/Oz.</t>
  </si>
  <si>
    <t>A small wooden statuette of a smug halfling</t>
  </si>
  <si>
    <t>Cashews</t>
  </si>
  <si>
    <t>20 Gp/Lb</t>
  </si>
  <si>
    <t>A brass orb etched with strange runes</t>
  </si>
  <si>
    <t>Cherries</t>
  </si>
  <si>
    <t>5 Sp/Oz.</t>
  </si>
  <si>
    <t>A multicolored stone disk</t>
  </si>
  <si>
    <t>Chestnuts</t>
  </si>
  <si>
    <t>A tiny silver icon of a raven</t>
  </si>
  <si>
    <t>Chick Peas</t>
  </si>
  <si>
    <t>A bag containing forty-seven humanoid teeth, one of which is rotten</t>
  </si>
  <si>
    <t>Chilies</t>
  </si>
  <si>
    <t>25 Gp/Lb.</t>
  </si>
  <si>
    <t>A shard of obsidian that always feels warm to the touch</t>
  </si>
  <si>
    <t>Chives</t>
  </si>
  <si>
    <t>A dragon's bony talon hanging from a plain leather necklace</t>
  </si>
  <si>
    <t>A pair of old socks</t>
  </si>
  <si>
    <t>Clary</t>
  </si>
  <si>
    <t>A blank book whose pages refuse to hold ink, chalk, graphite, or any other substance or marking</t>
  </si>
  <si>
    <t>Cloves</t>
  </si>
  <si>
    <t>A silver badge in the shape of a five-pointed star</t>
  </si>
  <si>
    <t>Coconut</t>
  </si>
  <si>
    <t>50 Gp/Lb.</t>
  </si>
  <si>
    <t>A knife that belonged to a relative</t>
  </si>
  <si>
    <t>Cod, Salted</t>
  </si>
  <si>
    <t>A glass vial filled with nail clippings</t>
  </si>
  <si>
    <t>Cod, Smoked</t>
  </si>
  <si>
    <t>A rectangular metal device with two tiny metal cups on one end that throws sparks when wet</t>
  </si>
  <si>
    <t>Coffee</t>
  </si>
  <si>
    <t>A white, sequined glove sized for a human</t>
  </si>
  <si>
    <t>Coriander</t>
  </si>
  <si>
    <t>A vest with one hundred tiny pockets</t>
  </si>
  <si>
    <t>Costmary</t>
  </si>
  <si>
    <t>A small, weightless stone block</t>
  </si>
  <si>
    <t>Cubeb</t>
  </si>
  <si>
    <t>A tiny sketch portrait of a goblin</t>
  </si>
  <si>
    <t>Cumin</t>
  </si>
  <si>
    <t>An empty glass vial that smells of perfume when opened</t>
  </si>
  <si>
    <t>Currants</t>
  </si>
  <si>
    <t>1 Sp/Oz.</t>
  </si>
  <si>
    <t>A gemstone that looks like a lump of coal when examined by anyone but you</t>
  </si>
  <si>
    <t>Dates</t>
  </si>
  <si>
    <t>5 Gp/Oz.</t>
  </si>
  <si>
    <t>A scrap of cloth from an old banner</t>
  </si>
  <si>
    <t>Dillweed</t>
  </si>
  <si>
    <t>A rank insignia from a lost legionnaire</t>
  </si>
  <si>
    <t>Dragonbite Bitter</t>
  </si>
  <si>
    <t>A tiny silver bell without a clapper</t>
  </si>
  <si>
    <t>Dwarfhead Stout</t>
  </si>
  <si>
    <t>A mechanical canary inside a gnomish lamp</t>
  </si>
  <si>
    <t>Elderberries</t>
  </si>
  <si>
    <t>A tiny chest carved to look like it has numerous feet on the bottom</t>
  </si>
  <si>
    <t>Fennel</t>
  </si>
  <si>
    <t>Seed 1 Sp</t>
  </si>
  <si>
    <t>A dead sprite inside a clear glass bottle</t>
  </si>
  <si>
    <t>Fenugreek</t>
  </si>
  <si>
    <t>A metal can that has no opening but sounds as if it is filled with liquid, sand, spiders, or broken glass (your choice)</t>
  </si>
  <si>
    <t>Fig</t>
  </si>
  <si>
    <t>7 Gp/Oz.</t>
  </si>
  <si>
    <t>A glass orb filled with water, in which swims a clockwork goldfish</t>
  </si>
  <si>
    <t>Frenzywater</t>
  </si>
  <si>
    <t>A silver spoon with an 'M' engraved on the handle</t>
  </si>
  <si>
    <t>Frostwine</t>
  </si>
  <si>
    <t>40 Gp</t>
  </si>
  <si>
    <t>A whistle made from gold-colored wood</t>
  </si>
  <si>
    <t>Garlic</t>
  </si>
  <si>
    <t>A dead scarab beetle the size of your hand</t>
  </si>
  <si>
    <t>Garnet Wine, Dwarven</t>
  </si>
  <si>
    <t>Two toy soldiers, one with a missing head</t>
  </si>
  <si>
    <t>A small box filled with different-sized buttons</t>
  </si>
  <si>
    <t>Golden Light, Gnome</t>
  </si>
  <si>
    <t>A candle that can't be lit</t>
  </si>
  <si>
    <t>Green Beans</t>
  </si>
  <si>
    <t>2 Sp/Oz.</t>
  </si>
  <si>
    <t>A tiny cage with no door</t>
  </si>
  <si>
    <t>Green Peas</t>
  </si>
  <si>
    <t>2 Sp/Lb.</t>
  </si>
  <si>
    <t>An old key</t>
  </si>
  <si>
    <t>Hazelnut Oil</t>
  </si>
  <si>
    <t>3 Gp/Gal</t>
  </si>
  <si>
    <t>An indecipherable treasure map</t>
  </si>
  <si>
    <t>Hazelnuts</t>
  </si>
  <si>
    <t>5 Sp/Lb</t>
  </si>
  <si>
    <t>A hilt from a broken sword</t>
  </si>
  <si>
    <t>Herring, Pickled</t>
  </si>
  <si>
    <t>A rabbit's foot</t>
  </si>
  <si>
    <t>Herring, Salted</t>
  </si>
  <si>
    <t>A glass eye</t>
  </si>
  <si>
    <t>Hickory Nuts</t>
  </si>
  <si>
    <t>200 Gp/Lb.</t>
  </si>
  <si>
    <t>A cameo carved in the likeness of a hideous person</t>
  </si>
  <si>
    <t>1 Sp/Pt.</t>
  </si>
  <si>
    <t>A silver skull the size of a coin</t>
  </si>
  <si>
    <t>Horehound</t>
  </si>
  <si>
    <t>An alabaster mask</t>
  </si>
  <si>
    <t>Horseradish</t>
  </si>
  <si>
    <t>A pyramid of sticky black incense that smells very bad</t>
  </si>
  <si>
    <t>Hyssop</t>
  </si>
  <si>
    <t>A nightcap that, when worn, gives you pleasant dreams</t>
  </si>
  <si>
    <t>Juniper</t>
  </si>
  <si>
    <t>A single caltrop made from bone</t>
  </si>
  <si>
    <t>Kragg, Orc</t>
  </si>
  <si>
    <t>A gold monocle frame without the lens</t>
  </si>
  <si>
    <t>Laurel</t>
  </si>
  <si>
    <t>A 1-inch cube, each side painted a different color</t>
  </si>
  <si>
    <t>Lemon Balm</t>
  </si>
  <si>
    <t>A crystal knob from a door</t>
  </si>
  <si>
    <t>Lentils</t>
  </si>
  <si>
    <t>2 Gp/Lb</t>
  </si>
  <si>
    <t>A small packet filled with pink dust</t>
  </si>
  <si>
    <t>Liquorice Root</t>
  </si>
  <si>
    <t>A fragment of a beautiful song, written as musical notes on two pieces of parchment</t>
  </si>
  <si>
    <t>Lotus</t>
  </si>
  <si>
    <t>100 Gp/Oz.</t>
  </si>
  <si>
    <t>A silver teardrop earring made from a real teardrop</t>
  </si>
  <si>
    <t>Lovage</t>
  </si>
  <si>
    <t>The shell of an egg painted with scenes of human misery in disturbing detail</t>
  </si>
  <si>
    <t>A fan that, when unfolded, shows a sleeping cat</t>
  </si>
  <si>
    <t>Maple Sugar</t>
  </si>
  <si>
    <t>75 Gp/Gal.</t>
  </si>
  <si>
    <t>A set of bone pipes</t>
  </si>
  <si>
    <t>Marjoram</t>
  </si>
  <si>
    <t>A four-leaf clover pressed inside a book discussing manners and etiquette</t>
  </si>
  <si>
    <t>Marzipan</t>
  </si>
  <si>
    <t>20 Gp/Oz.</t>
  </si>
  <si>
    <t>A sheet of parchment upon which is drawn a complex mechanical contraption</t>
  </si>
  <si>
    <t>Mead, Elven</t>
  </si>
  <si>
    <t>An ornate scabbard that fits no blade you have found so far</t>
  </si>
  <si>
    <t>Millet</t>
  </si>
  <si>
    <t>7 Sp/Lb</t>
  </si>
  <si>
    <t>An invitation to a party where a murder happened</t>
  </si>
  <si>
    <t>Mint</t>
  </si>
  <si>
    <t>A bronze pentacle with an etching of a rat's head in its center</t>
  </si>
  <si>
    <t>5 Sp/Pt.</t>
  </si>
  <si>
    <t>A purple handkerchief embroidered with the name of a powerful archmage</t>
  </si>
  <si>
    <t>Moondrop, Elven</t>
  </si>
  <si>
    <t>220 Gp</t>
  </si>
  <si>
    <t>Half of a floorplan for a temple, castle, or some other structure</t>
  </si>
  <si>
    <t>Mushroom Wine</t>
  </si>
  <si>
    <t>A bit of folded cloth that, when unfolded, turns into a stylish cap</t>
  </si>
  <si>
    <t>Mushrooms</t>
  </si>
  <si>
    <t>A receipt of deposit at a bank in a far-flung city</t>
  </si>
  <si>
    <t>Mustard Seed</t>
  </si>
  <si>
    <t>A diary with seven missing pages</t>
  </si>
  <si>
    <t>Nutmeg</t>
  </si>
  <si>
    <t>An empty silver snuffbox bearing an inscription on the surface that says "dreams"</t>
  </si>
  <si>
    <t>Oats</t>
  </si>
  <si>
    <t>An iron holy symbol devoted to an unknown god</t>
  </si>
  <si>
    <t>Olive Oil</t>
  </si>
  <si>
    <t>5 Gp/Gal</t>
  </si>
  <si>
    <t>A book that tells the story of a legendary hero's rise and fall, with the last chapter missing</t>
  </si>
  <si>
    <t>Onion</t>
  </si>
  <si>
    <t>A vial of dragon blood</t>
  </si>
  <si>
    <t>Oregano</t>
  </si>
  <si>
    <t>An ancient arrow of elven design</t>
  </si>
  <si>
    <t>Paprika</t>
  </si>
  <si>
    <t>30 Gp/Oz.</t>
  </si>
  <si>
    <t>A needle that never bends</t>
  </si>
  <si>
    <t>Parsley</t>
  </si>
  <si>
    <t>An ornate brooch of dwarven design</t>
  </si>
  <si>
    <t>Peaches</t>
  </si>
  <si>
    <t>An empty wine bottle bearing a pretty label that says, "The Wizard of Wines Winery, Red Dragon Crush, 331422-W"</t>
  </si>
  <si>
    <t>Pears</t>
  </si>
  <si>
    <t>A mosaic tile with a multicolored, glazed surface</t>
  </si>
  <si>
    <t>Pepper</t>
  </si>
  <si>
    <t>A petrified mouse</t>
  </si>
  <si>
    <t>Pimento</t>
  </si>
  <si>
    <t>40 Gp/Oz.</t>
  </si>
  <si>
    <t>A black pirate flag adorned with a dragon's skull and crossbones</t>
  </si>
  <si>
    <t>Pine Nuts</t>
  </si>
  <si>
    <t>10 Gp/Lb</t>
  </si>
  <si>
    <t>A tiny mechanical crab or spider that moves about when it's not being observed</t>
  </si>
  <si>
    <t>Pineapple</t>
  </si>
  <si>
    <t>150 Gp/Lb.</t>
  </si>
  <si>
    <t>A glass jar containing lard with a label that reads, "Griffon Grease"</t>
  </si>
  <si>
    <t>Pistachios</t>
  </si>
  <si>
    <t>15 Gp/Lb</t>
  </si>
  <si>
    <t>A wooden box with a ceramic bottom that holds a living worm with a head on each end of its body</t>
  </si>
  <si>
    <t>Poppy Seed</t>
  </si>
  <si>
    <t>A metal urn containing the ashes of a hero</t>
  </si>
  <si>
    <t>Pork, Bacon</t>
  </si>
  <si>
    <t>A compass that always points to Mulmaster</t>
  </si>
  <si>
    <t>Pork, Ham</t>
  </si>
  <si>
    <t>A paper fan that won't produce a breeze no matter how hard it's waved</t>
  </si>
  <si>
    <t>Pork, Salted</t>
  </si>
  <si>
    <t>A petrified potato that resembles someone important to you</t>
  </si>
  <si>
    <t>Pork, Sausage</t>
  </si>
  <si>
    <t>A glass cup that can only be filled half way no matter how much liquid is poured into it</t>
  </si>
  <si>
    <t>Prunes</t>
  </si>
  <si>
    <t>A mirror that only shows the back of your head</t>
  </si>
  <si>
    <t>Pulsch Brown Ale</t>
  </si>
  <si>
    <t>A small glass bird that when set down near water dips its head in as if to get a drink</t>
  </si>
  <si>
    <t>Raisins</t>
  </si>
  <si>
    <t>A lady's coin purse containing two sharp fangs</t>
  </si>
  <si>
    <t>Rapeseed Oil</t>
  </si>
  <si>
    <t>1 Sp/Gal</t>
  </si>
  <si>
    <t>A small sea conch with the words "From the beginning" painted on the lip</t>
  </si>
  <si>
    <t>Rice</t>
  </si>
  <si>
    <t>5 Gp/Lb</t>
  </si>
  <si>
    <t>A frost-covered silver locket that's frozen shut</t>
  </si>
  <si>
    <t>Rose Hips</t>
  </si>
  <si>
    <t>A seal which imprints a mysterious, unknown coat of arms into hard rock</t>
  </si>
  <si>
    <t>Rosemary</t>
  </si>
  <si>
    <t>A small wooden doll that when held brings back fond memories</t>
  </si>
  <si>
    <t>Rye</t>
  </si>
  <si>
    <t>15 Sp/Lb</t>
  </si>
  <si>
    <t>A small handmirror which only reflects inanimate objects</t>
  </si>
  <si>
    <t>Safflower Oil</t>
  </si>
  <si>
    <t>2 Sp/Gal</t>
  </si>
  <si>
    <t>A glass eyeball that looks about of its own accordance, and can roll around</t>
  </si>
  <si>
    <t>Saffron</t>
  </si>
  <si>
    <t>65 Gp</t>
  </si>
  <si>
    <t>A glass orb that replicates yesterday's weather inside itself</t>
  </si>
  <si>
    <t>Salmon, Salted</t>
  </si>
  <si>
    <t>10 Gp/Lb.</t>
  </si>
  <si>
    <t>A drinking cup, that randomly fills with fresh or salt water. Refilling once emptied</t>
  </si>
  <si>
    <t>Salmon, Smoked</t>
  </si>
  <si>
    <t>A deep blue piece of flint, that when struck with steel produces not a spark but a drop of water</t>
  </si>
  <si>
    <t>A conch shell which is always damp and constantly drips saltwater</t>
  </si>
  <si>
    <t>Sardines</t>
  </si>
  <si>
    <t>A charred, half-melted pewter clasp that glows as if smoldering but releases no heat</t>
  </si>
  <si>
    <t>Sarsaparilla</t>
  </si>
  <si>
    <t>10 Gp/Oz.</t>
  </si>
  <si>
    <t>A clockwork finch that flaps its wings in the presence of a breeze</t>
  </si>
  <si>
    <t>Sesame Oil</t>
  </si>
  <si>
    <t>An unbreakable sealed jar of glowing water that hums when shaken</t>
  </si>
  <si>
    <t>Sorghum</t>
  </si>
  <si>
    <t>3 Sp/Pt.</t>
  </si>
  <si>
    <t>A small, finely polished geode whose crystals slowly fade between every color of the spectrum</t>
  </si>
  <si>
    <t>Spiderblood, Drow</t>
  </si>
  <si>
    <t>A rough stone eye pulled from a petrified creature</t>
  </si>
  <si>
    <t>A stone smoking pipe that never needs lighting</t>
  </si>
  <si>
    <t>Sunflower Oil</t>
  </si>
  <si>
    <t>3 Sp/Gal</t>
  </si>
  <si>
    <t>A small whistle, that when blown, whispers a name of a person or place unknown to you, instead of the whistle sound</t>
  </si>
  <si>
    <t>Sweet Cicely</t>
  </si>
  <si>
    <t>A fist sized rock that "beats" like a heart</t>
  </si>
  <si>
    <t>Tarragon</t>
  </si>
  <si>
    <t>A pair of bronze scissors in the shape of a pair of leaping dolphins</t>
  </si>
  <si>
    <t>Thudrud, Goblin</t>
  </si>
  <si>
    <t>A bronze oil lamp which is rumored to have once held a genie</t>
  </si>
  <si>
    <t>Thyme</t>
  </si>
  <si>
    <t>A single gauntlet inscribed with a fire motif and an unfamiliar name in Primordial</t>
  </si>
  <si>
    <t>Tobacco</t>
  </si>
  <si>
    <t>5 Sp/Lb.</t>
  </si>
  <si>
    <t>A one-eyed little fish inside a spherical vial, much bigger than the vial's neck, He has a cunning look</t>
  </si>
  <si>
    <t>Tomatoes</t>
  </si>
  <si>
    <t>The tiny skull of a rabbit that whispers scathing insults when nobody is looking</t>
  </si>
  <si>
    <t>Turmeric</t>
  </si>
  <si>
    <t>A rag doll in the likeness of an owlbear</t>
  </si>
  <si>
    <t>Vanilla</t>
  </si>
  <si>
    <t>75 Gp/Oz.</t>
  </si>
  <si>
    <t>The desiccated body of a small eight-legged black lizard</t>
  </si>
  <si>
    <t>Walnut Oil</t>
  </si>
  <si>
    <t>2 Gp/Gal</t>
  </si>
  <si>
    <t>A small toy boat made with a walnut shell, toothpick, and piece of cloth</t>
  </si>
  <si>
    <t>Walnuts</t>
  </si>
  <si>
    <t>3 Sp/Lb</t>
  </si>
  <si>
    <t>A small pocket mirror that slowly fogs over while held</t>
  </si>
  <si>
    <t>Walnuts, Black</t>
  </si>
  <si>
    <t>100 Gp/Lb.</t>
  </si>
  <si>
    <t>Wind chimes that glow when the wind blows</t>
  </si>
  <si>
    <t>1 Cp/Lb</t>
  </si>
  <si>
    <t>A small, clay square with an unknown rune etched into one side</t>
  </si>
  <si>
    <t>Woodruff</t>
  </si>
  <si>
    <t>A tea kettle that heats itself when filled with water</t>
  </si>
  <si>
    <t>Camel</t>
  </si>
  <si>
    <t>Mount</t>
  </si>
  <si>
    <t>1,400 Lb.</t>
  </si>
  <si>
    <t>An old scratched monocle which shows an underwater landscape whenever someone looks through it</t>
  </si>
  <si>
    <t>Donkey</t>
  </si>
  <si>
    <t>800 Lb.</t>
  </si>
  <si>
    <t>A rose carved from coral</t>
  </si>
  <si>
    <t>Draft Horse</t>
  </si>
  <si>
    <t>1500 Lb.</t>
  </si>
  <si>
    <t>A set of dice with elemental symbols and primordial runes instead of pips or numbers</t>
  </si>
  <si>
    <t>Mastiff</t>
  </si>
  <si>
    <t>150 Lb.</t>
  </si>
  <si>
    <t>An amulet filled with liquid that churns, freezes, or boils to match it's wearer's mood</t>
  </si>
  <si>
    <t>Mule</t>
  </si>
  <si>
    <t>A small silver bell that makes a sound like quiet, distant thunder when it's struck</t>
  </si>
  <si>
    <t>Pony</t>
  </si>
  <si>
    <t>A small vial of black sand that glows slightly in the moonlight</t>
  </si>
  <si>
    <t>Riding Horse</t>
  </si>
  <si>
    <t>1100 Lb.</t>
  </si>
  <si>
    <t>A small whale tooth with etched with an image of waves crashing upon a beach</t>
  </si>
  <si>
    <t>Alchemical Materials, Exotic</t>
  </si>
  <si>
    <t>18 Gp</t>
  </si>
  <si>
    <t>Trade Good</t>
  </si>
  <si>
    <t>An hourglass in which the sands pour upward instead of downward</t>
  </si>
  <si>
    <t>Alchemical Materials, Rare</t>
  </si>
  <si>
    <t>A glass pendant with a hole in the center that a mild breeze always blows out of</t>
  </si>
  <si>
    <t>Alchemical Materials, Unusual</t>
  </si>
  <si>
    <t>A soft feather that falls like a stone when dropped</t>
  </si>
  <si>
    <t>Arcane Material, Exotic</t>
  </si>
  <si>
    <t>A large transparent gem that, when gripped tightly, whispers in Terran</t>
  </si>
  <si>
    <t>Arcane Material, Rare</t>
  </si>
  <si>
    <t>A small crystal snowglobe that, when shaken, seems to form silhouettes of dancing forms</t>
  </si>
  <si>
    <t>Arcane Material, Unique</t>
  </si>
  <si>
    <t>60gp</t>
  </si>
  <si>
    <t>Half of a palm-sized geode that pulses dimly with purple light</t>
  </si>
  <si>
    <t>Canvas (1 Sq. Yd.)</t>
  </si>
  <si>
    <t>15 Oz.</t>
  </si>
  <si>
    <t>A book filled with writing that only appears when the book is held underwater</t>
  </si>
  <si>
    <t>Chicken, Meat</t>
  </si>
  <si>
    <t>A sealed envelope made of red leather that you haven't been able to open. It smells of campfire</t>
  </si>
  <si>
    <t>Chicken. Live</t>
  </si>
  <si>
    <t>A locket of hair that is rumored to have come from a famed fire genasi</t>
  </si>
  <si>
    <t>Flint and steel that, when used to start a fire, creates a random colored flame</t>
  </si>
  <si>
    <t>Cosmetics, Common</t>
  </si>
  <si>
    <t>A blank piece of wet parchment that never seems to dry</t>
  </si>
  <si>
    <t>Cosmetics, Exotic</t>
  </si>
  <si>
    <t>20 Sp</t>
  </si>
  <si>
    <t>A small puzzle box made of brass, that is slightly warm to the touch</t>
  </si>
  <si>
    <t>Cosmetics, Rare</t>
  </si>
  <si>
    <t>A cloudy chunk of glass that is said to hold a spark of breath from a blue dragon</t>
  </si>
  <si>
    <t>Cosmetics, Unusual</t>
  </si>
  <si>
    <t>A crude chalice made of coal</t>
  </si>
  <si>
    <t>Cotton Cloth (1 Sq. Yd.)</t>
  </si>
  <si>
    <t>5 Oz.</t>
  </si>
  <si>
    <t>A miniature brass horn, silent when played, but fills the air with the scent of warm and exotic spices</t>
  </si>
  <si>
    <t>Cow</t>
  </si>
  <si>
    <t>1600 Lb.</t>
  </si>
  <si>
    <t>An eye-sized blue pearl that floats in salt water</t>
  </si>
  <si>
    <t>Dried Goods, Common</t>
  </si>
  <si>
    <t>A tuning fork made from a dark metal which glows with a pale, white light during thunderstorms</t>
  </si>
  <si>
    <t>Dried Goods, Rare</t>
  </si>
  <si>
    <t>A small vial that is always filled with the smell of autumn wind</t>
  </si>
  <si>
    <t>Dried Goods, Unusual</t>
  </si>
  <si>
    <t>10 Sp</t>
  </si>
  <si>
    <t>A clear marble that slowly rolls toward the nearest source of running water</t>
  </si>
  <si>
    <t>Fabric, Common</t>
  </si>
  <si>
    <t>50 Lb.</t>
  </si>
  <si>
    <t>A small collapsible silver cup that perspires constantly when opened</t>
  </si>
  <si>
    <t>Fabric, Exotic</t>
  </si>
  <si>
    <t>An hourglass that tells time with falling mist instead of sand</t>
  </si>
  <si>
    <t>Fabric, Fine</t>
  </si>
  <si>
    <t>An ornate razor, which only cuts in freezing cold temperature</t>
  </si>
  <si>
    <t>Fabric, Unusual</t>
  </si>
  <si>
    <t>19 Gp</t>
  </si>
  <si>
    <t>A shark tooth covered in tiny etched words from a lost language</t>
  </si>
  <si>
    <t>Flour</t>
  </si>
  <si>
    <t>A large brass coin with no markings or images on it</t>
  </si>
  <si>
    <t>Furniture, Exotic</t>
  </si>
  <si>
    <t>A small wooden box filled with a strange red clay</t>
  </si>
  <si>
    <t>Furniture, Fine</t>
  </si>
  <si>
    <t>A necklace with a small, rusted iron anchor</t>
  </si>
  <si>
    <t>Furniture, Plain</t>
  </si>
  <si>
    <t>A small brass flute adorned with silver wire that is always faintly sounding</t>
  </si>
  <si>
    <t>Furs And Hides, Common</t>
  </si>
  <si>
    <t>A red and black Aarakocra feather</t>
  </si>
  <si>
    <t>Furs And Hides, Exotic</t>
  </si>
  <si>
    <t>35 Gp</t>
  </si>
  <si>
    <t>A palm-sized stone with a hole in it, through which can be heard a constantly whispering wind</t>
  </si>
  <si>
    <t>Furs And Hides, Monstrous</t>
  </si>
  <si>
    <t>A small conch shell covered in black crystal</t>
  </si>
  <si>
    <t>Furs And Hides, Rare</t>
  </si>
  <si>
    <t>A small music box made of brass. It features a pair of tiny automatons that resemble Azer working at a forge</t>
  </si>
  <si>
    <t>Furs And Hides, Unusual</t>
  </si>
  <si>
    <t>A glass jar containing the preserved corpse of an unfamiliar aquatic creature</t>
  </si>
  <si>
    <t>Goat</t>
  </si>
  <si>
    <t>A piece of petrified wood carved into the shape of a seashell</t>
  </si>
  <si>
    <t>Gold</t>
  </si>
  <si>
    <t>A wooden puzzle cube covered in elemental symbols</t>
  </si>
  <si>
    <t>A small stone cube that acts as a magnet when placed against another stone</t>
  </si>
  <si>
    <t>Linen (1 Sq. Yd.)</t>
  </si>
  <si>
    <t>A ring made of a white metal. On the inside is a name etched in Auran</t>
  </si>
  <si>
    <t>Lumber, Exotic</t>
  </si>
  <si>
    <t>38 Gp</t>
  </si>
  <si>
    <t>A bracelet made of silvered fish hooks</t>
  </si>
  <si>
    <t>Lumber, Local</t>
  </si>
  <si>
    <t>A journal filled with poetry hand-written in Primordial</t>
  </si>
  <si>
    <t>Lumber, Unusual</t>
  </si>
  <si>
    <t>17 Gp</t>
  </si>
  <si>
    <t>A yellow gemstone that glows dimly when a storm is nearby</t>
  </si>
  <si>
    <t>Ox</t>
  </si>
  <si>
    <t>1200 Lb.</t>
  </si>
  <si>
    <t>A charred chisel with an unfamiliar symbol stamped into its base</t>
  </si>
  <si>
    <t>Paints And Dyes, Common</t>
  </si>
  <si>
    <t>A canteen filled with a foul smelling orange mud</t>
  </si>
  <si>
    <t>Paints And Dyes, Exotic</t>
  </si>
  <si>
    <t>37 Gp</t>
  </si>
  <si>
    <t>A faceless doll made of driftwood</t>
  </si>
  <si>
    <t>Paints And Dyes, Rare</t>
  </si>
  <si>
    <t>A heavy iron key bearing the name of a ship long lost to the sea</t>
  </si>
  <si>
    <t>Paints And Dyes, Unusual</t>
  </si>
  <si>
    <t>A small jewelry box made from the shell of a turtle</t>
  </si>
  <si>
    <t>Perfume, Common</t>
  </si>
  <si>
    <t>A chess piece fashioned to look like fire myrmidon</t>
  </si>
  <si>
    <t>Perfume, Exotic</t>
  </si>
  <si>
    <t>A spinning top with an image of one of the four elements on each side</t>
  </si>
  <si>
    <t>Perfume, Rare</t>
  </si>
  <si>
    <t>A single hoop earring made of a porous red stone</t>
  </si>
  <si>
    <t>Perfume, Unusual</t>
  </si>
  <si>
    <t>An arrowhead carved from seasalt</t>
  </si>
  <si>
    <t>Pig</t>
  </si>
  <si>
    <t>200 Lb.</t>
  </si>
  <si>
    <t>A small comb made of blue coral</t>
  </si>
  <si>
    <t>Rugs And Tapestries, Common</t>
  </si>
  <si>
    <t>5–15 Lb.</t>
  </si>
  <si>
    <t>Seven small beads of sandstone on a string, all different colors</t>
  </si>
  <si>
    <t>Rugs And Tapestries, Exotic</t>
  </si>
  <si>
    <t>A romance chapbook written in Undercommon titled "Just one Layer of Grey"</t>
  </si>
  <si>
    <t>Rugs And Tapestries, Rare</t>
  </si>
  <si>
    <t>A tiny, broken clockwork Harpy</t>
  </si>
  <si>
    <t>Rugs And Tapestries, Unusual</t>
  </si>
  <si>
    <t>An ivory whale statuette</t>
  </si>
  <si>
    <t>Sheep</t>
  </si>
  <si>
    <t>170 Lb.</t>
  </si>
  <si>
    <t>A fist-sized cog, covered in barnacles</t>
  </si>
  <si>
    <t>Silk (1 Sq. Yd.)</t>
  </si>
  <si>
    <t>An eyepatch made of obsidian and a black leather cord</t>
  </si>
  <si>
    <t>A glass bottle with a tiny ship of unfamiliar design inside</t>
  </si>
  <si>
    <t>A picture you drew as a child of your imaginary friend</t>
  </si>
  <si>
    <t>A lock that opens when blood is dripped in its keyhole</t>
  </si>
  <si>
    <t>Clothes stolen from a scarecrow</t>
  </si>
  <si>
    <t>A spinning top carved with four faces: happy, sad, wrathful, and dead</t>
  </si>
  <si>
    <t>The necklace of a sibling who died on the day you were born</t>
  </si>
  <si>
    <t>A wig from someone executed by beheading</t>
  </si>
  <si>
    <t>The unopened letter to you from your dying father</t>
  </si>
  <si>
    <t>A pocket watch that runs backward for an hour every midnight</t>
  </si>
  <si>
    <t>A winter coat stolen from a dying soldier</t>
  </si>
  <si>
    <t>A bottle of invisible ink that can only be read at sunset</t>
  </si>
  <si>
    <t>A wineskin that refills when interred with a dead person for a night</t>
  </si>
  <si>
    <t>A set of silverware used by a king for his last meal</t>
  </si>
  <si>
    <t>A spyglass that always shows the world suffering a terrible storm</t>
  </si>
  <si>
    <t>A cameo with the profile's face scratched away</t>
  </si>
  <si>
    <t>A lantern with a black candle that never runs out and that burns with green flame</t>
  </si>
  <si>
    <t>A teacup from a child's tea set, stained with blood</t>
  </si>
  <si>
    <t>A little black book that records your dreams, and yours alone, when you sleep</t>
  </si>
  <si>
    <t>A necklace formed of the interlinked holy symbols of a dozen deities</t>
  </si>
  <si>
    <t>A hangman's noose that feels heavier than it should</t>
  </si>
  <si>
    <t>A birdcage into which small birds fly but once inside never eat or leave</t>
  </si>
  <si>
    <t>A lepidopterist's box filled dead moths with skulllike patterns on their wings</t>
  </si>
  <si>
    <t>A jar of pickled ghouls' tongues</t>
  </si>
  <si>
    <t>The wooden hand of a notorious pirate</t>
  </si>
  <si>
    <t>An urn with the ashes of a dead relative</t>
  </si>
  <si>
    <t>A hand mirror backed with a bronze depiction of a medusa</t>
  </si>
  <si>
    <t>Pallid leather gloves crafted with ivory fingernails</t>
  </si>
  <si>
    <t>Dice made from the knuckles of a notorious charlatan</t>
  </si>
  <si>
    <t>A ring of keys for forgotten locks</t>
  </si>
  <si>
    <t>Nails from the coffin of a murderer</t>
  </si>
  <si>
    <t>A key to the family crypt</t>
  </si>
  <si>
    <t>A bouquet of funerary flowers that always looks and smells fresh</t>
  </si>
  <si>
    <t>A switch used to discipline you as a child</t>
  </si>
  <si>
    <t>A music box that plays by itself whenever someone holding it dances</t>
  </si>
  <si>
    <t>A walking cane with an iron ferule that strikes sparks on stone</t>
  </si>
  <si>
    <t>A flag from a ship lost at sea</t>
  </si>
  <si>
    <t>Porcelain doll's head that always seems to be looking at you</t>
  </si>
  <si>
    <t>A wolf's head wrought in silver that is also a whistle</t>
  </si>
  <si>
    <t>A small mirror that shows a much older version of the viewer</t>
  </si>
  <si>
    <t>Small, worn book of children's nursery rhymes</t>
  </si>
  <si>
    <t>A mummified raven claw</t>
  </si>
  <si>
    <t>A broken pendent of a silver dragon that's always cold to the touch</t>
  </si>
  <si>
    <t>A small locked box that quietly hums a lovely melody at night but you always forget it in the morning</t>
  </si>
  <si>
    <t>An inkwell that makes one a little nauseous when staring at it</t>
  </si>
  <si>
    <t>An old little doll made from a dark, dense wood and missing a hand and a foot</t>
  </si>
  <si>
    <t>A black executioner's hood</t>
  </si>
  <si>
    <t>A pouch made of flesh, with a sinew drawstring</t>
  </si>
  <si>
    <t>A tiny spool of black thread that never runs out</t>
  </si>
  <si>
    <t>A tiny clockwork figurine of a dancer that's missing a gear and doesn't work</t>
  </si>
  <si>
    <t>A black wooden pipe that creates puffs of smoke that look like skulls</t>
  </si>
  <si>
    <t>A vial of perfume, the scent of which only certain creatures can detect</t>
  </si>
  <si>
    <t>A perfect skipping stone</t>
  </si>
  <si>
    <t>Three weighted dice that always roll low</t>
  </si>
  <si>
    <t>A locket with a picture of Jim Darkmagic</t>
  </si>
  <si>
    <t>A tiny anvil and smith's hammer</t>
  </si>
  <si>
    <t>A nonfunctional immovable rod</t>
  </si>
  <si>
    <t>A DIY acupuncture kit</t>
  </si>
  <si>
    <t>A stuffed owlbear toy</t>
  </si>
  <si>
    <t>A diagram for a new war lute</t>
  </si>
  <si>
    <t>A declaration of war against a nation no one has ever heard of</t>
  </si>
  <si>
    <t>A pipe that emits green smoke</t>
  </si>
  <si>
    <t>The centerpiece of a priceless chandelier</t>
  </si>
  <si>
    <t>A fine cane with a secret compartment</t>
  </si>
  <si>
    <t>A letter written by Rosie Beestinger</t>
  </si>
  <si>
    <t>A coin that always lands on its edge</t>
  </si>
  <si>
    <t>The deed and title to an abandoned windmill and three acres of tillable land that you've never been able to find</t>
  </si>
  <si>
    <t>A menu from Big Daddy Donaar's Yum Yum Hut</t>
  </si>
  <si>
    <t>A small purse that screams loudly when opened</t>
  </si>
  <si>
    <t>A deep-crow-feather quill</t>
  </si>
  <si>
    <t>A pair of breeches that always smells faintly of honey</t>
  </si>
  <si>
    <t>A one-armed Viari doll (Apocalypse Dagger accessory missing)</t>
  </si>
  <si>
    <t>A leather pouch filled with various finger bones of unknown provenance</t>
  </si>
  <si>
    <t>The collar of your childhood pet, Nutmeg</t>
  </si>
  <si>
    <t>A seashell that, when pressed to the ear, speaks in flowing rhymes</t>
  </si>
  <si>
    <t>A recipe book for cooking with mushrooms</t>
  </si>
  <si>
    <t>One expired coupon for "A Free Cornerstone"</t>
  </si>
  <si>
    <t>A portable beehive</t>
  </si>
  <si>
    <t>Goggles that literally tint everything rose colored</t>
  </si>
  <si>
    <t>A wand of wonder that allows you to cast only mending</t>
  </si>
  <si>
    <t>A bracelet woven from mistletoe</t>
  </si>
  <si>
    <t>A curved claw from an unknown beast that small children are always frightened of</t>
  </si>
  <si>
    <t>A longsword that can be folded down in 1 minute and hidden in your pocket</t>
  </si>
  <si>
    <t>A living graft of what you believe to be the World Tree</t>
  </si>
  <si>
    <t>A tattered scarf with the Acquisitions Incorporated logo</t>
  </si>
  <si>
    <t>A box containing a torn-up letter</t>
  </si>
  <si>
    <t>An old contract marked "Void"</t>
  </si>
  <si>
    <t>A small pigeon in a cage</t>
  </si>
  <si>
    <t>An Acquisitions Incorporated "Green Flame" foam finger</t>
  </si>
  <si>
    <t>A "C" Team lunchbox</t>
  </si>
  <si>
    <t>A potted plant that grows different fruit on every branch</t>
  </si>
  <si>
    <t>A book of adventures for children</t>
  </si>
  <si>
    <t>An Omin action figure with detachable maul and holy symbol</t>
  </si>
  <si>
    <t>A pint glass engraved with a picture of a keg robot</t>
  </si>
  <si>
    <t>A giant hockey puck</t>
  </si>
  <si>
    <t>A miniature cannon that actually fires</t>
  </si>
  <si>
    <t>A very fancy red scarf and matching handkerchief</t>
  </si>
  <si>
    <t>An arrow once shot by Môrgæn</t>
  </si>
  <si>
    <t>A purple worm toy</t>
  </si>
  <si>
    <t>A burned doll whose eyes follow you around the room</t>
  </si>
  <si>
    <t>An infinite inkwell</t>
  </si>
  <si>
    <t>A band embroidered with the symbol of the Six</t>
  </si>
  <si>
    <t>A squishy cactus</t>
  </si>
  <si>
    <t>A velvet blindfold</t>
  </si>
  <si>
    <t>A dirty figurine of a triceratops that can't be cleaned</t>
  </si>
  <si>
    <t>A used (and thus nonmagical) noble knife from the Noble Knife</t>
  </si>
  <si>
    <t>A quill that rotates through all the colors of the rainbow</t>
  </si>
  <si>
    <t>A twenty-sided die that only rolls the number 4</t>
  </si>
  <si>
    <t>A pointed hat that glows in the dark</t>
  </si>
  <si>
    <t>A cup that hums when filled with water</t>
  </si>
  <si>
    <t>A mug fashioned from the skull of someone else's enemy</t>
  </si>
  <si>
    <t>A small glass jar containing an immortal firefly</t>
  </si>
  <si>
    <t>A fake mustache made from gnome facial hair</t>
  </si>
  <si>
    <t>A petrified troll finger</t>
  </si>
  <si>
    <t>Half of a map</t>
  </si>
  <si>
    <t>The other half of a map</t>
  </si>
  <si>
    <t>An unreasonable amount of pocket lint</t>
  </si>
  <si>
    <t>A dozen flyers for a local gnome food place</t>
  </si>
  <si>
    <t>Omin Dran's business card</t>
  </si>
  <si>
    <t>A lock of hair from a changeling</t>
  </si>
  <si>
    <t>A marble that rolls uphill</t>
  </si>
  <si>
    <t>A piece of parchment listing a command word for a powerful magic item</t>
  </si>
  <si>
    <t>A book titled Conversational Giant</t>
  </si>
  <si>
    <t>A user's manual for an apparatus of Kwalish</t>
  </si>
  <si>
    <t>A signed headshot of famous bard Spice Caraway</t>
  </si>
  <si>
    <t>The eye of a basilisk in a crystal box</t>
  </si>
  <si>
    <t>A postcard from Ravnica</t>
  </si>
  <si>
    <t>A stamp collection</t>
  </si>
  <si>
    <t>A small piece of solidified smoke</t>
  </si>
  <si>
    <t>A six-sided die that sometimes rolls a seven</t>
  </si>
  <si>
    <t>A left-hand gauntlet</t>
  </si>
  <si>
    <t>A music box that plays nursery rhymes</t>
  </si>
  <si>
    <t>A locket that's bigger on the outside than the inside</t>
  </si>
  <si>
    <t>A potted plant that grows hair instead of leaves</t>
  </si>
  <si>
    <t>A collection of teeth</t>
  </si>
  <si>
    <t>A coin whose minting date always shows three years in the future</t>
  </si>
  <si>
    <t>A green drinking horn taken from a very large bull</t>
  </si>
  <si>
    <t>A small book containing pressed and dried botanical samples</t>
  </si>
  <si>
    <t>A hatched chimera egg</t>
  </si>
  <si>
    <t>A slightly used red bandit mask</t>
  </si>
  <si>
    <t>A tiny stirge encased in amber</t>
  </si>
  <si>
    <t>A large bottle of Red Larch Ale that can't be opened</t>
  </si>
  <si>
    <t>A cane topped with a stylized golden bulldog</t>
  </si>
  <si>
    <t>A note in your own hand that you don't remember writing</t>
  </si>
  <si>
    <t>A sprig of herbs from your family's garden</t>
  </si>
  <si>
    <t>A tankard stolen from the Dran &amp; Courtier</t>
  </si>
  <si>
    <t>A small, severed tentacle preserved in alcohol</t>
  </si>
  <si>
    <t>A walnut with a face drawn on it</t>
  </si>
  <si>
    <t>A small flask of liquid from the Lake of Radiant Mists</t>
  </si>
  <si>
    <t>An ice cube that never melts</t>
  </si>
  <si>
    <t>An expertly carved sword hilt with the blade snapped cleanly off</t>
  </si>
  <si>
    <t>Abacus</t>
  </si>
  <si>
    <t>Acid (Vial)</t>
  </si>
  <si>
    <t>Alchemist's Fire (Flask)</t>
  </si>
  <si>
    <t>Animal Call</t>
  </si>
  <si>
    <t>Animal Trainer’s Kit</t>
  </si>
  <si>
    <t>Animal Training Outfit</t>
  </si>
  <si>
    <t>Antitoxin</t>
  </si>
  <si>
    <t>Armor Maintenance Kit</t>
  </si>
  <si>
    <t>Ascender/Slider</t>
  </si>
  <si>
    <t>Backpack</t>
  </si>
  <si>
    <t>Ball Bearing</t>
  </si>
  <si>
    <t>0.1 Cp</t>
  </si>
  <si>
    <t>0.002 Lbs.</t>
  </si>
  <si>
    <t>Ball Bearings (Bag Of 1,000)</t>
  </si>
  <si>
    <t>Banner/Standard</t>
  </si>
  <si>
    <t>30 Gp+</t>
  </si>
  <si>
    <t>Barbed Wire (50 Ft.)</t>
  </si>
  <si>
    <t>Barrel</t>
  </si>
  <si>
    <t>70 Lbs.</t>
  </si>
  <si>
    <t>Basket</t>
  </si>
  <si>
    <t>Bedroll</t>
  </si>
  <si>
    <t>Beekeeper’s Outfit</t>
  </si>
  <si>
    <t>9 Gp</t>
  </si>
  <si>
    <t>Bell</t>
  </si>
  <si>
    <t>Blanket</t>
  </si>
  <si>
    <t>Block And Tackle</t>
  </si>
  <si>
    <t>Bolt Cutters</t>
  </si>
  <si>
    <t>Book</t>
  </si>
  <si>
    <t>Book, False</t>
  </si>
  <si>
    <t>Brewmaker, Dwarven</t>
  </si>
  <si>
    <t>Bucket</t>
  </si>
  <si>
    <t>Bullseye Lantern</t>
  </si>
  <si>
    <t>Burglar's Pack</t>
  </si>
  <si>
    <t>16 Gp</t>
  </si>
  <si>
    <t>44.5 Lbs.</t>
  </si>
  <si>
    <t>Cage, Diminutive</t>
  </si>
  <si>
    <t>13 Lb.</t>
  </si>
  <si>
    <t>Cage, Large</t>
  </si>
  <si>
    <t>Cage, Medium-Size</t>
  </si>
  <si>
    <t>100 Lb.</t>
  </si>
  <si>
    <t>Cage, Small</t>
  </si>
  <si>
    <t>75 Lb.</t>
  </si>
  <si>
    <t>Cage, Tiny</t>
  </si>
  <si>
    <t>Caltrops</t>
  </si>
  <si>
    <t>0.1 Lbs.</t>
  </si>
  <si>
    <t>Caltrops (20)</t>
  </si>
  <si>
    <t>Candelabra, Eight-Candle, Gold</t>
  </si>
  <si>
    <t>Candelabra, Eight-Candle, Silver</t>
  </si>
  <si>
    <t>Candelabra, Four-Candle, Gold</t>
  </si>
  <si>
    <t>Candelabra, Four-Candle, Silver</t>
  </si>
  <si>
    <t>1/2 Lb.</t>
  </si>
  <si>
    <t>Candelabra, Sixteen-Candle, Gold</t>
  </si>
  <si>
    <t>Candelabra, Sixteen-Candle, Silver</t>
  </si>
  <si>
    <t>Candle</t>
  </si>
  <si>
    <t>Candle Mold</t>
  </si>
  <si>
    <t>12 Sp</t>
  </si>
  <si>
    <t>Candle, Insectbane</t>
  </si>
  <si>
    <t>Chain (10 Feet)</t>
  </si>
  <si>
    <t>Chalk (1 Piece)</t>
  </si>
  <si>
    <t>Chest</t>
  </si>
  <si>
    <t>Climber's Kit</t>
  </si>
  <si>
    <t>Common Clothes</t>
  </si>
  <si>
    <t>Component Pouch</t>
  </si>
  <si>
    <t>Costume Clothes</t>
  </si>
  <si>
    <t>Crane, Portable, Str 22</t>
  </si>
  <si>
    <t>Crane, Portable, Str 24</t>
  </si>
  <si>
    <t>120 Lb.</t>
  </si>
  <si>
    <t>Crane, Portable, Str 28</t>
  </si>
  <si>
    <t>250 Lb.</t>
  </si>
  <si>
    <t>Crossbow Bolt Case</t>
  </si>
  <si>
    <t>Crowbar</t>
  </si>
  <si>
    <t>Dancing Monkey Fruit</t>
  </si>
  <si>
    <t>Desert Outfit</t>
  </si>
  <si>
    <t>Diplomat's Pack</t>
  </si>
  <si>
    <t>39 Gp</t>
  </si>
  <si>
    <t>36 Lbs.</t>
  </si>
  <si>
    <t>Dungeoneer's Pack</t>
  </si>
  <si>
    <t>61.5 Lbs.</t>
  </si>
  <si>
    <t>Earplugs</t>
  </si>
  <si>
    <t>Entertainer's Pack</t>
  </si>
  <si>
    <t>38 Lbs.</t>
  </si>
  <si>
    <t>Explorer's Pack</t>
  </si>
  <si>
    <t>59 Lbs.</t>
  </si>
  <si>
    <t>Farming Tools, Billhook</t>
  </si>
  <si>
    <t>Farming Tools, Hoe</t>
  </si>
  <si>
    <t>Farming Tools, Pitchfork</t>
  </si>
  <si>
    <t>Farming Tools, Post-Hole Digger</t>
  </si>
  <si>
    <t>Farming Tools, Rake</t>
  </si>
  <si>
    <t>Fine Clothes</t>
  </si>
  <si>
    <t>Finger Blades</t>
  </si>
  <si>
    <t>Fishing Tackle</t>
  </si>
  <si>
    <t>Flask</t>
  </si>
  <si>
    <t>Flotation Bags</t>
  </si>
  <si>
    <t>Forger’s Kit</t>
  </si>
  <si>
    <t>Fowler’s Snare</t>
  </si>
  <si>
    <t>Game Board, Portable</t>
  </si>
  <si>
    <t>2+ Gp</t>
  </si>
  <si>
    <t>Glass Bottle</t>
  </si>
  <si>
    <t>Glass Cutter</t>
  </si>
  <si>
    <t>1 Lb</t>
  </si>
  <si>
    <t>Grappling Hook</t>
  </si>
  <si>
    <t>Grappling Hook, Collapsible</t>
  </si>
  <si>
    <t>Grappling Ladder (10ft)</t>
  </si>
  <si>
    <t>Hacksaw, Common</t>
  </si>
  <si>
    <t>Hacksaw, Superior</t>
  </si>
  <si>
    <t>Hammock</t>
  </si>
  <si>
    <t>Hand Keg</t>
  </si>
  <si>
    <t>Healer's Kit</t>
  </si>
  <si>
    <t>Heat Mat</t>
  </si>
  <si>
    <t>Heatsuit Outfit</t>
  </si>
  <si>
    <t>Hempen Rope (50 Feet)</t>
  </si>
  <si>
    <t>Holy Text</t>
  </si>
  <si>
    <t>10+ Gp</t>
  </si>
  <si>
    <t>3 Lb.+</t>
  </si>
  <si>
    <t>Holy Water (Flask)</t>
  </si>
  <si>
    <t>Hooded Lantern</t>
  </si>
  <si>
    <t>Housebreaker Harness</t>
  </si>
  <si>
    <t>Hunting Trap</t>
  </si>
  <si>
    <t>Ice Axe</t>
  </si>
  <si>
    <t>Ink (1-Ounce Bottle)</t>
  </si>
  <si>
    <t>Ink Pen</t>
  </si>
  <si>
    <t>Insect Netting</t>
  </si>
  <si>
    <t>Insect Repellent (Block Of Incense)</t>
  </si>
  <si>
    <t>Insect Repellent (Greasy Salve)</t>
  </si>
  <si>
    <t>Iron Pot</t>
  </si>
  <si>
    <t>Iron Spikes</t>
  </si>
  <si>
    <t>Iron Spikes (10)</t>
  </si>
  <si>
    <t>Jester’s Kit</t>
  </si>
  <si>
    <t>Jeweler’s Loupe</t>
  </si>
  <si>
    <t>Jug</t>
  </si>
  <si>
    <t>Ladder (10-Foot)</t>
  </si>
  <si>
    <t>Lamp</t>
  </si>
  <si>
    <t>Lantern, Fog-Cutter</t>
  </si>
  <si>
    <t>Leash And Muzzle, Diminutive</t>
  </si>
  <si>
    <t>Leash And Muzzle, Medium-Size</t>
  </si>
  <si>
    <t>8 Sp</t>
  </si>
  <si>
    <t>Leash And Muzzle, Small</t>
  </si>
  <si>
    <t>Leash And Muzzle, Tiny</t>
  </si>
  <si>
    <t>Lock</t>
  </si>
  <si>
    <t>Magnet, Small</t>
  </si>
  <si>
    <t>Manacles</t>
  </si>
  <si>
    <t>Map Or Scroll Case</t>
  </si>
  <si>
    <t>Marbles</t>
  </si>
  <si>
    <t>Menga Leaves (1 Ounce)</t>
  </si>
  <si>
    <t>Merchant's Scale</t>
  </si>
  <si>
    <t>Mess Kit</t>
  </si>
  <si>
    <t>Mill, Hand</t>
  </si>
  <si>
    <t>Miner's Pick</t>
  </si>
  <si>
    <t>Money Belt</t>
  </si>
  <si>
    <t>Monster Hunter's Pack</t>
  </si>
  <si>
    <t>33 Gp</t>
  </si>
  <si>
    <t>48.5 Lbs.</t>
  </si>
  <si>
    <t>Music Box</t>
  </si>
  <si>
    <t>Navigator’s Kit</t>
  </si>
  <si>
    <t>Net, Butterfly</t>
  </si>
  <si>
    <t>Oil (Flask)</t>
  </si>
  <si>
    <t>Paper (One Sheet)</t>
  </si>
  <si>
    <t>Parchment (One Sheet)</t>
  </si>
  <si>
    <t>Percolator</t>
  </si>
  <si>
    <t>Perfume (Vial)</t>
  </si>
  <si>
    <t>Periscope</t>
  </si>
  <si>
    <t>Pestle And Mortar</t>
  </si>
  <si>
    <t>Pitcher</t>
  </si>
  <si>
    <t>Piton</t>
  </si>
  <si>
    <t>Pole (10-Foot)</t>
  </si>
  <si>
    <t>Portable Ram</t>
  </si>
  <si>
    <t>35 Lbs.</t>
  </si>
  <si>
    <t>Pouch</t>
  </si>
  <si>
    <t>Priest's Pack</t>
  </si>
  <si>
    <t>24 Lbs.</t>
  </si>
  <si>
    <t>Pulley</t>
  </si>
  <si>
    <t>Quiver</t>
  </si>
  <si>
    <t>Quiver Scabbard</t>
  </si>
  <si>
    <t>Rain Catcher</t>
  </si>
  <si>
    <t>Rations (1 Day)</t>
  </si>
  <si>
    <t>Robes</t>
  </si>
  <si>
    <t>Rope, Elven (20 Ft.)</t>
  </si>
  <si>
    <t>Ryath Root</t>
  </si>
  <si>
    <t>Sack</t>
  </si>
  <si>
    <t>Saw, Folding</t>
  </si>
  <si>
    <t>Scholar's Pack</t>
  </si>
  <si>
    <t>Scryer’s Kit</t>
  </si>
  <si>
    <t>Sealing Wax</t>
  </si>
  <si>
    <t>Shoes, Silent</t>
  </si>
  <si>
    <t>Shovel</t>
  </si>
  <si>
    <t>Shriek Rock</t>
  </si>
  <si>
    <t>Signal Whistle</t>
  </si>
  <si>
    <t>Signet Ring</t>
  </si>
  <si>
    <t>Silk Rope (50 Feet)</t>
  </si>
  <si>
    <t>Sinda Berries (10)</t>
  </si>
  <si>
    <t>Skis And Poles</t>
  </si>
  <si>
    <t>Slate Board</t>
  </si>
  <si>
    <t>Sledgehammer</t>
  </si>
  <si>
    <t>Snorkel</t>
  </si>
  <si>
    <t>Snow Goggles</t>
  </si>
  <si>
    <t>Snowshoes</t>
  </si>
  <si>
    <t>Soap</t>
  </si>
  <si>
    <t>Sparker</t>
  </si>
  <si>
    <t>Spellbook</t>
  </si>
  <si>
    <t>Spelunker’s Outfit</t>
  </si>
  <si>
    <t>Spider Poles</t>
  </si>
  <si>
    <t>Sprayer</t>
  </si>
  <si>
    <t>Springwall</t>
  </si>
  <si>
    <t>Steel Mirror</t>
  </si>
  <si>
    <t>Stilts</t>
  </si>
  <si>
    <t>Swimmer’s Kit</t>
  </si>
  <si>
    <t>Table Case, Folding</t>
  </si>
  <si>
    <t>Tankard</t>
  </si>
  <si>
    <t>Tarp</t>
  </si>
  <si>
    <t>30 Lb.</t>
  </si>
  <si>
    <t>Teepee</t>
  </si>
  <si>
    <t>Tej</t>
  </si>
  <si>
    <t>Tent, Four-Person</t>
  </si>
  <si>
    <t>Tent, One-Person</t>
  </si>
  <si>
    <t>Tent, Pavilion</t>
  </si>
  <si>
    <t>300 Lb.</t>
  </si>
  <si>
    <t>Thieving Helmet</t>
  </si>
  <si>
    <t>Tinderbox</t>
  </si>
  <si>
    <t>Tome Of Strahd</t>
  </si>
  <si>
    <t>Tongs, Metal</t>
  </si>
  <si>
    <t>Torch</t>
  </si>
  <si>
    <t>Traveler's Clothes</t>
  </si>
  <si>
    <t>Tree Stand</t>
  </si>
  <si>
    <t>Tree Tent, Elven</t>
  </si>
  <si>
    <t>Trinket (Cos)</t>
  </si>
  <si>
    <t>Trinket (Eet)</t>
  </si>
  <si>
    <t>Trinket (Phb)</t>
  </si>
  <si>
    <t>Twine, Roll (50 Ft.)</t>
  </si>
  <si>
    <t>Two-Person Tent</t>
  </si>
  <si>
    <t>Vial</t>
  </si>
  <si>
    <t>Waterskin</t>
  </si>
  <si>
    <t>5 Lbs. (Full)</t>
  </si>
  <si>
    <t>Whetstone</t>
  </si>
  <si>
    <t>Wick, Candle (50 Ft.)</t>
  </si>
  <si>
    <t>Wildroot</t>
  </si>
  <si>
    <t>Winch, Portable, Str 18</t>
  </si>
  <si>
    <t>Winch, Portable, Str 20</t>
  </si>
  <si>
    <t>Winch, Portable, Str 22</t>
  </si>
  <si>
    <t>Wukka Nut</t>
  </si>
  <si>
    <t>Yahcha</t>
  </si>
  <si>
    <t>Zabou</t>
  </si>
  <si>
    <t>Alchemist's Supplies</t>
  </si>
  <si>
    <t>Brewer's Supplies</t>
  </si>
  <si>
    <t>9 Lbs.</t>
  </si>
  <si>
    <t>Calligrapher's Supplies</t>
  </si>
  <si>
    <t>Carpenter's Tools</t>
  </si>
  <si>
    <t>Cartographer's Tools</t>
  </si>
  <si>
    <t>Cobbler's Tools</t>
  </si>
  <si>
    <t>Cook's Utensils</t>
  </si>
  <si>
    <t>Leatherworker's Tools</t>
  </si>
  <si>
    <t>Mason's Tools</t>
  </si>
  <si>
    <t>Painter's Supplies</t>
  </si>
  <si>
    <t>Potter's Tools</t>
  </si>
  <si>
    <t>Tinker's Tools</t>
  </si>
  <si>
    <t>Weaver's Tools</t>
  </si>
  <si>
    <t>Woodcarver's Tools</t>
  </si>
  <si>
    <t>Apron, Leather</t>
  </si>
  <si>
    <t>Clothing</t>
  </si>
  <si>
    <t>Belt, Baldric</t>
  </si>
  <si>
    <t>7 Sp</t>
  </si>
  <si>
    <t>Belt, Fine</t>
  </si>
  <si>
    <t>Belt, Leather</t>
  </si>
  <si>
    <t>Bodysuit, Black</t>
  </si>
  <si>
    <t>Boots, High</t>
  </si>
  <si>
    <t>Boots, Hip/Wading</t>
  </si>
  <si>
    <t>Boots, Low</t>
  </si>
  <si>
    <t>Boots, Riding</t>
  </si>
  <si>
    <t>Boots, Smuggler’s</t>
  </si>
  <si>
    <t>Breeches/Pants, Cotton</t>
  </si>
  <si>
    <t>Breeches/Pants, Leather</t>
  </si>
  <si>
    <t>1.5 Lb.</t>
  </si>
  <si>
    <t>Breeches/Pants, Sackcloth</t>
  </si>
  <si>
    <t>Breeches/Pants, Silk</t>
  </si>
  <si>
    <t>Breeches/Pants, Velvet</t>
  </si>
  <si>
    <t>Breeches/Pants, Woolen</t>
  </si>
  <si>
    <t>Buckle (Large), Fancy</t>
  </si>
  <si>
    <t>1 Gp+</t>
  </si>
  <si>
    <t>Buckle (Large), Plain</t>
  </si>
  <si>
    <t>Bustle</t>
  </si>
  <si>
    <t>Cap, Cotton</t>
  </si>
  <si>
    <t>Cap, Wool</t>
  </si>
  <si>
    <t>Chemise, Linen</t>
  </si>
  <si>
    <t>Chemise, Sackcloth</t>
  </si>
  <si>
    <t>Chemise, Silk</t>
  </si>
  <si>
    <t>Cloak, Cotton</t>
  </si>
  <si>
    <t>Cloak, Fur</t>
  </si>
  <si>
    <t>20 Gp+</t>
  </si>
  <si>
    <t>Cloak, Wool</t>
  </si>
  <si>
    <t>Coat/Jacket, Cotton</t>
  </si>
  <si>
    <t>Coat/Jacket, Fur</t>
  </si>
  <si>
    <t>50 Gp+</t>
  </si>
  <si>
    <t>Coat/Jacket, Leather</t>
  </si>
  <si>
    <t>Coat/Jacket, Removable Sleeves</t>
  </si>
  <si>
    <t>Coat/Jacket, Silk</t>
  </si>
  <si>
    <t>Coat/Jacket, Velvet</t>
  </si>
  <si>
    <t>Coat/Jacket, Wool, Winter</t>
  </si>
  <si>
    <t>Codpiece</t>
  </si>
  <si>
    <t>Coif</t>
  </si>
  <si>
    <t>Collar, Spiked</t>
  </si>
  <si>
    <t>Corset</t>
  </si>
  <si>
    <t>Doublet/Vest, Brocade</t>
  </si>
  <si>
    <t>Doublet/Vest, Cotton</t>
  </si>
  <si>
    <t>Doublet/Vest, Leather</t>
  </si>
  <si>
    <t>Doublet/Vest, Velvet</t>
  </si>
  <si>
    <t>Dress, Average</t>
  </si>
  <si>
    <t>Dress, Exquisite</t>
  </si>
  <si>
    <t>Dress, Fine</t>
  </si>
  <si>
    <t>Dress, Fullcloth, Winter</t>
  </si>
  <si>
    <t>Dress, Peasant</t>
  </si>
  <si>
    <t>Elbow Pads</t>
  </si>
  <si>
    <t>Fez</t>
  </si>
  <si>
    <t>Full Cape</t>
  </si>
  <si>
    <t>Girdle</t>
  </si>
  <si>
    <t>Gloves, Canvas</t>
  </si>
  <si>
    <t>Gloves, Leather</t>
  </si>
  <si>
    <t>Gloves, Mittens</t>
  </si>
  <si>
    <t>Gloves, Silk</t>
  </si>
  <si>
    <t>Half-Cape</t>
  </si>
  <si>
    <t>Hat, Broad-Brimmed</t>
  </si>
  <si>
    <t>Hat, Fur-Trimmed</t>
  </si>
  <si>
    <t>15 Sp</t>
  </si>
  <si>
    <t>Helmet, Miner’s</t>
  </si>
  <si>
    <t>Hood, Cotton</t>
  </si>
  <si>
    <t>Hood, Fur</t>
  </si>
  <si>
    <t>Hood, Wool</t>
  </si>
  <si>
    <t>Knee Pads</t>
  </si>
  <si>
    <t>Loincloth</t>
  </si>
  <si>
    <t>Nightshirt, Silk</t>
  </si>
  <si>
    <t>Robe, Cotton/Linen</t>
  </si>
  <si>
    <t>Robe, Sackcloth</t>
  </si>
  <si>
    <t>Robe, Silk</t>
  </si>
  <si>
    <t>Robe, Velvet</t>
  </si>
  <si>
    <t>Sash, Cotton</t>
  </si>
  <si>
    <t>Sash, Silk</t>
  </si>
  <si>
    <t>Sash, Wool</t>
  </si>
  <si>
    <t>Shin Guards</t>
  </si>
  <si>
    <t>Shirt, Cotton/Linen</t>
  </si>
  <si>
    <t>Shirt, Sackcloth</t>
  </si>
  <si>
    <t>Shirt, Silk</t>
  </si>
  <si>
    <t>Shirt, Velvet</t>
  </si>
  <si>
    <t>Shoes, Dancing</t>
  </si>
  <si>
    <t>Shoes, Leather</t>
  </si>
  <si>
    <t>Shoes, Sandals/Tabi</t>
  </si>
  <si>
    <t>Shoes, Slippers</t>
  </si>
  <si>
    <t>Skirt, Leather Warrior’s</t>
  </si>
  <si>
    <t>Stockings</t>
  </si>
  <si>
    <t>Suspenders</t>
  </si>
  <si>
    <t>Tabard</t>
  </si>
  <si>
    <t>Tunic, Cotton</t>
  </si>
  <si>
    <t>Tunic, Sackcloth</t>
  </si>
  <si>
    <t>Tunic, Silk</t>
  </si>
  <si>
    <t>Tunic, Velvet</t>
  </si>
  <si>
    <t>Turban</t>
  </si>
  <si>
    <t>Vest, Knife</t>
  </si>
  <si>
    <t>Hireling</t>
  </si>
  <si>
    <t>Primary Skills</t>
  </si>
  <si>
    <t>Key Abilities</t>
  </si>
  <si>
    <t>Typical Npc Class</t>
  </si>
  <si>
    <t>Wage Per Day 1</t>
  </si>
  <si>
    <t>Active/Sedentary</t>
  </si>
  <si>
    <t>Int</t>
  </si>
  <si>
    <t>Expert</t>
  </si>
  <si>
    <t>S</t>
  </si>
  <si>
    <t>Animal Tender/Groom</t>
  </si>
  <si>
    <t>Handle Animal</t>
  </si>
  <si>
    <t>Cha</t>
  </si>
  <si>
    <t>Commoner</t>
  </si>
  <si>
    <t>A</t>
  </si>
  <si>
    <t>Animal Trainer</t>
  </si>
  <si>
    <t>Handle Animal, Animal Empathy</t>
  </si>
  <si>
    <t>Animal Trainer, Exotic</t>
  </si>
  <si>
    <t>Knowledge (Herbs), Alchemy</t>
  </si>
  <si>
    <t>Appraiser</t>
  </si>
  <si>
    <t>Appraise</t>
  </si>
  <si>
    <t>Architect</t>
  </si>
  <si>
    <t>Profession (Architect)</t>
  </si>
  <si>
    <t>Wis</t>
  </si>
  <si>
    <t>Armorer</t>
  </si>
  <si>
    <t>Craft (Armorsmithing)</t>
  </si>
  <si>
    <t>Barrister</t>
  </si>
  <si>
    <t>Diplomacy</t>
  </si>
  <si>
    <t>Craft (Blacksmithing)</t>
  </si>
  <si>
    <t>Bookbinder</t>
  </si>
  <si>
    <t>Craft (Bookbinding)</t>
  </si>
  <si>
    <t>Bowyer</t>
  </si>
  <si>
    <t>Craft (Bowmaking)</t>
  </si>
  <si>
    <t>Brazier</t>
  </si>
  <si>
    <t>Craft (Brassmaking)</t>
  </si>
  <si>
    <t>Brewer</t>
  </si>
  <si>
    <t>Craft (Brewing)</t>
  </si>
  <si>
    <t>Butler</t>
  </si>
  <si>
    <t>Diplomacy, Profession (Butler)</t>
  </si>
  <si>
    <t>Cha, Wis</t>
  </si>
  <si>
    <t>Carpenter</t>
  </si>
  <si>
    <t>Craft (Woodworking)</t>
  </si>
  <si>
    <t>Cartographer</t>
  </si>
  <si>
    <t>Craft (Mapmaking), Forgery</t>
  </si>
  <si>
    <t>Cartwright</t>
  </si>
  <si>
    <t>Chandler</t>
  </si>
  <si>
    <t>Craft (Candlemaking)</t>
  </si>
  <si>
    <t>Clerk</t>
  </si>
  <si>
    <t>Profession (Clerk)</t>
  </si>
  <si>
    <t>Cobbler</t>
  </si>
  <si>
    <t>Craft (Shoemaking)</t>
  </si>
  <si>
    <t>Coiffeur</t>
  </si>
  <si>
    <t>Profession (Hairdresser)</t>
  </si>
  <si>
    <t>Coffinmaker</t>
  </si>
  <si>
    <t>Composer</t>
  </si>
  <si>
    <t>Perform (Any)</t>
  </si>
  <si>
    <t>Cook</t>
  </si>
  <si>
    <t>Profession (Cook)</t>
  </si>
  <si>
    <t>Cooper</t>
  </si>
  <si>
    <t>Courier (In Town)</t>
  </si>
  <si>
    <t>Knowledge (Local Area), Run Feat</t>
  </si>
  <si>
    <t>Int, Con</t>
  </si>
  <si>
    <t>Courier (Out Of Town)</t>
  </si>
  <si>
    <t>Knowledge (Local Area), Ride</t>
  </si>
  <si>
    <t>Int, Dex</t>
  </si>
  <si>
    <t>Coppersmith</t>
  </si>
  <si>
    <t>Craft (Coppersmithing)</t>
  </si>
  <si>
    <t>Dowser</t>
  </si>
  <si>
    <t>Intuit Direction</t>
  </si>
  <si>
    <t>Adept</t>
  </si>
  <si>
    <t>Dyer</t>
  </si>
  <si>
    <t>Craft (Dyemaking)</t>
  </si>
  <si>
    <t>Embalmer</t>
  </si>
  <si>
    <t>Profession (Embalmer), Alchemy</t>
  </si>
  <si>
    <t>Wis, Int</t>
  </si>
  <si>
    <t>Engineer</t>
  </si>
  <si>
    <t>Profession (Engineer)</t>
  </si>
  <si>
    <t>Engineer, Siege</t>
  </si>
  <si>
    <t>Knowledge (Tactics)</t>
  </si>
  <si>
    <t>Entertainer/Performer</t>
  </si>
  <si>
    <t>Fletcher</t>
  </si>
  <si>
    <t>Footman</t>
  </si>
  <si>
    <t>Diplomacy, Knowledge (Nobility)</t>
  </si>
  <si>
    <t>Cha, Int</t>
  </si>
  <si>
    <t>Gemcutter</t>
  </si>
  <si>
    <t>Craft (Gemcutting)</t>
  </si>
  <si>
    <t>Goldsmith</t>
  </si>
  <si>
    <t>Craft (Goldsmithing)</t>
  </si>
  <si>
    <t>Governess</t>
  </si>
  <si>
    <t>Guide (Wilderness)</t>
  </si>
  <si>
    <t>Knowledge (Local), Wilderness Lore</t>
  </si>
  <si>
    <t>Int, Wis</t>
  </si>
  <si>
    <t>Guide (City)</t>
  </si>
  <si>
    <t>Knowledge (Local), Diplomacy</t>
  </si>
  <si>
    <t>Int, Cha</t>
  </si>
  <si>
    <t>Haberdasher</t>
  </si>
  <si>
    <t>Craft (Hatmaking)</t>
  </si>
  <si>
    <t>Healer</t>
  </si>
  <si>
    <t>Potion, Herbalism</t>
  </si>
  <si>
    <t>Healer (Spellcaster)</t>
  </si>
  <si>
    <t>Heal, Cure Light Wounds</t>
  </si>
  <si>
    <t>Horner</t>
  </si>
  <si>
    <t>Craft (Hornworking)</t>
  </si>
  <si>
    <t>Interpreter</t>
  </si>
  <si>
    <t>Speak Language</t>
  </si>
  <si>
    <t>Craft (Jewelmaking)</t>
  </si>
  <si>
    <t>Laborer</t>
  </si>
  <si>
    <t>Craft (Any) Or None</t>
  </si>
  <si>
    <t>Str</t>
  </si>
  <si>
    <t>Launderer</t>
  </si>
  <si>
    <t>Profession (Launderer)</t>
  </si>
  <si>
    <t>Limner/Painter</t>
  </si>
  <si>
    <t>Craft (Painting)</t>
  </si>
  <si>
    <t>Locksmith</t>
  </si>
  <si>
    <t>Craft (Locksmithing)</t>
  </si>
  <si>
    <t>Maid</t>
  </si>
  <si>
    <t>Profession (Maid)</t>
  </si>
  <si>
    <t>Masseuse</t>
  </si>
  <si>
    <t>Profession (Masseuse)</t>
  </si>
  <si>
    <t>Matchmaker</t>
  </si>
  <si>
    <t>Diplomacy, Sense Motive</t>
  </si>
  <si>
    <t>Midwife</t>
  </si>
  <si>
    <t>Profession (Midwife)</t>
  </si>
  <si>
    <t>Miller</t>
  </si>
  <si>
    <t>Craft (Milling)</t>
  </si>
  <si>
    <t>Navigator</t>
  </si>
  <si>
    <t>Intuit Direction, Profession (Sailor)</t>
  </si>
  <si>
    <t>Nursemaid</t>
  </si>
  <si>
    <t>Profession (Nursemaid)</t>
  </si>
  <si>
    <t>Painter, Portrait</t>
  </si>
  <si>
    <t>Parchmentmaker</t>
  </si>
  <si>
    <t>Craft (Parchmentmaking)</t>
  </si>
  <si>
    <t>Pewterer</t>
  </si>
  <si>
    <t>Craft (Pewtermaking)</t>
  </si>
  <si>
    <t>Polisher/Cleaner</t>
  </si>
  <si>
    <t>Profession (Cleaner)</t>
  </si>
  <si>
    <t>Porter</t>
  </si>
  <si>
    <t>Potter</t>
  </si>
  <si>
    <t>Craft (Potterymaking)</t>
  </si>
  <si>
    <t>Knowledge (Any)</t>
  </si>
  <si>
    <t>Sailor (Crew)</t>
  </si>
  <si>
    <t>Profession (Sailor)</t>
  </si>
  <si>
    <t>Sailor (Mate)</t>
  </si>
  <si>
    <t>Profession (Sailor), Intimidate</t>
  </si>
  <si>
    <t>Wis, Cha</t>
  </si>
  <si>
    <t>Scribe</t>
  </si>
  <si>
    <t>Profession (Scribe)</t>
  </si>
  <si>
    <t>Sculptor</t>
  </si>
  <si>
    <t>Craft (Sculpting)</t>
  </si>
  <si>
    <t>Shepherd</t>
  </si>
  <si>
    <t>Shipwright</t>
  </si>
  <si>
    <t>Craft (Shipmaking)</t>
  </si>
  <si>
    <t>Silversmith</t>
  </si>
  <si>
    <t>Craft (Silversmithing)</t>
  </si>
  <si>
    <t>Skinner</t>
  </si>
  <si>
    <t>Craft (Skinning)</t>
  </si>
  <si>
    <t>Soapmaker</t>
  </si>
  <si>
    <t>Craft (Soapmaking)</t>
  </si>
  <si>
    <t>Soothsayer (Spellcaster)</t>
  </si>
  <si>
    <t>Scry, Divination</t>
  </si>
  <si>
    <t>Tanner</t>
  </si>
  <si>
    <t>Craft (Tanning)</t>
  </si>
  <si>
    <t>Teamster</t>
  </si>
  <si>
    <t>Handle Animal, Ride</t>
  </si>
  <si>
    <t>Cha, Dex</t>
  </si>
  <si>
    <t>Valet</t>
  </si>
  <si>
    <t>Vintner</t>
  </si>
  <si>
    <t>Craft (Winemaking)</t>
  </si>
  <si>
    <t>Weaponsmith</t>
  </si>
  <si>
    <t>Craft (Weaponsmithing)</t>
  </si>
  <si>
    <t>Weaver</t>
  </si>
  <si>
    <t>Craft (Weaving)</t>
  </si>
  <si>
    <t>Wheelwright</t>
  </si>
  <si>
    <t>Craft (Wheelmaking)</t>
  </si>
  <si>
    <t>Magic (Y/N)</t>
  </si>
  <si>
    <t>Water, Lawful/Chaotic</t>
  </si>
  <si>
    <t>+5 Sp</t>
  </si>
  <si>
    <t>Dimensional Seal</t>
  </si>
  <si>
    <t>Eldritch Machine</t>
  </si>
  <si>
    <t>Mabaran Resonator</t>
  </si>
  <si>
    <t>Master's Call</t>
  </si>
  <si>
    <t>Spell Sink</t>
  </si>
  <si>
    <t>Storm Sphere</t>
  </si>
  <si>
    <t>Dice Set</t>
  </si>
  <si>
    <t>Gaming Set</t>
  </si>
  <si>
    <t>Dragonchess Set</t>
  </si>
  <si>
    <t>Playing Card Set</t>
  </si>
  <si>
    <t>Three-Dragon Ante Set</t>
  </si>
  <si>
    <t>Bagpipes</t>
  </si>
  <si>
    <t>Instrument</t>
  </si>
  <si>
    <t>Birdpipes</t>
  </si>
  <si>
    <t>Drum</t>
  </si>
  <si>
    <t>Dulcimer</t>
  </si>
  <si>
    <t>Flute</t>
  </si>
  <si>
    <t>Glaur</t>
  </si>
  <si>
    <t>Hand Drum</t>
  </si>
  <si>
    <t>Horn</t>
  </si>
  <si>
    <t>Longhorn</t>
  </si>
  <si>
    <t>Lute</t>
  </si>
  <si>
    <t>Lyre</t>
  </si>
  <si>
    <t>Pan Flute</t>
  </si>
  <si>
    <t>Shawm</t>
  </si>
  <si>
    <t>Songhorn</t>
  </si>
  <si>
    <t>Tantan</t>
  </si>
  <si>
    <t>Thelarr</t>
  </si>
  <si>
    <t>Tocken</t>
  </si>
  <si>
    <t>Viol</t>
  </si>
  <si>
    <t>Wargong</t>
  </si>
  <si>
    <t>Yarting</t>
  </si>
  <si>
    <t>Zulkoon</t>
  </si>
  <si>
    <t>Bark</t>
  </si>
  <si>
    <t>Bondleaf Wrap</t>
  </si>
  <si>
    <t>Cord</t>
  </si>
  <si>
    <t>Leather</t>
  </si>
  <si>
    <t>Padded</t>
  </si>
  <si>
    <t>Unknown (Magic)</t>
  </si>
  <si>
    <t>18 Lbs.</t>
  </si>
  <si>
    <t>Whip</t>
  </si>
  <si>
    <t>Blowgun</t>
  </si>
  <si>
    <t>Hand Crossbow</t>
  </si>
  <si>
    <t>Heavy Crossbow</t>
  </si>
  <si>
    <t>Longbow</t>
  </si>
  <si>
    <t>Oversized Longbow</t>
  </si>
  <si>
    <t>Hide</t>
  </si>
  <si>
    <t>Leather Scale</t>
  </si>
  <si>
    <t>Wicker</t>
  </si>
  <si>
    <t>Adjustable Stilts</t>
  </si>
  <si>
    <t>Other</t>
  </si>
  <si>
    <t>Backpack Parachute</t>
  </si>
  <si>
    <t>Barking Box</t>
  </si>
  <si>
    <t>Circlet Of Human Perfection</t>
  </si>
  <si>
    <t>Green Copper Ewer</t>
  </si>
  <si>
    <t>Matchless Pipe</t>
  </si>
  <si>
    <t>Nimblewright Detector</t>
  </si>
  <si>
    <t>Tangler Grenade</t>
  </si>
  <si>
    <t>Vial Of Stardust</t>
  </si>
  <si>
    <t>Basic Poison (Vial)</t>
  </si>
  <si>
    <t>Poison</t>
  </si>
  <si>
    <t>Bottled Breath</t>
  </si>
  <si>
    <t>Potion</t>
  </si>
  <si>
    <t>Elixir Of Health</t>
  </si>
  <si>
    <t>Oil Of Etherealness</t>
  </si>
  <si>
    <t>Oil Of Sharpness</t>
  </si>
  <si>
    <t>Oil Of Slipperiness</t>
  </si>
  <si>
    <t>Philter Of Love</t>
  </si>
  <si>
    <t>Potion Of Acid Resistance</t>
  </si>
  <si>
    <t>Potion Of Animal Friendship</t>
  </si>
  <si>
    <t>Potion Of Clairvoyance</t>
  </si>
  <si>
    <t>Potion Of Climbing</t>
  </si>
  <si>
    <t>Potion Of Cloud Giant Strength</t>
  </si>
  <si>
    <t>Potion Of Cold Resistance</t>
  </si>
  <si>
    <t>Potion Of Diminution</t>
  </si>
  <si>
    <t>Potion Of Fire Breath</t>
  </si>
  <si>
    <t>Potion Of Fire Giant Strength</t>
  </si>
  <si>
    <t>Potion Of Fire Resistance</t>
  </si>
  <si>
    <t>Potion Of Flying</t>
  </si>
  <si>
    <t>Potion Of Force Resistance</t>
  </si>
  <si>
    <t>Potion Of Frost Giant Strength</t>
  </si>
  <si>
    <t>Potion Of Gaseous Form</t>
  </si>
  <si>
    <t>Potion Of Giant Size</t>
  </si>
  <si>
    <t>Potion Of Greater Healing</t>
  </si>
  <si>
    <t>Potion Of Growth</t>
  </si>
  <si>
    <t>Potion Of Healing</t>
  </si>
  <si>
    <t>Potion Of Heroism</t>
  </si>
  <si>
    <t>Potion Of Hill Giant Strength</t>
  </si>
  <si>
    <t>Potion Of Invisibility</t>
  </si>
  <si>
    <t>Potion Of Invulnerability</t>
  </si>
  <si>
    <t>Potion Of Lightning Resistance</t>
  </si>
  <si>
    <t>Potion Of Longevity</t>
  </si>
  <si>
    <t>Potion Of Mind Control (Beast)</t>
  </si>
  <si>
    <t>Potion Of Mind Control (Humanoid)</t>
  </si>
  <si>
    <t>Potion Of Mind Control (Monster)</t>
  </si>
  <si>
    <t>Potion Of Mind Reading</t>
  </si>
  <si>
    <t>Potion Of Necrotic Resistance</t>
  </si>
  <si>
    <t>Potion Of Poison</t>
  </si>
  <si>
    <t>Potion Of Poison Resistance</t>
  </si>
  <si>
    <t>Potion Of Psychic Resistance</t>
  </si>
  <si>
    <t>Potion Of Radiant Resistance</t>
  </si>
  <si>
    <t>Potion Of Resistance</t>
  </si>
  <si>
    <t>Potion Of Speed</t>
  </si>
  <si>
    <t>Potion Of Stone Giant Strength</t>
  </si>
  <si>
    <t>Potion Of Storm Giant Strength</t>
  </si>
  <si>
    <t>Potion Of Superior Healing</t>
  </si>
  <si>
    <t>Potion Of Supreme Healing</t>
  </si>
  <si>
    <t>Potion Of Thunder Resistance</t>
  </si>
  <si>
    <t>Potion Of Vitality</t>
  </si>
  <si>
    <t>Potion Of Water Breathing</t>
  </si>
  <si>
    <t>7 Gp</t>
  </si>
  <si>
    <t>Barding</t>
  </si>
  <si>
    <t>×4</t>
  </si>
  <si>
    <t>Tack And Harness</t>
  </si>
  <si>
    <t>×2</t>
  </si>
  <si>
    <t>*4</t>
  </si>
  <si>
    <t>Bit And Bridle</t>
  </si>
  <si>
    <t>Exotic Saddle</t>
  </si>
  <si>
    <t>Feed (Per Day)</t>
  </si>
  <si>
    <t>Military Saddle</t>
  </si>
  <si>
    <t>30 Lbs.</t>
  </si>
  <si>
    <t>Pack Saddle</t>
  </si>
  <si>
    <t>Riding Saddle</t>
  </si>
  <si>
    <t>Saddlebags</t>
  </si>
  <si>
    <t>Stabling (Per Day)</t>
  </si>
  <si>
    <t>Disguise Kit</t>
  </si>
  <si>
    <t>Tool</t>
  </si>
  <si>
    <t>Forgery Kit</t>
  </si>
  <si>
    <t>Herbalism Kit</t>
  </si>
  <si>
    <t>Navigator's Tools</t>
  </si>
  <si>
    <t>Poisoner's Kit</t>
  </si>
  <si>
    <t>Thieves' Tools</t>
  </si>
  <si>
    <t>Canoe</t>
  </si>
  <si>
    <t>Vehicle (Land)</t>
  </si>
  <si>
    <t>100 Lbs.</t>
  </si>
  <si>
    <t>Carriage</t>
  </si>
  <si>
    <t>600 Lbs.</t>
  </si>
  <si>
    <t>Cart</t>
  </si>
  <si>
    <t>200 Lbs.</t>
  </si>
  <si>
    <t>Sled</t>
  </si>
  <si>
    <t>300 Lbs.</t>
  </si>
  <si>
    <t>Wagon</t>
  </si>
  <si>
    <t>400 Lbs.</t>
  </si>
  <si>
    <t>Rowboat</t>
  </si>
  <si>
    <t>Vehicle (Water)</t>
  </si>
  <si>
    <t>Arrow-Eating Shield +2</t>
  </si>
  <si>
    <t>Battle Tent</t>
  </si>
  <si>
    <t>Bedroll Of Comfort</t>
  </si>
  <si>
    <t>Bell Ringer</t>
  </si>
  <si>
    <t>Bloodless</t>
  </si>
  <si>
    <t>Bonegrinder</t>
  </si>
  <si>
    <t>Burrowing Arrow</t>
  </si>
  <si>
    <t>Bow Of The Hunter</t>
  </si>
  <si>
    <t>Cruel Stone Greatsword</t>
  </si>
  <si>
    <t>Double Shot</t>
  </si>
  <si>
    <t>Fey Darts</t>
  </si>
  <si>
    <t>Fist Of Tharamon</t>
  </si>
  <si>
    <t>Weapon</t>
  </si>
  <si>
    <t>Flaming (Any Melee Weapon)</t>
  </si>
  <si>
    <t>Healer’s Crossbow</t>
  </si>
  <si>
    <t>Scale Mail Of The Gods</t>
  </si>
  <si>
    <t>Slime Greaves</t>
  </si>
  <si>
    <t>Slime Bracers</t>
  </si>
  <si>
    <t>Slime Helm</t>
  </si>
  <si>
    <t>Spear Of War +1</t>
  </si>
  <si>
    <t>The Judge</t>
  </si>
  <si>
    <t>Wraith Armour</t>
  </si>
  <si>
    <t>Wraith Bow</t>
  </si>
  <si>
    <t>Wraith Sword</t>
  </si>
  <si>
    <t>Xotl’s Rage Blowgun+1</t>
  </si>
  <si>
    <t>Table 7–8: Goods and Services</t>
  </si>
  <si>
    <t>Item</t>
  </si>
  <si>
    <t>Backpack (empty)</t>
  </si>
  <si>
    <t>2 gp</t>
  </si>
  <si>
    <t>2 lb.</t>
  </si>
  <si>
    <t>Barrel (empty)</t>
  </si>
  <si>
    <t>30 lb.</t>
  </si>
  <si>
    <t>Basket (empty)</t>
  </si>
  <si>
    <t>4 sp</t>
  </si>
  <si>
    <t>1 lb.</t>
  </si>
  <si>
    <t>1 sp</t>
  </si>
  <si>
    <t>5 lb.</t>
  </si>
  <si>
    <t>1 gp</t>
  </si>
  <si>
    <t>Blanket, winter</t>
  </si>
  <si>
    <t>5 sp</t>
  </si>
  <si>
    <t>3 lb.</t>
  </si>
  <si>
    <t>Block and tackle</t>
  </si>
  <si>
    <t>5 gp</t>
  </si>
  <si>
    <t>Bottle, wine, glass</t>
  </si>
  <si>
    <t>Bucket (empty)</t>
  </si>
  <si>
    <t>1 cp</t>
  </si>
  <si>
    <t>Canvas (sq. yd.)</t>
  </si>
  <si>
    <t>Case, map or scroll</t>
  </si>
  <si>
    <t>1/2 lb.</t>
  </si>
  <si>
    <t>Chain (10 ft.)</t>
  </si>
  <si>
    <t>30 gp</t>
  </si>
  <si>
    <t>Chalk, 1 piece</t>
  </si>
  <si>
    <t>Chest (empty)</t>
  </si>
  <si>
    <t>25 lb.</t>
  </si>
  <si>
    <t>Firewood (per day)</t>
  </si>
  <si>
    <t>20 lb.</t>
  </si>
  <si>
    <t>Fishhook</t>
  </si>
  <si>
    <t>Fishing net, 25 sq. ft.</t>
  </si>
  <si>
    <t>4 gp</t>
  </si>
  <si>
    <t>Flask (empty)</t>
  </si>
  <si>
    <t>3 cp</t>
  </si>
  <si>
    <t>1-1/2 lb.</t>
  </si>
  <si>
    <t>Flint and steel</t>
  </si>
  <si>
    <t>Grappling hook</t>
  </si>
  <si>
    <t>4 lb.</t>
  </si>
  <si>
    <t>Ink (1 oz. vial)</t>
  </si>
  <si>
    <t>8 gp</t>
  </si>
  <si>
    <t>Inkpen</t>
  </si>
  <si>
    <t>Jug, clay</t>
  </si>
  <si>
    <t>9 lb.</t>
  </si>
  <si>
    <t>Ladder, 10-foot</t>
  </si>
  <si>
    <t>5 cp</t>
  </si>
  <si>
    <t>Lamp, common</t>
  </si>
  <si>
    <t>Lantern, bullseye</t>
  </si>
  <si>
    <t>12 gp</t>
  </si>
  <si>
    <t>Lantern, hooded</t>
  </si>
  <si>
    <t>7 gp</t>
  </si>
  <si>
    <t>Very simple</t>
  </si>
  <si>
    <t>20 gp</t>
  </si>
  <si>
    <t>Average</t>
  </si>
  <si>
    <t>40 gp</t>
  </si>
  <si>
    <t>Good</t>
  </si>
  <si>
    <t>80 gp</t>
  </si>
  <si>
    <t>Amazing</t>
  </si>
  <si>
    <t>150 gp</t>
  </si>
  <si>
    <t>15 gp</t>
  </si>
  <si>
    <t>Manacles, masterwork</t>
  </si>
  <si>
    <t>50 gp</t>
  </si>
  <si>
    <t>Mirror, small steel</t>
  </si>
  <si>
    <t>10 gp</t>
  </si>
  <si>
    <t>Mug/Tankard, clay 2 cp 1 lb.</t>
  </si>
  <si>
    <t>Oil (1-pint flask)</t>
  </si>
  <si>
    <t>Paper (sheet)</t>
  </si>
  <si>
    <t>Parchment (sheet)</t>
  </si>
  <si>
    <t>2 sp</t>
  </si>
  <si>
    <t>Pick, miner’s</t>
  </si>
  <si>
    <t>3 gp</t>
  </si>
  <si>
    <t>10 lb.</t>
  </si>
  <si>
    <t>Pitcher, clay</t>
  </si>
  <si>
    <t>2 cp</t>
  </si>
  <si>
    <t>Pole, 10-foot</t>
  </si>
  <si>
    <t>8 lb.</t>
  </si>
  <si>
    <t>Pot, iron</t>
  </si>
  <si>
    <t>Pouch, belt (empty)</t>
  </si>
  <si>
    <t>Ram, portable</t>
  </si>
  <si>
    <t>Rations, trail (per day)</t>
  </si>
  <si>
    <t>Rope, hempen (50 ft.)</t>
  </si>
  <si>
    <t>Rope, silk (50 ft.)</t>
  </si>
  <si>
    <t>Sack (empty)</t>
  </si>
  <si>
    <t>1 sp 1/2</t>
  </si>
  <si>
    <t>lb.</t>
  </si>
  <si>
    <t>Sealing wax</t>
  </si>
  <si>
    <t>Sewing needle</t>
  </si>
  <si>
    <t>Signal whistle</t>
  </si>
  <si>
    <t>8 sp</t>
  </si>
  <si>
    <t>Signet ring</t>
  </si>
  <si>
    <t>Sledge</t>
  </si>
  <si>
    <t>Soap (per lb.)</t>
  </si>
  <si>
    <t>Spade or shovel</t>
  </si>
  <si>
    <t>Spyglass</t>
  </si>
  <si>
    <t>1,000 gp</t>
  </si>
  <si>
    <t>Tent</t>
  </si>
  <si>
    <t>Vial, ink or potion</t>
  </si>
  <si>
    <t>1/10 lb.</t>
  </si>
  <si>
    <t>Special Substances and Items</t>
  </si>
  <si>
    <t>Acid (flask) 10 gp 1 lb.</t>
  </si>
  <si>
    <t>Alchemist’s fire (flask)</t>
  </si>
  <si>
    <t>Antitoxin (vial)</t>
  </si>
  <si>
    <t>Everburning torch</t>
  </si>
  <si>
    <t>110 gp</t>
  </si>
  <si>
    <t>Holy water (flask)</t>
  </si>
  <si>
    <t>25 gp</t>
  </si>
  <si>
    <t>Smokestick</t>
  </si>
  <si>
    <t>Sunrod</t>
  </si>
  <si>
    <t>Tanglefoot bag</t>
  </si>
  <si>
    <t>Thunderstone</t>
  </si>
  <si>
    <t>Tindertwig</t>
  </si>
  <si>
    <t>Tools and Skill Kits</t>
  </si>
  <si>
    <t>Alchemist’s lab</t>
  </si>
  <si>
    <t>500 gp</t>
  </si>
  <si>
    <t>40 lb.</t>
  </si>
  <si>
    <t>Artisan’s tools</t>
  </si>
  <si>
    <t>Artisan’s tools, masterwork</t>
  </si>
  <si>
    <t>55 gp</t>
  </si>
  <si>
    <t>Climber’s kit</t>
  </si>
  <si>
    <t>Disguise kit</t>
  </si>
  <si>
    <t>Healer’s kit</t>
  </si>
  <si>
    <t>Holly and mistletoe</t>
  </si>
  <si>
    <t>Holy symbol, wooden</t>
  </si>
  <si>
    <t>Holy symbol, silver</t>
  </si>
  <si>
    <t>Magnifying glass</t>
  </si>
  <si>
    <t>100 gp</t>
  </si>
  <si>
    <t>Musical instrument, common</t>
  </si>
  <si>
    <t>Musical instrument, masterwork 100 gp</t>
  </si>
  <si>
    <t>Scale, merchant’s</t>
  </si>
  <si>
    <t>Spell component pouch</t>
  </si>
  <si>
    <t>Spellbook, wizard’s (blank)</t>
  </si>
  <si>
    <t>Thieves’ tools</t>
  </si>
  <si>
    <t>1 lb</t>
  </si>
  <si>
    <t>Thieves’ tools, masterwork</t>
  </si>
  <si>
    <t>Tool, masterwork</t>
  </si>
  <si>
    <t>Water clock</t>
  </si>
  <si>
    <t>200 lb.</t>
  </si>
  <si>
    <t>Artisan’s outfit</t>
  </si>
  <si>
    <t>Cleric’s vestments</t>
  </si>
  <si>
    <t>6 lb.</t>
  </si>
  <si>
    <t>Cold weather outfit</t>
  </si>
  <si>
    <t>7 lb.</t>
  </si>
  <si>
    <t>Courtier’s outfit</t>
  </si>
  <si>
    <t>Entertainer’s outfit</t>
  </si>
  <si>
    <t>Explorer’s outfit</t>
  </si>
  <si>
    <t>Monk’s outfit</t>
  </si>
  <si>
    <t>Noble’s outfit</t>
  </si>
  <si>
    <t>75 gp</t>
  </si>
  <si>
    <t>Peasant’s outfit</t>
  </si>
  <si>
    <t>Royal outfit</t>
  </si>
  <si>
    <t>200 gp</t>
  </si>
  <si>
    <t>15 lb.</t>
  </si>
  <si>
    <t>Scholar’s outfit</t>
  </si>
  <si>
    <t>Traveler’s outfit</t>
  </si>
  <si>
    <t>Food, Drink, and Lodging</t>
  </si>
  <si>
    <t>Ale</t>
  </si>
  <si>
    <t>Gallon</t>
  </si>
  <si>
    <t>4 cp</t>
  </si>
  <si>
    <t>Banquet (per person)</t>
  </si>
  <si>
    <t>Bread, per loaf</t>
  </si>
  <si>
    <t>Cheese, hunk of</t>
  </si>
  <si>
    <t>Inn stay (per day)</t>
  </si>
  <si>
    <t>Poor</t>
  </si>
  <si>
    <t>Meals (per day)</t>
  </si>
  <si>
    <t>3 sp</t>
  </si>
  <si>
    <t>Meat, chunk of</t>
  </si>
  <si>
    <t>Wine</t>
  </si>
  <si>
    <t>Common (pitcher)</t>
  </si>
  <si>
    <t>Fine (bottle)</t>
  </si>
  <si>
    <t>Mounts and Related Gear</t>
  </si>
  <si>
    <t>Medium creature</t>
  </si>
  <si>
    <t>×1</t>
  </si>
  <si>
    <t>Large creature</t>
  </si>
  <si>
    <t>Bit and bridle</t>
  </si>
  <si>
    <t>Dog, guard</t>
  </si>
  <si>
    <t>Dog, riding</t>
  </si>
  <si>
    <t>Donkey or mule</t>
  </si>
  <si>
    <t>Feed (per day)</t>
  </si>
  <si>
    <t>Horse</t>
  </si>
  <si>
    <t>Horse, heavy</t>
  </si>
  <si>
    <t>Horse, light</t>
  </si>
  <si>
    <t>Warhorse, heavy</t>
  </si>
  <si>
    <t>400 gp</t>
  </si>
  <si>
    <t>Warhorse, light 150</t>
  </si>
  <si>
    <t>gp</t>
  </si>
  <si>
    <t>Warpony</t>
  </si>
  <si>
    <t>Saddle</t>
  </si>
  <si>
    <t>Military</t>
  </si>
  <si>
    <t>Pack</t>
  </si>
  <si>
    <t>Riding</t>
  </si>
  <si>
    <t>Saddle, Exotic</t>
  </si>
  <si>
    <t>60 gp</t>
  </si>
  <si>
    <t>Stabling (per day)</t>
  </si>
  <si>
    <t>Transport</t>
  </si>
  <si>
    <t>600 lb.</t>
  </si>
  <si>
    <t>Galley</t>
  </si>
  <si>
    <t>30,000 gp</t>
  </si>
  <si>
    <t>Keelboat</t>
  </si>
  <si>
    <t>3,000 gp</t>
  </si>
  <si>
    <t>Longship</t>
  </si>
  <si>
    <t>10,000 gp</t>
  </si>
  <si>
    <t>100 lb.</t>
  </si>
  <si>
    <t>Oar</t>
  </si>
  <si>
    <t>Sailing ship</t>
  </si>
  <si>
    <t>300 lb.</t>
  </si>
  <si>
    <t>35 gp</t>
  </si>
  <si>
    <t>400 lb.</t>
  </si>
  <si>
    <t>Warship</t>
  </si>
  <si>
    <t>25,000 gp</t>
  </si>
  <si>
    <t>Spellcasting and Services</t>
  </si>
  <si>
    <t>Service</t>
  </si>
  <si>
    <t>Coach cab</t>
  </si>
  <si>
    <t>3 cp per mile</t>
  </si>
  <si>
    <t>Hireling, trained</t>
  </si>
  <si>
    <t>3 sp per day</t>
  </si>
  <si>
    <t>Hireling, untrained</t>
  </si>
  <si>
    <t>1 sp per day</t>
  </si>
  <si>
    <t>Messenger</t>
  </si>
  <si>
    <t>2 cp per mile</t>
  </si>
  <si>
    <t>Road or gate toll</t>
  </si>
  <si>
    <t>Ship’s passage</t>
  </si>
  <si>
    <t>1 sp per mile</t>
  </si>
  <si>
    <t>Spell, 0-level</t>
  </si>
  <si>
    <t>Caster level × 5 gp2</t>
  </si>
  <si>
    <t>Spell, 1st-level</t>
  </si>
  <si>
    <t>Caster level × 10 gp2</t>
  </si>
  <si>
    <t>Spell, 2nd-level</t>
  </si>
  <si>
    <t>Caster level × 20 gp2</t>
  </si>
  <si>
    <t>Spell, 3rd-level</t>
  </si>
  <si>
    <t>Caster level × 30 gp2</t>
  </si>
  <si>
    <t>Spell, 4th-level</t>
  </si>
  <si>
    <t>Caster level × 40 gp2</t>
  </si>
  <si>
    <t>Spell, 5th-level</t>
  </si>
  <si>
    <t>Caster level × 50 gp2</t>
  </si>
  <si>
    <t>Spell, 6th-level</t>
  </si>
  <si>
    <t>Caster level × 60 gp2</t>
  </si>
  <si>
    <t>Spell, 7th-level</t>
  </si>
  <si>
    <t>Caster level × 70 gp2</t>
  </si>
  <si>
    <t>Spell, 8th-level</t>
  </si>
  <si>
    <t>Caster level × 80 gp2</t>
  </si>
  <si>
    <t>Spell, 9th-level</t>
  </si>
  <si>
    <t>Caster level × 90 gp2</t>
  </si>
  <si>
    <t>Enhancement</t>
  </si>
  <si>
    <t>Name Modifier</t>
  </si>
  <si>
    <t>Appearance</t>
  </si>
  <si>
    <t>Personality 1</t>
  </si>
  <si>
    <t>Personality 2</t>
  </si>
  <si>
    <t>City Type</t>
  </si>
  <si>
    <t>#</t>
  </si>
  <si>
    <t>NPC Race</t>
  </si>
  <si>
    <t>CostalCity</t>
  </si>
  <si>
    <t>DesertCity</t>
  </si>
  <si>
    <t>ForestCity</t>
  </si>
  <si>
    <t>MonsterCity</t>
  </si>
  <si>
    <t>MountainCity</t>
  </si>
  <si>
    <t>StandardDiverseCity</t>
  </si>
  <si>
    <t>SwampCity</t>
  </si>
  <si>
    <t>TundraCity</t>
  </si>
  <si>
    <t>DragonbornCostalCity</t>
  </si>
  <si>
    <t>DragonbornDesertCity</t>
  </si>
  <si>
    <t>ElvenDesertCity</t>
  </si>
  <si>
    <t>ElvenForestCity</t>
  </si>
  <si>
    <t>ElvenStandardDiverseCity</t>
  </si>
  <si>
    <t>DwarvenMountainCity</t>
  </si>
  <si>
    <t>DwarvenStandardDiverseCity</t>
  </si>
  <si>
    <t>Yuan-tiSwampCity</t>
  </si>
  <si>
    <t>OrcForestCity</t>
  </si>
  <si>
    <t>OrcMountainCity</t>
  </si>
  <si>
    <t>OrcTundraCity</t>
  </si>
  <si>
    <t>HalflingCostalCity</t>
  </si>
  <si>
    <t>HalflingForestCity</t>
  </si>
  <si>
    <t>GnomeForestCity</t>
  </si>
  <si>
    <t>GnomeMountainCity</t>
  </si>
  <si>
    <t>GoliathMountainCity</t>
  </si>
  <si>
    <t>GoblinSwampCity</t>
  </si>
  <si>
    <t>GenasiCostalCity</t>
  </si>
  <si>
    <t>GenasiDesertCity</t>
  </si>
  <si>
    <t>KoboldSwampCity</t>
  </si>
  <si>
    <t>KoboldMountainCity</t>
  </si>
  <si>
    <t>KoboldDesertCity</t>
  </si>
  <si>
    <t>AarakocraMountainCity</t>
  </si>
  <si>
    <t>LizardfolkSwampCity</t>
  </si>
  <si>
    <t>LizardfolkDesertCity</t>
  </si>
  <si>
    <t>TortleCostalCity</t>
  </si>
  <si>
    <t>TortleDesertCity</t>
  </si>
  <si>
    <t>TritonCostalCity</t>
  </si>
  <si>
    <t>Abal</t>
  </si>
  <si>
    <t>Alpen</t>
  </si>
  <si>
    <t>ward</t>
  </si>
  <si>
    <t>Ancient</t>
  </si>
  <si>
    <t>Ashen Hair</t>
  </si>
  <si>
    <t>Accessible</t>
  </si>
  <si>
    <t>Absentminded</t>
  </si>
  <si>
    <t>Costal City</t>
  </si>
  <si>
    <t>Pop%</t>
  </si>
  <si>
    <t>Aben</t>
  </si>
  <si>
    <t>Axe</t>
  </si>
  <si>
    <t>grip</t>
  </si>
  <si>
    <t>Child</t>
  </si>
  <si>
    <t>Beautiful</t>
  </si>
  <si>
    <t>Active</t>
  </si>
  <si>
    <t>Aggressive</t>
  </si>
  <si>
    <t>Desert City</t>
  </si>
  <si>
    <t>Aarakocra</t>
  </si>
  <si>
    <t>Abius</t>
  </si>
  <si>
    <t>glory</t>
  </si>
  <si>
    <t>Adaptable</t>
  </si>
  <si>
    <t>Ambitious</t>
  </si>
  <si>
    <t>Forest City</t>
  </si>
  <si>
    <t>Aasimar</t>
  </si>
  <si>
    <t>Adriellas</t>
  </si>
  <si>
    <t>Boulder</t>
  </si>
  <si>
    <t>sun</t>
  </si>
  <si>
    <t>Middle Aged</t>
  </si>
  <si>
    <t>Birthmark</t>
  </si>
  <si>
    <t>Admirable</t>
  </si>
  <si>
    <t>Amusing</t>
  </si>
  <si>
    <t>Monster City</t>
  </si>
  <si>
    <t>Aasimar (Fallen)</t>
  </si>
  <si>
    <t>Aerer</t>
  </si>
  <si>
    <t>Clan</t>
  </si>
  <si>
    <t>guard</t>
  </si>
  <si>
    <t>Braided Beard Or Hair</t>
  </si>
  <si>
    <t>Adventurous</t>
  </si>
  <si>
    <t>Artful</t>
  </si>
  <si>
    <t>Mountain City</t>
  </si>
  <si>
    <t>Aasimar (Protector)</t>
  </si>
  <si>
    <t>Aethbeoth</t>
  </si>
  <si>
    <t>Claw</t>
  </si>
  <si>
    <t>hell</t>
  </si>
  <si>
    <t>Distinctive Nose</t>
  </si>
  <si>
    <t>Agreeable</t>
  </si>
  <si>
    <t>Ascetic</t>
  </si>
  <si>
    <t>Standard Diverse City</t>
  </si>
  <si>
    <t>Aasimar (Scourge)</t>
  </si>
  <si>
    <t>Aibhix</t>
  </si>
  <si>
    <t>reaver</t>
  </si>
  <si>
    <t>Eye Twitch</t>
  </si>
  <si>
    <t>Alert</t>
  </si>
  <si>
    <t>Authoritarian</t>
  </si>
  <si>
    <t>Swamp City</t>
  </si>
  <si>
    <t>Bugbear</t>
  </si>
  <si>
    <t>Akal</t>
  </si>
  <si>
    <t>Crag</t>
  </si>
  <si>
    <t>hunter</t>
  </si>
  <si>
    <t>Formal Clothes</t>
  </si>
  <si>
    <t>Amiable</t>
  </si>
  <si>
    <t>Big-thinking</t>
  </si>
  <si>
    <t>Tundra City</t>
  </si>
  <si>
    <t>Changeling</t>
  </si>
  <si>
    <t>Alfwod</t>
  </si>
  <si>
    <t>Crest</t>
  </si>
  <si>
    <t>scar</t>
  </si>
  <si>
    <t>Grey Hair, Scar On Lip</t>
  </si>
  <si>
    <t>Anticipative</t>
  </si>
  <si>
    <t>Boyish</t>
  </si>
  <si>
    <t>Dragonborn Costal City</t>
  </si>
  <si>
    <t>Dragonborn</t>
  </si>
  <si>
    <t>Alian</t>
  </si>
  <si>
    <t>Deep</t>
  </si>
  <si>
    <t>water</t>
  </si>
  <si>
    <t>Jewelry (Choker)</t>
  </si>
  <si>
    <t>Appreciative</t>
  </si>
  <si>
    <t>Breezy</t>
  </si>
  <si>
    <t>Dragonborn Desert City</t>
  </si>
  <si>
    <t>Dwarf (Duergar)</t>
  </si>
  <si>
    <t>Alim</t>
  </si>
  <si>
    <t>Dew</t>
  </si>
  <si>
    <t>beam</t>
  </si>
  <si>
    <t>Long Braids</t>
  </si>
  <si>
    <t>Articulate</t>
  </si>
  <si>
    <t>Businesslike</t>
  </si>
  <si>
    <t>Elven Desert City</t>
  </si>
  <si>
    <t>Dwarf (Hill)</t>
  </si>
  <si>
    <t>Aliod</t>
  </si>
  <si>
    <t>bender</t>
  </si>
  <si>
    <t>Long Dark Hair</t>
  </si>
  <si>
    <t>Aspiring</t>
  </si>
  <si>
    <t>Busy</t>
  </si>
  <si>
    <t>Elven Forest City</t>
  </si>
  <si>
    <t>Dwarf (Mountain)</t>
  </si>
  <si>
    <t>Aloth</t>
  </si>
  <si>
    <t>Dirge</t>
  </si>
  <si>
    <t>reaper</t>
  </si>
  <si>
    <t>Missing Fingers</t>
  </si>
  <si>
    <t>Casual</t>
  </si>
  <si>
    <t>Elven Standard Diverse City</t>
  </si>
  <si>
    <t>Elf (Drow)</t>
  </si>
  <si>
    <t>Alyn</t>
  </si>
  <si>
    <t>fallow</t>
  </si>
  <si>
    <t>Missing Teeth</t>
  </si>
  <si>
    <t>Attractive</t>
  </si>
  <si>
    <t>Cerebral</t>
  </si>
  <si>
    <t>Dwarven Mountain City</t>
  </si>
  <si>
    <t>Elf (Eladrin)</t>
  </si>
  <si>
    <t>Amel</t>
  </si>
  <si>
    <t>runner</t>
  </si>
  <si>
    <t>Pale Skin, Red Hair</t>
  </si>
  <si>
    <t>Balanced</t>
  </si>
  <si>
    <t>Chummy</t>
  </si>
  <si>
    <t>Dwarven Standard Diverse City</t>
  </si>
  <si>
    <t>Elf (High)</t>
  </si>
  <si>
    <t>Amert</t>
  </si>
  <si>
    <t>shot</t>
  </si>
  <si>
    <t>Old</t>
  </si>
  <si>
    <t>Piercings</t>
  </si>
  <si>
    <t>Benevolent</t>
  </si>
  <si>
    <t>Circumspect</t>
  </si>
  <si>
    <t>Yuan-ti Swamp City</t>
  </si>
  <si>
    <t>Elf (Sea)</t>
  </si>
  <si>
    <t>Anamman</t>
  </si>
  <si>
    <t>shout</t>
  </si>
  <si>
    <t>Brilliant</t>
  </si>
  <si>
    <t>Competitive</t>
  </si>
  <si>
    <t>Orc Forest City</t>
  </si>
  <si>
    <t>Elf (Shadar-kai)</t>
  </si>
  <si>
    <t>Andres</t>
  </si>
  <si>
    <t>Eagle</t>
  </si>
  <si>
    <t>more</t>
  </si>
  <si>
    <t>Ragged Clothes</t>
  </si>
  <si>
    <t>Calm</t>
  </si>
  <si>
    <t>Complex</t>
  </si>
  <si>
    <t>Orc Mountain City</t>
  </si>
  <si>
    <t>Elf (Wood/Desert)</t>
  </si>
  <si>
    <t>Anguhar</t>
  </si>
  <si>
    <t>Elf</t>
  </si>
  <si>
    <t>bane</t>
  </si>
  <si>
    <t>Very Old</t>
  </si>
  <si>
    <t>Scar</t>
  </si>
  <si>
    <t>Capable</t>
  </si>
  <si>
    <t>Confidential</t>
  </si>
  <si>
    <t>Orc Tundra City</t>
  </si>
  <si>
    <t>Elf (Moon)</t>
  </si>
  <si>
    <t>Anindis</t>
  </si>
  <si>
    <t>Ember</t>
  </si>
  <si>
    <t>talon</t>
  </si>
  <si>
    <t>Captivating</t>
  </si>
  <si>
    <t>Conservative</t>
  </si>
  <si>
    <t>Halfling Costal City</t>
  </si>
  <si>
    <t>Firbolg</t>
  </si>
  <si>
    <t>Anis</t>
  </si>
  <si>
    <t>Fern</t>
  </si>
  <si>
    <t>shaper</t>
  </si>
  <si>
    <t>Young</t>
  </si>
  <si>
    <t>Tall, Thin, Attractive</t>
  </si>
  <si>
    <t>Caring</t>
  </si>
  <si>
    <t>Contradictory</t>
  </si>
  <si>
    <t>Halfling Forest City</t>
  </si>
  <si>
    <t>Genasi (Air)</t>
  </si>
  <si>
    <t>Anum</t>
  </si>
  <si>
    <t>Fist</t>
  </si>
  <si>
    <t>Tattoos</t>
  </si>
  <si>
    <t>Challenging</t>
  </si>
  <si>
    <t>Crisp</t>
  </si>
  <si>
    <t>Gnome Forest City</t>
  </si>
  <si>
    <t>Genasi (Earth)</t>
  </si>
  <si>
    <t>Aralar</t>
  </si>
  <si>
    <t>Flat</t>
  </si>
  <si>
    <t>Towering Tall</t>
  </si>
  <si>
    <t>Charismatic</t>
  </si>
  <si>
    <t>Cute</t>
  </si>
  <si>
    <t>Gnome Mountain City</t>
  </si>
  <si>
    <t>Genasi (Fire)</t>
  </si>
  <si>
    <t>Arfil</t>
  </si>
  <si>
    <t>Flint</t>
  </si>
  <si>
    <t>whirl</t>
  </si>
  <si>
    <t>Ugly</t>
  </si>
  <si>
    <t>Charming</t>
  </si>
  <si>
    <t>Deceptive</t>
  </si>
  <si>
    <t>Goliath Mountain City</t>
  </si>
  <si>
    <t>Genasi (Water)</t>
  </si>
  <si>
    <t>Ariel</t>
  </si>
  <si>
    <t>Fore</t>
  </si>
  <si>
    <t>hand</t>
  </si>
  <si>
    <t>Unusual Hair Color</t>
  </si>
  <si>
    <t>Cheerful</t>
  </si>
  <si>
    <t>Determined</t>
  </si>
  <si>
    <t>Goblin Swamp City</t>
  </si>
  <si>
    <t>Gith (Githyanki)</t>
  </si>
  <si>
    <t>Arled</t>
  </si>
  <si>
    <t>Glory</t>
  </si>
  <si>
    <t>soar</t>
  </si>
  <si>
    <t>Unusual Skin Color</t>
  </si>
  <si>
    <t>Clean</t>
  </si>
  <si>
    <t>Dominating</t>
  </si>
  <si>
    <t>Genasi Costal City</t>
  </si>
  <si>
    <t>Gith (Githzerai)</t>
  </si>
  <si>
    <t>Arrat</t>
  </si>
  <si>
    <t>Grand</t>
  </si>
  <si>
    <t>strider</t>
  </si>
  <si>
    <t>Very Muscular</t>
  </si>
  <si>
    <t>Clear-headed</t>
  </si>
  <si>
    <t>Dreamy</t>
  </si>
  <si>
    <t>Genasi Desert City</t>
  </si>
  <si>
    <t>Gnome (Deep/Svirfneblin)</t>
  </si>
  <si>
    <t>Arvin</t>
  </si>
  <si>
    <t>toe</t>
  </si>
  <si>
    <t>Weird Eye Color</t>
  </si>
  <si>
    <t>Clever</t>
  </si>
  <si>
    <t>Driving</t>
  </si>
  <si>
    <t>Kobold Swamp City</t>
  </si>
  <si>
    <t>Gnome (Forest)</t>
  </si>
  <si>
    <t>Atielel</t>
  </si>
  <si>
    <t>Grim</t>
  </si>
  <si>
    <t>totem</t>
  </si>
  <si>
    <t>Weird Posture</t>
  </si>
  <si>
    <t>Colorful</t>
  </si>
  <si>
    <t>Droll</t>
  </si>
  <si>
    <t>Kobold Mountain City</t>
  </si>
  <si>
    <t>Gnome (Rock)</t>
  </si>
  <si>
    <t>Ayabil</t>
  </si>
  <si>
    <t>Grizzly</t>
  </si>
  <si>
    <t>cut</t>
  </si>
  <si>
    <t>Companionly</t>
  </si>
  <si>
    <t>Kobold Desert City</t>
  </si>
  <si>
    <t>Goblin</t>
  </si>
  <si>
    <t>Bali</t>
  </si>
  <si>
    <t>Compassionate</t>
  </si>
  <si>
    <t>Earthy</t>
  </si>
  <si>
    <t>Aarakocra Mountain City</t>
  </si>
  <si>
    <t>Goliath</t>
  </si>
  <si>
    <t>Bara</t>
  </si>
  <si>
    <t>sword</t>
  </si>
  <si>
    <t>Conciliatory</t>
  </si>
  <si>
    <t>Effeminate</t>
  </si>
  <si>
    <t>Lizardfolk Swamp City</t>
  </si>
  <si>
    <t>Grung</t>
  </si>
  <si>
    <t>Bari</t>
  </si>
  <si>
    <t>cloud</t>
  </si>
  <si>
    <t>Confident</t>
  </si>
  <si>
    <t>Emotional</t>
  </si>
  <si>
    <t>Lizardfolk Desert City</t>
  </si>
  <si>
    <t>Half-Elf (High Elf Descent)</t>
  </si>
  <si>
    <t>Bealdthru</t>
  </si>
  <si>
    <t>Hill</t>
  </si>
  <si>
    <t>top</t>
  </si>
  <si>
    <t>Conscientious</t>
  </si>
  <si>
    <t>Enigmatic</t>
  </si>
  <si>
    <t>Tortle Costal City</t>
  </si>
  <si>
    <t>Half-Elf (Aquatic Elf Descent)</t>
  </si>
  <si>
    <t>Behrtio</t>
  </si>
  <si>
    <t>Lone</t>
  </si>
  <si>
    <t>spark</t>
  </si>
  <si>
    <t>Considerate</t>
  </si>
  <si>
    <t>Experimental</t>
  </si>
  <si>
    <t>Tortle Desert City</t>
  </si>
  <si>
    <t>Half-Elf (Drow Descent)</t>
  </si>
  <si>
    <t>Benne</t>
  </si>
  <si>
    <t>Luna</t>
  </si>
  <si>
    <t>snarl</t>
  </si>
  <si>
    <t>Constant</t>
  </si>
  <si>
    <t>Familial</t>
  </si>
  <si>
    <t>Triton Costal City</t>
  </si>
  <si>
    <t>Half-Elf (Moon Elf)</t>
  </si>
  <si>
    <t>Beornmund</t>
  </si>
  <si>
    <t>Marble</t>
  </si>
  <si>
    <t>fall</t>
  </si>
  <si>
    <t>Contemplative</t>
  </si>
  <si>
    <t>Folksy</t>
  </si>
  <si>
    <t>Half-Elf (Wood Elf Descent)</t>
  </si>
  <si>
    <t>Beornwe</t>
  </si>
  <si>
    <t>Marsh</t>
  </si>
  <si>
    <t>caller</t>
  </si>
  <si>
    <t>Cooperative</t>
  </si>
  <si>
    <t>Formal</t>
  </si>
  <si>
    <t>Half-Orc</t>
  </si>
  <si>
    <t>Berter</t>
  </si>
  <si>
    <t>Meadow</t>
  </si>
  <si>
    <t>slayer</t>
  </si>
  <si>
    <t>Courageous</t>
  </si>
  <si>
    <t>Freewheeling</t>
  </si>
  <si>
    <t>Halfling (Ghostwise)</t>
  </si>
  <si>
    <t>Bertio</t>
  </si>
  <si>
    <t>Mild</t>
  </si>
  <si>
    <t>arm</t>
  </si>
  <si>
    <t>Courteous</t>
  </si>
  <si>
    <t>Frugal</t>
  </si>
  <si>
    <t>Halfling (Lightfoot)</t>
  </si>
  <si>
    <t>Bielel</t>
  </si>
  <si>
    <t>Mirth</t>
  </si>
  <si>
    <t>shard</t>
  </si>
  <si>
    <t>Creative</t>
  </si>
  <si>
    <t>Glamorous</t>
  </si>
  <si>
    <t>Halfling (Stout)</t>
  </si>
  <si>
    <t>Bifar</t>
  </si>
  <si>
    <t>Mist</t>
  </si>
  <si>
    <t>glade</t>
  </si>
  <si>
    <t>Cultured</t>
  </si>
  <si>
    <t>Guileless</t>
  </si>
  <si>
    <t>Hobgoblin</t>
  </si>
  <si>
    <t>Bifund</t>
  </si>
  <si>
    <t>rock</t>
  </si>
  <si>
    <t>Curious</t>
  </si>
  <si>
    <t>High-spirited</t>
  </si>
  <si>
    <t>Human</t>
  </si>
  <si>
    <t>Bori</t>
  </si>
  <si>
    <t>Molten</t>
  </si>
  <si>
    <t>oak</t>
  </si>
  <si>
    <t>Daring</t>
  </si>
  <si>
    <t>Hurried</t>
  </si>
  <si>
    <t>Kenku</t>
  </si>
  <si>
    <t>Brictiue</t>
  </si>
  <si>
    <t>Morning</t>
  </si>
  <si>
    <t>singer</t>
  </si>
  <si>
    <t>Debonair</t>
  </si>
  <si>
    <t>Hypnotic</t>
  </si>
  <si>
    <t>Kobold</t>
  </si>
  <si>
    <t>Brihtiue</t>
  </si>
  <si>
    <t>Moss</t>
  </si>
  <si>
    <t>Decent</t>
  </si>
  <si>
    <t>Iconoclastic</t>
  </si>
  <si>
    <t>Lizardfolk</t>
  </si>
  <si>
    <t>Bunezzuu</t>
  </si>
  <si>
    <t>Mountain</t>
  </si>
  <si>
    <t>pelt</t>
  </si>
  <si>
    <t>Decisive</t>
  </si>
  <si>
    <t>Idiosyncratic</t>
  </si>
  <si>
    <t>Orc</t>
  </si>
  <si>
    <t>Burguia</t>
  </si>
  <si>
    <t>wound</t>
  </si>
  <si>
    <t>Dedicated</t>
  </si>
  <si>
    <t>Impassive</t>
  </si>
  <si>
    <t>Tabaxi</t>
  </si>
  <si>
    <t>Burhe</t>
  </si>
  <si>
    <t>Mournings</t>
  </si>
  <si>
    <t>trength</t>
  </si>
  <si>
    <t>Impersonal</t>
  </si>
  <si>
    <t>Tiefling</t>
  </si>
  <si>
    <t>Caelia</t>
  </si>
  <si>
    <t>Noble</t>
  </si>
  <si>
    <t>flower</t>
  </si>
  <si>
    <t>Dignified</t>
  </si>
  <si>
    <t>Impressionable</t>
  </si>
  <si>
    <t>Tiefling (Asmodeus)</t>
  </si>
  <si>
    <t>Canne</t>
  </si>
  <si>
    <t>Pride</t>
  </si>
  <si>
    <t>hammer</t>
  </si>
  <si>
    <t>Directed</t>
  </si>
  <si>
    <t>Intense</t>
  </si>
  <si>
    <t>Tiefling (Baalzebul)</t>
  </si>
  <si>
    <t>Cati</t>
  </si>
  <si>
    <t>Proud</t>
  </si>
  <si>
    <t>feather</t>
  </si>
  <si>
    <t>Disciplined</t>
  </si>
  <si>
    <t>Invisible</t>
  </si>
  <si>
    <t>Tiefling (Dispater)</t>
  </si>
  <si>
    <t>Cece</t>
  </si>
  <si>
    <t>pike</t>
  </si>
  <si>
    <t>Discreet</t>
  </si>
  <si>
    <t>Irreligious</t>
  </si>
  <si>
    <t>Tiefling (Fierna)</t>
  </si>
  <si>
    <t>Cecie</t>
  </si>
  <si>
    <t>Pyre</t>
  </si>
  <si>
    <t>blade</t>
  </si>
  <si>
    <t>Dramatic</t>
  </si>
  <si>
    <t>Irreverent</t>
  </si>
  <si>
    <t>Tiefling (Glasya)</t>
  </si>
  <si>
    <t>Celador</t>
  </si>
  <si>
    <t>gem</t>
  </si>
  <si>
    <t>Dutiful</t>
  </si>
  <si>
    <t>Maternal</t>
  </si>
  <si>
    <t>Tiefling (Levistus)</t>
  </si>
  <si>
    <t>Celegon</t>
  </si>
  <si>
    <t>Rich</t>
  </si>
  <si>
    <t>heart</t>
  </si>
  <si>
    <t>Dynamic</t>
  </si>
  <si>
    <t>Mellow</t>
  </si>
  <si>
    <t>Tiefling (Mammon)</t>
  </si>
  <si>
    <t>Celegorm</t>
  </si>
  <si>
    <t>seeker</t>
  </si>
  <si>
    <t>Earnest</t>
  </si>
  <si>
    <t>Modern</t>
  </si>
  <si>
    <t>Tiefling (Mephistopheles)</t>
  </si>
  <si>
    <t>Celenwe</t>
  </si>
  <si>
    <t>River</t>
  </si>
  <si>
    <t>claw</t>
  </si>
  <si>
    <t>Ebullient</t>
  </si>
  <si>
    <t>Moralistic</t>
  </si>
  <si>
    <t>Tiefling (Variant)</t>
  </si>
  <si>
    <t>Ceolwy</t>
  </si>
  <si>
    <t>Rumble</t>
  </si>
  <si>
    <t>stride</t>
  </si>
  <si>
    <t>Educated</t>
  </si>
  <si>
    <t>Mystical</t>
  </si>
  <si>
    <t>Tiefling (Zariel)</t>
  </si>
  <si>
    <t>Cily</t>
  </si>
  <si>
    <t>Rune</t>
  </si>
  <si>
    <t>shield</t>
  </si>
  <si>
    <t>Efficient</t>
  </si>
  <si>
    <t>Neutral</t>
  </si>
  <si>
    <t>Tortle</t>
  </si>
  <si>
    <t>Cirdire</t>
  </si>
  <si>
    <t>Sea</t>
  </si>
  <si>
    <t>tail</t>
  </si>
  <si>
    <t>Noncommittal</t>
  </si>
  <si>
    <t>Triton</t>
  </si>
  <si>
    <t>Cona</t>
  </si>
  <si>
    <t>Eloquent</t>
  </si>
  <si>
    <t>Noncompetitive</t>
  </si>
  <si>
    <t>Yuan-ti Pureblood</t>
  </si>
  <si>
    <t>Conga</t>
  </si>
  <si>
    <t>Serpent</t>
  </si>
  <si>
    <t>blossom</t>
  </si>
  <si>
    <t>Empathetic</t>
  </si>
  <si>
    <t>Obedient</t>
  </si>
  <si>
    <t>Cora</t>
  </si>
  <si>
    <t>Shadow</t>
  </si>
  <si>
    <t>branch</t>
  </si>
  <si>
    <t>Energetic</t>
  </si>
  <si>
    <t>Old-fashioned</t>
  </si>
  <si>
    <t>Core</t>
  </si>
  <si>
    <t>spell</t>
  </si>
  <si>
    <t>Enthusiastic</t>
  </si>
  <si>
    <t>Ordinary</t>
  </si>
  <si>
    <t>Crinmi</t>
  </si>
  <si>
    <t>Simple</t>
  </si>
  <si>
    <t>flare</t>
  </si>
  <si>
    <t>Esthetic</t>
  </si>
  <si>
    <t>Outspoken</t>
  </si>
  <si>
    <t>Cuni</t>
  </si>
  <si>
    <t>trap</t>
  </si>
  <si>
    <t>Exciting</t>
  </si>
  <si>
    <t>Paternalistic</t>
  </si>
  <si>
    <t>Curosaer</t>
  </si>
  <si>
    <t>Skull</t>
  </si>
  <si>
    <t>Extraordinary</t>
  </si>
  <si>
    <t>Physical</t>
  </si>
  <si>
    <t>Dainan</t>
  </si>
  <si>
    <t>Slate</t>
  </si>
  <si>
    <t>keep</t>
  </si>
  <si>
    <t>Placid</t>
  </si>
  <si>
    <t>Danore</t>
  </si>
  <si>
    <t>striker</t>
  </si>
  <si>
    <t>Faithful</t>
  </si>
  <si>
    <t>Political</t>
  </si>
  <si>
    <t>Deda</t>
  </si>
  <si>
    <t>Snake</t>
  </si>
  <si>
    <t>Farsighted</t>
  </si>
  <si>
    <t>Predictable</t>
  </si>
  <si>
    <t>Dica</t>
  </si>
  <si>
    <t>Snow</t>
  </si>
  <si>
    <t>spear</t>
  </si>
  <si>
    <t>Felicific</t>
  </si>
  <si>
    <t>Preoccupied</t>
  </si>
  <si>
    <t>Dinain</t>
  </si>
  <si>
    <t>whisk</t>
  </si>
  <si>
    <t>Private</t>
  </si>
  <si>
    <t>Dinarv</t>
  </si>
  <si>
    <t>Stag</t>
  </si>
  <si>
    <t>brace</t>
  </si>
  <si>
    <t>Flexible</t>
  </si>
  <si>
    <t>Progressive</t>
  </si>
  <si>
    <t>Disanz</t>
  </si>
  <si>
    <t>Steel</t>
  </si>
  <si>
    <t>Focused</t>
  </si>
  <si>
    <t>Drewy</t>
  </si>
  <si>
    <t>Still</t>
  </si>
  <si>
    <t>Forceful</t>
  </si>
  <si>
    <t>Pure</t>
  </si>
  <si>
    <t>Drobert</t>
  </si>
  <si>
    <t>wind</t>
  </si>
  <si>
    <t>Forgiving</t>
  </si>
  <si>
    <t>Questioning</t>
  </si>
  <si>
    <t>Duli</t>
  </si>
  <si>
    <t>flaw</t>
  </si>
  <si>
    <t>Forthright</t>
  </si>
  <si>
    <t>Quiet</t>
  </si>
  <si>
    <t>Duri</t>
  </si>
  <si>
    <t>Freethinking</t>
  </si>
  <si>
    <t>Religious</t>
  </si>
  <si>
    <t>Dwali</t>
  </si>
  <si>
    <t>Summer</t>
  </si>
  <si>
    <t>Friendly</t>
  </si>
  <si>
    <t>Reserved</t>
  </si>
  <si>
    <t>Ealdred</t>
  </si>
  <si>
    <t>Fun-loving</t>
  </si>
  <si>
    <t>Restrained</t>
  </si>
  <si>
    <t>Ealuuald</t>
  </si>
  <si>
    <t>Gallant</t>
  </si>
  <si>
    <t>Retiring</t>
  </si>
  <si>
    <t>Eanlah</t>
  </si>
  <si>
    <t>crag</t>
  </si>
  <si>
    <t>Sarcastic</t>
  </si>
  <si>
    <t>Eariel</t>
  </si>
  <si>
    <t>The</t>
  </si>
  <si>
    <t>Cleaver</t>
  </si>
  <si>
    <t>Gentle</t>
  </si>
  <si>
    <t>Self-conscious</t>
  </si>
  <si>
    <t>Ecthenloth</t>
  </si>
  <si>
    <t>Three</t>
  </si>
  <si>
    <t>Genuine</t>
  </si>
  <si>
    <t>Sensual</t>
  </si>
  <si>
    <t>Egalas</t>
  </si>
  <si>
    <t>Titan</t>
  </si>
  <si>
    <t>moon</t>
  </si>
  <si>
    <t>Good-natured</t>
  </si>
  <si>
    <t>Skeptical</t>
  </si>
  <si>
    <t>Ehith</t>
  </si>
  <si>
    <t>Gracious</t>
  </si>
  <si>
    <t>Eldas</t>
  </si>
  <si>
    <t>Twilight</t>
  </si>
  <si>
    <t>mantle</t>
  </si>
  <si>
    <t>Hardworking</t>
  </si>
  <si>
    <t>Elegor</t>
  </si>
  <si>
    <t>wood</t>
  </si>
  <si>
    <t>Healthy</t>
  </si>
  <si>
    <t>Solemn</t>
  </si>
  <si>
    <t>Elellas</t>
  </si>
  <si>
    <t>Two</t>
  </si>
  <si>
    <t>sky</t>
  </si>
  <si>
    <t>Hearty</t>
  </si>
  <si>
    <t>Solitary</t>
  </si>
  <si>
    <t>Elelror</t>
  </si>
  <si>
    <t>Val'</t>
  </si>
  <si>
    <t>haren</t>
  </si>
  <si>
    <t>Helpful</t>
  </si>
  <si>
    <t>Stern</t>
  </si>
  <si>
    <t>Elenel</t>
  </si>
  <si>
    <t>chewer</t>
  </si>
  <si>
    <t>Heroic</t>
  </si>
  <si>
    <t>Strict</t>
  </si>
  <si>
    <t>Eleris</t>
  </si>
  <si>
    <t>Wind</t>
  </si>
  <si>
    <t>splitter</t>
  </si>
  <si>
    <t>High-minded</t>
  </si>
  <si>
    <t>Stubborn</t>
  </si>
  <si>
    <t>Ellanis</t>
  </si>
  <si>
    <t>Winter</t>
  </si>
  <si>
    <t>Honest</t>
  </si>
  <si>
    <t>Stylish</t>
  </si>
  <si>
    <t>Ellel</t>
  </si>
  <si>
    <t>Honorable</t>
  </si>
  <si>
    <t>Subjective</t>
  </si>
  <si>
    <t>Elres</t>
  </si>
  <si>
    <t>Wyvern</t>
  </si>
  <si>
    <t>punch</t>
  </si>
  <si>
    <t>Humble</t>
  </si>
  <si>
    <t>Surprising</t>
  </si>
  <si>
    <t>Elyn</t>
  </si>
  <si>
    <t>Humorous</t>
  </si>
  <si>
    <t>Emmin</t>
  </si>
  <si>
    <t>Idealistic</t>
  </si>
  <si>
    <t>Tough</t>
  </si>
  <si>
    <t>Enelron</t>
  </si>
  <si>
    <t>Imaginative</t>
  </si>
  <si>
    <t>Unaggressive</t>
  </si>
  <si>
    <t>Ennet None</t>
  </si>
  <si>
    <t>Impressive</t>
  </si>
  <si>
    <t>Unambitious</t>
  </si>
  <si>
    <t>Enryn</t>
  </si>
  <si>
    <t>Incisive</t>
  </si>
  <si>
    <t>Unceremonious</t>
  </si>
  <si>
    <t>Eolwynn</t>
  </si>
  <si>
    <t>Incorruptible</t>
  </si>
  <si>
    <t>Unchanging</t>
  </si>
  <si>
    <t>Eomubn</t>
  </si>
  <si>
    <t>Independent</t>
  </si>
  <si>
    <t>Undemanding</t>
  </si>
  <si>
    <t>Eorulf</t>
  </si>
  <si>
    <t>Individualistic</t>
  </si>
  <si>
    <t>Unfathomable</t>
  </si>
  <si>
    <t>Ered</t>
  </si>
  <si>
    <t>Innovative</t>
  </si>
  <si>
    <t>Unhurried</t>
  </si>
  <si>
    <t>Erehrt</t>
  </si>
  <si>
    <t>Inoffensive</t>
  </si>
  <si>
    <t>Uninhibited</t>
  </si>
  <si>
    <t>Erik</t>
  </si>
  <si>
    <t>Insightful</t>
  </si>
  <si>
    <t>Unpatriotic</t>
  </si>
  <si>
    <t>Erilan</t>
  </si>
  <si>
    <t>Insouciant</t>
  </si>
  <si>
    <t>Unpredictable</t>
  </si>
  <si>
    <t>Erodh</t>
  </si>
  <si>
    <t>Intelligent</t>
  </si>
  <si>
    <t>Unsentimental</t>
  </si>
  <si>
    <t>Erwen</t>
  </si>
  <si>
    <t>Intuitive</t>
  </si>
  <si>
    <t>Whimsical</t>
  </si>
  <si>
    <t>Eryel Nete</t>
  </si>
  <si>
    <t>Invulnerable</t>
  </si>
  <si>
    <t>Abrasive</t>
  </si>
  <si>
    <t>Eryn</t>
  </si>
  <si>
    <t>Kind</t>
  </si>
  <si>
    <t>Abrupt</t>
  </si>
  <si>
    <t>Ethehrt</t>
  </si>
  <si>
    <t>Knowledge</t>
  </si>
  <si>
    <t>Agonizing</t>
  </si>
  <si>
    <t>Ethell</t>
  </si>
  <si>
    <t>Leader</t>
  </si>
  <si>
    <t>Ethes</t>
  </si>
  <si>
    <t>Leisurely</t>
  </si>
  <si>
    <t>Aimless</t>
  </si>
  <si>
    <t>Etum</t>
  </si>
  <si>
    <t>Liberal</t>
  </si>
  <si>
    <t>Aloof</t>
  </si>
  <si>
    <t>Findire</t>
  </si>
  <si>
    <t>Logical</t>
  </si>
  <si>
    <t>Amoral</t>
  </si>
  <si>
    <t>Finduilye</t>
  </si>
  <si>
    <t>Lovable</t>
  </si>
  <si>
    <t>Angry</t>
  </si>
  <si>
    <t>Finore</t>
  </si>
  <si>
    <t>Loyal</t>
  </si>
  <si>
    <t>Anxious</t>
  </si>
  <si>
    <t>Francis</t>
  </si>
  <si>
    <t>Lyrical</t>
  </si>
  <si>
    <t>Apathetic</t>
  </si>
  <si>
    <t>Frasanz</t>
  </si>
  <si>
    <t>Magnanimous</t>
  </si>
  <si>
    <t>Arbitrary</t>
  </si>
  <si>
    <t>Frinan</t>
  </si>
  <si>
    <t>Many-sided</t>
  </si>
  <si>
    <t>Argumentative</t>
  </si>
  <si>
    <t>Frori</t>
  </si>
  <si>
    <t>Masculine</t>
  </si>
  <si>
    <t>Arrogant</t>
  </si>
  <si>
    <t>Frukar</t>
  </si>
  <si>
    <t>Mature</t>
  </si>
  <si>
    <t>Artificial</t>
  </si>
  <si>
    <t>Galadir</t>
  </si>
  <si>
    <t>Methodical</t>
  </si>
  <si>
    <t>Asocial</t>
  </si>
  <si>
    <t>Galadrie</t>
  </si>
  <si>
    <t>Meticulous</t>
  </si>
  <si>
    <t>Bewildered</t>
  </si>
  <si>
    <t>Gania</t>
  </si>
  <si>
    <t>Moderate</t>
  </si>
  <si>
    <t>Bizarre</t>
  </si>
  <si>
    <t>Gauward</t>
  </si>
  <si>
    <t>Modest</t>
  </si>
  <si>
    <t>Bland</t>
  </si>
  <si>
    <t>Gavriel</t>
  </si>
  <si>
    <t>Multi-leveled</t>
  </si>
  <si>
    <t>Blunt</t>
  </si>
  <si>
    <t>Genwy</t>
  </si>
  <si>
    <t>Neat</t>
  </si>
  <si>
    <t>Boisterous</t>
  </si>
  <si>
    <t>Gerna</t>
  </si>
  <si>
    <t>Objective</t>
  </si>
  <si>
    <t>Brittle</t>
  </si>
  <si>
    <t>Gery</t>
  </si>
  <si>
    <t>Observant</t>
  </si>
  <si>
    <t>Brutal</t>
  </si>
  <si>
    <t>Geswe</t>
  </si>
  <si>
    <t>Open</t>
  </si>
  <si>
    <t>Calculating</t>
  </si>
  <si>
    <t>Ghybri</t>
  </si>
  <si>
    <t>Optimistic</t>
  </si>
  <si>
    <t>Callous</t>
  </si>
  <si>
    <t>Giles</t>
  </si>
  <si>
    <t>Orderly</t>
  </si>
  <si>
    <t>Cantankerous</t>
  </si>
  <si>
    <t>Gilminye</t>
  </si>
  <si>
    <t>Organized</t>
  </si>
  <si>
    <t>Careless</t>
  </si>
  <si>
    <t>Gimli</t>
  </si>
  <si>
    <t>Original</t>
  </si>
  <si>
    <t>Charmless</t>
  </si>
  <si>
    <t>Githa</t>
  </si>
  <si>
    <t>Painstaking</t>
  </si>
  <si>
    <t>Childish</t>
  </si>
  <si>
    <t>Glinarv</t>
  </si>
  <si>
    <t>Passionate</t>
  </si>
  <si>
    <t>Clumsy</t>
  </si>
  <si>
    <t>Gluri</t>
  </si>
  <si>
    <t>Patient</t>
  </si>
  <si>
    <t>Coarse</t>
  </si>
  <si>
    <t>Godmenr</t>
  </si>
  <si>
    <t>Patriotic</t>
  </si>
  <si>
    <t>Cold</t>
  </si>
  <si>
    <t>Gusuma</t>
  </si>
  <si>
    <t>Peaceful</t>
  </si>
  <si>
    <t>Colorless</t>
  </si>
  <si>
    <t>Gwali</t>
  </si>
  <si>
    <t>Perceptive</t>
  </si>
  <si>
    <t>Complacent</t>
  </si>
  <si>
    <t>Gyles</t>
  </si>
  <si>
    <t>Perfectionist</t>
  </si>
  <si>
    <t>Complaining</t>
  </si>
  <si>
    <t>Gytha</t>
  </si>
  <si>
    <t>Personable</t>
  </si>
  <si>
    <t>Compulsive</t>
  </si>
  <si>
    <t>Helmund</t>
  </si>
  <si>
    <t>Persuasive</t>
  </si>
  <si>
    <t>Conceited</t>
  </si>
  <si>
    <t>Hely</t>
  </si>
  <si>
    <t>Playful</t>
  </si>
  <si>
    <t>Condemnatory</t>
  </si>
  <si>
    <t>Hena</t>
  </si>
  <si>
    <t>Polished</t>
  </si>
  <si>
    <t>Conformist</t>
  </si>
  <si>
    <t>Here</t>
  </si>
  <si>
    <t>Popular</t>
  </si>
  <si>
    <t>Confused</t>
  </si>
  <si>
    <t>Hielat</t>
  </si>
  <si>
    <t>Practical</t>
  </si>
  <si>
    <t>Contemptible</t>
  </si>
  <si>
    <t>Hilda</t>
  </si>
  <si>
    <t>Precise</t>
  </si>
  <si>
    <t>Conventional</t>
  </si>
  <si>
    <t>Hiltroua</t>
  </si>
  <si>
    <t>Principled</t>
  </si>
  <si>
    <t>Cowardly</t>
  </si>
  <si>
    <t>Ilert</t>
  </si>
  <si>
    <t>Profound</t>
  </si>
  <si>
    <t>Crass</t>
  </si>
  <si>
    <t>Ilit</t>
  </si>
  <si>
    <t>Protean</t>
  </si>
  <si>
    <t>Crazy</t>
  </si>
  <si>
    <t>Ilmiriel</t>
  </si>
  <si>
    <t>Protective</t>
  </si>
  <si>
    <t>Criminal</t>
  </si>
  <si>
    <t>Ilmiris</t>
  </si>
  <si>
    <t>Providential</t>
  </si>
  <si>
    <t>Critical</t>
  </si>
  <si>
    <t>Ilmis</t>
  </si>
  <si>
    <t>Prudent</t>
  </si>
  <si>
    <t>Crude</t>
  </si>
  <si>
    <t>Indis</t>
  </si>
  <si>
    <t>Punctual</t>
  </si>
  <si>
    <t>Cruel</t>
  </si>
  <si>
    <t>Inlit</t>
  </si>
  <si>
    <t>Purposeful</t>
  </si>
  <si>
    <t>Cynical</t>
  </si>
  <si>
    <t>Inror</t>
  </si>
  <si>
    <t>Rational</t>
  </si>
  <si>
    <t>Decadent</t>
  </si>
  <si>
    <t>Irdathin</t>
  </si>
  <si>
    <t>Realistic</t>
  </si>
  <si>
    <t>Deceitful</t>
  </si>
  <si>
    <t>Ithren</t>
  </si>
  <si>
    <t>Reflective</t>
  </si>
  <si>
    <t>Jen</t>
  </si>
  <si>
    <t>Relaxed</t>
  </si>
  <si>
    <t>Demanding</t>
  </si>
  <si>
    <t>Kada</t>
  </si>
  <si>
    <t>Reliable</t>
  </si>
  <si>
    <t>Dependent</t>
  </si>
  <si>
    <t>Kadu</t>
  </si>
  <si>
    <t>Resourceful</t>
  </si>
  <si>
    <t>Desperate</t>
  </si>
  <si>
    <t>Kali</t>
  </si>
  <si>
    <t>Respectful</t>
  </si>
  <si>
    <t>Destructive</t>
  </si>
  <si>
    <t>Kamin</t>
  </si>
  <si>
    <t>Responsible</t>
  </si>
  <si>
    <t>Devious</t>
  </si>
  <si>
    <t>Kater</t>
  </si>
  <si>
    <t>Responsive</t>
  </si>
  <si>
    <t>Difficult</t>
  </si>
  <si>
    <t>Kathil Arard</t>
  </si>
  <si>
    <t>Reverential</t>
  </si>
  <si>
    <t>Disconcerting</t>
  </si>
  <si>
    <t>Kielyr</t>
  </si>
  <si>
    <t>Romantic</t>
  </si>
  <si>
    <t>Discontented</t>
  </si>
  <si>
    <t>Kunain</t>
  </si>
  <si>
    <t>Rustic</t>
  </si>
  <si>
    <t>Discouraging</t>
  </si>
  <si>
    <t>Kunan</t>
  </si>
  <si>
    <t>Discourteous</t>
  </si>
  <si>
    <t>Kurda</t>
  </si>
  <si>
    <t>Sane</t>
  </si>
  <si>
    <t>Dishonest</t>
  </si>
  <si>
    <t>Kurdu</t>
  </si>
  <si>
    <t>Scholarly</t>
  </si>
  <si>
    <t>Disloyal</t>
  </si>
  <si>
    <t>Lili</t>
  </si>
  <si>
    <t>Scrupulous</t>
  </si>
  <si>
    <t>Disobedient</t>
  </si>
  <si>
    <t>Lotatie</t>
  </si>
  <si>
    <t>Secure</t>
  </si>
  <si>
    <t>Disorderly</t>
  </si>
  <si>
    <t>Luage</t>
  </si>
  <si>
    <t>Selfless</t>
  </si>
  <si>
    <t>Disorganized</t>
  </si>
  <si>
    <t>Mable</t>
  </si>
  <si>
    <t>Self-critical</t>
  </si>
  <si>
    <t>Disputatious</t>
  </si>
  <si>
    <t>Maeglemmin</t>
  </si>
  <si>
    <t>Self-defacing</t>
  </si>
  <si>
    <t>Disrespectful</t>
  </si>
  <si>
    <t>Maelaph</t>
  </si>
  <si>
    <t>Self-denying</t>
  </si>
  <si>
    <t>Disruptive</t>
  </si>
  <si>
    <t>Magladuil</t>
  </si>
  <si>
    <t>Self-reliant</t>
  </si>
  <si>
    <t>Dissonant</t>
  </si>
  <si>
    <t>Makili</t>
  </si>
  <si>
    <t>Self-sufficent</t>
  </si>
  <si>
    <t>Distractible</t>
  </si>
  <si>
    <t>Marget</t>
  </si>
  <si>
    <t>Sensitive</t>
  </si>
  <si>
    <t>Disturbing</t>
  </si>
  <si>
    <t>Merey</t>
  </si>
  <si>
    <t>Sentimental</t>
  </si>
  <si>
    <t>Dogmatic</t>
  </si>
  <si>
    <t>Mila</t>
  </si>
  <si>
    <t>Seraphic</t>
  </si>
  <si>
    <t>Domineering</t>
  </si>
  <si>
    <t>Minore</t>
  </si>
  <si>
    <t>Serious</t>
  </si>
  <si>
    <t>Misaba</t>
  </si>
  <si>
    <t>Sexy</t>
  </si>
  <si>
    <t>Easily Discouraged</t>
  </si>
  <si>
    <t>Muriel</t>
  </si>
  <si>
    <t>Sharing</t>
  </si>
  <si>
    <t>Egocentric</t>
  </si>
  <si>
    <t>Myli</t>
  </si>
  <si>
    <t>Shrewd</t>
  </si>
  <si>
    <t>Envious</t>
  </si>
  <si>
    <t>Nainarv</t>
  </si>
  <si>
    <t>Erratic</t>
  </si>
  <si>
    <t>Narder Warne</t>
  </si>
  <si>
    <t>Skillful</t>
  </si>
  <si>
    <t>Escapist</t>
  </si>
  <si>
    <t>Nathye</t>
  </si>
  <si>
    <t>Sober</t>
  </si>
  <si>
    <t>Extravagant</t>
  </si>
  <si>
    <t>Nellenwe</t>
  </si>
  <si>
    <t>Sociable</t>
  </si>
  <si>
    <t>Extreme</t>
  </si>
  <si>
    <t>Nerde</t>
  </si>
  <si>
    <t>Faithless</t>
  </si>
  <si>
    <t>Nichye Folcey</t>
  </si>
  <si>
    <t>Sophisticated</t>
  </si>
  <si>
    <t>Nidab</t>
  </si>
  <si>
    <t>Spontaneous</t>
  </si>
  <si>
    <t>Fanatical</t>
  </si>
  <si>
    <t>Niditu</t>
  </si>
  <si>
    <t>Sporting</t>
  </si>
  <si>
    <t>Fanciful</t>
  </si>
  <si>
    <t>Nidur</t>
  </si>
  <si>
    <t>Stable</t>
  </si>
  <si>
    <t>Fatalistic</t>
  </si>
  <si>
    <t>Nimredhel</t>
  </si>
  <si>
    <t>Steadfast</t>
  </si>
  <si>
    <t>Fawning</t>
  </si>
  <si>
    <t>Nimrilye</t>
  </si>
  <si>
    <t>Steady</t>
  </si>
  <si>
    <t>Fearful</t>
  </si>
  <si>
    <t>Nimrime</t>
  </si>
  <si>
    <t>Stoic</t>
  </si>
  <si>
    <t>Fickle</t>
  </si>
  <si>
    <t>Ninyasu</t>
  </si>
  <si>
    <t>Fiery</t>
  </si>
  <si>
    <t>Nocri</t>
  </si>
  <si>
    <t>Studious</t>
  </si>
  <si>
    <t>Fixed</t>
  </si>
  <si>
    <t>Odwyth</t>
  </si>
  <si>
    <t>Suave</t>
  </si>
  <si>
    <t>Flamboyant</t>
  </si>
  <si>
    <t>Oerwurg</t>
  </si>
  <si>
    <t>Subtle</t>
  </si>
  <si>
    <t>Foolish</t>
  </si>
  <si>
    <t>Paha</t>
  </si>
  <si>
    <t>Sweet</t>
  </si>
  <si>
    <t>Forgetful</t>
  </si>
  <si>
    <t>Philia Gare</t>
  </si>
  <si>
    <t>Sympathetic</t>
  </si>
  <si>
    <t>Fraudulent</t>
  </si>
  <si>
    <t>Ralphye</t>
  </si>
  <si>
    <t>Systematic</t>
  </si>
  <si>
    <t>Frightening</t>
  </si>
  <si>
    <t>Rewalt</t>
  </si>
  <si>
    <t>Tasteful</t>
  </si>
  <si>
    <t>Frivolous</t>
  </si>
  <si>
    <t>Rhuma</t>
  </si>
  <si>
    <t>Teacherly</t>
  </si>
  <si>
    <t>Gloomy</t>
  </si>
  <si>
    <t>Rolen</t>
  </si>
  <si>
    <t>Thorough</t>
  </si>
  <si>
    <t>Graceless</t>
  </si>
  <si>
    <t>Ryelly</t>
  </si>
  <si>
    <t>Tidy</t>
  </si>
  <si>
    <t>Greedy</t>
  </si>
  <si>
    <t>Saerodor</t>
  </si>
  <si>
    <t>Tolerant</t>
  </si>
  <si>
    <t>Saerophil</t>
  </si>
  <si>
    <t>Tractable</t>
  </si>
  <si>
    <t>Gullible</t>
  </si>
  <si>
    <t>Samtha</t>
  </si>
  <si>
    <t>Trusting</t>
  </si>
  <si>
    <t>Hateful</t>
  </si>
  <si>
    <t>Samua</t>
  </si>
  <si>
    <t>Uncomplaining</t>
  </si>
  <si>
    <t>Haughty</t>
  </si>
  <si>
    <t>Samuel</t>
  </si>
  <si>
    <t>Understanding</t>
  </si>
  <si>
    <t>Hedonistic</t>
  </si>
  <si>
    <t>Sanzagh</t>
  </si>
  <si>
    <t>Undogmatic</t>
  </si>
  <si>
    <t>Hesitant</t>
  </si>
  <si>
    <t>Shakar</t>
  </si>
  <si>
    <t>Upright</t>
  </si>
  <si>
    <t>Hidebound</t>
  </si>
  <si>
    <t>Sumabu</t>
  </si>
  <si>
    <t>Urbane</t>
  </si>
  <si>
    <t>High-handed</t>
  </si>
  <si>
    <t>Swulfa</t>
  </si>
  <si>
    <t>Venturesome</t>
  </si>
  <si>
    <t>Hostile</t>
  </si>
  <si>
    <t>Sybenn</t>
  </si>
  <si>
    <t>Vivacious</t>
  </si>
  <si>
    <t>Ignorant</t>
  </si>
  <si>
    <t>Symart</t>
  </si>
  <si>
    <t>Warm</t>
  </si>
  <si>
    <t>Imitative</t>
  </si>
  <si>
    <t>Tanerdhir</t>
  </si>
  <si>
    <t>Well-bred</t>
  </si>
  <si>
    <t>Impatient</t>
  </si>
  <si>
    <t>Tarielye</t>
  </si>
  <si>
    <t>Well-read</t>
  </si>
  <si>
    <t>Impractical</t>
  </si>
  <si>
    <t>Telchal</t>
  </si>
  <si>
    <t>Well-rounded</t>
  </si>
  <si>
    <t>Imprudent</t>
  </si>
  <si>
    <t>Thali</t>
  </si>
  <si>
    <t>Winning</t>
  </si>
  <si>
    <t>Impulsive</t>
  </si>
  <si>
    <t>Thari</t>
  </si>
  <si>
    <t>Wise</t>
  </si>
  <si>
    <t>Inconsiderate</t>
  </si>
  <si>
    <t>Thonaeli</t>
  </si>
  <si>
    <t>Witty</t>
  </si>
  <si>
    <t>Incurious</t>
  </si>
  <si>
    <t>Thori</t>
  </si>
  <si>
    <t>Youthful</t>
  </si>
  <si>
    <t>Indecisive</t>
  </si>
  <si>
    <t>Throri</t>
  </si>
  <si>
    <t>Indulgent</t>
  </si>
  <si>
    <t>Thugiue</t>
  </si>
  <si>
    <t>Inert</t>
  </si>
  <si>
    <t>Tuaga</t>
  </si>
  <si>
    <t>Inhibited</t>
  </si>
  <si>
    <t>Ukhlad</t>
  </si>
  <si>
    <t>Insecure</t>
  </si>
  <si>
    <t>Ukhul</t>
  </si>
  <si>
    <t>Insensitive</t>
  </si>
  <si>
    <t>Undim</t>
  </si>
  <si>
    <t>Insincere</t>
  </si>
  <si>
    <t>Urin</t>
  </si>
  <si>
    <t>Insulting</t>
  </si>
  <si>
    <t>Vyncis</t>
  </si>
  <si>
    <t>Intolerant</t>
  </si>
  <si>
    <t>Wilhye</t>
  </si>
  <si>
    <t>Irascible</t>
  </si>
  <si>
    <t>Wisym</t>
  </si>
  <si>
    <t>Irrational</t>
  </si>
  <si>
    <t>Wulfa</t>
  </si>
  <si>
    <t>Irresponsible</t>
  </si>
  <si>
    <t>Wyne</t>
  </si>
  <si>
    <t>Irritable</t>
  </si>
  <si>
    <t>Wynhunb</t>
  </si>
  <si>
    <t>Lazy</t>
  </si>
  <si>
    <t>Wynna</t>
  </si>
  <si>
    <t>Malicious</t>
  </si>
  <si>
    <t>Zaghak</t>
  </si>
  <si>
    <t>Mannerless</t>
  </si>
  <si>
    <t>Zielyr</t>
  </si>
  <si>
    <t>Mechanical</t>
  </si>
  <si>
    <t>Zigam</t>
  </si>
  <si>
    <t>Meddlesome</t>
  </si>
  <si>
    <t>Zigiml</t>
  </si>
  <si>
    <t>Melancholic</t>
  </si>
  <si>
    <t>Miserable</t>
  </si>
  <si>
    <t>Miserly</t>
  </si>
  <si>
    <t>Misguided</t>
  </si>
  <si>
    <t>Mistaken</t>
  </si>
  <si>
    <t>Money-minded</t>
  </si>
  <si>
    <t>Moody</t>
  </si>
  <si>
    <t>Morbid</t>
  </si>
  <si>
    <t>Muddle-headed</t>
  </si>
  <si>
    <t>Naive</t>
  </si>
  <si>
    <t>Narcissistic</t>
  </si>
  <si>
    <t>Narrow-minded</t>
  </si>
  <si>
    <t>Negative</t>
  </si>
  <si>
    <t>Neglectful</t>
  </si>
  <si>
    <t>Neurotic</t>
  </si>
  <si>
    <t>Nihilistic</t>
  </si>
  <si>
    <t>Obnoxious</t>
  </si>
  <si>
    <t>Obsessive</t>
  </si>
  <si>
    <t>Obvious</t>
  </si>
  <si>
    <t>Odd</t>
  </si>
  <si>
    <t>Offhand</t>
  </si>
  <si>
    <t>One-dimensional</t>
  </si>
  <si>
    <t>One-sided</t>
  </si>
  <si>
    <t>Opinionated</t>
  </si>
  <si>
    <t>Opportunistic</t>
  </si>
  <si>
    <t>Oppressed</t>
  </si>
  <si>
    <t>Outrageous</t>
  </si>
  <si>
    <t>Paranoid</t>
  </si>
  <si>
    <t>Passive</t>
  </si>
  <si>
    <t>Pedantic</t>
  </si>
  <si>
    <t>Perverse</t>
  </si>
  <si>
    <t>Petty</t>
  </si>
  <si>
    <t>Plodding</t>
  </si>
  <si>
    <t>Pompous</t>
  </si>
  <si>
    <t>Possessive</t>
  </si>
  <si>
    <t>Power-hungry</t>
  </si>
  <si>
    <t>Predatory</t>
  </si>
  <si>
    <t>Prejudiced</t>
  </si>
  <si>
    <t>Presumptuous</t>
  </si>
  <si>
    <t>Pretentious</t>
  </si>
  <si>
    <t>Prim</t>
  </si>
  <si>
    <t>Procrastinating</t>
  </si>
  <si>
    <t>Provocative</t>
  </si>
  <si>
    <t>Puritanical</t>
  </si>
  <si>
    <t>Quirky</t>
  </si>
  <si>
    <t>Reactionary</t>
  </si>
  <si>
    <t>Reactive</t>
  </si>
  <si>
    <t>Regimental</t>
  </si>
  <si>
    <t>Regretful</t>
  </si>
  <si>
    <t>Repentant</t>
  </si>
  <si>
    <t>Repressed</t>
  </si>
  <si>
    <t>Resentful</t>
  </si>
  <si>
    <t>Ridiculous</t>
  </si>
  <si>
    <t>Rigid</t>
  </si>
  <si>
    <t>Ritualistic</t>
  </si>
  <si>
    <t>Ruined</t>
  </si>
  <si>
    <t>Sadistic</t>
  </si>
  <si>
    <t>Sanctimonious</t>
  </si>
  <si>
    <t>Scheming</t>
  </si>
  <si>
    <t>Scornful</t>
  </si>
  <si>
    <t>Secretive</t>
  </si>
  <si>
    <t>Sedentary</t>
  </si>
  <si>
    <t>Selfish</t>
  </si>
  <si>
    <t>Self-indulgent</t>
  </si>
  <si>
    <t>Shallow</t>
  </si>
  <si>
    <t>Shortsighted</t>
  </si>
  <si>
    <t>Sloppy</t>
  </si>
  <si>
    <t>Slow</t>
  </si>
  <si>
    <t>Sly</t>
  </si>
  <si>
    <t>Small-thinking</t>
  </si>
  <si>
    <t>Softheaded</t>
  </si>
  <si>
    <t>Sordid</t>
  </si>
  <si>
    <t>Stiff</t>
  </si>
  <si>
    <t>Stupid</t>
  </si>
  <si>
    <t>Submissive</t>
  </si>
  <si>
    <t>Superficial</t>
  </si>
  <si>
    <t>Superstitious</t>
  </si>
  <si>
    <t>Suspicious</t>
  </si>
  <si>
    <t>Tactless</t>
  </si>
  <si>
    <t>Tasteless</t>
  </si>
  <si>
    <t>Tense</t>
  </si>
  <si>
    <t>Thievish</t>
  </si>
  <si>
    <t>Thoughtless</t>
  </si>
  <si>
    <t>Timid</t>
  </si>
  <si>
    <t>Transparent</t>
  </si>
  <si>
    <t>Treacherous</t>
  </si>
  <si>
    <t>Trendy</t>
  </si>
  <si>
    <t>Troublesome</t>
  </si>
  <si>
    <t>Unappreciative</t>
  </si>
  <si>
    <t>Uncaring</t>
  </si>
  <si>
    <t>Uncharitable</t>
  </si>
  <si>
    <t>Unconvincing</t>
  </si>
  <si>
    <t>Uncooperative</t>
  </si>
  <si>
    <t>Uncreative</t>
  </si>
  <si>
    <t>Uncritical</t>
  </si>
  <si>
    <t>Unctuous</t>
  </si>
  <si>
    <t>Undisciplined</t>
  </si>
  <si>
    <t>Unfriendly</t>
  </si>
  <si>
    <t>Ungrateful</t>
  </si>
  <si>
    <t>Unhealthy</t>
  </si>
  <si>
    <t>Unimaginative</t>
  </si>
  <si>
    <t>Unimpressive</t>
  </si>
  <si>
    <t>Unlovable</t>
  </si>
  <si>
    <t>Unpolished</t>
  </si>
  <si>
    <t>Unprincipled</t>
  </si>
  <si>
    <t>Unrealistic</t>
  </si>
  <si>
    <t>Unreflective</t>
  </si>
  <si>
    <t>Unreliable</t>
  </si>
  <si>
    <t>Unrestrained</t>
  </si>
  <si>
    <t>Unstable</t>
  </si>
  <si>
    <t>Vacuous</t>
  </si>
  <si>
    <t>Vague</t>
  </si>
  <si>
    <t>Venomous</t>
  </si>
  <si>
    <t>Vindictive</t>
  </si>
  <si>
    <t>Vulnerable</t>
  </si>
  <si>
    <t>Weak</t>
  </si>
  <si>
    <t>Willful</t>
  </si>
  <si>
    <t>Year</t>
  </si>
  <si>
    <t>Aberuthven</t>
  </si>
  <si>
    <t>Has a cultural history, which is of great importance to the people and its success.</t>
  </si>
  <si>
    <t>With its birch wood rooftops, stone veneer walls and ambient light of nearby lava streams reflecting off glass bridges, it has a whimsical atmosphere.</t>
  </si>
  <si>
    <t>The main attraction is the ancient forge, which was built</t>
  </si>
  <si>
    <t>years ago and designed by</t>
  </si>
  <si>
    <t>a Beholder.</t>
  </si>
  <si>
    <t>It has a declining economy, which is mainly supported by beer brewing, armorsmithing and herbalism. But their biggest strengths are prosperous trade and ancient wine brewing techniques.</t>
  </si>
  <si>
    <t>1 (winter)</t>
  </si>
  <si>
    <t>Accident</t>
  </si>
  <si>
    <t>Aeston</t>
  </si>
  <si>
    <t>Has a dark history and numerous burial grounds, which are of great importance to the people and its success.</t>
  </si>
  <si>
    <t>With its birch wood rooftops, stone veneer walls and aromatic flowers, it has a fascinating atmosphere.</t>
  </si>
  <si>
    <t>The main attraction is the bank, which was built</t>
  </si>
  <si>
    <t>a Drow Priestess of Lolth.</t>
  </si>
  <si>
    <t>It has a declining economy, which is mainly supported by blacksmithing, fishing and medicine. But their biggest strengths are weaponsmithing and fishing.</t>
  </si>
  <si>
    <t>2 (winter)</t>
  </si>
  <si>
    <t>Bad Harvest</t>
  </si>
  <si>
    <t>Has a grove of trees with a dark history, which is of great importance to the people and its success.</t>
  </si>
  <si>
    <t>With its birch wood rooftops, willow wood walls and fields of farmland, it has a delightful atmosphere.</t>
  </si>
  <si>
    <t>The main attraction is the smithery, which was built</t>
  </si>
  <si>
    <t>a Star Spawn Herald.</t>
  </si>
  <si>
    <t>It has a declining economy, which is mainly supported by crafting, animal training and tailoring. But their biggest strengths are deadly archers and rare wood production.</t>
  </si>
  <si>
    <t>3 (Thaw)</t>
  </si>
  <si>
    <t>Bad Weather</t>
  </si>
  <si>
    <t>Alnwick</t>
  </si>
  <si>
    <t>Has a lake with filled with ruins, which is of great importance to the people and its success.</t>
  </si>
  <si>
    <t>With its blackened rooftops, worn limestone walls and scary animals, has a dreadful and supernatural atmosphere.</t>
  </si>
  <si>
    <t>The main attraction is the bridge, which was built</t>
  </si>
  <si>
    <t>Aarakocra.</t>
  </si>
  <si>
    <t>It has a declining economy, which is mainly supported by herbalism, thieving and hunting. But their biggest strengths are rare herbalism and advanced medicine.</t>
  </si>
  <si>
    <t>4 (spring)</t>
  </si>
  <si>
    <t>Bandit Activity</t>
  </si>
  <si>
    <t>Amano</t>
  </si>
  <si>
    <t>Has a nearby lake with magical properties, which is of great importance to the people and its success.</t>
  </si>
  <si>
    <t>With its blackened rooftops, worn sandstone walls and menacing mountain tops, it has a imposing atmosphere.</t>
  </si>
  <si>
    <t>The main attraction is the cemetery, which was built</t>
  </si>
  <si>
    <t>an Archdruid.</t>
  </si>
  <si>
    <t>It has a declining economy, which is mainly supported by hunting, war and cooking. But their biggest strengths are a strong defence and complex crafting.</t>
  </si>
  <si>
    <t>5 (spring)</t>
  </si>
  <si>
    <t>Birth</t>
  </si>
  <si>
    <t>Aramore</t>
  </si>
  <si>
    <t>Has a river with healing properties, which is of great importance to the people and its success.</t>
  </si>
  <si>
    <t>With its blackwood rooftops, slate tile walls and rainbow of different flowers, it has a delightful, elegant atmosphere.</t>
  </si>
  <si>
    <t>The main attraction is the dueling arena, which was built</t>
  </si>
  <si>
    <t>an Archmage.</t>
  </si>
  <si>
    <t>It has a declining economy, which is mainly supported by medicine, blacksmithing and trade. But their biggest strengths are advanced medicine and rare animal breeding.</t>
  </si>
  <si>
    <t>6 (summer)</t>
  </si>
  <si>
    <t>Death</t>
  </si>
  <si>
    <t>Arconia</t>
  </si>
  <si>
    <t>Has a Waterfall with a dark history, which is of great importance to the people and its success.</t>
  </si>
  <si>
    <t>With its cypress wood rooftops, slate tile walls and silent mountain range, it has a captivating atmosphere.</t>
  </si>
  <si>
    <t>The main attraction is the fountain, which was built</t>
  </si>
  <si>
    <t>Derro.</t>
  </si>
  <si>
    <t>It has a declining economy, which is mainly supported by trade, wood production and woodcrafting. But their biggest strengths are skilled in the art of war and delicate woodcrafting.</t>
  </si>
  <si>
    <t>7 (summer)</t>
  </si>
  <si>
    <t>Earthquake, minor</t>
  </si>
  <si>
    <t>Arkney</t>
  </si>
  <si>
    <t>Has a well with magical properties, which is of great importance to the people and its success.</t>
  </si>
  <si>
    <t>With its dark wooden rooftops, black wooden walls and dirty roads, it has a frightening atmosphere.</t>
  </si>
  <si>
    <t>The main attraction is the garden, which was built</t>
  </si>
  <si>
    <t>Djinnis.</t>
  </si>
  <si>
    <t>It has a declining economy, which is mainly supported by trade, woodcrafting and animal breeding. But their biggest strengths are sustainable hunting and advanced medicine.</t>
  </si>
  <si>
    <t>8 (summer)</t>
  </si>
  <si>
    <t>Excessive Taxes</t>
  </si>
  <si>
    <t>Ashborne</t>
  </si>
  <si>
    <t>Has an abundance of minerals inside a nearby cave system, which is of great importance to the people and its success.</t>
  </si>
  <si>
    <t>With its decaying rooftops, stone veneer walls and scavenger birds, it has a macabre and supernatural atmosphere.</t>
  </si>
  <si>
    <t>The main attraction is the greenhouse, which was built</t>
  </si>
  <si>
    <t>Dragonborn.</t>
  </si>
  <si>
    <t>It has a declining economy, which is mainly supported by weaponsmithing, carpenting and alchemy. But their biggest strengths are elaborate beer brewing techniques and rare crop farming.</t>
  </si>
  <si>
    <t>9 (fall)</t>
  </si>
  <si>
    <t>Famous Person Helps Town</t>
  </si>
  <si>
    <t>Aysgarth</t>
  </si>
  <si>
    <t>Has an abundance of wildlife due to a nearby waterfall, which is of great importance to the people and its success.</t>
  </si>
  <si>
    <t>With its decaying rooftops, worn sandstone walls and overgrown gardens, it has a somber atmosphere.</t>
  </si>
  <si>
    <t>The main attraction is the hospital, which was built</t>
  </si>
  <si>
    <t>Duergar.</t>
  </si>
  <si>
    <t>It has a declining economy, which is mainly supported by wine brewing, baking and fletching. But their biggest strengths are alchemy and intricate jewelcrafting.</t>
  </si>
  <si>
    <t>10 (harvest)</t>
  </si>
  <si>
    <t>Fire, Minor</t>
  </si>
  <si>
    <t>Balmoral</t>
  </si>
  <si>
    <t>Has an abundance of wildlife on a nearby island, which is of great importance to the people and its success.</t>
  </si>
  <si>
    <t>With its galvanised steel rooftops, blackened walls and menacing mountain tops, it has a revolting atmosphere.</t>
  </si>
  <si>
    <t>The main attraction is the inn, which was built</t>
  </si>
  <si>
    <t>Dwarves.</t>
  </si>
  <si>
    <t>It has a declining economy, which is mainly supported by wood production, carpenting and jewelcrafting. But their biggest strengths are prosperous trade and rare animal breeding.</t>
  </si>
  <si>
    <t>11 (fall)</t>
  </si>
  <si>
    <t>Flooding</t>
  </si>
  <si>
    <t>Barkamsted</t>
  </si>
  <si>
    <t>Has an abundance of wildlife within the nearby lake, which is of great importance to the people and its success.</t>
  </si>
  <si>
    <t>With its galvanised steel rooftops, gray walls and a large graveyard, it has a eerie atmosphere.</t>
  </si>
  <si>
    <t>The main attraction is the jail, which was built</t>
  </si>
  <si>
    <t>Elves.</t>
  </si>
  <si>
    <t>It has a declining economy, which is mainly supported by wood production, fishing and jewelcrafting. But their biggest strengths are sophisticated cooking and alchemy.</t>
  </si>
  <si>
    <t>12 (winter)</t>
  </si>
  <si>
    <t>Haunting</t>
  </si>
  <si>
    <t>Barncombe</t>
  </si>
  <si>
    <t>Has ancestral burial grounds on a nearby hill, which is of great importance to the people and its success.</t>
  </si>
  <si>
    <t>With its gloomy wooden rooftops, galvanised steel walls and creaking wood, it has a supernatural atmosphere.</t>
  </si>
  <si>
    <t>The main attraction is the library, which was built</t>
  </si>
  <si>
    <t>Genasi.</t>
  </si>
  <si>
    <t>It has a growing economy, which is mainly supported by alchemy, jewelcrafting and cooking. But their biggest strengths are gorgeous leatherworking and sophisticated cooking.</t>
  </si>
  <si>
    <t>Horrendous Monster</t>
  </si>
  <si>
    <t>Beachmarsh</t>
  </si>
  <si>
    <t>Has ancestral training grounds, which are of great importance to the people and its success.</t>
  </si>
  <si>
    <t>With its half rotten rooftops, blackened walls and broken roads, it has a desolate atmosphere.</t>
  </si>
  <si>
    <t>The main attraction is the lighthouse, which was built</t>
  </si>
  <si>
    <t>Githyanki.</t>
  </si>
  <si>
    <t>It has a growing economy, which is mainly supported by blacksmithing, alchemy and armorsmithing. But their biggest strengths are delicate woodcrafting and intricate fletching techniques.</t>
  </si>
  <si>
    <t>Injustice Against Citizens</t>
  </si>
  <si>
    <t>Bellmoral</t>
  </si>
  <si>
    <t>Has ancient burial grounds in the nearby canyon, which is of great importance to the people  and its success.</t>
  </si>
  <si>
    <t>With its ironwood rooftops, cypress wood walls and lucious gardens, it has an imposing yet whimsical atmosphere.</t>
  </si>
  <si>
    <t>The main attraction is the lumber mill, which was built</t>
  </si>
  <si>
    <t>Gnomes.</t>
  </si>
  <si>
    <t>It has a growing economy, which is mainly supported by cooking, baking and crafting. But their biggest strengths are alchemy and ancient wine brewing techniques.</t>
  </si>
  <si>
    <t>Maneating Creature</t>
  </si>
  <si>
    <t>Bexley</t>
  </si>
  <si>
    <t>Has ancient histories about the nearby river, which is of great importance to the people and its success.</t>
  </si>
  <si>
    <t>With its metal shingle rooftops, vine covered walls and scavenger birds, it has a creepy atmosphere.</t>
  </si>
  <si>
    <t>The main attraction is the market, which was built</t>
  </si>
  <si>
    <t>Goblins.</t>
  </si>
  <si>
    <t>It has a growing economy, which is mainly supported by engineering, blacksmithing and carpenting. But their biggest strengths are elaborate blacksmithing and intricate fletching techniques.</t>
  </si>
  <si>
    <t>Marriage of Popular Couple</t>
  </si>
  <si>
    <t>Black Hollow</t>
  </si>
  <si>
    <t>Has ancient training grounds in the nearby swamp, which is of great importance to the people and its success.</t>
  </si>
  <si>
    <t>With its murky wooden rooftops, dark wooden walls and thick smoke, it has a sinister atmosphere.</t>
  </si>
  <si>
    <t>The main attraction is the museum, which was built</t>
  </si>
  <si>
    <t>Goliaths.</t>
  </si>
  <si>
    <t>It has a growing economy, which is mainly supported by herbalism, engineering and tailoring. But their biggest strengths are elaborate blacksmithing and prosperous mining.</t>
  </si>
  <si>
    <t>Notorious Criminal</t>
  </si>
  <si>
    <t>Blancathey</t>
  </si>
  <si>
    <t>Has ancient, unexplained statues atop a great mound, which is of great importance to the people and its success.</t>
  </si>
  <si>
    <t>With its redwood rooftops, cypress wood walls and majestic fjords, it has a heavenly atmosphere.</t>
  </si>
  <si>
    <t>The main attraction is the school, which was built</t>
  </si>
  <si>
    <t>Grungs.</t>
  </si>
  <si>
    <t>It has a growing economy, which is mainly supported by hunting, baking and trade. But their biggest strengths are advanced medicine and rare animal training.</t>
  </si>
  <si>
    <t>Disease Outbreak</t>
  </si>
  <si>
    <t>Blencogo</t>
  </si>
  <si>
    <t>Has dark ominus ruins, which is of great importance to the people and its success.</t>
  </si>
  <si>
    <t>With its rusted rooftops, half rotten walls and musky swamps, it has a morbid atmosphere.</t>
  </si>
  <si>
    <t>The main attraction is the sky tower, which was built</t>
  </si>
  <si>
    <t>Half-Elves.</t>
  </si>
  <si>
    <t>It has a stagnant economy, which is mainly supported by beer brewing, medicine and animal training. But their biggest strengths are prosperous mining and delicate tailoring.</t>
  </si>
  <si>
    <t>Vengeful Stranger</t>
  </si>
  <si>
    <t>Boatwright</t>
  </si>
  <si>
    <t>Has fertile soils inside nearby caves, which are of great importance to the people and its success.</t>
  </si>
  <si>
    <t>With its shingle rooftops, chiseled stone walls and amazing sunsets, it has a homly atmosphere.</t>
  </si>
  <si>
    <t>The main attraction is the tavern, which was built</t>
  </si>
  <si>
    <t>Half-Orcs.</t>
  </si>
  <si>
    <t>It has a stagnant economy, which is mainly supported by jewelcrafting, carpenting and thieving. But their biggest strengths are skilled in the art of war and intricate jewelcrafting.</t>
  </si>
  <si>
    <t>Nothing Happens</t>
  </si>
  <si>
    <t>Bournemouth</t>
  </si>
  <si>
    <t>Has fertile soils, which are of great importance to the people and its success.</t>
  </si>
  <si>
    <t>With its slate tile rooftops, ceramic tile walls and a gorgeous mirror lake, it has a enthralling atmosphere.</t>
  </si>
  <si>
    <t>The main attraction is the town hall, which was built</t>
  </si>
  <si>
    <t>Halflings.</t>
  </si>
  <si>
    <t>It has a stagnant economy, which is mainly supported by medicine, beer brewing and engineering. But their biggest strengths are sustainable hunting and gorgeous leatherworking.</t>
  </si>
  <si>
    <t>Monster Slain</t>
  </si>
  <si>
    <t>Bradfordshire</t>
  </si>
  <si>
    <t>Has natural defences against roaming raiders, which is of great importance to the people of and its success.</t>
  </si>
  <si>
    <t>With its spruce wood rooftops, golden brick walls and vibrant, rare trees, it has a enchanting and flamboyant atmosphere.</t>
  </si>
  <si>
    <t>The main attraction is the training grounds, which was built</t>
  </si>
  <si>
    <t>Hill Giants.</t>
  </si>
  <si>
    <t>It has a stagnant economy, which is mainly supported by woodcrafting, hunting and beer brewing. But their biggest strengths are delicate woodcrafting and skilled fighters.</t>
  </si>
  <si>
    <t>Hero Prevents Event</t>
  </si>
  <si>
    <t>Bredwardine</t>
  </si>
  <si>
    <t>Has nearby defensive ambush positions in a ravine, which is of great importance to the people and its success.</t>
  </si>
  <si>
    <t>With its spruce wood rooftops, lavastone walls and imposing glacier, it has a beautiful, enthralling atmosphere.</t>
  </si>
  <si>
    <t>The main attraction is the watchtower, which was built</t>
  </si>
  <si>
    <t>Hobgoblins.</t>
  </si>
  <si>
    <t>It has an declining economy, which is mainly supported by war, thieving and fishing. But their biggest strengths are weaponsmithing and refined baking.</t>
  </si>
  <si>
    <t>Insect Plague</t>
  </si>
  <si>
    <t>Broken Shield</t>
  </si>
  <si>
    <t>Has old tombs inside a nearby grotto, which is of great importance to the people and its success.</t>
  </si>
  <si>
    <t>With its tatchet rooftops, redstone walls and ambient light of nearby lava streams, it has a flamboyant and whimsical atmosphere.</t>
  </si>
  <si>
    <t>The main attraction is the windmill, which was built</t>
  </si>
  <si>
    <t>Humans.</t>
  </si>
  <si>
    <t>It has an growing economy, which is mainly supported by hunting, fletching and blacksmithing. But their biggest strengths are highly skilled thieving and rare animal breeding.</t>
  </si>
  <si>
    <t>Demonic Happening</t>
  </si>
  <si>
    <t>Calmarnock</t>
  </si>
  <si>
    <t>Has old tombs, which are of great importance to the people of and its success.</t>
  </si>
  <si>
    <t>With its wheat straw rooftops, pine wood walls and a gorgeous mirror lake, it has a beautiful and pleasing atmosphere.</t>
  </si>
  <si>
    <t>The main attraction is the wishing well, which was built</t>
  </si>
  <si>
    <t>Kenku.</t>
  </si>
  <si>
    <t>It has an growing economy, which is mainly supported by medicine, cooking and farming. But their biggest strengths are complex crafting and delicate woodcrafting.</t>
  </si>
  <si>
    <t>Peaceful Year</t>
  </si>
  <si>
    <t>Has precious gems which come from a nearby canyon, which is of great importance to the people and its success.</t>
  </si>
  <si>
    <t>With its yew wood rooftops, marble walls and swarms of fireflies, it has a heavenly, magnificent atmosphere.</t>
  </si>
  <si>
    <t>The main attraction is the wizard tower, which was built</t>
  </si>
  <si>
    <t>Kobolds.</t>
  </si>
  <si>
    <t>It has an stagnant economy, which is mainly supported by medicine, jewelcrafting and wine brewing. But their biggest strengths are skilled in the art of war and rare animal training.</t>
  </si>
  <si>
    <t>Planear Happening</t>
  </si>
  <si>
    <t>Cenorias</t>
  </si>
  <si>
    <t>Kraken Cult Fanatics.</t>
  </si>
  <si>
    <t>Invasion</t>
  </si>
  <si>
    <t>Cewmann</t>
  </si>
  <si>
    <t>Kuo-toa.</t>
  </si>
  <si>
    <t>Earthquake, Major</t>
  </si>
  <si>
    <t>Cirrane</t>
  </si>
  <si>
    <t>Lamias.</t>
  </si>
  <si>
    <t>Fire, Major</t>
  </si>
  <si>
    <t>Culcheth</t>
  </si>
  <si>
    <t>a conclave of Liches.</t>
  </si>
  <si>
    <t>Heinous Crime</t>
  </si>
  <si>
    <t>Cullfield</t>
  </si>
  <si>
    <t>Lizardfolk.</t>
  </si>
  <si>
    <t>Dalmerlington</t>
  </si>
  <si>
    <t>Medusas.</t>
  </si>
  <si>
    <t>Darnassea</t>
  </si>
  <si>
    <t>Mind Flayers.</t>
  </si>
  <si>
    <t>Deathfall</t>
  </si>
  <si>
    <t>Orcs.</t>
  </si>
  <si>
    <t>Doonatel</t>
  </si>
  <si>
    <t>Rakshasas.</t>
  </si>
  <si>
    <t>Durmchapel</t>
  </si>
  <si>
    <t>Tabaxi.</t>
  </si>
  <si>
    <t>Easthallow</t>
  </si>
  <si>
    <t>Tieflings.</t>
  </si>
  <si>
    <t>Tortles.</t>
  </si>
  <si>
    <t>Edinborourgh</t>
  </si>
  <si>
    <t>Erposanra</t>
  </si>
  <si>
    <t>Tritons.</t>
  </si>
  <si>
    <t>Fallholt</t>
  </si>
  <si>
    <t>Vampires.</t>
  </si>
  <si>
    <t>Findochty</t>
  </si>
  <si>
    <t>Werebears.</t>
  </si>
  <si>
    <t>Firebend</t>
  </si>
  <si>
    <t>Wererats.</t>
  </si>
  <si>
    <t>Frosthold</t>
  </si>
  <si>
    <t>Werewolfs.</t>
  </si>
  <si>
    <t>Galadoneh</t>
  </si>
  <si>
    <t>Wood Elves.</t>
  </si>
  <si>
    <t>Gandoline</t>
  </si>
  <si>
    <t>Yuan-ti Abominations.</t>
  </si>
  <si>
    <t>Garigill</t>
  </si>
  <si>
    <t>Yuan-ti Purebloods.</t>
  </si>
  <si>
    <t>Garrigill</t>
  </si>
  <si>
    <t>Garthram</t>
  </si>
  <si>
    <t>Glenarm</t>
  </si>
  <si>
    <t>Goldenleaf</t>
  </si>
  <si>
    <t>Gramsby</t>
  </si>
  <si>
    <t>Grasmere</t>
  </si>
  <si>
    <t>Harthwaite</t>
  </si>
  <si>
    <t>Hillfar</t>
  </si>
  <si>
    <t>Hillford</t>
  </si>
  <si>
    <t>Hogsfeet</t>
  </si>
  <si>
    <t>Hollyhead</t>
  </si>
  <si>
    <t>Hornsey</t>
  </si>
  <si>
    <t>Howe</t>
  </si>
  <si>
    <t>Hullbeck</t>
  </si>
  <si>
    <t>Hwen</t>
  </si>
  <si>
    <t>Ilfreycombe</t>
  </si>
  <si>
    <t>Inverness</t>
  </si>
  <si>
    <t>Ishnuala</t>
  </si>
  <si>
    <t>Kaladorei</t>
  </si>
  <si>
    <t>Kharn</t>
  </si>
  <si>
    <t>Larkinge</t>
  </si>
  <si>
    <t>Lerwick</t>
  </si>
  <si>
    <t>Limesvilles</t>
  </si>
  <si>
    <t>Macclesfield</t>
  </si>
  <si>
    <t>Marren's Eve</t>
  </si>
  <si>
    <t>Mirfield</t>
  </si>
  <si>
    <t>Mirstone</t>
  </si>
  <si>
    <t>Narthwich</t>
  </si>
  <si>
    <t>Northbury</t>
  </si>
  <si>
    <t>Old Ashton</t>
  </si>
  <si>
    <t>Ormkirk</t>
  </si>
  <si>
    <t>Paentmarwy</t>
  </si>
  <si>
    <t>Paethsmouth</t>
  </si>
  <si>
    <t>Penshaw</t>
  </si>
  <si>
    <t>Rutherglen</t>
  </si>
  <si>
    <t>Sherfield</t>
  </si>
  <si>
    <t>Sirencester</t>
  </si>
  <si>
    <t>Stratford</t>
  </si>
  <si>
    <t>Strongfair</t>
  </si>
  <si>
    <t>Tamworth</t>
  </si>
  <si>
    <t>Thorpeness</t>
  </si>
  <si>
    <t>Tirianae</t>
  </si>
  <si>
    <t>Torrine</t>
  </si>
  <si>
    <t>Travercraig</t>
  </si>
  <si>
    <t>Ula'ree</t>
  </si>
  <si>
    <t>Violl's Garden</t>
  </si>
  <si>
    <t>Waekefield</t>
  </si>
  <si>
    <t>Warlington</t>
  </si>
  <si>
    <t>Watford</t>
  </si>
  <si>
    <t>Wellspring</t>
  </si>
  <si>
    <t>Wheldrake</t>
  </si>
  <si>
    <t>Whiteridge</t>
  </si>
  <si>
    <t>Willsden</t>
  </si>
  <si>
    <t>Woodhaerst</t>
  </si>
  <si>
    <t>Xarluk</t>
  </si>
  <si>
    <t>Xynnar</t>
  </si>
  <si>
    <t>type</t>
  </si>
  <si>
    <t>goal</t>
  </si>
  <si>
    <t>hook</t>
  </si>
  <si>
    <t>Setting</t>
  </si>
  <si>
    <t>setting 2</t>
  </si>
  <si>
    <t>helper</t>
  </si>
  <si>
    <t>villan</t>
  </si>
  <si>
    <t>subvillan</t>
  </si>
  <si>
    <t>plot</t>
  </si>
  <si>
    <t>climax</t>
  </si>
  <si>
    <t>encounter fights</t>
  </si>
  <si>
    <t>character encounters</t>
  </si>
  <si>
    <t>traps</t>
  </si>
  <si>
    <t>special conditions</t>
  </si>
  <si>
    <t>Action/Adventure</t>
  </si>
  <si>
    <t>Clear a Name</t>
  </si>
  <si>
    <t>Dying Delivery</t>
  </si>
  <si>
    <t>Alternate Plane</t>
  </si>
  <si>
    <t>Catacombs</t>
  </si>
  <si>
    <t>Absent-Minded Expert</t>
  </si>
  <si>
    <t>The Agent Provocateur</t>
  </si>
  <si>
    <t>The Avenger</t>
  </si>
  <si>
    <t>The A-B-C Quest</t>
  </si>
  <si>
    <t>Bloody Battle</t>
  </si>
  <si>
    <t>Assassin-Beast</t>
  </si>
  <si>
    <t>Bandit Gang</t>
  </si>
  <si>
    <t>Animal Pit</t>
  </si>
  <si>
    <t>Coping With a Curse</t>
  </si>
  <si>
    <t>Comedy</t>
  </si>
  <si>
    <t>Captured and Escape</t>
  </si>
  <si>
    <t>Grim Necessity</t>
  </si>
  <si>
    <t>Cosmopolitan City</t>
  </si>
  <si>
    <t>Caves of Magical Folk</t>
  </si>
  <si>
    <t>Arrogant Snob</t>
  </si>
  <si>
    <t>The Advance Agent</t>
  </si>
  <si>
    <t>The Chief Assassin</t>
  </si>
  <si>
    <t>The Accumulation of Elements</t>
  </si>
  <si>
    <t>Chase to Ground</t>
  </si>
  <si>
    <t>Beast Amok</t>
  </si>
  <si>
    <t>Belligerent Soldier</t>
  </si>
  <si>
    <t>Avalanche</t>
  </si>
  <si>
    <t>Magic Doesn't Work Right</t>
  </si>
  <si>
    <t>Espionage</t>
  </si>
  <si>
    <t>Explore New Area</t>
  </si>
  <si>
    <t>Players Offended</t>
  </si>
  <si>
    <t>Exotic Distant Land</t>
  </si>
  <si>
    <t>Classic Dungeon</t>
  </si>
  <si>
    <t>Childhood Friend With a</t>
  </si>
  <si>
    <t>The Childhood Friend With a</t>
  </si>
  <si>
    <t>The Event</t>
  </si>
  <si>
    <t>Divine Retribution</t>
  </si>
  <si>
    <t>Foreshadowing Monster</t>
  </si>
  <si>
    <t>Blackmailer</t>
  </si>
  <si>
    <t>Coliseum</t>
  </si>
  <si>
    <t>No Hurting the Villain</t>
  </si>
  <si>
    <t>Horror</t>
  </si>
  <si>
    <t>Encounter an Old Villain</t>
  </si>
  <si>
    <t>Legend and Rumor</t>
  </si>
  <si>
    <t>Hero's Home Town</t>
  </si>
  <si>
    <t>Craftsmen's Chambers/Quarters</t>
  </si>
  <si>
    <t>Dark Secret</t>
  </si>
  <si>
    <t>The Conquerer</t>
  </si>
  <si>
    <t>The Geographic Progressions</t>
  </si>
  <si>
    <t>Prevented Deed</t>
  </si>
  <si>
    <t>King Beast</t>
  </si>
  <si>
    <t>Bureaucrat</t>
  </si>
  <si>
    <t>Demolition Zone</t>
  </si>
  <si>
    <t>No Lawbreaking</t>
  </si>
  <si>
    <t>Mystery</t>
  </si>
  <si>
    <t>Gain Money</t>
  </si>
  <si>
    <t>Player Mistaken for Villan</t>
  </si>
  <si>
    <t>On the Road</t>
  </si>
  <si>
    <t>Demi-human Community</t>
  </si>
  <si>
    <t>Congenial Madman</t>
  </si>
  <si>
    <t>The Corruptor</t>
  </si>
  <si>
    <t>The Corrupted Hero</t>
  </si>
  <si>
    <t>The Series of Villains</t>
  </si>
  <si>
    <t>Scattered Duels</t>
  </si>
  <si>
    <t>Loving Deceiver</t>
  </si>
  <si>
    <t>Inquisitive Official</t>
  </si>
  <si>
    <t>Framed</t>
  </si>
  <si>
    <t>No Weapons Allowed</t>
  </si>
  <si>
    <t>Revenge</t>
  </si>
  <si>
    <t>Gain Power</t>
  </si>
  <si>
    <t>Mystery Man/Woman</t>
  </si>
  <si>
    <t>On the Sea</t>
  </si>
  <si>
    <t>Laboratory</t>
  </si>
  <si>
    <t>Crusty Old Professional</t>
  </si>
  <si>
    <t>The Destroyer</t>
  </si>
  <si>
    <t>The Coward</t>
  </si>
  <si>
    <t>Throne-Room Duel</t>
  </si>
  <si>
    <t>Noble Beast</t>
  </si>
  <si>
    <t>Lying Accuser</t>
  </si>
  <si>
    <t>Mutually Assured Destruction</t>
  </si>
  <si>
    <t>Omnipresent Observer</t>
  </si>
  <si>
    <t>Romance</t>
  </si>
  <si>
    <t>Protect NPC(s)</t>
  </si>
  <si>
    <t>An Old Enemy</t>
  </si>
  <si>
    <t>Torturous Terrain</t>
  </si>
  <si>
    <t>Legendary Forest</t>
  </si>
  <si>
    <t>Gibbering Madman</t>
  </si>
  <si>
    <t>The God of Chance</t>
  </si>
  <si>
    <t>The Hard-Eyed Advisor</t>
  </si>
  <si>
    <t>Noctumal Predator</t>
  </si>
  <si>
    <t>Old Friend at the Wrong</t>
  </si>
  <si>
    <t>Pit and the Pendulum</t>
  </si>
  <si>
    <t>Stolen Identities</t>
  </si>
  <si>
    <t>Rescue NPC(s)</t>
  </si>
  <si>
    <t>An Old friend</t>
  </si>
  <si>
    <t>Under the Ground</t>
  </si>
  <si>
    <t>Lost City</t>
  </si>
  <si>
    <t>Government Observer</t>
  </si>
  <si>
    <t>The Lovable Rogue</t>
  </si>
  <si>
    <t>The Inquisitor</t>
  </si>
  <si>
    <t>Powerful Tester</t>
  </si>
  <si>
    <t>Time</t>
  </si>
  <si>
    <t>Rock and a Hard Place</t>
  </si>
  <si>
    <t>Time-Limit</t>
  </si>
  <si>
    <t>Retrieve an Item</t>
  </si>
  <si>
    <t>Pressing Players Buttons</t>
  </si>
  <si>
    <t>Under the Sea</t>
  </si>
  <si>
    <t>Madman's Fortress</t>
  </si>
  <si>
    <t>Hero-Worshipper</t>
  </si>
  <si>
    <t>The Organizer</t>
  </si>
  <si>
    <t>Ravager</t>
  </si>
  <si>
    <t>Mean Drunk</t>
  </si>
  <si>
    <t>Stampede</t>
  </si>
  <si>
    <t>Settle a Debt</t>
  </si>
  <si>
    <t>Magical Lake</t>
  </si>
  <si>
    <t>Ingenue In Distress</t>
  </si>
  <si>
    <t>The Ravager</t>
  </si>
  <si>
    <t>The Misguided Moralist</t>
  </si>
  <si>
    <t>Reconnaissance Monster</t>
  </si>
  <si>
    <t>New Enemy</t>
  </si>
  <si>
    <t>Tomb Deathtraps</t>
  </si>
  <si>
    <t>Survive Environment</t>
  </si>
  <si>
    <t>Mansion of Powerful NPC</t>
  </si>
  <si>
    <t>Inquisitive Chronicler</t>
  </si>
  <si>
    <t>The Sufferer</t>
  </si>
  <si>
    <t>The Mistress or Daughter</t>
  </si>
  <si>
    <t>Press Gang</t>
  </si>
  <si>
    <t>Thwart Monstrous Plan</t>
  </si>
  <si>
    <t>Military Encampment</t>
  </si>
  <si>
    <t>Merry Minstrel</t>
  </si>
  <si>
    <t>The Zealot</t>
  </si>
  <si>
    <t>with the Heart of Gold</t>
  </si>
  <si>
    <t>Terrain Monster</t>
  </si>
  <si>
    <t>Seducer</t>
  </si>
  <si>
    <t>Win War</t>
  </si>
  <si>
    <t>Palace of the Ruler</t>
  </si>
  <si>
    <t>Obsequious Merchant</t>
  </si>
  <si>
    <t>The Moronic Musdeman</t>
  </si>
  <si>
    <t>Thief</t>
  </si>
  <si>
    <t>Ruins</t>
  </si>
  <si>
    <t>Romantic Loony</t>
  </si>
  <si>
    <t>The Single-Minded Soldier</t>
  </si>
  <si>
    <t>Truthful Accuser</t>
  </si>
  <si>
    <t>Shacktown of the Oppressed</t>
  </si>
  <si>
    <t>Talkative Barkeep</t>
  </si>
  <si>
    <t>The Snivelling Vizier</t>
  </si>
  <si>
    <t>Tavern/ Inn</t>
  </si>
  <si>
    <t>Tragic Fellow Hero</t>
  </si>
  <si>
    <t>Temple/Church</t>
  </si>
  <si>
    <t>Villain 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</si>
</sst>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2">
    <font>
      <sz val="11"/>
      <color rgb="FF000000"/>
      <name val="Calibri"/>
    </font>
    <font>
      <sz val="36"/>
      <color rgb="FFFFFFFF"/>
      <name val="Convergence"/>
    </font>
    <font>
      <sz val="18"/>
      <color rgb="FFFFFFFF"/>
      <name val="Convergence"/>
    </font>
    <font>
      <sz val="12"/>
      <color rgb="FFFF00FF"/>
      <name val="Convergence"/>
    </font>
    <font>
      <sz val="12"/>
      <color rgb="FFFFFFFF"/>
      <name val="Convergence"/>
    </font>
    <font>
      <u/>
      <sz val="12"/>
      <color rgb="FF00FFFF"/>
      <name val="Convergence"/>
    </font>
    <font>
      <sz val="12"/>
      <color rgb="FF00FFFF"/>
      <name val="Convergence"/>
    </font>
    <font>
      <sz val="12"/>
      <color rgb="FFFF0000"/>
      <name val="Convergence"/>
    </font>
    <font>
      <sz val="12"/>
      <color rgb="FFFFFFFF"/>
      <name val="Calibri"/>
    </font>
    <font>
      <sz val="9"/>
      <color rgb="FF000000"/>
      <name val="Convergence"/>
    </font>
    <font>
      <sz val="11"/>
      <name val="Calibri"/>
    </font>
    <font>
      <b/>
      <sz val="56"/>
      <color rgb="FF000000"/>
      <name val="Asul"/>
    </font>
    <font>
      <sz val="9"/>
      <color rgb="FFFFFFFF"/>
      <name val="Convergence"/>
    </font>
    <font>
      <b/>
      <sz val="9"/>
      <color rgb="FF000000"/>
      <name val="Convergence"/>
    </font>
    <font>
      <sz val="9"/>
      <name val="Convergence"/>
    </font>
    <font>
      <b/>
      <sz val="9"/>
      <name val="Convergence"/>
    </font>
    <font>
      <sz val="24"/>
      <color rgb="FF000000"/>
      <name val="Convergence"/>
    </font>
    <font>
      <sz val="11"/>
      <color rgb="FF000000"/>
      <name val="Arial"/>
    </font>
    <font>
      <sz val="11"/>
      <color rgb="FF000000"/>
      <name val="Inconsolata"/>
    </font>
    <font>
      <sz val="9"/>
      <color rgb="FF222222"/>
      <name val="Convergence"/>
    </font>
    <font>
      <sz val="9"/>
      <color rgb="FF00FFFF"/>
      <name val="Convergence"/>
    </font>
    <font>
      <sz val="36"/>
      <color rgb="FFFF0000"/>
      <name val="Convergence"/>
    </font>
  </fonts>
  <fills count="12">
    <fill>
      <patternFill patternType="none"/>
    </fill>
    <fill>
      <patternFill patternType="gray125"/>
    </fill>
    <fill>
      <patternFill patternType="solid">
        <fgColor rgb="FF000000"/>
        <bgColor rgb="FF000000"/>
      </patternFill>
    </fill>
    <fill>
      <patternFill patternType="solid">
        <fgColor rgb="FFD9D9D9"/>
        <bgColor rgb="FFD9D9D9"/>
      </patternFill>
    </fill>
    <fill>
      <patternFill patternType="solid">
        <fgColor rgb="FFC5E0B3"/>
        <bgColor rgb="FFC5E0B3"/>
      </patternFill>
    </fill>
    <fill>
      <patternFill patternType="solid">
        <fgColor rgb="FFCCCCCC"/>
        <bgColor rgb="FFCCCCCC"/>
      </patternFill>
    </fill>
    <fill>
      <patternFill patternType="solid">
        <fgColor rgb="FF999999"/>
        <bgColor rgb="FF999999"/>
      </patternFill>
    </fill>
    <fill>
      <patternFill patternType="solid">
        <fgColor rgb="FFFFFFFF"/>
        <bgColor rgb="FFFFFFFF"/>
      </patternFill>
    </fill>
    <fill>
      <patternFill patternType="solid">
        <fgColor rgb="FF00FFFF"/>
        <bgColor rgb="FF00FFFF"/>
      </patternFill>
    </fill>
    <fill>
      <patternFill patternType="solid">
        <fgColor rgb="FFBF9000"/>
        <bgColor rgb="FFBF9000"/>
      </patternFill>
    </fill>
    <fill>
      <patternFill patternType="solid">
        <fgColor rgb="FFFFFF00"/>
        <bgColor rgb="FFFFFF00"/>
      </patternFill>
    </fill>
    <fill>
      <patternFill patternType="solid">
        <fgColor rgb="FF666666"/>
        <bgColor rgb="FF666666"/>
      </patternFill>
    </fill>
  </fills>
  <borders count="25">
    <border>
      <left/>
      <right/>
      <top/>
      <bottom/>
      <diagonal/>
    </border>
    <border>
      <left/>
      <right/>
      <top/>
      <bottom/>
      <diagonal/>
    </border>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style="thin">
        <color rgb="FF000000"/>
      </right>
      <top/>
      <bottom style="double">
        <color rgb="FF000000"/>
      </bottom>
      <diagonal/>
    </border>
    <border>
      <left style="thin">
        <color rgb="FF000000"/>
      </left>
      <right/>
      <top/>
      <bottom style="double">
        <color rgb="FF000000"/>
      </bottom>
      <diagonal/>
    </border>
    <border>
      <left/>
      <right/>
      <top/>
      <bottom style="double">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s>
  <cellStyleXfs count="1">
    <xf numFmtId="0" fontId="0" fillId="0" borderId="0"/>
  </cellStyleXfs>
  <cellXfs count="170">
    <xf numFmtId="0" fontId="0" fillId="0" borderId="0" xfId="0"/>
    <xf numFmtId="0" fontId="1" fillId="2" borderId="0" xfId="0" applyFont="1" applyFill="1" applyAlignment="1">
      <alignment horizontal="center"/>
    </xf>
    <xf numFmtId="0" fontId="2" fillId="2" borderId="0" xfId="0" applyFont="1" applyFill="1" applyAlignment="1">
      <alignment horizontal="center"/>
    </xf>
    <xf numFmtId="0" fontId="3" fillId="2" borderId="0" xfId="0" applyFont="1" applyFill="1" applyAlignment="1">
      <alignment horizontal="center"/>
    </xf>
    <xf numFmtId="0" fontId="4" fillId="2" borderId="0" xfId="0" applyFont="1" applyFill="1" applyAlignment="1">
      <alignment horizontal="center"/>
    </xf>
    <xf numFmtId="0" fontId="4" fillId="2" borderId="0" xfId="0" applyFont="1" applyFill="1" applyAlignment="1">
      <alignment horizontal="center" wrapText="1"/>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wrapText="1"/>
    </xf>
    <xf numFmtId="0" fontId="8" fillId="2" borderId="0" xfId="0" applyFont="1" applyFill="1" applyAlignment="1">
      <alignment horizontal="center"/>
    </xf>
    <xf numFmtId="4" fontId="9" fillId="2" borderId="0" xfId="0" applyNumberFormat="1" applyFont="1" applyFill="1" applyAlignment="1">
      <alignment horizontal="left" vertical="center" wrapText="1"/>
    </xf>
    <xf numFmtId="4" fontId="13" fillId="0" borderId="7" xfId="0" applyNumberFormat="1" applyFont="1" applyBorder="1" applyAlignment="1">
      <alignment horizontal="left" vertical="center" wrapText="1"/>
    </xf>
    <xf numFmtId="4" fontId="9" fillId="4" borderId="8" xfId="0" applyNumberFormat="1" applyFont="1" applyFill="1" applyBorder="1" applyAlignment="1">
      <alignment horizontal="right" vertical="center" wrapText="1"/>
    </xf>
    <xf numFmtId="4" fontId="9" fillId="4" borderId="9" xfId="0" applyNumberFormat="1" applyFont="1" applyFill="1" applyBorder="1" applyAlignment="1">
      <alignment horizontal="left" vertical="center" wrapText="1"/>
    </xf>
    <xf numFmtId="4" fontId="14" fillId="2" borderId="0" xfId="0" applyNumberFormat="1" applyFont="1" applyFill="1" applyAlignment="1">
      <alignment horizontal="left" vertical="center"/>
    </xf>
    <xf numFmtId="4" fontId="15" fillId="5" borderId="12" xfId="0" applyNumberFormat="1" applyFont="1" applyFill="1" applyBorder="1" applyAlignment="1">
      <alignment horizontal="left" vertical="center" wrapText="1"/>
    </xf>
    <xf numFmtId="4" fontId="15" fillId="5" borderId="13" xfId="0" applyNumberFormat="1" applyFont="1" applyFill="1" applyBorder="1" applyAlignment="1">
      <alignment horizontal="left" vertical="center" wrapText="1"/>
    </xf>
    <xf numFmtId="4" fontId="15" fillId="6" borderId="12" xfId="0" applyNumberFormat="1" applyFont="1" applyFill="1" applyBorder="1" applyAlignment="1">
      <alignment horizontal="left" vertical="center" wrapText="1"/>
    </xf>
    <xf numFmtId="4" fontId="15" fillId="6" borderId="13" xfId="0" applyNumberFormat="1" applyFont="1" applyFill="1" applyBorder="1" applyAlignment="1">
      <alignment horizontal="left" vertical="center" wrapText="1"/>
    </xf>
    <xf numFmtId="4" fontId="15" fillId="2" borderId="0" xfId="0" applyNumberFormat="1" applyFont="1" applyFill="1" applyAlignment="1">
      <alignment horizontal="left" vertical="center"/>
    </xf>
    <xf numFmtId="4" fontId="14" fillId="0" borderId="11" xfId="0" applyNumberFormat="1" applyFont="1" applyBorder="1" applyAlignment="1">
      <alignment horizontal="left" vertical="center" wrapText="1"/>
    </xf>
    <xf numFmtId="4" fontId="14" fillId="0" borderId="10" xfId="0" applyNumberFormat="1" applyFont="1" applyBorder="1" applyAlignment="1">
      <alignment horizontal="left" vertical="center" wrapText="1"/>
    </xf>
    <xf numFmtId="4" fontId="14" fillId="7" borderId="11" xfId="0" applyNumberFormat="1" applyFont="1" applyFill="1" applyBorder="1" applyAlignment="1">
      <alignment horizontal="left" vertical="center" wrapText="1"/>
    </xf>
    <xf numFmtId="4" fontId="14" fillId="7" borderId="10" xfId="0" applyNumberFormat="1" applyFont="1" applyFill="1" applyBorder="1" applyAlignment="1">
      <alignment horizontal="left" vertical="center" wrapText="1"/>
    </xf>
    <xf numFmtId="4" fontId="14" fillId="3" borderId="11" xfId="0" applyNumberFormat="1" applyFont="1" applyFill="1" applyBorder="1" applyAlignment="1">
      <alignment horizontal="left" vertical="center" wrapText="1"/>
    </xf>
    <xf numFmtId="4" fontId="14" fillId="3" borderId="10" xfId="0" applyNumberFormat="1" applyFont="1" applyFill="1" applyBorder="1" applyAlignment="1">
      <alignment horizontal="left" vertical="center" wrapText="1"/>
    </xf>
    <xf numFmtId="4" fontId="14" fillId="2" borderId="0" xfId="0" applyNumberFormat="1" applyFont="1" applyFill="1" applyAlignment="1">
      <alignment horizontal="left" vertical="center" wrapText="1"/>
    </xf>
    <xf numFmtId="4" fontId="9" fillId="2" borderId="16" xfId="0" applyNumberFormat="1" applyFont="1" applyFill="1" applyBorder="1" applyAlignment="1">
      <alignment horizontal="left" vertical="center" wrapText="1"/>
    </xf>
    <xf numFmtId="4" fontId="15" fillId="8" borderId="0" xfId="0" applyNumberFormat="1" applyFont="1" applyFill="1" applyAlignment="1">
      <alignment horizontal="left" vertical="center" wrapText="1"/>
    </xf>
    <xf numFmtId="4" fontId="10" fillId="2" borderId="0" xfId="0" applyNumberFormat="1" applyFont="1" applyFill="1" applyAlignment="1">
      <alignment vertical="center"/>
    </xf>
    <xf numFmtId="4" fontId="15" fillId="6" borderId="7" xfId="0" applyNumberFormat="1" applyFont="1" applyFill="1" applyBorder="1" applyAlignment="1">
      <alignment horizontal="left" vertical="center" wrapText="1"/>
    </xf>
    <xf numFmtId="4" fontId="13" fillId="6" borderId="7" xfId="0" applyNumberFormat="1" applyFont="1" applyFill="1" applyBorder="1" applyAlignment="1">
      <alignment horizontal="left" vertical="center" wrapText="1"/>
    </xf>
    <xf numFmtId="0" fontId="13" fillId="6" borderId="7" xfId="0" applyFont="1" applyFill="1" applyBorder="1" applyAlignment="1">
      <alignment horizontal="left" vertical="center" wrapText="1"/>
    </xf>
    <xf numFmtId="4" fontId="15" fillId="0" borderId="7" xfId="0" applyNumberFormat="1" applyFont="1" applyBorder="1" applyAlignment="1">
      <alignment horizontal="left" vertical="center" wrapText="1"/>
    </xf>
    <xf numFmtId="4" fontId="9" fillId="0" borderId="7" xfId="0" applyNumberFormat="1" applyFont="1" applyBorder="1" applyAlignment="1">
      <alignment horizontal="left" vertical="center" wrapText="1"/>
    </xf>
    <xf numFmtId="4" fontId="14" fillId="7" borderId="12" xfId="0" applyNumberFormat="1" applyFont="1" applyFill="1" applyBorder="1" applyAlignment="1">
      <alignment horizontal="left" vertical="center" wrapText="1"/>
    </xf>
    <xf numFmtId="4" fontId="14" fillId="7" borderId="13" xfId="0" applyNumberFormat="1" applyFont="1" applyFill="1" applyBorder="1" applyAlignment="1">
      <alignment horizontal="left" vertical="center" wrapText="1"/>
    </xf>
    <xf numFmtId="4" fontId="15" fillId="8" borderId="7" xfId="0" applyNumberFormat="1" applyFont="1" applyFill="1" applyBorder="1" applyAlignment="1">
      <alignment horizontal="left" vertical="center" wrapText="1"/>
    </xf>
    <xf numFmtId="4" fontId="9" fillId="7" borderId="7" xfId="0" applyNumberFormat="1" applyFont="1" applyFill="1" applyBorder="1" applyAlignment="1">
      <alignment horizontal="left" vertical="center" wrapText="1"/>
    </xf>
    <xf numFmtId="4" fontId="13" fillId="8" borderId="16" xfId="0" applyNumberFormat="1" applyFont="1" applyFill="1" applyBorder="1" applyAlignment="1">
      <alignment horizontal="left" vertical="center" wrapText="1"/>
    </xf>
    <xf numFmtId="0" fontId="9" fillId="2" borderId="0" xfId="0" applyFont="1" applyFill="1" applyAlignment="1">
      <alignment horizontal="left" vertical="center" wrapText="1"/>
    </xf>
    <xf numFmtId="4" fontId="14" fillId="8" borderId="6" xfId="0" applyNumberFormat="1" applyFont="1" applyFill="1" applyBorder="1" applyAlignment="1">
      <alignment horizontal="left" vertical="center" wrapText="1"/>
    </xf>
    <xf numFmtId="4" fontId="14" fillId="8" borderId="4" xfId="0" applyNumberFormat="1" applyFont="1" applyFill="1" applyBorder="1" applyAlignment="1">
      <alignment horizontal="left" vertical="center" wrapText="1"/>
    </xf>
    <xf numFmtId="4" fontId="15" fillId="6" borderId="18" xfId="0" applyNumberFormat="1" applyFont="1" applyFill="1" applyBorder="1" applyAlignment="1">
      <alignment horizontal="left" vertical="center" wrapText="1"/>
    </xf>
    <xf numFmtId="4" fontId="14" fillId="7" borderId="19" xfId="0" applyNumberFormat="1" applyFont="1" applyFill="1" applyBorder="1" applyAlignment="1">
      <alignment horizontal="left" vertical="center" wrapText="1"/>
    </xf>
    <xf numFmtId="4" fontId="9" fillId="7" borderId="10" xfId="0" applyNumberFormat="1" applyFont="1" applyFill="1" applyBorder="1" applyAlignment="1">
      <alignment horizontal="left" vertical="center" wrapText="1"/>
    </xf>
    <xf numFmtId="4" fontId="14" fillId="3" borderId="19" xfId="0" applyNumberFormat="1" applyFont="1" applyFill="1" applyBorder="1" applyAlignment="1">
      <alignment horizontal="left" vertical="center" wrapText="1"/>
    </xf>
    <xf numFmtId="4" fontId="9" fillId="3" borderId="10" xfId="0" applyNumberFormat="1" applyFont="1" applyFill="1" applyBorder="1" applyAlignment="1">
      <alignment horizontal="left" vertical="center" wrapText="1"/>
    </xf>
    <xf numFmtId="4" fontId="13" fillId="8" borderId="7" xfId="0" applyNumberFormat="1" applyFont="1" applyFill="1" applyBorder="1" applyAlignment="1">
      <alignment horizontal="center" vertical="center"/>
    </xf>
    <xf numFmtId="4" fontId="9" fillId="7" borderId="19" xfId="0" applyNumberFormat="1" applyFont="1" applyFill="1" applyBorder="1" applyAlignment="1">
      <alignment horizontal="left" vertical="center" wrapText="1"/>
    </xf>
    <xf numFmtId="4" fontId="9" fillId="0" borderId="19" xfId="0" applyNumberFormat="1" applyFont="1" applyBorder="1" applyAlignment="1">
      <alignment horizontal="left" vertical="center" wrapText="1"/>
    </xf>
    <xf numFmtId="4" fontId="14" fillId="0" borderId="19" xfId="0" applyNumberFormat="1" applyFont="1" applyBorder="1" applyAlignment="1">
      <alignment vertical="center"/>
    </xf>
    <xf numFmtId="4" fontId="9" fillId="7" borderId="19" xfId="0" applyNumberFormat="1" applyFont="1" applyFill="1" applyBorder="1" applyAlignment="1">
      <alignment vertical="center"/>
    </xf>
    <xf numFmtId="4" fontId="9" fillId="3" borderId="19" xfId="0" applyNumberFormat="1" applyFont="1" applyFill="1" applyBorder="1" applyAlignment="1">
      <alignment horizontal="left" vertical="center" wrapText="1"/>
    </xf>
    <xf numFmtId="4" fontId="9" fillId="0" borderId="22" xfId="0" applyNumberFormat="1" applyFont="1" applyBorder="1" applyAlignment="1">
      <alignment horizontal="left" vertical="center" wrapText="1"/>
    </xf>
    <xf numFmtId="4" fontId="14" fillId="0" borderId="22" xfId="0" applyNumberFormat="1" applyFont="1" applyBorder="1" applyAlignment="1">
      <alignment vertical="center"/>
    </xf>
    <xf numFmtId="4" fontId="9" fillId="7" borderId="22" xfId="0" applyNumberFormat="1" applyFont="1" applyFill="1" applyBorder="1" applyAlignment="1">
      <alignment vertical="center"/>
    </xf>
    <xf numFmtId="4" fontId="9" fillId="7" borderId="23" xfId="0" applyNumberFormat="1" applyFont="1" applyFill="1" applyBorder="1" applyAlignment="1">
      <alignment horizontal="left" vertical="center" wrapText="1"/>
    </xf>
    <xf numFmtId="4" fontId="9" fillId="3" borderId="22" xfId="0" applyNumberFormat="1" applyFont="1" applyFill="1" applyBorder="1" applyAlignment="1">
      <alignment horizontal="left" vertical="center" wrapText="1"/>
    </xf>
    <xf numFmtId="4" fontId="13" fillId="8" borderId="7" xfId="0" applyNumberFormat="1" applyFont="1" applyFill="1" applyBorder="1" applyAlignment="1">
      <alignment horizontal="left" vertical="center" wrapText="1"/>
    </xf>
    <xf numFmtId="4" fontId="9" fillId="6" borderId="7" xfId="0" applyNumberFormat="1" applyFont="1" applyFill="1" applyBorder="1" applyAlignment="1">
      <alignment horizontal="left" vertical="center" wrapText="1"/>
    </xf>
    <xf numFmtId="4" fontId="14" fillId="6" borderId="7" xfId="0" applyNumberFormat="1" applyFont="1" applyFill="1" applyBorder="1" applyAlignment="1">
      <alignment vertical="center"/>
    </xf>
    <xf numFmtId="4" fontId="9" fillId="6" borderId="7" xfId="0" applyNumberFormat="1" applyFont="1" applyFill="1" applyBorder="1" applyAlignment="1">
      <alignment vertical="center"/>
    </xf>
    <xf numFmtId="4" fontId="14" fillId="2" borderId="11" xfId="0" applyNumberFormat="1" applyFont="1" applyFill="1" applyBorder="1" applyAlignment="1">
      <alignment horizontal="left" vertical="center"/>
    </xf>
    <xf numFmtId="4" fontId="14" fillId="2" borderId="10" xfId="0" applyNumberFormat="1" applyFont="1" applyFill="1" applyBorder="1" applyAlignment="1">
      <alignment horizontal="left" vertical="center"/>
    </xf>
    <xf numFmtId="0" fontId="9" fillId="0" borderId="19" xfId="0" applyFont="1" applyBorder="1" applyAlignment="1">
      <alignment horizontal="left" vertical="center" wrapText="1"/>
    </xf>
    <xf numFmtId="4" fontId="15" fillId="0" borderId="12" xfId="0" applyNumberFormat="1" applyFont="1" applyBorder="1" applyAlignment="1">
      <alignment horizontal="left" vertical="center" wrapText="1"/>
    </xf>
    <xf numFmtId="4" fontId="15" fillId="0" borderId="13" xfId="0" applyNumberFormat="1" applyFont="1" applyBorder="1" applyAlignment="1">
      <alignment horizontal="left" vertical="center" wrapText="1"/>
    </xf>
    <xf numFmtId="4" fontId="18" fillId="2" borderId="0" xfId="0" applyNumberFormat="1" applyFont="1" applyFill="1" applyAlignment="1">
      <alignment vertical="center"/>
    </xf>
    <xf numFmtId="4" fontId="9" fillId="7" borderId="0" xfId="0" applyNumberFormat="1" applyFont="1" applyFill="1" applyAlignment="1">
      <alignment vertical="center" wrapText="1"/>
    </xf>
    <xf numFmtId="4" fontId="9" fillId="7" borderId="22" xfId="0" applyNumberFormat="1" applyFont="1" applyFill="1" applyBorder="1" applyAlignment="1">
      <alignment horizontal="left" vertical="center" wrapText="1"/>
    </xf>
    <xf numFmtId="0" fontId="9" fillId="0" borderId="22" xfId="0" applyFont="1" applyBorder="1" applyAlignment="1">
      <alignment horizontal="left" vertical="center" wrapText="1"/>
    </xf>
    <xf numFmtId="0" fontId="10" fillId="0" borderId="0" xfId="0" applyFont="1"/>
    <xf numFmtId="0" fontId="14" fillId="0" borderId="7" xfId="0" applyFont="1" applyBorder="1"/>
    <xf numFmtId="0" fontId="14" fillId="0" borderId="0" xfId="0" applyFont="1"/>
    <xf numFmtId="0" fontId="14" fillId="0" borderId="19" xfId="0" applyFont="1" applyBorder="1"/>
    <xf numFmtId="4" fontId="14" fillId="0" borderId="19" xfId="0" applyNumberFormat="1" applyFont="1" applyBorder="1"/>
    <xf numFmtId="0" fontId="9" fillId="0" borderId="0" xfId="0" applyFont="1" applyAlignment="1">
      <alignment horizontal="left"/>
    </xf>
    <xf numFmtId="4" fontId="14" fillId="0" borderId="22" xfId="0" applyNumberFormat="1" applyFont="1" applyBorder="1"/>
    <xf numFmtId="0" fontId="14" fillId="0" borderId="22" xfId="0" applyFont="1" applyBorder="1"/>
    <xf numFmtId="0" fontId="14" fillId="6" borderId="7" xfId="0" applyFont="1" applyFill="1" applyBorder="1"/>
    <xf numFmtId="164" fontId="14" fillId="6" borderId="7" xfId="0" applyNumberFormat="1" applyFont="1" applyFill="1" applyBorder="1"/>
    <xf numFmtId="0" fontId="14" fillId="2" borderId="7" xfId="0" applyFont="1" applyFill="1" applyBorder="1"/>
    <xf numFmtId="164" fontId="14" fillId="0" borderId="7" xfId="0" applyNumberFormat="1" applyFont="1" applyBorder="1"/>
    <xf numFmtId="0" fontId="9" fillId="7" borderId="7" xfId="0" applyFont="1" applyFill="1" applyBorder="1"/>
    <xf numFmtId="164" fontId="14" fillId="0" borderId="0" xfId="0" applyNumberFormat="1" applyFont="1"/>
    <xf numFmtId="0" fontId="14" fillId="0" borderId="7" xfId="0" applyFont="1" applyBorder="1" applyAlignment="1">
      <alignment horizontal="left"/>
    </xf>
    <xf numFmtId="0" fontId="12" fillId="2" borderId="0" xfId="0" applyFont="1" applyFill="1" applyAlignment="1">
      <alignment horizontal="left"/>
    </xf>
    <xf numFmtId="0" fontId="14" fillId="0" borderId="0" xfId="0" applyFont="1" applyAlignment="1">
      <alignment horizontal="left"/>
    </xf>
    <xf numFmtId="0" fontId="14" fillId="0" borderId="19" xfId="0" applyFont="1" applyBorder="1" applyAlignment="1">
      <alignment horizontal="left"/>
    </xf>
    <xf numFmtId="3" fontId="14" fillId="0" borderId="7" xfId="0" applyNumberFormat="1" applyFont="1" applyBorder="1" applyAlignment="1">
      <alignment horizontal="left"/>
    </xf>
    <xf numFmtId="0" fontId="14" fillId="2" borderId="0" xfId="0" applyFont="1" applyFill="1" applyAlignment="1">
      <alignment horizontal="left"/>
    </xf>
    <xf numFmtId="0" fontId="12" fillId="2" borderId="7" xfId="0" applyFont="1" applyFill="1" applyBorder="1"/>
    <xf numFmtId="0" fontId="12" fillId="2" borderId="0" xfId="0" applyFont="1" applyFill="1"/>
    <xf numFmtId="0" fontId="12" fillId="0" borderId="0" xfId="0" applyFont="1"/>
    <xf numFmtId="0" fontId="12" fillId="2" borderId="7" xfId="0" applyFont="1" applyFill="1" applyBorder="1" applyAlignment="1">
      <alignment horizontal="left"/>
    </xf>
    <xf numFmtId="0" fontId="14" fillId="0" borderId="20" xfId="0" applyFont="1" applyBorder="1" applyAlignment="1">
      <alignment horizontal="left"/>
    </xf>
    <xf numFmtId="0" fontId="12" fillId="2" borderId="10" xfId="0" applyFont="1" applyFill="1" applyBorder="1" applyAlignment="1">
      <alignment horizontal="left"/>
    </xf>
    <xf numFmtId="3" fontId="14" fillId="0" borderId="20" xfId="0" applyNumberFormat="1" applyFont="1" applyBorder="1" applyAlignment="1">
      <alignment horizontal="left"/>
    </xf>
    <xf numFmtId="0" fontId="14" fillId="0" borderId="7" xfId="0" quotePrefix="1" applyFont="1" applyBorder="1" applyAlignment="1">
      <alignment horizontal="left"/>
    </xf>
    <xf numFmtId="0" fontId="14" fillId="0" borderId="7" xfId="0" applyFont="1" applyBorder="1" applyAlignment="1">
      <alignment horizontal="left" vertical="center" wrapText="1"/>
    </xf>
    <xf numFmtId="0" fontId="14" fillId="0" borderId="7" xfId="0" applyFont="1" applyBorder="1" applyAlignment="1">
      <alignment horizontal="right"/>
    </xf>
    <xf numFmtId="3" fontId="14" fillId="0" borderId="7" xfId="0" applyNumberFormat="1" applyFont="1" applyBorder="1"/>
    <xf numFmtId="0" fontId="10" fillId="0" borderId="7" xfId="0" applyFont="1" applyBorder="1"/>
    <xf numFmtId="0" fontId="14" fillId="6" borderId="7" xfId="0" applyFont="1" applyFill="1" applyBorder="1" applyAlignment="1">
      <alignment horizontal="left"/>
    </xf>
    <xf numFmtId="0" fontId="14" fillId="6" borderId="7" xfId="0" applyFont="1" applyFill="1" applyBorder="1" applyAlignment="1">
      <alignment horizontal="left" vertical="center" wrapText="1"/>
    </xf>
    <xf numFmtId="0" fontId="14" fillId="0" borderId="22" xfId="0" applyFont="1" applyBorder="1" applyAlignment="1">
      <alignment horizontal="left"/>
    </xf>
    <xf numFmtId="0" fontId="19" fillId="7" borderId="0" xfId="0" applyFont="1" applyFill="1" applyAlignment="1">
      <alignment horizontal="left"/>
    </xf>
    <xf numFmtId="3" fontId="19" fillId="7" borderId="0" xfId="0" applyNumberFormat="1" applyFont="1" applyFill="1" applyAlignment="1">
      <alignment horizontal="left"/>
    </xf>
    <xf numFmtId="0" fontId="14" fillId="2" borderId="7" xfId="0" applyFont="1" applyFill="1" applyBorder="1" applyAlignment="1">
      <alignment horizontal="left"/>
    </xf>
    <xf numFmtId="0" fontId="14" fillId="0" borderId="23" xfId="0" applyFont="1" applyBorder="1" applyAlignment="1">
      <alignment horizontal="left"/>
    </xf>
    <xf numFmtId="0" fontId="14" fillId="0" borderId="23" xfId="0" applyFont="1" applyBorder="1" applyAlignment="1">
      <alignment horizontal="left" vertical="center" wrapText="1"/>
    </xf>
    <xf numFmtId="0" fontId="14" fillId="0" borderId="7" xfId="0" applyFont="1" applyBorder="1" applyAlignment="1">
      <alignment horizontal="left" wrapText="1"/>
    </xf>
    <xf numFmtId="3" fontId="14" fillId="0" borderId="7" xfId="0" applyNumberFormat="1" applyFont="1" applyBorder="1" applyAlignment="1">
      <alignment horizontal="left" wrapText="1"/>
    </xf>
    <xf numFmtId="0" fontId="14" fillId="0" borderId="7" xfId="0" quotePrefix="1" applyFont="1" applyBorder="1" applyAlignment="1">
      <alignment horizontal="left" wrapText="1"/>
    </xf>
    <xf numFmtId="0" fontId="14" fillId="9" borderId="7" xfId="0" applyFont="1" applyFill="1" applyBorder="1"/>
    <xf numFmtId="0" fontId="14" fillId="10" borderId="7" xfId="0" applyFont="1" applyFill="1" applyBorder="1"/>
    <xf numFmtId="0" fontId="14" fillId="11" borderId="7" xfId="0" applyFont="1" applyFill="1" applyBorder="1"/>
    <xf numFmtId="0" fontId="14" fillId="7" borderId="7" xfId="0" applyFont="1" applyFill="1" applyBorder="1"/>
    <xf numFmtId="0" fontId="14" fillId="5" borderId="7" xfId="0" applyFont="1" applyFill="1" applyBorder="1"/>
    <xf numFmtId="0" fontId="9" fillId="5" borderId="7" xfId="0" applyFont="1" applyFill="1" applyBorder="1"/>
    <xf numFmtId="0" fontId="14" fillId="5" borderId="7" xfId="0" applyFont="1" applyFill="1" applyBorder="1" applyAlignment="1">
      <alignment horizontal="right"/>
    </xf>
    <xf numFmtId="0" fontId="14" fillId="7" borderId="7" xfId="0" applyFont="1" applyFill="1" applyBorder="1" applyAlignment="1">
      <alignment horizontal="right"/>
    </xf>
    <xf numFmtId="0" fontId="9" fillId="0" borderId="7" xfId="0" applyFont="1" applyBorder="1" applyAlignment="1">
      <alignment horizontal="left" vertical="center"/>
    </xf>
    <xf numFmtId="0" fontId="14" fillId="0" borderId="7" xfId="0" applyFont="1" applyBorder="1" applyAlignment="1">
      <alignment horizontal="left" vertical="center"/>
    </xf>
    <xf numFmtId="0" fontId="10" fillId="5" borderId="7" xfId="0" applyFont="1" applyFill="1" applyBorder="1" applyAlignment="1">
      <alignment wrapText="1"/>
    </xf>
    <xf numFmtId="0" fontId="10" fillId="5" borderId="7" xfId="0" applyFont="1" applyFill="1" applyBorder="1"/>
    <xf numFmtId="0" fontId="10" fillId="0" borderId="23" xfId="0" applyFont="1" applyBorder="1" applyAlignment="1">
      <alignment wrapText="1"/>
    </xf>
    <xf numFmtId="0" fontId="10" fillId="0" borderId="23" xfId="0" applyFont="1" applyBorder="1"/>
    <xf numFmtId="0" fontId="14" fillId="0" borderId="23" xfId="0" applyFont="1" applyBorder="1"/>
    <xf numFmtId="0" fontId="10" fillId="0" borderId="19" xfId="0" applyFont="1" applyBorder="1" applyAlignment="1">
      <alignment wrapText="1"/>
    </xf>
    <xf numFmtId="0" fontId="10" fillId="0" borderId="19" xfId="0" applyFont="1" applyBorder="1"/>
    <xf numFmtId="4" fontId="9" fillId="7" borderId="4" xfId="0" applyNumberFormat="1" applyFont="1" applyFill="1" applyBorder="1" applyAlignment="1">
      <alignment horizontal="left" vertical="center" wrapText="1"/>
    </xf>
    <xf numFmtId="0" fontId="10" fillId="7" borderId="6" xfId="0" applyFont="1" applyFill="1" applyBorder="1"/>
    <xf numFmtId="4" fontId="9" fillId="3" borderId="15" xfId="0" applyNumberFormat="1" applyFont="1" applyFill="1" applyBorder="1" applyAlignment="1">
      <alignment horizontal="left" vertical="center" wrapText="1"/>
    </xf>
    <xf numFmtId="0" fontId="10" fillId="3" borderId="17" xfId="0" applyFont="1" applyFill="1" applyBorder="1"/>
    <xf numFmtId="4" fontId="13" fillId="6" borderId="20" xfId="0" applyNumberFormat="1" applyFont="1" applyFill="1" applyBorder="1" applyAlignment="1">
      <alignment horizontal="left" vertical="center" wrapText="1"/>
    </xf>
    <xf numFmtId="0" fontId="10" fillId="6" borderId="21" xfId="0" applyFont="1" applyFill="1" applyBorder="1"/>
    <xf numFmtId="4" fontId="9" fillId="7" borderId="10" xfId="0" applyNumberFormat="1" applyFont="1" applyFill="1" applyBorder="1" applyAlignment="1">
      <alignment horizontal="left" vertical="center" wrapText="1"/>
    </xf>
    <xf numFmtId="0" fontId="10" fillId="7" borderId="11" xfId="0" applyFont="1" applyFill="1" applyBorder="1"/>
    <xf numFmtId="4" fontId="9" fillId="3" borderId="10" xfId="0" applyNumberFormat="1" applyFont="1" applyFill="1" applyBorder="1" applyAlignment="1">
      <alignment horizontal="left" vertical="center" wrapText="1"/>
    </xf>
    <xf numFmtId="0" fontId="10" fillId="3" borderId="11" xfId="0" applyFont="1" applyFill="1" applyBorder="1"/>
    <xf numFmtId="4" fontId="14" fillId="2" borderId="0" xfId="0" applyNumberFormat="1" applyFont="1" applyFill="1" applyAlignment="1">
      <alignment horizontal="left" vertical="center"/>
    </xf>
    <xf numFmtId="0" fontId="0" fillId="0" borderId="0" xfId="0"/>
    <xf numFmtId="4" fontId="9" fillId="2" borderId="1" xfId="0" applyNumberFormat="1" applyFont="1" applyFill="1" applyBorder="1" applyAlignment="1">
      <alignment horizontal="left" vertical="center" wrapText="1"/>
    </xf>
    <xf numFmtId="0" fontId="10" fillId="0" borderId="2" xfId="0" applyFont="1" applyBorder="1"/>
    <xf numFmtId="0" fontId="10" fillId="0" borderId="3" xfId="0" applyFont="1" applyBorder="1"/>
    <xf numFmtId="4" fontId="11" fillId="3" borderId="4" xfId="0" applyNumberFormat="1" applyFont="1" applyFill="1" applyBorder="1" applyAlignment="1">
      <alignment horizontal="center" vertical="center" wrapText="1"/>
    </xf>
    <xf numFmtId="0" fontId="10" fillId="0" borderId="5" xfId="0" applyFont="1" applyBorder="1"/>
    <xf numFmtId="0" fontId="10" fillId="0" borderId="6" xfId="0" applyFont="1" applyBorder="1"/>
    <xf numFmtId="0" fontId="10" fillId="0" borderId="10" xfId="0" applyFont="1" applyBorder="1"/>
    <xf numFmtId="0" fontId="10" fillId="0" borderId="11" xfId="0" applyFont="1" applyBorder="1"/>
    <xf numFmtId="0" fontId="10" fillId="0" borderId="15" xfId="0" applyFont="1" applyBorder="1"/>
    <xf numFmtId="0" fontId="10" fillId="0" borderId="16" xfId="0" applyFont="1" applyBorder="1"/>
    <xf numFmtId="0" fontId="10" fillId="0" borderId="17" xfId="0" applyFont="1" applyBorder="1"/>
    <xf numFmtId="4" fontId="12" fillId="2" borderId="0" xfId="0" applyNumberFormat="1" applyFont="1" applyFill="1" applyAlignment="1">
      <alignment horizontal="left" vertical="center"/>
    </xf>
    <xf numFmtId="4" fontId="15" fillId="6" borderId="14" xfId="0" applyNumberFormat="1" applyFont="1" applyFill="1" applyBorder="1" applyAlignment="1">
      <alignment horizontal="left" vertical="center" wrapText="1"/>
    </xf>
    <xf numFmtId="0" fontId="10" fillId="6" borderId="12" xfId="0" applyFont="1" applyFill="1" applyBorder="1"/>
    <xf numFmtId="4" fontId="14" fillId="7" borderId="0" xfId="0" applyNumberFormat="1" applyFont="1" applyFill="1" applyAlignment="1">
      <alignment horizontal="left" vertical="center" wrapText="1"/>
    </xf>
    <xf numFmtId="4" fontId="14" fillId="3" borderId="0" xfId="0" applyNumberFormat="1" applyFont="1" applyFill="1" applyAlignment="1">
      <alignment horizontal="left" vertical="center" wrapText="1"/>
    </xf>
    <xf numFmtId="4" fontId="14" fillId="8" borderId="14" xfId="0" applyNumberFormat="1" applyFont="1" applyFill="1" applyBorder="1" applyAlignment="1">
      <alignment horizontal="left" vertical="center" wrapText="1"/>
    </xf>
    <xf numFmtId="0" fontId="10" fillId="3" borderId="12" xfId="0" applyFont="1" applyFill="1" applyBorder="1"/>
    <xf numFmtId="4" fontId="16" fillId="7" borderId="5" xfId="0" applyNumberFormat="1" applyFont="1" applyFill="1" applyBorder="1" applyAlignment="1">
      <alignment horizontal="center" vertical="center" wrapText="1"/>
    </xf>
    <xf numFmtId="4" fontId="17" fillId="5" borderId="5" xfId="0" applyNumberFormat="1" applyFont="1" applyFill="1" applyBorder="1" applyAlignment="1">
      <alignment horizontal="center" vertical="center" wrapText="1"/>
    </xf>
    <xf numFmtId="4" fontId="14" fillId="8" borderId="5" xfId="0" applyNumberFormat="1" applyFont="1" applyFill="1" applyBorder="1" applyAlignment="1">
      <alignment horizontal="left" vertical="center" wrapText="1"/>
    </xf>
    <xf numFmtId="4" fontId="10" fillId="2" borderId="0" xfId="0" applyNumberFormat="1" applyFont="1" applyFill="1" applyAlignment="1">
      <alignment vertical="center"/>
    </xf>
    <xf numFmtId="4" fontId="15" fillId="6" borderId="13" xfId="0" applyNumberFormat="1" applyFont="1" applyFill="1" applyBorder="1" applyAlignment="1">
      <alignment horizontal="left" vertical="center" wrapText="1"/>
    </xf>
    <xf numFmtId="0" fontId="20" fillId="11" borderId="20" xfId="0" applyFont="1" applyFill="1" applyBorder="1" applyAlignment="1">
      <alignment horizontal="center"/>
    </xf>
    <xf numFmtId="0" fontId="10" fillId="11" borderId="24" xfId="0" applyFont="1" applyFill="1" applyBorder="1"/>
    <xf numFmtId="0" fontId="10" fillId="11" borderId="21" xfId="0" applyFont="1" applyFill="1" applyBorder="1"/>
  </cellXfs>
  <cellStyles count="1">
    <cellStyle name="Звичайний" xfId="0" builtinId="0"/>
  </cellStyles>
  <dxfs count="93">
    <dxf>
      <fill>
        <patternFill patternType="solid">
          <fgColor rgb="FF000000"/>
          <bgColor rgb="FF000000"/>
        </patternFill>
      </fill>
    </dxf>
    <dxf>
      <fill>
        <patternFill patternType="solid">
          <fgColor rgb="FF000000"/>
          <bgColor rgb="FF000000"/>
        </patternFill>
      </fill>
    </dxf>
    <dxf>
      <fill>
        <patternFill patternType="solid">
          <fgColor rgb="FF000000"/>
          <bgColor rgb="FF000000"/>
        </patternFill>
      </fill>
    </dxf>
    <dxf>
      <fill>
        <patternFill patternType="solid">
          <fgColor rgb="FF000000"/>
          <bgColor rgb="FF000000"/>
        </patternFill>
      </fill>
    </dxf>
    <dxf>
      <fill>
        <patternFill patternType="solid">
          <fgColor rgb="FF000000"/>
          <bgColor rgb="FF000000"/>
        </patternFill>
      </fill>
    </dxf>
    <dxf>
      <fill>
        <patternFill patternType="solid">
          <fgColor rgb="FF000000"/>
          <bgColor rgb="FF000000"/>
        </patternFill>
      </fill>
    </dxf>
    <dxf>
      <fill>
        <patternFill patternType="solid">
          <fgColor rgb="FF000000"/>
          <bgColor rgb="FF000000"/>
        </patternFill>
      </fill>
    </dxf>
    <dxf>
      <fill>
        <patternFill patternType="solid">
          <fgColor rgb="FF000000"/>
          <bgColor rgb="FF000000"/>
        </patternFill>
      </fill>
    </dxf>
    <dxf>
      <fill>
        <patternFill patternType="solid">
          <fgColor rgb="FF000000"/>
          <bgColor rgb="FF000000"/>
        </patternFill>
      </fill>
    </dxf>
    <dxf>
      <fill>
        <patternFill patternType="solid">
          <fgColor rgb="FF000000"/>
          <bgColor rgb="FF000000"/>
        </patternFill>
      </fill>
    </dxf>
    <dxf>
      <fill>
        <patternFill patternType="solid">
          <fgColor rgb="FF000000"/>
          <bgColor rgb="FF000000"/>
        </patternFill>
      </fill>
    </dxf>
    <dxf>
      <fill>
        <patternFill patternType="solid">
          <fgColor rgb="FFB7E1CD"/>
          <bgColor rgb="FFB7E1CD"/>
        </patternFill>
      </fill>
    </dxf>
    <dxf>
      <fill>
        <patternFill patternType="solid">
          <fgColor rgb="FF000000"/>
          <bgColor rgb="FF000000"/>
        </patternFill>
      </fill>
    </dxf>
    <dxf>
      <fill>
        <patternFill patternType="solid">
          <fgColor rgb="FF980000"/>
          <bgColor rgb="FF980000"/>
        </patternFill>
      </fill>
    </dxf>
    <dxf>
      <fill>
        <patternFill patternType="solid">
          <fgColor rgb="FF980000"/>
          <bgColor rgb="FF980000"/>
        </patternFill>
      </fill>
    </dxf>
    <dxf>
      <font>
        <color rgb="FFFFFFFF"/>
      </font>
      <fill>
        <patternFill patternType="solid">
          <fgColor rgb="FF980000"/>
          <bgColor rgb="FF980000"/>
        </patternFill>
      </fill>
    </dxf>
    <dxf>
      <fill>
        <patternFill patternType="solid">
          <fgColor rgb="FFD9D9D9"/>
          <bgColor rgb="FFD9D9D9"/>
        </patternFill>
      </fill>
    </dxf>
    <dxf>
      <fill>
        <patternFill patternType="solid">
          <fgColor rgb="FFFFFFFF"/>
          <bgColor rgb="FFFFFFFF"/>
        </patternFill>
      </fill>
    </dxf>
    <dxf>
      <fill>
        <patternFill patternType="solid">
          <fgColor rgb="FFB7B7B7"/>
          <bgColor rgb="FFB7B7B7"/>
        </patternFill>
      </fill>
    </dxf>
    <dxf>
      <fill>
        <patternFill patternType="solid">
          <fgColor rgb="FFD9D9D9"/>
          <bgColor rgb="FFD9D9D9"/>
        </patternFill>
      </fill>
    </dxf>
    <dxf>
      <fill>
        <patternFill patternType="solid">
          <fgColor rgb="FFFFFFFF"/>
          <bgColor rgb="FFFFFFFF"/>
        </patternFill>
      </fill>
    </dxf>
    <dxf>
      <fill>
        <patternFill patternType="solid">
          <fgColor rgb="FFB7B7B7"/>
          <bgColor rgb="FFB7B7B7"/>
        </patternFill>
      </fill>
    </dxf>
    <dxf>
      <fill>
        <patternFill patternType="solid">
          <fgColor rgb="FFB7B7B7"/>
          <bgColor rgb="FFB7B7B7"/>
        </patternFill>
      </fill>
    </dxf>
    <dxf>
      <fill>
        <patternFill patternType="solid">
          <fgColor rgb="FFFFFFFF"/>
          <bgColor rgb="FFFFFFFF"/>
        </patternFill>
      </fill>
    </dxf>
    <dxf>
      <fill>
        <patternFill patternType="solid">
          <fgColor rgb="FF666666"/>
          <bgColor rgb="FF666666"/>
        </patternFill>
      </fill>
    </dxf>
    <dxf>
      <fill>
        <patternFill patternType="solid">
          <fgColor rgb="FFB7B7B7"/>
          <bgColor rgb="FFB7B7B7"/>
        </patternFill>
      </fill>
    </dxf>
    <dxf>
      <fill>
        <patternFill patternType="solid">
          <fgColor rgb="FFFFFFFF"/>
          <bgColor rgb="FFFFFFFF"/>
        </patternFill>
      </fill>
    </dxf>
    <dxf>
      <fill>
        <patternFill patternType="solid">
          <fgColor rgb="FF666666"/>
          <bgColor rgb="FF666666"/>
        </patternFill>
      </fill>
    </dxf>
    <dxf>
      <fill>
        <patternFill patternType="solid">
          <fgColor rgb="FFB7B7B7"/>
          <bgColor rgb="FFB7B7B7"/>
        </patternFill>
      </fill>
    </dxf>
    <dxf>
      <fill>
        <patternFill patternType="solid">
          <fgColor rgb="FFFFFFFF"/>
          <bgColor rgb="FFFFFFFF"/>
        </patternFill>
      </fill>
    </dxf>
    <dxf>
      <fill>
        <patternFill patternType="solid">
          <fgColor rgb="FF666666"/>
          <bgColor rgb="FF666666"/>
        </patternFill>
      </fill>
    </dxf>
    <dxf>
      <fill>
        <patternFill patternType="solid">
          <fgColor rgb="FFB7B7B7"/>
          <bgColor rgb="FFB7B7B7"/>
        </patternFill>
      </fill>
    </dxf>
    <dxf>
      <fill>
        <patternFill patternType="solid">
          <fgColor rgb="FFFFFFFF"/>
          <bgColor rgb="FFFFFFFF"/>
        </patternFill>
      </fill>
    </dxf>
    <dxf>
      <fill>
        <patternFill patternType="solid">
          <fgColor rgb="FF666666"/>
          <bgColor rgb="FF666666"/>
        </patternFill>
      </fill>
    </dxf>
    <dxf>
      <fill>
        <patternFill patternType="solid">
          <fgColor rgb="FFB7B7B7"/>
          <bgColor rgb="FFB7B7B7"/>
        </patternFill>
      </fill>
    </dxf>
    <dxf>
      <fill>
        <patternFill patternType="solid">
          <fgColor rgb="FFFFFFFF"/>
          <bgColor rgb="FFFFFFFF"/>
        </patternFill>
      </fill>
    </dxf>
    <dxf>
      <fill>
        <patternFill patternType="solid">
          <fgColor rgb="FF666666"/>
          <bgColor rgb="FF666666"/>
        </patternFill>
      </fill>
    </dxf>
    <dxf>
      <fill>
        <patternFill patternType="solid">
          <fgColor rgb="FFB7B7B7"/>
          <bgColor rgb="FFB7B7B7"/>
        </patternFill>
      </fill>
    </dxf>
    <dxf>
      <fill>
        <patternFill patternType="solid">
          <fgColor rgb="FFFFFFFF"/>
          <bgColor rgb="FFFFFFFF"/>
        </patternFill>
      </fill>
    </dxf>
    <dxf>
      <fill>
        <patternFill patternType="solid">
          <fgColor rgb="FF666666"/>
          <bgColor rgb="FF666666"/>
        </patternFill>
      </fill>
    </dxf>
    <dxf>
      <fill>
        <patternFill patternType="solid">
          <fgColor rgb="FFFFFFFF"/>
          <bgColor rgb="FFFFFFFF"/>
        </patternFill>
      </fill>
    </dxf>
    <dxf>
      <fill>
        <patternFill patternType="solid">
          <fgColor rgb="FFD9D9D9"/>
          <bgColor rgb="FFD9D9D9"/>
        </patternFill>
      </fill>
    </dxf>
    <dxf>
      <fill>
        <patternFill patternType="solid">
          <fgColor rgb="FFB7B7B7"/>
          <bgColor rgb="FFB7B7B7"/>
        </patternFill>
      </fill>
    </dxf>
    <dxf>
      <fill>
        <patternFill patternType="solid">
          <fgColor rgb="FFFFFFFF"/>
          <bgColor rgb="FFFFFFFF"/>
        </patternFill>
      </fill>
    </dxf>
    <dxf>
      <fill>
        <patternFill patternType="solid">
          <fgColor rgb="FF666666"/>
          <bgColor rgb="FF666666"/>
        </patternFill>
      </fill>
    </dxf>
    <dxf>
      <fill>
        <patternFill patternType="solid">
          <fgColor rgb="FFB7B7B7"/>
          <bgColor rgb="FFB7B7B7"/>
        </patternFill>
      </fill>
    </dxf>
    <dxf>
      <fill>
        <patternFill patternType="solid">
          <fgColor rgb="FFFFFFFF"/>
          <bgColor rgb="FFFFFFFF"/>
        </patternFill>
      </fill>
    </dxf>
    <dxf>
      <fill>
        <patternFill patternType="solid">
          <fgColor rgb="FF666666"/>
          <bgColor rgb="FF666666"/>
        </patternFill>
      </fill>
    </dxf>
    <dxf>
      <fill>
        <patternFill patternType="solid">
          <fgColor rgb="FFB7B7B7"/>
          <bgColor rgb="FFB7B7B7"/>
        </patternFill>
      </fill>
    </dxf>
    <dxf>
      <fill>
        <patternFill patternType="solid">
          <fgColor rgb="FFFFFFFF"/>
          <bgColor rgb="FFFFFFFF"/>
        </patternFill>
      </fill>
    </dxf>
    <dxf>
      <fill>
        <patternFill patternType="solid">
          <fgColor rgb="FF666666"/>
          <bgColor rgb="FF666666"/>
        </patternFill>
      </fill>
    </dxf>
    <dxf>
      <fill>
        <patternFill patternType="solid">
          <fgColor rgb="FFB7B7B7"/>
          <bgColor rgb="FFB7B7B7"/>
        </patternFill>
      </fill>
    </dxf>
    <dxf>
      <fill>
        <patternFill patternType="solid">
          <fgColor rgb="FFFFFFFF"/>
          <bgColor rgb="FFFFFFFF"/>
        </patternFill>
      </fill>
    </dxf>
    <dxf>
      <fill>
        <patternFill patternType="solid">
          <fgColor rgb="FF666666"/>
          <bgColor rgb="FF666666"/>
        </patternFill>
      </fill>
    </dxf>
    <dxf>
      <fill>
        <patternFill patternType="solid">
          <fgColor rgb="FFD9D9D9"/>
          <bgColor rgb="FFD9D9D9"/>
        </patternFill>
      </fill>
    </dxf>
    <dxf>
      <fill>
        <patternFill patternType="solid">
          <fgColor rgb="FFFFFFFF"/>
          <bgColor rgb="FFFFFFFF"/>
        </patternFill>
      </fill>
    </dxf>
    <dxf>
      <fill>
        <patternFill patternType="solid">
          <fgColor rgb="FFB7B7B7"/>
          <bgColor rgb="FFB7B7B7"/>
        </patternFill>
      </fill>
    </dxf>
    <dxf>
      <fill>
        <patternFill patternType="solid">
          <fgColor rgb="FFD9D9D9"/>
          <bgColor rgb="FFD9D9D9"/>
        </patternFill>
      </fill>
    </dxf>
    <dxf>
      <fill>
        <patternFill patternType="solid">
          <fgColor rgb="FFFFFFFF"/>
          <bgColor rgb="FFFFFFFF"/>
        </patternFill>
      </fill>
    </dxf>
    <dxf>
      <fill>
        <patternFill patternType="solid">
          <fgColor rgb="FFB7B7B7"/>
          <bgColor rgb="FFB7B7B7"/>
        </patternFill>
      </fill>
    </dxf>
    <dxf>
      <fill>
        <patternFill patternType="solid">
          <fgColor rgb="FFD9D9D9"/>
          <bgColor rgb="FFD9D9D9"/>
        </patternFill>
      </fill>
    </dxf>
    <dxf>
      <fill>
        <patternFill patternType="solid">
          <fgColor rgb="FFFFFFFF"/>
          <bgColor rgb="FFFFFFFF"/>
        </patternFill>
      </fill>
    </dxf>
    <dxf>
      <fill>
        <patternFill patternType="solid">
          <fgColor rgb="FFB7B7B7"/>
          <bgColor rgb="FFB7B7B7"/>
        </patternFill>
      </fill>
    </dxf>
    <dxf>
      <fill>
        <patternFill patternType="solid">
          <fgColor rgb="FFCCCCCC"/>
          <bgColor rgb="FFCCCCCC"/>
        </patternFill>
      </fill>
    </dxf>
    <dxf>
      <fill>
        <patternFill patternType="solid">
          <fgColor rgb="FFFFFFFF"/>
          <bgColor rgb="FFFFFFFF"/>
        </patternFill>
      </fill>
    </dxf>
    <dxf>
      <fill>
        <patternFill patternType="solid">
          <fgColor rgb="FF999999"/>
          <bgColor rgb="FF999999"/>
        </patternFill>
      </fill>
    </dxf>
    <dxf>
      <fill>
        <patternFill patternType="solid">
          <fgColor rgb="FFD9D9D9"/>
          <bgColor rgb="FFD9D9D9"/>
        </patternFill>
      </fill>
    </dxf>
    <dxf>
      <fill>
        <patternFill patternType="solid">
          <fgColor rgb="FFFFFFFF"/>
          <bgColor rgb="FFFFFFFF"/>
        </patternFill>
      </fill>
    </dxf>
    <dxf>
      <fill>
        <patternFill patternType="solid">
          <fgColor rgb="FF999999"/>
          <bgColor rgb="FF999999"/>
        </patternFill>
      </fill>
    </dxf>
    <dxf>
      <fill>
        <patternFill patternType="solid">
          <fgColor rgb="FFCCCCCC"/>
          <bgColor rgb="FFCCCCCC"/>
        </patternFill>
      </fill>
    </dxf>
    <dxf>
      <fill>
        <patternFill patternType="solid">
          <fgColor rgb="FFFFFFFF"/>
          <bgColor rgb="FFFFFFFF"/>
        </patternFill>
      </fill>
    </dxf>
    <dxf>
      <fill>
        <patternFill patternType="solid">
          <fgColor rgb="FF666666"/>
          <bgColor rgb="FF666666"/>
        </patternFill>
      </fill>
    </dxf>
    <dxf>
      <fill>
        <patternFill patternType="solid">
          <fgColor rgb="FFCCCCCC"/>
          <bgColor rgb="FFCCCCCC"/>
        </patternFill>
      </fill>
    </dxf>
    <dxf>
      <fill>
        <patternFill patternType="solid">
          <fgColor rgb="FFFFFFFF"/>
          <bgColor rgb="FFFFFFFF"/>
        </patternFill>
      </fill>
    </dxf>
    <dxf>
      <fill>
        <patternFill patternType="solid">
          <fgColor rgb="FF999999"/>
          <bgColor rgb="FF999999"/>
        </patternFill>
      </fill>
    </dxf>
    <dxf>
      <fill>
        <patternFill patternType="solid">
          <fgColor rgb="FFD9D9D9"/>
          <bgColor rgb="FFD9D9D9"/>
        </patternFill>
      </fill>
    </dxf>
    <dxf>
      <fill>
        <patternFill patternType="solid">
          <fgColor rgb="FFFFFFFF"/>
          <bgColor rgb="FFFFFFFF"/>
        </patternFill>
      </fill>
    </dxf>
    <dxf>
      <fill>
        <patternFill patternType="solid">
          <fgColor rgb="FF999999"/>
          <bgColor rgb="FF999999"/>
        </patternFill>
      </fill>
    </dxf>
    <dxf>
      <fill>
        <patternFill patternType="solid">
          <fgColor rgb="FFD9D9D9"/>
          <bgColor rgb="FFD9D9D9"/>
        </patternFill>
      </fill>
    </dxf>
    <dxf>
      <fill>
        <patternFill patternType="solid">
          <fgColor rgb="FFFFFFFF"/>
          <bgColor rgb="FFFFFFFF"/>
        </patternFill>
      </fill>
    </dxf>
    <dxf>
      <fill>
        <patternFill patternType="solid">
          <fgColor rgb="FF999999"/>
          <bgColor rgb="FF999999"/>
        </patternFill>
      </fill>
    </dxf>
    <dxf>
      <fill>
        <patternFill patternType="solid">
          <fgColor rgb="FFCCCCCC"/>
          <bgColor rgb="FFCCCCCC"/>
        </patternFill>
      </fill>
    </dxf>
    <dxf>
      <fill>
        <patternFill patternType="solid">
          <fgColor rgb="FFFFFFFF"/>
          <bgColor rgb="FFFFFFFF"/>
        </patternFill>
      </fill>
    </dxf>
    <dxf>
      <fill>
        <patternFill patternType="solid">
          <fgColor rgb="FF999999"/>
          <bgColor rgb="FF999999"/>
        </patternFill>
      </fill>
    </dxf>
    <dxf>
      <fill>
        <patternFill patternType="solid">
          <fgColor rgb="FFD9D9D9"/>
          <bgColor rgb="FFD9D9D9"/>
        </patternFill>
      </fill>
    </dxf>
    <dxf>
      <fill>
        <patternFill patternType="solid">
          <fgColor rgb="FFFFFFFF"/>
          <bgColor rgb="FFFFFFFF"/>
        </patternFill>
      </fill>
    </dxf>
    <dxf>
      <fill>
        <patternFill patternType="solid">
          <fgColor rgb="FF999999"/>
          <bgColor rgb="FF999999"/>
        </patternFill>
      </fill>
    </dxf>
    <dxf>
      <fill>
        <patternFill patternType="solid">
          <fgColor rgb="FFD9D9D9"/>
          <bgColor rgb="FFD9D9D9"/>
        </patternFill>
      </fill>
    </dxf>
    <dxf>
      <fill>
        <patternFill patternType="solid">
          <fgColor rgb="FFFFFFFF"/>
          <bgColor rgb="FFFFFFFF"/>
        </patternFill>
      </fill>
    </dxf>
    <dxf>
      <fill>
        <patternFill patternType="solid">
          <fgColor rgb="FF999999"/>
          <bgColor rgb="FF999999"/>
        </patternFill>
      </fill>
    </dxf>
    <dxf>
      <fill>
        <patternFill patternType="solid">
          <fgColor rgb="FFD9D9D9"/>
          <bgColor rgb="FFD9D9D9"/>
        </patternFill>
      </fill>
    </dxf>
    <dxf>
      <fill>
        <patternFill patternType="solid">
          <fgColor rgb="FFFFFFFF"/>
          <bgColor rgb="FFFFFFFF"/>
        </patternFill>
      </fill>
    </dxf>
    <dxf>
      <fill>
        <patternFill patternType="solid">
          <fgColor rgb="FF999999"/>
          <bgColor rgb="FF999999"/>
        </patternFill>
      </fill>
    </dxf>
  </dxfs>
  <tableStyles count="26">
    <tableStyle name="TownSheet-style" pivot="0" count="3" xr9:uid="{00000000-0011-0000-FFFF-FFFF00000000}">
      <tableStyleElement type="headerRow" dxfId="92"/>
      <tableStyleElement type="firstRowStripe" dxfId="91"/>
      <tableStyleElement type="secondRowStripe" dxfId="90"/>
    </tableStyle>
    <tableStyle name="TownSheet-style 2" pivot="0" count="3" xr9:uid="{00000000-0011-0000-FFFF-FFFF01000000}">
      <tableStyleElement type="headerRow" dxfId="89"/>
      <tableStyleElement type="firstRowStripe" dxfId="88"/>
      <tableStyleElement type="secondRowStripe" dxfId="87"/>
    </tableStyle>
    <tableStyle name="TownSheet-style 3" pivot="0" count="3" xr9:uid="{00000000-0011-0000-FFFF-FFFF02000000}">
      <tableStyleElement type="headerRow" dxfId="86"/>
      <tableStyleElement type="firstRowStripe" dxfId="85"/>
      <tableStyleElement type="secondRowStripe" dxfId="84"/>
    </tableStyle>
    <tableStyle name="TownSheet-style 4" pivot="0" count="3" xr9:uid="{00000000-0011-0000-FFFF-FFFF03000000}">
      <tableStyleElement type="headerRow" dxfId="83"/>
      <tableStyleElement type="firstRowStripe" dxfId="82"/>
      <tableStyleElement type="secondRowStripe" dxfId="81"/>
    </tableStyle>
    <tableStyle name="TownSheet-style 5" pivot="0" count="3" xr9:uid="{00000000-0011-0000-FFFF-FFFF04000000}">
      <tableStyleElement type="headerRow" dxfId="80"/>
      <tableStyleElement type="firstRowStripe" dxfId="79"/>
      <tableStyleElement type="secondRowStripe" dxfId="78"/>
    </tableStyle>
    <tableStyle name="TownSheet-style 6" pivot="0" count="3" xr9:uid="{00000000-0011-0000-FFFF-FFFF05000000}">
      <tableStyleElement type="headerRow" dxfId="77"/>
      <tableStyleElement type="firstRowStripe" dxfId="76"/>
      <tableStyleElement type="secondRowStripe" dxfId="75"/>
    </tableStyle>
    <tableStyle name="TownSheet-style 7" pivot="0" count="3" xr9:uid="{00000000-0011-0000-FFFF-FFFF06000000}">
      <tableStyleElement type="headerRow" dxfId="74"/>
      <tableStyleElement type="firstRowStripe" dxfId="73"/>
      <tableStyleElement type="secondRowStripe" dxfId="72"/>
    </tableStyle>
    <tableStyle name="TownSheet-style 8" pivot="0" count="3" xr9:uid="{00000000-0011-0000-FFFF-FFFF07000000}">
      <tableStyleElement type="headerRow" dxfId="71"/>
      <tableStyleElement type="firstRowStripe" dxfId="70"/>
      <tableStyleElement type="secondRowStripe" dxfId="69"/>
    </tableStyle>
    <tableStyle name="TownSheet-style 9" pivot="0" count="3" xr9:uid="{00000000-0011-0000-FFFF-FFFF08000000}">
      <tableStyleElement type="headerRow" dxfId="68"/>
      <tableStyleElement type="firstRowStripe" dxfId="67"/>
      <tableStyleElement type="secondRowStripe" dxfId="66"/>
    </tableStyle>
    <tableStyle name="ShopNames-style" pivot="0" count="3" xr9:uid="{00000000-0011-0000-FFFF-FFFF09000000}">
      <tableStyleElement type="headerRow" dxfId="65"/>
      <tableStyleElement type="firstRowStripe" dxfId="64"/>
      <tableStyleElement type="secondRowStripe" dxfId="63"/>
    </tableStyle>
    <tableStyle name="InnMenu-style" pivot="0" count="3" xr9:uid="{00000000-0011-0000-FFFF-FFFF0A000000}">
      <tableStyleElement type="headerRow" dxfId="62"/>
      <tableStyleElement type="firstRowStripe" dxfId="61"/>
      <tableStyleElement type="secondRowStripe" dxfId="60"/>
    </tableStyle>
    <tableStyle name="InnMenu-style 2" pivot="0" count="3" xr9:uid="{00000000-0011-0000-FFFF-FFFF0B000000}">
      <tableStyleElement type="headerRow" dxfId="59"/>
      <tableStyleElement type="firstRowStripe" dxfId="58"/>
      <tableStyleElement type="secondRowStripe" dxfId="57"/>
    </tableStyle>
    <tableStyle name="InnMenu-style 3" pivot="0" count="3" xr9:uid="{00000000-0011-0000-FFFF-FFFF0C000000}">
      <tableStyleElement type="headerRow" dxfId="56"/>
      <tableStyleElement type="firstRowStripe" dxfId="55"/>
      <tableStyleElement type="secondRowStripe" dxfId="54"/>
    </tableStyle>
    <tableStyle name="Blacksmith-style" pivot="0" count="3" xr9:uid="{00000000-0011-0000-FFFF-FFFF0D000000}">
      <tableStyleElement type="headerRow" dxfId="53"/>
      <tableStyleElement type="firstRowStripe" dxfId="52"/>
      <tableStyleElement type="secondRowStripe" dxfId="51"/>
    </tableStyle>
    <tableStyle name="Jeweler-style" pivot="0" count="3" xr9:uid="{00000000-0011-0000-FFFF-FFFF0E000000}">
      <tableStyleElement type="headerRow" dxfId="50"/>
      <tableStyleElement type="firstRowStripe" dxfId="49"/>
      <tableStyleElement type="secondRowStripe" dxfId="48"/>
    </tableStyle>
    <tableStyle name="Potions-style" pivot="0" count="3" xr9:uid="{00000000-0011-0000-FFFF-FFFF0F000000}">
      <tableStyleElement type="headerRow" dxfId="47"/>
      <tableStyleElement type="firstRowStripe" dxfId="46"/>
      <tableStyleElement type="secondRowStripe" dxfId="45"/>
    </tableStyle>
    <tableStyle name="Potions-style 2" pivot="0" count="3" xr9:uid="{00000000-0011-0000-FFFF-FFFF10000000}">
      <tableStyleElement type="headerRow" dxfId="44"/>
      <tableStyleElement type="firstRowStripe" dxfId="43"/>
      <tableStyleElement type="secondRowStripe" dxfId="42"/>
    </tableStyle>
    <tableStyle name="Enchanter-style" pivot="0" count="2" xr9:uid="{00000000-0011-0000-FFFF-FFFF11000000}">
      <tableStyleElement type="firstRowStripe" dxfId="41"/>
      <tableStyleElement type="secondRowStripe" dxfId="40"/>
    </tableStyle>
    <tableStyle name="Market-style" pivot="0" count="3" xr9:uid="{00000000-0011-0000-FFFF-FFFF12000000}">
      <tableStyleElement type="headerRow" dxfId="39"/>
      <tableStyleElement type="firstRowStripe" dxfId="38"/>
      <tableStyleElement type="secondRowStripe" dxfId="37"/>
    </tableStyle>
    <tableStyle name="GeneralStore-style" pivot="0" count="3" xr9:uid="{00000000-0011-0000-FFFF-FFFF13000000}">
      <tableStyleElement type="headerRow" dxfId="36"/>
      <tableStyleElement type="firstRowStripe" dxfId="35"/>
      <tableStyleElement type="secondRowStripe" dxfId="34"/>
    </tableStyle>
    <tableStyle name="Clothing-style" pivot="0" count="3" xr9:uid="{00000000-0011-0000-FFFF-FFFF14000000}">
      <tableStyleElement type="headerRow" dxfId="33"/>
      <tableStyleElement type="firstRowStripe" dxfId="32"/>
      <tableStyleElement type="secondRowStripe" dxfId="31"/>
    </tableStyle>
    <tableStyle name="Services-style" pivot="0" count="3" xr9:uid="{00000000-0011-0000-FFFF-FFFF15000000}">
      <tableStyleElement type="headerRow" dxfId="30"/>
      <tableStyleElement type="firstRowStripe" dxfId="29"/>
      <tableStyleElement type="secondRowStripe" dxfId="28"/>
    </tableStyle>
    <tableStyle name="All Items-style" pivot="0" count="3" xr9:uid="{00000000-0011-0000-FFFF-FFFF16000000}">
      <tableStyleElement type="headerRow" dxfId="27"/>
      <tableStyleElement type="firstRowStripe" dxfId="26"/>
      <tableStyleElement type="secondRowStripe" dxfId="25"/>
    </tableStyle>
    <tableStyle name="Magic gear generator-style" pivot="0" count="3" xr9:uid="{00000000-0011-0000-FFFF-FFFF17000000}">
      <tableStyleElement type="headerRow" dxfId="24"/>
      <tableStyleElement type="firstRowStripe" dxfId="23"/>
      <tableStyleElement type="secondRowStripe" dxfId="22"/>
    </tableStyle>
    <tableStyle name="TownInfo-style" pivot="0" count="3" xr9:uid="{00000000-0011-0000-FFFF-FFFF18000000}">
      <tableStyleElement type="headerRow" dxfId="21"/>
      <tableStyleElement type="firstRowStripe" dxfId="20"/>
      <tableStyleElement type="secondRowStripe" dxfId="19"/>
    </tableStyle>
    <tableStyle name="Quest-style" pivot="0" count="3" xr9:uid="{00000000-0011-0000-FFFF-FFFF19000000}">
      <tableStyleElement type="headerRow" dxfId="18"/>
      <tableStyleElement type="firstRowStripe" dxfId="17"/>
      <tableStyleElement type="secondRowStrip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K2:L24">
  <tableColumns count="2">
    <tableColumn id="1" xr3:uid="{00000000-0010-0000-0000-000001000000}" name="Snowfeather's Breastplates"/>
    <tableColumn id="2" xr3:uid="{00000000-0010-0000-0000-000002000000}" name="Cost in  gp"/>
  </tableColumns>
  <tableStyleInfo name="TownSheet-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U2:V24">
  <tableColumns count="2">
    <tableColumn id="1" xr3:uid="{00000000-0010-0000-0100-000001000000}" name="Hardgem's Wonder"/>
    <tableColumn id="2" xr3:uid="{00000000-0010-0000-0100-000002000000}" name="Cost"/>
  </tableColumns>
  <tableStyleInfo name="TownSheet-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X2:Z48" headerRowCount="0">
  <tableColumns count="3">
    <tableColumn id="1" xr3:uid="{00000000-0010-0000-0200-000001000000}" name="Column1"/>
    <tableColumn id="2" xr3:uid="{00000000-0010-0000-0200-000002000000}" name="Column2"/>
    <tableColumn id="3" xr3:uid="{00000000-0010-0000-0200-000003000000}" name="Column3"/>
  </tableColumns>
  <tableStyleInfo name="TownSheet-style 3"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0:I20" headerRowCount="0">
  <tableColumns count="9">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s>
  <tableStyleInfo name="TownSheet-style 4"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K27:L39">
  <tableColumns count="2">
    <tableColumn id="1" xr3:uid="{00000000-0010-0000-0400-000001000000}" name="Market"/>
    <tableColumn id="2" xr3:uid="{00000000-0010-0000-0400-000002000000}" name="Cost"/>
  </tableColumns>
  <tableStyleInfo name="TownSheet-style 5"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N27:O48">
  <tableColumns count="2">
    <tableColumn id="1" xr3:uid="{00000000-0010-0000-0500-000001000000}" name="Clothing Shop"/>
    <tableColumn id="2" xr3:uid="{00000000-0010-0000-0500-000002000000}" name="Cost"/>
  </tableColumns>
  <tableStyleInfo name="TownSheet-style 6"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B31:E47">
  <tableColumns count="4">
    <tableColumn id="1" xr3:uid="{00000000-0010-0000-0600-000001000000}" name="Name"/>
    <tableColumn id="2" xr3:uid="{00000000-0010-0000-0600-000002000000}" name="Race"/>
    <tableColumn id="3" xr3:uid="{00000000-0010-0000-0600-000003000000}" name="Rumors and Quests"/>
    <tableColumn id="4" xr3:uid="{00000000-0010-0000-0600-000004000000}" name="Quest Delivery"/>
  </tableColumns>
  <tableStyleInfo name="TownSheet-style 7"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G40:H46">
  <tableColumns count="2">
    <tableColumn id="1" xr3:uid="{00000000-0010-0000-0700-000001000000}" name="Room"/>
    <tableColumn id="2" xr3:uid="{00000000-0010-0000-0700-000002000000}" name="Cost per Night"/>
  </tableColumns>
  <tableStyleInfo name="TownSheet-style 8"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K42:L48">
  <tableColumns count="2">
    <tableColumn id="1" xr3:uid="{00000000-0010-0000-0800-000001000000}" name="Trinket Monger"/>
    <tableColumn id="2" xr3:uid="{00000000-0010-0000-0800-000002000000}" name="Cost"/>
  </tableColumns>
  <tableStyleInfo name="TownSheet-style 9"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1:L27">
  <tableColumns count="12">
    <tableColumn id="1" xr3:uid="{00000000-0010-0000-0900-000001000000}" name="Inn1"/>
    <tableColumn id="2" xr3:uid="{00000000-0010-0000-0900-000002000000}" name="Inn2"/>
    <tableColumn id="3" xr3:uid="{00000000-0010-0000-0900-000003000000}" name="Alchemist1"/>
    <tableColumn id="4" xr3:uid="{00000000-0010-0000-0900-000004000000}" name="Alchemtist2"/>
    <tableColumn id="5" xr3:uid="{00000000-0010-0000-0900-000005000000}" name="Blacksmith1"/>
    <tableColumn id="6" xr3:uid="{00000000-0010-0000-0900-000006000000}" name="Blacksmith2"/>
    <tableColumn id="7" xr3:uid="{00000000-0010-0000-0900-000007000000}" name="Jeweler1"/>
    <tableColumn id="8" xr3:uid="{00000000-0010-0000-0900-000008000000}" name="Jeweler2"/>
    <tableColumn id="9" xr3:uid="{00000000-0010-0000-0900-000009000000}" name="Enchanter1"/>
    <tableColumn id="10" xr3:uid="{00000000-0010-0000-0900-00000A000000}" name="Enchanter2"/>
    <tableColumn id="11" xr3:uid="{00000000-0010-0000-0900-00000B000000}" name="GeneralStore1"/>
    <tableColumn id="12" xr3:uid="{00000000-0010-0000-0900-00000C000000}" name="GeneralStore2"/>
  </tableColumns>
  <tableStyleInfo name="ShopNames-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1:D105" headerRowCount="0">
  <tableColumns count="4">
    <tableColumn id="1" xr3:uid="{00000000-0010-0000-0A00-000001000000}" name="Column1"/>
    <tableColumn id="2" xr3:uid="{00000000-0010-0000-0A00-000002000000}" name="Column2"/>
    <tableColumn id="3" xr3:uid="{00000000-0010-0000-0A00-000003000000}" name="Column3"/>
    <tableColumn id="4" xr3:uid="{00000000-0010-0000-0A00-000004000000}" name="Column4"/>
  </tableColumns>
  <tableStyleInfo name="InnMenu-style" showFirstColumn="1" showLastColumn="1" showRowStripes="1" showColumnStripes="0"/>
  <extLst>
    <ext uri="GoogleSheetsCustomDataVersion1">
      <go:sheetsCustomData xmlns:go="http://customooxmlschemas.google.com/" headerRowCount="1"/>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E1:H90" headerRowCount="0">
  <tableColumns count="4">
    <tableColumn id="1" xr3:uid="{00000000-0010-0000-0B00-000001000000}" name="Column1"/>
    <tableColumn id="2" xr3:uid="{00000000-0010-0000-0B00-000002000000}" name="Column2"/>
    <tableColumn id="3" xr3:uid="{00000000-0010-0000-0B00-000003000000}" name="Column3"/>
    <tableColumn id="4" xr3:uid="{00000000-0010-0000-0B00-000004000000}" name="Column4"/>
  </tableColumns>
  <tableStyleInfo name="InnMenu-style 2" showFirstColumn="1" showLastColumn="1" showRowStripes="1" showColumnStripes="0"/>
  <extLst>
    <ext uri="GoogleSheetsCustomDataVersion1">
      <go:sheetsCustomData xmlns:go="http://customooxmlschemas.google.com/" headerRowCount="1"/>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J1:M11" headerRowCount="0">
  <tableColumns count="4">
    <tableColumn id="1" xr3:uid="{00000000-0010-0000-0C00-000001000000}" name="Column1"/>
    <tableColumn id="2" xr3:uid="{00000000-0010-0000-0C00-000002000000}" name="Column2"/>
    <tableColumn id="3" xr3:uid="{00000000-0010-0000-0C00-000003000000}" name="Column3"/>
    <tableColumn id="4" xr3:uid="{00000000-0010-0000-0C00-000004000000}" name="Column4"/>
  </tableColumns>
  <tableStyleInfo name="InnMenu-style 3" showFirstColumn="1" showLastColumn="1" showRowStripes="1" showColumnStripes="0"/>
  <extLst>
    <ext uri="GoogleSheetsCustomDataVersion1">
      <go:sheetsCustomData xmlns:go="http://customooxmlschemas.google.com/" headerRowCount="1"/>
    </ext>
  </extLst>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1:I239">
  <tableColumns count="9">
    <tableColumn id="1" xr3:uid="{00000000-0010-0000-0D00-000001000000}" name="Chance"/>
    <tableColumn id="2" xr3:uid="{00000000-0010-0000-0D00-000002000000}" name="Chance Cost"/>
    <tableColumn id="3" xr3:uid="{00000000-0010-0000-0D00-000003000000}" name="Name"/>
    <tableColumn id="4" xr3:uid="{00000000-0010-0000-0D00-000004000000}" name="Cost"/>
    <tableColumn id="5" xr3:uid="{00000000-0010-0000-0D00-000005000000}" name="Type"/>
    <tableColumn id="6" xr3:uid="{00000000-0010-0000-0D00-000006000000}" name="Magic"/>
    <tableColumn id="7" xr3:uid="{00000000-0010-0000-0D00-000007000000}" name="Rarity"/>
    <tableColumn id="8" xr3:uid="{00000000-0010-0000-0D00-000008000000}" name="Weight"/>
    <tableColumn id="9" xr3:uid="{00000000-0010-0000-0D00-000009000000}" name="G="/>
  </tableColumns>
  <tableStyleInfo name="Blacksmith-style" showFirstColumn="1" showLastColumn="1"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_15" displayName="Table_15" ref="A1:I206" headerRowCount="0">
  <tableColumns count="9">
    <tableColumn id="1" xr3:uid="{00000000-0010-0000-0E00-000001000000}" name="Column1"/>
    <tableColumn id="2" xr3:uid="{00000000-0010-0000-0E00-000002000000}" name="Column2"/>
    <tableColumn id="3" xr3:uid="{00000000-0010-0000-0E00-000003000000}" name="Column3"/>
    <tableColumn id="4" xr3:uid="{00000000-0010-0000-0E00-000004000000}" name="Column4"/>
    <tableColumn id="5" xr3:uid="{00000000-0010-0000-0E00-000005000000}" name="Column5"/>
    <tableColumn id="6" xr3:uid="{00000000-0010-0000-0E00-000006000000}" name="Column6"/>
    <tableColumn id="7" xr3:uid="{00000000-0010-0000-0E00-000007000000}" name="Column7"/>
    <tableColumn id="8" xr3:uid="{00000000-0010-0000-0E00-000008000000}" name="Column8"/>
    <tableColumn id="9" xr3:uid="{00000000-0010-0000-0E00-000009000000}" name="Column9"/>
  </tableColumns>
  <tableStyleInfo name="Jeweler-style" showFirstColumn="1" showLastColumn="1" showRowStripes="1" showColumnStripes="0"/>
  <extLst>
    <ext uri="GoogleSheetsCustomDataVersion1">
      <go:sheetsCustomData xmlns:go="http://customooxmlschemas.google.com/" headerRowCount="1"/>
    </ext>
  </extLst>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_16" displayName="Table_16" ref="A1:I183">
  <tableColumns count="9">
    <tableColumn id="1" xr3:uid="{00000000-0010-0000-0F00-000001000000}" name="Chance"/>
    <tableColumn id="2" xr3:uid="{00000000-0010-0000-0F00-000002000000}" name="Chance Cost"/>
    <tableColumn id="3" xr3:uid="{00000000-0010-0000-0F00-000003000000}" name="Name"/>
    <tableColumn id="4" xr3:uid="{00000000-0010-0000-0F00-000004000000}" name="Cost"/>
    <tableColumn id="5" xr3:uid="{00000000-0010-0000-0F00-000005000000}" name="Type"/>
    <tableColumn id="6" xr3:uid="{00000000-0010-0000-0F00-000006000000}" name="Magic"/>
    <tableColumn id="7" xr3:uid="{00000000-0010-0000-0F00-000007000000}" name="Rarity"/>
    <tableColumn id="8" xr3:uid="{00000000-0010-0000-0F00-000008000000}" name="Weight"/>
    <tableColumn id="9" xr3:uid="{00000000-0010-0000-0F00-000009000000}" name="G="/>
  </tableColumns>
  <tableStyleInfo name="Potions-style" showFirstColumn="1" showLastColumn="1"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_17" displayName="Table_17" ref="K1:S219">
  <tableColumns count="9">
    <tableColumn id="1" xr3:uid="{00000000-0010-0000-1000-000001000000}" name="Chance"/>
    <tableColumn id="2" xr3:uid="{00000000-0010-0000-1000-000002000000}" name="Chance Cost"/>
    <tableColumn id="3" xr3:uid="{00000000-0010-0000-1000-000003000000}" name="Name"/>
    <tableColumn id="4" xr3:uid="{00000000-0010-0000-1000-000004000000}" name="Cost"/>
    <tableColumn id="5" xr3:uid="{00000000-0010-0000-1000-000005000000}" name="Type"/>
    <tableColumn id="6" xr3:uid="{00000000-0010-0000-1000-000006000000}" name="Magic"/>
    <tableColumn id="7" xr3:uid="{00000000-0010-0000-1000-000007000000}" name="Rarity"/>
    <tableColumn id="8" xr3:uid="{00000000-0010-0000-1000-000008000000}" name="Weight"/>
    <tableColumn id="9" xr3:uid="{00000000-0010-0000-1000-000009000000}" name="G="/>
  </tableColumns>
  <tableStyleInfo name="Potions-style 2" showFirstColumn="1" showLastColumn="1"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_18" displayName="Table_18" ref="A1:I623" headerRowCount="0">
  <tableColumns count="9">
    <tableColumn id="1" xr3:uid="{00000000-0010-0000-1100-000001000000}" name="Column1"/>
    <tableColumn id="2" xr3:uid="{00000000-0010-0000-1100-000002000000}" name="Column2"/>
    <tableColumn id="3" xr3:uid="{00000000-0010-0000-1100-000003000000}" name="Column3"/>
    <tableColumn id="4" xr3:uid="{00000000-0010-0000-1100-000004000000}" name="Column4"/>
    <tableColumn id="5" xr3:uid="{00000000-0010-0000-1100-000005000000}" name="Column5"/>
    <tableColumn id="6" xr3:uid="{00000000-0010-0000-1100-000006000000}" name="Column6"/>
    <tableColumn id="7" xr3:uid="{00000000-0010-0000-1100-000007000000}" name="Column7"/>
    <tableColumn id="8" xr3:uid="{00000000-0010-0000-1100-000008000000}" name="Column8"/>
    <tableColumn id="9" xr3:uid="{00000000-0010-0000-1100-000009000000}" name="Column9"/>
  </tableColumns>
  <tableStyleInfo name="Enchanter-style" showFirstColumn="1" showLastColumn="1"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_19" displayName="Table_19" ref="A1:S352" headerRowCount="0">
  <tableColumns count="19">
    <tableColumn id="1" xr3:uid="{00000000-0010-0000-1200-000001000000}" name="Column1"/>
    <tableColumn id="2" xr3:uid="{00000000-0010-0000-1200-000002000000}" name="Column2"/>
    <tableColumn id="3" xr3:uid="{00000000-0010-0000-1200-000003000000}" name="Column3"/>
    <tableColumn id="4" xr3:uid="{00000000-0010-0000-1200-000004000000}" name="Column4"/>
    <tableColumn id="5" xr3:uid="{00000000-0010-0000-1200-000005000000}" name="Column5"/>
    <tableColumn id="6" xr3:uid="{00000000-0010-0000-1200-000006000000}" name="Column6"/>
    <tableColumn id="7" xr3:uid="{00000000-0010-0000-1200-000007000000}" name="Column7"/>
    <tableColumn id="8" xr3:uid="{00000000-0010-0000-1200-000008000000}" name="Column8"/>
    <tableColumn id="9" xr3:uid="{00000000-0010-0000-1200-000009000000}" name="Column9"/>
    <tableColumn id="10" xr3:uid="{00000000-0010-0000-1200-00000A000000}" name="Column10"/>
    <tableColumn id="11" xr3:uid="{00000000-0010-0000-1200-00000B000000}" name="Column11"/>
    <tableColumn id="12" xr3:uid="{00000000-0010-0000-1200-00000C000000}" name="Column12"/>
    <tableColumn id="13" xr3:uid="{00000000-0010-0000-1200-00000D000000}" name="Column13"/>
    <tableColumn id="14" xr3:uid="{00000000-0010-0000-1200-00000E000000}" name="Column14"/>
    <tableColumn id="15" xr3:uid="{00000000-0010-0000-1200-00000F000000}" name="Column15"/>
    <tableColumn id="16" xr3:uid="{00000000-0010-0000-1200-000010000000}" name="Column16"/>
    <tableColumn id="17" xr3:uid="{00000000-0010-0000-1200-000011000000}" name="Column17"/>
    <tableColumn id="18" xr3:uid="{00000000-0010-0000-1200-000012000000}" name="Column18"/>
    <tableColumn id="19" xr3:uid="{00000000-0010-0000-1200-000013000000}" name="Column19"/>
  </tableColumns>
  <tableStyleInfo name="Market-style" showFirstColumn="1" showLastColumn="1" showRowStripes="1" showColumnStripes="0"/>
  <extLst>
    <ext uri="GoogleSheetsCustomDataVersion1">
      <go:sheetsCustomData xmlns:go="http://customooxmlschemas.google.com/" headerRowCount="1"/>
    </ext>
  </extLst>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_20" displayName="Table_20" ref="A1:I232">
  <tableColumns count="9">
    <tableColumn id="1" xr3:uid="{00000000-0010-0000-1300-000001000000}" name="Chance"/>
    <tableColumn id="2" xr3:uid="{00000000-0010-0000-1300-000002000000}" name="Chance Cost"/>
    <tableColumn id="3" xr3:uid="{00000000-0010-0000-1300-000003000000}" name="Name"/>
    <tableColumn id="4" xr3:uid="{00000000-0010-0000-1300-000004000000}" name="Cost"/>
    <tableColumn id="5" xr3:uid="{00000000-0010-0000-1300-000005000000}" name="Type"/>
    <tableColumn id="6" xr3:uid="{00000000-0010-0000-1300-000006000000}" name="Magic"/>
    <tableColumn id="7" xr3:uid="{00000000-0010-0000-1300-000007000000}" name="Rarity"/>
    <tableColumn id="8" xr3:uid="{00000000-0010-0000-1300-000008000000}" name="Weight"/>
    <tableColumn id="9" xr3:uid="{00000000-0010-0000-1300-000009000000}" name="G="/>
  </tableColumns>
  <tableStyleInfo name="GeneralStore-style" showFirstColumn="1" showLastColumn="1"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_21" displayName="Table_21" ref="A1:I93">
  <tableColumns count="9">
    <tableColumn id="1" xr3:uid="{00000000-0010-0000-1400-000001000000}" name="Chance"/>
    <tableColumn id="2" xr3:uid="{00000000-0010-0000-1400-000002000000}" name="Chance Cost"/>
    <tableColumn id="3" xr3:uid="{00000000-0010-0000-1400-000003000000}" name="Name"/>
    <tableColumn id="4" xr3:uid="{00000000-0010-0000-1400-000004000000}" name="Cost"/>
    <tableColumn id="5" xr3:uid="{00000000-0010-0000-1400-000005000000}" name="Type"/>
    <tableColumn id="6" xr3:uid="{00000000-0010-0000-1400-000006000000}" name="Magic"/>
    <tableColumn id="7" xr3:uid="{00000000-0010-0000-1400-000007000000}" name="Rarity"/>
    <tableColumn id="8" xr3:uid="{00000000-0010-0000-1400-000008000000}" name="Weight"/>
    <tableColumn id="9" xr3:uid="{00000000-0010-0000-1400-000009000000}" name="G="/>
  </tableColumns>
  <tableStyleInfo name="Clothing-style" showFirstColumn="1" showLastColumn="1"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_22" displayName="Table_22" ref="A1:I107">
  <tableColumns count="9">
    <tableColumn id="1" xr3:uid="{00000000-0010-0000-1500-000001000000}" name="Chance"/>
    <tableColumn id="2" xr3:uid="{00000000-0010-0000-1500-000002000000}" name="Cost"/>
    <tableColumn id="3" xr3:uid="{00000000-0010-0000-1500-000003000000}" name="Hireling"/>
    <tableColumn id="4" xr3:uid="{00000000-0010-0000-1500-000004000000}" name="Primary Skills"/>
    <tableColumn id="5" xr3:uid="{00000000-0010-0000-1500-000005000000}" name="Key Abilities"/>
    <tableColumn id="6" xr3:uid="{00000000-0010-0000-1500-000006000000}" name="Typical Npc Class"/>
    <tableColumn id="7" xr3:uid="{00000000-0010-0000-1500-000007000000}" name="Wage Per Day 1"/>
    <tableColumn id="8" xr3:uid="{00000000-0010-0000-1500-000008000000}" name="Active/Sedentary"/>
    <tableColumn id="9" xr3:uid="{00000000-0010-0000-1500-000009000000}" name="G="/>
  </tableColumns>
  <tableStyleInfo name="Services-style" showFirstColumn="1" showLastColumn="1"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_23" displayName="Table_23" ref="A1:H2670">
  <tableColumns count="8">
    <tableColumn id="1" xr3:uid="{00000000-0010-0000-1600-000001000000}" name="Chance Cost"/>
    <tableColumn id="2" xr3:uid="{00000000-0010-0000-1600-000002000000}" name="Name"/>
    <tableColumn id="3" xr3:uid="{00000000-0010-0000-1600-000003000000}" name="Cost"/>
    <tableColumn id="4" xr3:uid="{00000000-0010-0000-1600-000004000000}" name="Type"/>
    <tableColumn id="5" xr3:uid="{00000000-0010-0000-1600-000005000000}" name="Magic (Y/N)"/>
    <tableColumn id="6" xr3:uid="{00000000-0010-0000-1600-000006000000}" name="Rarity"/>
    <tableColumn id="7" xr3:uid="{00000000-0010-0000-1600-000007000000}" name="Weight"/>
    <tableColumn id="8" xr3:uid="{00000000-0010-0000-1600-000008000000}" name="G="/>
  </tableColumns>
  <tableStyleInfo name="All Items-style" showFirstColumn="1" showLastColumn="1"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_24" displayName="Table_24" ref="A1:K71">
  <tableColumns count="11">
    <tableColumn id="1" xr3:uid="{00000000-0010-0000-1700-000001000000}" name="Chance"/>
    <tableColumn id="2" xr3:uid="{00000000-0010-0000-1700-000002000000}" name="Chance Cost"/>
    <tableColumn id="3" xr3:uid="{00000000-0010-0000-1700-000003000000}" name="Name"/>
    <tableColumn id="4" xr3:uid="{00000000-0010-0000-1700-000004000000}" name="Cost"/>
    <tableColumn id="5" xr3:uid="{00000000-0010-0000-1700-000005000000}" name="Type"/>
    <tableColumn id="6" xr3:uid="{00000000-0010-0000-1700-000006000000}" name="Magic"/>
    <tableColumn id="7" xr3:uid="{00000000-0010-0000-1700-000007000000}" name="Rarity"/>
    <tableColumn id="8" xr3:uid="{00000000-0010-0000-1700-000008000000}" name="Weight"/>
    <tableColumn id="9" xr3:uid="{00000000-0010-0000-1700-000009000000}" name="G="/>
    <tableColumn id="10" xr3:uid="{00000000-0010-0000-1700-00000A000000}" name="Enhancement"/>
    <tableColumn id="11" xr3:uid="{00000000-0010-0000-1700-00000B000000}" name="Name Modifier"/>
  </tableColumns>
  <tableStyleInfo name="Magic gear generator-style" showFirstColumn="1" showLastColumn="1"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_25" displayName="Table_25" ref="A1:N107" headerRowCount="0">
  <tableColumns count="14">
    <tableColumn id="1" xr3:uid="{00000000-0010-0000-1800-000001000000}" name="Column1"/>
    <tableColumn id="2" xr3:uid="{00000000-0010-0000-1800-000002000000}" name="Column2"/>
    <tableColumn id="3" xr3:uid="{00000000-0010-0000-1800-000003000000}" name="Column3"/>
    <tableColumn id="4" xr3:uid="{00000000-0010-0000-1800-000004000000}" name="Column4"/>
    <tableColumn id="5" xr3:uid="{00000000-0010-0000-1800-000005000000}" name="Column5"/>
    <tableColumn id="6" xr3:uid="{00000000-0010-0000-1800-000006000000}" name="Column6"/>
    <tableColumn id="7" xr3:uid="{00000000-0010-0000-1800-000007000000}" name="Column7"/>
    <tableColumn id="8" xr3:uid="{00000000-0010-0000-1800-000008000000}" name="Column8"/>
    <tableColumn id="9" xr3:uid="{00000000-0010-0000-1800-000009000000}" name="Column9"/>
    <tableColumn id="10" xr3:uid="{00000000-0010-0000-1800-00000A000000}" name="Column10"/>
    <tableColumn id="11" xr3:uid="{00000000-0010-0000-1800-00000B000000}" name="Column11"/>
    <tableColumn id="12" xr3:uid="{00000000-0010-0000-1800-00000C000000}" name="Column12"/>
    <tableColumn id="13" xr3:uid="{00000000-0010-0000-1800-00000D000000}" name="Column13"/>
    <tableColumn id="14" xr3:uid="{00000000-0010-0000-1800-00000E000000}" name="Column14"/>
  </tableColumns>
  <tableStyleInfo name="TownInfo-style" showFirstColumn="1" showLastColumn="1" showRowStripes="1" showColumnStripes="0"/>
  <extLst>
    <ext uri="GoogleSheetsCustomDataVersion1">
      <go:sheetsCustomData xmlns:go="http://customooxmlschemas.google.com/" headerRowCount="1"/>
    </ext>
  </extLst>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_26" displayName="Table_26" ref="A1:O20" headerRowCount="0">
  <tableColumns count="15">
    <tableColumn id="1" xr3:uid="{00000000-0010-0000-1900-000001000000}" name="Column1"/>
    <tableColumn id="2" xr3:uid="{00000000-0010-0000-1900-000002000000}" name="Column2"/>
    <tableColumn id="3" xr3:uid="{00000000-0010-0000-1900-000003000000}" name="Column3"/>
    <tableColumn id="4" xr3:uid="{00000000-0010-0000-1900-000004000000}" name="Column4"/>
    <tableColumn id="5" xr3:uid="{00000000-0010-0000-1900-000005000000}" name="Column5"/>
    <tableColumn id="6" xr3:uid="{00000000-0010-0000-1900-000006000000}" name="Column6"/>
    <tableColumn id="7" xr3:uid="{00000000-0010-0000-1900-000007000000}" name="Column7"/>
    <tableColumn id="8" xr3:uid="{00000000-0010-0000-1900-000008000000}" name="Column8"/>
    <tableColumn id="9" xr3:uid="{00000000-0010-0000-1900-000009000000}" name="Column9"/>
    <tableColumn id="10" xr3:uid="{00000000-0010-0000-1900-00000A000000}" name="Column10"/>
    <tableColumn id="11" xr3:uid="{00000000-0010-0000-1900-00000B000000}" name="Column11"/>
    <tableColumn id="12" xr3:uid="{00000000-0010-0000-1900-00000C000000}" name="Column12"/>
    <tableColumn id="13" xr3:uid="{00000000-0010-0000-1900-00000D000000}" name="Column13"/>
    <tableColumn id="14" xr3:uid="{00000000-0010-0000-1900-00000E000000}" name="Column14"/>
    <tableColumn id="15" xr3:uid="{00000000-0010-0000-1900-00000F000000}" name="Column15"/>
  </tableColumns>
  <tableStyleInfo name="Quest-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5emagic.shop/" TargetMode="External"/><Relationship Id="rId2" Type="http://schemas.openxmlformats.org/officeDocument/2006/relationships/hyperlink" Target="https://www.kassoon.com/dnd/town-generator/" TargetMode="External"/><Relationship Id="rId1" Type="http://schemas.openxmlformats.org/officeDocument/2006/relationships/hyperlink" Target="https://www.reddit.com/r/DnD/comments/5vjah6/my_excel_sheet_for_randomly_generating_almost/?ref=share&amp;ref_source=link" TargetMode="Externa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2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3"/>
  <sheetViews>
    <sheetView workbookViewId="0"/>
  </sheetViews>
  <sheetFormatPr defaultColWidth="14.44140625" defaultRowHeight="15" customHeight="1"/>
  <cols>
    <col min="1" max="1" width="177.33203125" customWidth="1"/>
  </cols>
  <sheetData>
    <row r="1" spans="1:1" ht="15" customHeight="1">
      <c r="A1" s="1" t="s">
        <v>0</v>
      </c>
    </row>
    <row r="2" spans="1:1" ht="15" customHeight="1">
      <c r="A2" s="2" t="s">
        <v>1</v>
      </c>
    </row>
    <row r="3" spans="1:1">
      <c r="A3" s="3" t="s">
        <v>2</v>
      </c>
    </row>
    <row r="4" spans="1:1">
      <c r="A4" s="4" t="s">
        <v>3</v>
      </c>
    </row>
    <row r="5" spans="1:1">
      <c r="A5" s="4"/>
    </row>
    <row r="6" spans="1:1">
      <c r="A6" s="5" t="s">
        <v>4</v>
      </c>
    </row>
    <row r="7" spans="1:1">
      <c r="A7" s="4"/>
    </row>
    <row r="8" spans="1:1">
      <c r="A8" s="6" t="s">
        <v>5</v>
      </c>
    </row>
    <row r="9" spans="1:1">
      <c r="A9" s="6" t="s">
        <v>6</v>
      </c>
    </row>
    <row r="10" spans="1:1">
      <c r="A10" s="6" t="s">
        <v>7</v>
      </c>
    </row>
    <row r="11" spans="1:1">
      <c r="A11" s="7"/>
    </row>
    <row r="12" spans="1:1">
      <c r="A12" s="8" t="s">
        <v>8</v>
      </c>
    </row>
    <row r="13" spans="1:1">
      <c r="A13" s="9" t="s">
        <v>9</v>
      </c>
    </row>
  </sheetData>
  <hyperlinks>
    <hyperlink ref="A8" r:id="rId1" xr:uid="{00000000-0004-0000-0000-000000000000}"/>
    <hyperlink ref="A9" r:id="rId2" xr:uid="{00000000-0004-0000-0000-000001000000}"/>
    <hyperlink ref="A10"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53"/>
  <sheetViews>
    <sheetView workbookViewId="0"/>
  </sheetViews>
  <sheetFormatPr defaultColWidth="14.44140625" defaultRowHeight="15" customHeight="1"/>
  <cols>
    <col min="1" max="1" width="5.44140625" customWidth="1"/>
    <col min="2" max="2" width="25.6640625" customWidth="1"/>
    <col min="3" max="3" width="29.88671875" customWidth="1"/>
    <col min="4" max="4" width="20.5546875" customWidth="1"/>
    <col min="5" max="5" width="28.6640625" customWidth="1"/>
    <col min="6" max="6" width="21.6640625" customWidth="1"/>
    <col min="7" max="7" width="24.5546875" customWidth="1"/>
    <col min="8" max="8" width="16.109375" customWidth="1"/>
    <col min="9" max="9" width="17.5546875" customWidth="1"/>
    <col min="10" max="10" width="4.6640625" customWidth="1"/>
    <col min="11" max="11" width="45" customWidth="1"/>
    <col min="12" max="12" width="9.6640625" customWidth="1"/>
    <col min="13" max="13" width="3" customWidth="1"/>
    <col min="14" max="14" width="44.5546875" customWidth="1"/>
    <col min="15" max="15" width="7.33203125" customWidth="1"/>
    <col min="16" max="16" width="3" customWidth="1"/>
    <col min="17" max="17" width="19.44140625" customWidth="1"/>
    <col min="18" max="18" width="26.109375" customWidth="1"/>
    <col min="19" max="19" width="8.33203125" customWidth="1"/>
    <col min="20" max="20" width="3" customWidth="1"/>
    <col min="21" max="21" width="31.109375" customWidth="1"/>
    <col min="22" max="22" width="9.88671875" customWidth="1"/>
    <col min="23" max="23" width="3" customWidth="1"/>
    <col min="24" max="24" width="30.109375" customWidth="1"/>
    <col min="25" max="25" width="7.33203125" customWidth="1"/>
    <col min="26" max="26" width="3" customWidth="1"/>
  </cols>
  <sheetData>
    <row r="1" spans="1:26" ht="14.4">
      <c r="A1" s="10"/>
      <c r="B1" s="144"/>
      <c r="C1" s="145"/>
      <c r="D1" s="146"/>
      <c r="E1" s="147" t="str">
        <f t="array" aca="1" ref="E1" ca="1">INDEX(TownInfo!A:A,RANDBETWEEN(2,COUNTA(TownInfo!A:A)))</f>
        <v>Kharn</v>
      </c>
      <c r="F1" s="148"/>
      <c r="G1" s="148"/>
      <c r="H1" s="148"/>
      <c r="I1" s="149"/>
      <c r="J1" s="155" t="s">
        <v>10</v>
      </c>
      <c r="K1" s="143"/>
      <c r="L1" s="143"/>
      <c r="M1" s="143"/>
      <c r="N1" s="143"/>
      <c r="O1" s="143"/>
      <c r="P1" s="143"/>
      <c r="Q1" s="143"/>
      <c r="R1" s="143"/>
      <c r="S1" s="143"/>
      <c r="T1" s="143"/>
      <c r="U1" s="143"/>
      <c r="V1" s="143"/>
      <c r="W1" s="143"/>
      <c r="X1" s="143"/>
      <c r="Y1" s="143"/>
      <c r="Z1" s="143"/>
    </row>
    <row r="2" spans="1:26" ht="15" customHeight="1">
      <c r="A2" s="10"/>
      <c r="B2" s="11" t="s">
        <v>11</v>
      </c>
      <c r="C2" s="12" t="str">
        <f t="array" aca="1" ref="C2" ca="1">INDEX(ShopNames!A:A, RANDBETWEEN(2, COUNTA(ShopNames!A:A))&amp;" ")</f>
        <v>Shakar's</v>
      </c>
      <c r="D2" s="13" t="str">
        <f t="array" aca="1" ref="D2" ca="1">INDEX(ShopNames!B:B,RANDBETWEEN(2,COUNTA(ShopNames!B:B))&amp;" ")</f>
        <v>Mug</v>
      </c>
      <c r="E2" s="150"/>
      <c r="F2" s="143"/>
      <c r="G2" s="143"/>
      <c r="H2" s="143"/>
      <c r="I2" s="151"/>
      <c r="J2" s="14" t="s">
        <v>12</v>
      </c>
      <c r="K2" s="15" t="e">
        <f ca="1">_xludf.TEXTJOIN(" ", TRUE, C4:D4)</f>
        <v>#NAME?</v>
      </c>
      <c r="L2" s="16" t="s">
        <v>13</v>
      </c>
      <c r="M2" s="14" t="s">
        <v>12</v>
      </c>
      <c r="N2" s="17" t="e">
        <f ca="1">_xludf.TEXTJOIN(" ", TRUE, C3:D3)</f>
        <v>#NAME?</v>
      </c>
      <c r="O2" s="18" t="s">
        <v>14</v>
      </c>
      <c r="P2" s="19" t="s">
        <v>12</v>
      </c>
      <c r="Q2" s="156" t="e">
        <f ca="1">_xludf.TEXTJOIN(" ", TRUE, C5:D5)</f>
        <v>#NAME?</v>
      </c>
      <c r="R2" s="157"/>
      <c r="S2" s="18" t="s">
        <v>14</v>
      </c>
      <c r="T2" s="19" t="s">
        <v>12</v>
      </c>
      <c r="U2" s="15" t="e">
        <f ca="1">_xludf.TEXTJOIN(" ", TRUE, C6:D6)</f>
        <v>#NAME?</v>
      </c>
      <c r="V2" s="16" t="s">
        <v>14</v>
      </c>
      <c r="W2" s="19" t="s">
        <v>12</v>
      </c>
      <c r="X2" s="15" t="e">
        <f ca="1">_xludf.TEXTJOIN(" ", TRUE, C7:D7)</f>
        <v>#NAME?</v>
      </c>
      <c r="Y2" s="16" t="s">
        <v>14</v>
      </c>
      <c r="Z2" s="19"/>
    </row>
    <row r="3" spans="1:26" ht="22.8">
      <c r="A3" s="10"/>
      <c r="B3" s="11" t="s">
        <v>15</v>
      </c>
      <c r="C3" s="12" t="str">
        <f t="array" aca="1" ref="C3" ca="1">INDEX(ShopNames!C:C,RANDBETWEEN(2,COUNTA(ShopNames!C:C))&amp;" ")</f>
        <v>Swulfa's</v>
      </c>
      <c r="D3" s="13" t="str">
        <f t="array" aca="1" ref="D3" ca="1">INDEX(ShopNames!D:D,RANDBETWEEN(2,COUNTA(ShopNames!D:D))&amp;" ")</f>
        <v>Beakers</v>
      </c>
      <c r="E3" s="150"/>
      <c r="F3" s="143"/>
      <c r="G3" s="143"/>
      <c r="H3" s="143"/>
      <c r="I3" s="151"/>
      <c r="J3" s="14">
        <f ca="1">VLOOKUP(RANDBETWEEN(1, (SUM(Blacksmith!B:B))), Blacksmith!A:A, 1, TRUE)</f>
        <v>194706</v>
      </c>
      <c r="K3" s="20" t="str">
        <f ca="1">VLOOKUP((J3),Blacksmith!A:E,3,TRUE)</f>
        <v>Shortbow</v>
      </c>
      <c r="L3" s="21">
        <f ca="1">PRODUCT(VLOOKUP((J3),Blacksmith!A:I,9,TRUE),D22,RANDBETWEEN(-20,20)%+1)</f>
        <v>23.447499999999994</v>
      </c>
      <c r="M3" s="14">
        <f ca="1">VLOOKUP(RANDBETWEEN(1,(SUM( Potions!B:B))),Potions!A:A,1,TRUE)</f>
        <v>1</v>
      </c>
      <c r="N3" s="22" t="str">
        <f ca="1">VLOOKUP((M3),Potions!A:I,3,TRUE)</f>
        <v>Sold Out</v>
      </c>
      <c r="O3" s="23">
        <f ca="1">PRODUCT(VLOOKUP((M3),Potions!A:I,9,TRUE),RANDBETWEEN(-20,20)%+1,D22)</f>
        <v>0</v>
      </c>
      <c r="P3" s="14">
        <f ca="1">VLOOKUP(RANDBETWEEN(1, (SUM(Jeweler!B:B))), Jeweler!A:A, 1, TRUE)</f>
        <v>26505.999999999996</v>
      </c>
      <c r="Q3" s="158" t="str">
        <f ca="1">VLOOKUP((P3),Jeweler!A:C,3,TRUE)</f>
        <v>Ring Of Necrotic Resistance</v>
      </c>
      <c r="R3" s="139"/>
      <c r="S3" s="23">
        <f ca="1">PRODUCT(VLOOKUP((P3),Jeweler!A:I,9,TRUE),D22,RANDBETWEEN(-20,20)%+1)</f>
        <v>1966.2</v>
      </c>
      <c r="T3" s="14">
        <f ca="1">VLOOKUP(RANDBETWEEN(1, (SUM(Enchanter!B:B))), Enchanter!A:A, 1, TRUE)</f>
        <v>41841</v>
      </c>
      <c r="U3" s="20" t="str">
        <f ca="1">VLOOKUP((T3),Enchanter!A:F,3,TRUE)</f>
        <v>Emblem</v>
      </c>
      <c r="V3" s="21">
        <f ca="1">PRODUCT(VLOOKUP((T3),Enchanter!A:I,9,TRUE),D22,RANDBETWEEN(-20,20)%+1)</f>
        <v>5.5934999999999997</v>
      </c>
      <c r="W3" s="14">
        <f ca="1">VLOOKUP(RANDBETWEEN(1, (SUM(GeneralStore!B:B))), GeneralStore!A:A, 1, TRUE)</f>
        <v>25561</v>
      </c>
      <c r="X3" s="20" t="str">
        <f ca="1">VLOOKUP((W3),GeneralStore!A:F,3,TRUE)</f>
        <v>Banner/Standard</v>
      </c>
      <c r="Y3" s="21">
        <f ca="1">PRODUCT(VLOOKUP((W3),GeneralStore!A:I,9,TRUE),RANDBETWEEN(-20,20)%+1,D22)</f>
        <v>30.509999999999998</v>
      </c>
      <c r="Z3" s="14"/>
    </row>
    <row r="4" spans="1:26" ht="14.4">
      <c r="A4" s="10"/>
      <c r="B4" s="11" t="s">
        <v>16</v>
      </c>
      <c r="C4" s="12" t="str">
        <f t="array" aca="1" ref="C4" ca="1">INDEX(ShopNames!E:E,RANDBETWEEN(2,COUNTA(ShopNames!E:E))&amp;" ")</f>
        <v>The Unbreakable</v>
      </c>
      <c r="D4" s="13" t="str">
        <f t="array" aca="1" ref="D4" ca="1">INDEX(ShopNames!F:F,RANDBETWEEN(2,COUNTA(ShopNames!F:F))&amp;" ")</f>
        <v>Metal</v>
      </c>
      <c r="E4" s="150"/>
      <c r="F4" s="143"/>
      <c r="G4" s="143"/>
      <c r="H4" s="143"/>
      <c r="I4" s="151"/>
      <c r="J4" s="14">
        <f ca="1">VLOOKUP(RANDBETWEEN(1, (SUM(Blacksmith!B:B))),Blacksmith!A:A,1,TRUE)</f>
        <v>113024</v>
      </c>
      <c r="K4" s="20" t="str">
        <f ca="1">VLOOKUP((J4),Blacksmith!A:E,3,TRUE)</f>
        <v>Splint</v>
      </c>
      <c r="L4" s="21">
        <f ca="1">PRODUCT(VLOOKUP((J4),Blacksmith!A:I,9,TRUE),D22,RANDBETWEEN(-20,20)%+1)</f>
        <v>196.61999999999998</v>
      </c>
      <c r="M4" s="14">
        <f ca="1">VLOOKUP(RANDBETWEEN(1,(SUM( Potions!B:B))),Potions!A:A,1,TRUE)</f>
        <v>1</v>
      </c>
      <c r="N4" s="24" t="str">
        <f ca="1">VLOOKUP((M4),Potions!A:I,3,TRUE)</f>
        <v>Sold Out</v>
      </c>
      <c r="O4" s="25">
        <f ca="1">PRODUCT(VLOOKUP((M4),Potions!A:I,9,TRUE),RANDBETWEEN(-20,20)%+1,D22)</f>
        <v>0</v>
      </c>
      <c r="P4" s="14">
        <f ca="1">VLOOKUP(RANDBETWEEN(1, (SUM(Jeweler!B:B))), Jeweler!A:A, 1, TRUE)</f>
        <v>40038</v>
      </c>
      <c r="Q4" s="159" t="str">
        <f ca="1">VLOOKUP((P4),Jeweler!A:C,3,TRUE)</f>
        <v>Carved Bone Statuette</v>
      </c>
      <c r="R4" s="141"/>
      <c r="S4" s="25">
        <f ca="1">PRODUCT(VLOOKUP((P4),Jeweler!A:I,9,TRUE),D22,RANDBETWEEN(-20,20)%+1)</f>
        <v>24.859999999999996</v>
      </c>
      <c r="T4" s="14">
        <f ca="1">VLOOKUP(RANDBETWEEN(1, (SUM(Enchanter!B:B))), Enchanter!A:A, 1, TRUE)</f>
        <v>89456</v>
      </c>
      <c r="U4" s="20" t="str">
        <f ca="1">VLOOKUP((T4),Enchanter!A:F,3,TRUE)</f>
        <v>Goblet Of Desire</v>
      </c>
      <c r="V4" s="21">
        <f ca="1">PRODUCT(VLOOKUP((T4),Enchanter!A:I,9,TRUE),D22,RANDBETWEEN(-20,20)%+1)</f>
        <v>127.68999999999997</v>
      </c>
      <c r="W4" s="14">
        <f ca="1">VLOOKUP(RANDBETWEEN(1, (SUM(GeneralStore!B:B))), GeneralStore!A:A, 1, TRUE)</f>
        <v>60461</v>
      </c>
      <c r="X4" s="20" t="str">
        <f ca="1">VLOOKUP((W4),GeneralStore!A:F,3,TRUE)</f>
        <v>Crane, Portable, Str 22</v>
      </c>
      <c r="Y4" s="21">
        <f ca="1">PRODUCT(VLOOKUP((W4),GeneralStore!A:I,9,TRUE),RANDBETWEEN(-20,20)%+1,D22)</f>
        <v>36.951000000000001</v>
      </c>
      <c r="Z4" s="14"/>
    </row>
    <row r="5" spans="1:26" ht="14.4">
      <c r="A5" s="10"/>
      <c r="B5" s="11" t="s">
        <v>17</v>
      </c>
      <c r="C5" s="12" t="str">
        <f t="array" aca="1" ref="C5" ca="1">INDEX(ShopNames!G:G,RANDBETWEEN(2,COUNTA(ShopNames!G:G))&amp;" ")</f>
        <v>Wondrously Amazing</v>
      </c>
      <c r="D5" s="13" t="str">
        <f t="array" aca="1" ref="D5" ca="1">INDEX(ShopNames!H:H,RANDBETWEEN(2,COUNTA(ShopNames!H:H))&amp;" ")</f>
        <v>Baubles</v>
      </c>
      <c r="E5" s="150"/>
      <c r="F5" s="143"/>
      <c r="G5" s="143"/>
      <c r="H5" s="143"/>
      <c r="I5" s="151"/>
      <c r="J5" s="14">
        <f ca="1">VLOOKUP(RANDBETWEEN(1, (SUM(Blacksmith!B:B))),Blacksmith!A:A,1,TRUE)</f>
        <v>179706</v>
      </c>
      <c r="K5" s="20" t="str">
        <f ca="1">VLOOKUP((J5),Blacksmith!A:E,3,TRUE)</f>
        <v>Dart</v>
      </c>
      <c r="L5" s="21">
        <f ca="1">PRODUCT(VLOOKUP((J5),Blacksmith!A:I,9,TRUE),D22,RANDBETWEEN(-20,20)%+1)</f>
        <v>5.1979999999999998E-2</v>
      </c>
      <c r="M5" s="14">
        <f ca="1">VLOOKUP(RANDBETWEEN(1,(SUM( Potions!B:B))),Potions!A:A,1,TRUE)</f>
        <v>22361</v>
      </c>
      <c r="N5" s="22" t="str">
        <f ca="1">VLOOKUP((M5),Potions!A:I,3,TRUE)</f>
        <v>Hawk’s Ointment</v>
      </c>
      <c r="O5" s="23">
        <f ca="1">PRODUCT(VLOOKUP((M5),Potions!A:I,9,TRUE),RANDBETWEEN(-20,20)%+1,D22)</f>
        <v>54.804999999999993</v>
      </c>
      <c r="P5" s="14">
        <f ca="1">VLOOKUP(RANDBETWEEN(1, (SUM(Jeweler!B:B))), Jeweler!A:A, 1, TRUE)</f>
        <v>1</v>
      </c>
      <c r="Q5" s="158" t="str">
        <f ca="1">VLOOKUP((P5),Jeweler!A:C,3,TRUE)</f>
        <v>Sold Out</v>
      </c>
      <c r="R5" s="139"/>
      <c r="S5" s="23">
        <f ca="1">PRODUCT(VLOOKUP((P5),Jeweler!A:I,9,TRUE),D22,RANDBETWEEN(-20,20)%+1)</f>
        <v>0</v>
      </c>
      <c r="T5" s="14">
        <f ca="1">VLOOKUP(RANDBETWEEN(1, (SUM(Enchanter!B:B))), Enchanter!A:A, 1, TRUE)</f>
        <v>80314</v>
      </c>
      <c r="U5" s="20" t="str">
        <f ca="1">VLOOKUP((T5),Enchanter!A:F,3,TRUE)</f>
        <v>Dark Shard Amulet</v>
      </c>
      <c r="V5" s="21">
        <f ca="1">PRODUCT(VLOOKUP((T5),Enchanter!A:I,9,TRUE),D22,RANDBETWEEN(-20,20)%+1)</f>
        <v>12.0571</v>
      </c>
      <c r="W5" s="14">
        <f ca="1">VLOOKUP(RANDBETWEEN(1, (SUM(GeneralStore!B:B))), GeneralStore!A:A, 1, TRUE)</f>
        <v>1</v>
      </c>
      <c r="X5" s="20" t="str">
        <f ca="1">VLOOKUP((W5),GeneralStore!A:F,3,TRUE)</f>
        <v>Sold Out</v>
      </c>
      <c r="Y5" s="21">
        <f ca="1">PRODUCT(VLOOKUP((W5),GeneralStore!A:I,9,TRUE),RANDBETWEEN(-20,20)%+1,D22)</f>
        <v>0</v>
      </c>
      <c r="Z5" s="14"/>
    </row>
    <row r="6" spans="1:26" ht="14.4">
      <c r="A6" s="10"/>
      <c r="B6" s="11" t="s">
        <v>18</v>
      </c>
      <c r="C6" s="12" t="str">
        <f t="array" aca="1" ref="C6" ca="1">INDEX(ShopNames!I:I,RANDBETWEEN(2,COUNTA(ShopNames!I:I))&amp;" ")</f>
        <v>The Enchanter's</v>
      </c>
      <c r="D6" s="13" t="str">
        <f t="array" aca="1" ref="D6" ca="1">INDEX(ShopNames!J:J,RANDBETWEEN(2,COUNTA(ShopNames!J:J))&amp;" ")</f>
        <v>Arcanity</v>
      </c>
      <c r="E6" s="150"/>
      <c r="F6" s="143"/>
      <c r="G6" s="143"/>
      <c r="H6" s="143"/>
      <c r="I6" s="151"/>
      <c r="J6" s="14">
        <f ca="1">VLOOKUP(RANDBETWEEN(1, (SUM(Blacksmith!B:B))),Blacksmith!A:A,1,TRUE)</f>
        <v>1</v>
      </c>
      <c r="K6" s="20" t="str">
        <f ca="1">VLOOKUP((J6),Blacksmith!A:E,3,TRUE)</f>
        <v>Sold Out</v>
      </c>
      <c r="L6" s="21">
        <f ca="1">PRODUCT(VLOOKUP((J6),Blacksmith!A:I,9,TRUE),D22,RANDBETWEEN(-20,20)%+1)</f>
        <v>0</v>
      </c>
      <c r="M6" s="14">
        <f ca="1">VLOOKUP(RANDBETWEEN(1,(SUM( Potions!B:B))),Potions!A:A,1,TRUE)</f>
        <v>26111</v>
      </c>
      <c r="N6" s="24" t="str">
        <f ca="1">VLOOKUP((M6),Potions!A:I,3,TRUE)</f>
        <v>Vicious Bleeder</v>
      </c>
      <c r="O6" s="25">
        <f ca="1">PRODUCT(VLOOKUP((M6),Potions!A:I,9,TRUE),RANDBETWEEN(-20,20)%+1,D22)</f>
        <v>55.37</v>
      </c>
      <c r="P6" s="14">
        <f ca="1">VLOOKUP(RANDBETWEEN(1, (SUM(Jeweler!B:B))), Jeweler!A:A, 1, TRUE)</f>
        <v>24775.999999999996</v>
      </c>
      <c r="Q6" s="159" t="str">
        <f ca="1">VLOOKUP((P6),Jeweler!A:C,3,TRUE)</f>
        <v>Orzhov Guild Signet</v>
      </c>
      <c r="R6" s="141"/>
      <c r="S6" s="25">
        <f ca="1">PRODUCT(VLOOKUP((P6),Jeweler!A:I,9,TRUE),D22,RANDBETWEEN(-20,20)%+1)</f>
        <v>610.19999999999993</v>
      </c>
      <c r="T6" s="14">
        <f ca="1">VLOOKUP(RANDBETWEEN(1, (SUM(Enchanter!B:B))), Enchanter!A:A, 1, TRUE)</f>
        <v>89056</v>
      </c>
      <c r="U6" s="20" t="str">
        <f ca="1">VLOOKUP((T6),Enchanter!A:F,3,TRUE)</f>
        <v>Gloves Of Swimming And Climbing</v>
      </c>
      <c r="V6" s="21">
        <f ca="1">PRODUCT(VLOOKUP((T6),Enchanter!A:I,9,TRUE),D22,RANDBETWEEN(-20,20)%+1)</f>
        <v>402.28</v>
      </c>
      <c r="W6" s="14">
        <f ca="1">VLOOKUP(RANDBETWEEN(1, (SUM(GeneralStore!B:B))), GeneralStore!A:A, 1, TRUE)</f>
        <v>150961</v>
      </c>
      <c r="X6" s="20" t="str">
        <f ca="1">VLOOKUP((W6),GeneralStore!A:F,3,TRUE)</f>
        <v>Scryer’s Kit</v>
      </c>
      <c r="Y6" s="21">
        <f ca="1">PRODUCT(VLOOKUP((W6),GeneralStore!A:I,9,TRUE),RANDBETWEEN(-20,20)%+1,D22)</f>
        <v>37.967999999999996</v>
      </c>
      <c r="Z6" s="14"/>
    </row>
    <row r="7" spans="1:26" ht="14.4">
      <c r="A7" s="10"/>
      <c r="B7" s="11" t="s">
        <v>19</v>
      </c>
      <c r="C7" s="12" t="e">
        <f t="array" aca="1" ref="C7" ca="1">INDEX(ShopNames!K:K,RANDBETWEEN(2,COUNTA(ShopNames!K:K))&amp;" ")</f>
        <v>#NAME?</v>
      </c>
      <c r="D7" s="13" t="str">
        <f t="array" aca="1" ref="D7" ca="1">INDEX(ShopNames!L:L,RANDBETWEEN(2,COUNTA(ShopNames!L:L))&amp;" ")</f>
        <v>Storehouse</v>
      </c>
      <c r="E7" s="152"/>
      <c r="F7" s="153"/>
      <c r="G7" s="153"/>
      <c r="H7" s="153"/>
      <c r="I7" s="154"/>
      <c r="J7" s="14">
        <f ca="1">VLOOKUP(RANDBETWEEN(1, (SUM(Blacksmith!B:B))),Blacksmith!A:A,1,TRUE)</f>
        <v>45702.999999999993</v>
      </c>
      <c r="K7" s="20" t="str">
        <f ca="1">VLOOKUP((J7),Blacksmith!A:E,3,TRUE)</f>
        <v>Sling Bullets (20)</v>
      </c>
      <c r="L7" s="21">
        <f ca="1">PRODUCT(VLOOKUP((J7),Blacksmith!A:I,9,TRUE),D22,RANDBETWEEN(-20,20)%+1)</f>
        <v>4.4747999999999992</v>
      </c>
      <c r="M7" s="14">
        <f ca="1">VLOOKUP(RANDBETWEEN(1,(SUM( Potions!B:B))),Potions!A:A,1,TRUE)</f>
        <v>1</v>
      </c>
      <c r="N7" s="22" t="str">
        <f ca="1">VLOOKUP((M7),Potions!A:I,3,TRUE)</f>
        <v>Sold Out</v>
      </c>
      <c r="O7" s="23">
        <f ca="1">PRODUCT(VLOOKUP((M7),Potions!A:I,9,TRUE),RANDBETWEEN(-20,20)%+1,D22)</f>
        <v>0</v>
      </c>
      <c r="P7" s="14">
        <f ca="1">VLOOKUP(RANDBETWEEN(1, (SUM(Jeweler!B:B))), Jeweler!A:A, 1, TRUE)</f>
        <v>36996</v>
      </c>
      <c r="Q7" s="158" t="str">
        <f ca="1">VLOOKUP((P7),Jeweler!A:C,3,TRUE)</f>
        <v>Rhodochrosite</v>
      </c>
      <c r="R7" s="139"/>
      <c r="S7" s="23">
        <f ca="1">PRODUCT(VLOOKUP((P7),Jeweler!A:I,9,TRUE),D22,RANDBETWEEN(-20,20)%+1)</f>
        <v>10.282999999999999</v>
      </c>
      <c r="T7" s="14">
        <f ca="1">VLOOKUP(RANDBETWEEN(1, (SUM(Enchanter!B:B))), Enchanter!A:A, 1, TRUE)</f>
        <v>1</v>
      </c>
      <c r="U7" s="20" t="str">
        <f ca="1">VLOOKUP((T7),Enchanter!A:F,3,TRUE)</f>
        <v>Sold Out</v>
      </c>
      <c r="V7" s="21">
        <f ca="1">PRODUCT(VLOOKUP((T7),Enchanter!A:I,9,TRUE),D22,RANDBETWEEN(-20,20)%+1)</f>
        <v>0</v>
      </c>
      <c r="W7" s="14">
        <f ca="1">VLOOKUP(RANDBETWEEN(1, (SUM(GeneralStore!B:B))), GeneralStore!A:A, 1, TRUE)</f>
        <v>186966</v>
      </c>
      <c r="X7" s="20" t="str">
        <f ca="1">VLOOKUP((W7),GeneralStore!A:F,3,TRUE)</f>
        <v>Traveler's Clothes</v>
      </c>
      <c r="Y7" s="21">
        <f ca="1">PRODUCT(VLOOKUP((W7),GeneralStore!A:I,9,TRUE),RANDBETWEEN(-20,20)%+1,D22)</f>
        <v>1.8757999999999997</v>
      </c>
      <c r="Z7" s="14"/>
    </row>
    <row r="8" spans="1:26" ht="14.4">
      <c r="A8" s="10"/>
      <c r="B8" s="10"/>
      <c r="C8" s="26"/>
      <c r="D8" s="10"/>
      <c r="E8" s="10"/>
      <c r="F8" s="27"/>
      <c r="G8" s="27"/>
      <c r="H8" s="27"/>
      <c r="I8" s="27"/>
      <c r="J8" s="14">
        <f ca="1">VLOOKUP(RANDBETWEEN(1, (SUM(Blacksmith!B:B))),Blacksmith!A:A,1,TRUE)</f>
        <v>55703.999999999993</v>
      </c>
      <c r="K8" s="20" t="str">
        <f ca="1">VLOOKUP((J8),Blacksmith!A:E,3,TRUE)</f>
        <v>Blowgun Needles (50)</v>
      </c>
      <c r="L8" s="21">
        <f ca="1">PRODUCT(VLOOKUP((J8),Blacksmith!A:I,9,TRUE),D22,RANDBETWEEN(-20,20)%+1)</f>
        <v>0.93789999999999984</v>
      </c>
      <c r="M8" s="14">
        <f ca="1">VLOOKUP(RANDBETWEEN(1,(SUM( Potions!B:B))),Potions!A:A,1,TRUE)</f>
        <v>1</v>
      </c>
      <c r="N8" s="24" t="str">
        <f ca="1">VLOOKUP((M8),Potions!A:I,3,TRUE)</f>
        <v>Sold Out</v>
      </c>
      <c r="O8" s="25">
        <f ca="1">PRODUCT(VLOOKUP((M8),Potions!A:I,9,TRUE),RANDBETWEEN(-20,20)%+1,D22)</f>
        <v>0</v>
      </c>
      <c r="P8" s="14">
        <f ca="1">VLOOKUP(RANDBETWEEN(1, (SUM(Jeweler!B:B))), Jeweler!A:A, 1, TRUE)</f>
        <v>1</v>
      </c>
      <c r="Q8" s="159" t="str">
        <f ca="1">VLOOKUP((P8),Jeweler!A:C,3,TRUE)</f>
        <v>Sold Out</v>
      </c>
      <c r="R8" s="141"/>
      <c r="S8" s="25">
        <f ca="1">PRODUCT(VLOOKUP((P8),Jeweler!A:I,9,TRUE),D22,RANDBETWEEN(-20,20)%+1)</f>
        <v>0</v>
      </c>
      <c r="T8" s="14">
        <f ca="1">VLOOKUP(RANDBETWEEN(1, (SUM(Enchanter!B:B))), Enchanter!A:A, 1, TRUE)</f>
        <v>37841</v>
      </c>
      <c r="U8" s="20" t="str">
        <f ca="1">VLOOKUP((T8),Enchanter!A:F,3,TRUE)</f>
        <v>Amulet</v>
      </c>
      <c r="V8" s="21">
        <f ca="1">PRODUCT(VLOOKUP((T8),Enchanter!A:I,9,TRUE),D22,RANDBETWEEN(-20,20)%+1)</f>
        <v>6.7799999999999994</v>
      </c>
      <c r="W8" s="14">
        <f ca="1">VLOOKUP(RANDBETWEEN(1, (SUM(GeneralStore!B:B))), GeneralStore!A:A, 1, TRUE)</f>
        <v>98161</v>
      </c>
      <c r="X8" s="20" t="str">
        <f ca="1">VLOOKUP((W8),GeneralStore!A:F,3,TRUE)</f>
        <v>Ink Pen</v>
      </c>
      <c r="Y8" s="21">
        <f ca="1">PRODUCT(VLOOKUP((W8),GeneralStore!A:I,9,TRUE),RANDBETWEEN(-20,20)%+1,D22)</f>
        <v>1.8983999999999997E-2</v>
      </c>
      <c r="Z8" s="14"/>
    </row>
    <row r="9" spans="1:26" ht="14.4">
      <c r="A9" s="26"/>
      <c r="B9" s="28" t="s">
        <v>20</v>
      </c>
      <c r="C9" s="10"/>
      <c r="D9" s="10"/>
      <c r="E9" s="29"/>
      <c r="F9" s="10"/>
      <c r="G9" s="10"/>
      <c r="H9" s="10"/>
      <c r="I9" s="10"/>
      <c r="J9" s="14">
        <f ca="1">VLOOKUP(RANDBETWEEN(1, (SUM(Blacksmith!B:B))),Blacksmith!A:A,1,TRUE)</f>
        <v>199706</v>
      </c>
      <c r="K9" s="20" t="str">
        <f ca="1">VLOOKUP((J9),Blacksmith!A:E,3,TRUE)</f>
        <v>Sling</v>
      </c>
      <c r="L9" s="21">
        <f ca="1">PRODUCT(VLOOKUP((J9),Blacksmith!A:I,9,TRUE),D22,RANDBETWEEN(-20,20)%+1)</f>
        <v>1.1073999999999999</v>
      </c>
      <c r="M9" s="14">
        <f ca="1">VLOOKUP(RANDBETWEEN(1,(SUM( Potions!B:B))),Potions!A:A,1,TRUE)</f>
        <v>1</v>
      </c>
      <c r="N9" s="22" t="str">
        <f ca="1">VLOOKUP((M9),Potions!A:I,3,TRUE)</f>
        <v>Sold Out</v>
      </c>
      <c r="O9" s="23">
        <f ca="1">PRODUCT(VLOOKUP((M9),Potions!A:I,9,TRUE),RANDBETWEEN(-20,20)%+1,D22)</f>
        <v>0</v>
      </c>
      <c r="P9" s="14">
        <f ca="1">VLOOKUP(RANDBETWEEN(1, (SUM(Jeweler!B:B))), Jeweler!A:A, 1, TRUE)</f>
        <v>45089</v>
      </c>
      <c r="Q9" s="158" t="str">
        <f ca="1">VLOOKUP((P9),Jeweler!A:C,3,TRUE)</f>
        <v>Harbor Moon</v>
      </c>
      <c r="R9" s="139"/>
      <c r="S9" s="23">
        <f ca="1">PRODUCT(VLOOKUP((P9),Jeweler!A:I,9,TRUE),D22,RANDBETWEEN(-20,20)%+1)</f>
        <v>53.109999999999992</v>
      </c>
      <c r="T9" s="14">
        <f ca="1">VLOOKUP(RANDBETWEEN(1, (SUM(Enchanter!B:B))), Enchanter!A:A, 1, TRUE)</f>
        <v>119088</v>
      </c>
      <c r="U9" s="20" t="str">
        <f ca="1">VLOOKUP((T9),Enchanter!A:F,3,TRUE)</f>
        <v>Slippers Of Spider Climbing</v>
      </c>
      <c r="V9" s="21">
        <f ca="1">PRODUCT(VLOOKUP((T9),Enchanter!A:I,9,TRUE),D22,RANDBETWEEN(-20,20)%+1)</f>
        <v>294.92999999999995</v>
      </c>
      <c r="W9" s="14">
        <f ca="1">VLOOKUP(RANDBETWEEN(1, (SUM(GeneralStore!B:B))), GeneralStore!A:A, 1, TRUE)</f>
        <v>1</v>
      </c>
      <c r="X9" s="20" t="str">
        <f ca="1">VLOOKUP((W9),GeneralStore!A:F,3,TRUE)</f>
        <v>Sold Out</v>
      </c>
      <c r="Y9" s="21">
        <f ca="1">PRODUCT(VLOOKUP((W9),GeneralStore!A:I,9,TRUE),RANDBETWEEN(-20,20)%+1,D22)</f>
        <v>0</v>
      </c>
      <c r="Z9" s="14"/>
    </row>
    <row r="10" spans="1:26" ht="14.4">
      <c r="A10" s="26"/>
      <c r="B10" s="30" t="s">
        <v>21</v>
      </c>
      <c r="C10" s="31" t="s">
        <v>22</v>
      </c>
      <c r="D10" s="31" t="s">
        <v>23</v>
      </c>
      <c r="E10" s="31" t="s">
        <v>24</v>
      </c>
      <c r="F10" s="32" t="s">
        <v>25</v>
      </c>
      <c r="G10" s="31" t="s">
        <v>26</v>
      </c>
      <c r="H10" s="31" t="s">
        <v>27</v>
      </c>
      <c r="I10" s="31" t="s">
        <v>28</v>
      </c>
      <c r="J10" s="14">
        <f ca="1">VLOOKUP(RANDBETWEEN(1, (SUM(Blacksmith!B:B))),Blacksmith!A:A,1,TRUE)</f>
        <v>1</v>
      </c>
      <c r="K10" s="20" t="str">
        <f ca="1">VLOOKUP((J10),Blacksmith!A:E,3,TRUE)</f>
        <v>Sold Out</v>
      </c>
      <c r="L10" s="21">
        <f ca="1">PRODUCT(VLOOKUP((J10),Blacksmith!A:I,9,TRUE),D22,RANDBETWEEN(-20,20)%+1)</f>
        <v>0</v>
      </c>
      <c r="M10" s="14">
        <f ca="1">VLOOKUP(RANDBETWEEN(1,(SUM( Potions!B:B))),Potions!A:A,1,TRUE)</f>
        <v>36655</v>
      </c>
      <c r="N10" s="24" t="str">
        <f ca="1">VLOOKUP((M10),Potions!A:I,3,TRUE)</f>
        <v>Chamomile Tea</v>
      </c>
      <c r="O10" s="25">
        <f ca="1">PRODUCT(VLOOKUP((M10),Potions!A:I,9,TRUE),RANDBETWEEN(-20,20)%+1,D22)</f>
        <v>1.1752E-2</v>
      </c>
      <c r="P10" s="14">
        <f ca="1">VLOOKUP(RANDBETWEEN(1, (SUM(Jeweler!B:B))), Jeweler!A:A, 1, TRUE)</f>
        <v>28596.999999999996</v>
      </c>
      <c r="Q10" s="159" t="str">
        <f ca="1">VLOOKUP((P10),Jeweler!A:C,3,TRUE)</f>
        <v>Selesnya Guild Signet</v>
      </c>
      <c r="R10" s="141"/>
      <c r="S10" s="25">
        <f ca="1">PRODUCT(VLOOKUP((P10),Jeweler!A:I,9,TRUE),D22,RANDBETWEEN(-20,20)%+1)</f>
        <v>376.28999999999996</v>
      </c>
      <c r="T10" s="14">
        <f ca="1">VLOOKUP(RANDBETWEEN(1, (SUM(Enchanter!B:B))), Enchanter!A:A, 1, TRUE)</f>
        <v>68739</v>
      </c>
      <c r="U10" s="20" t="str">
        <f ca="1">VLOOKUP((T10),Enchanter!A:F,3,TRUE)</f>
        <v>Bracelet Of Radiant Resistance</v>
      </c>
      <c r="V10" s="21">
        <f ca="1">PRODUCT(VLOOKUP((T10),Enchanter!A:I,9,TRUE),D22,RANDBETWEEN(-20,20)%+1)</f>
        <v>13.051500000000001</v>
      </c>
      <c r="W10" s="14">
        <f ca="1">VLOOKUP(RANDBETWEEN(1, (SUM(GeneralStore!B:B))), GeneralStore!A:A, 1, TRUE)</f>
        <v>44561</v>
      </c>
      <c r="X10" s="20" t="str">
        <f ca="1">VLOOKUP((W10),GeneralStore!A:F,3,TRUE)</f>
        <v>Cage, Small</v>
      </c>
      <c r="Y10" s="21">
        <f ca="1">PRODUCT(VLOOKUP((W10),GeneralStore!A:I,9,TRUE),RANDBETWEEN(-20,20)%+1,D22)</f>
        <v>32.769999999999996</v>
      </c>
      <c r="Z10" s="14"/>
    </row>
    <row r="11" spans="1:26" ht="14.4">
      <c r="A11" s="26"/>
      <c r="B11" s="33" t="s">
        <v>29</v>
      </c>
      <c r="C11" s="34" t="str">
        <f t="array" aca="1" ref="C11" ca="1">INDEX(NPCs!A:A,RANDBETWEEN(2,COUNTA(NPCs!A:A)))</f>
        <v>Shakar</v>
      </c>
      <c r="D11" s="34" t="e">
        <f t="array" aca="1" ref="D11" ca="1">INDEX(NPCs!B:B,RANDBETWEEN(2,COUNTA(NPCs!B:B)))</f>
        <v>#NAME?</v>
      </c>
      <c r="E11" s="34" t="str">
        <f ca="1">NPCs!P2</f>
        <v>Dwarf (Mountain)</v>
      </c>
      <c r="F11" s="34" t="str">
        <f t="array" aca="1" ref="F11" ca="1">INDEX(NPCs!E:E,RANDBETWEEN(2,COUNTA(NPCs!E:E)))</f>
        <v>Middle Aged</v>
      </c>
      <c r="G11" s="34" t="str">
        <f t="array" aca="1" ref="G11" ca="1">INDEX(NPCs!F:F,RANDBETWEEN(2,COUNTA(NPCs!F:F)))</f>
        <v>Unusual Skin Color</v>
      </c>
      <c r="H11" s="34" t="str">
        <f t="array" aca="1" ref="H11" ca="1">INDEX(NPCs!G:G,RANDBETWEEN(2,COUNTA(NPCs!G:G)))</f>
        <v>Selfless</v>
      </c>
      <c r="I11" s="34" t="str">
        <f t="array" aca="1" ref="I11" ca="1">INDEX(NPCs!H:H,RANDBETWEEN(2,COUNTA(NPCs!H:H)))</f>
        <v>Thoughtless</v>
      </c>
      <c r="J11" s="14">
        <f ca="1">VLOOKUP(RANDBETWEEN(1, (SUM(Blacksmith!B:B))),Blacksmith!A:A,1,TRUE)</f>
        <v>116024</v>
      </c>
      <c r="K11" s="20" t="str">
        <f ca="1">VLOOKUP((J11),Blacksmith!A:E,3,TRUE)</f>
        <v>Plate</v>
      </c>
      <c r="L11" s="21">
        <f ca="1">PRODUCT(VLOOKUP((J11),Blacksmith!A:I,9,TRUE),D22,RANDBETWEEN(-20,20)%+1)</f>
        <v>1864.5</v>
      </c>
      <c r="M11" s="14">
        <f ca="1">VLOOKUP(RANDBETWEEN(1,(SUM( Potions!B:B))),Potions!A:A,1,TRUE)</f>
        <v>31584</v>
      </c>
      <c r="N11" s="22" t="str">
        <f ca="1">VLOOKUP((M11),Potions!A:I,3,TRUE)</f>
        <v>Vermin Venom - Tiny</v>
      </c>
      <c r="O11" s="23">
        <f ca="1">PRODUCT(VLOOKUP((M11),Potions!A:I,9,TRUE),RANDBETWEEN(-20,20)%+1,D22)</f>
        <v>6.7234999999999987</v>
      </c>
      <c r="P11" s="14">
        <f ca="1">VLOOKUP(RANDBETWEEN(1, (SUM(Jeweler!B:B))), Jeweler!A:A, 1, TRUE)</f>
        <v>28296.999999999996</v>
      </c>
      <c r="Q11" s="158" t="str">
        <f ca="1">VLOOKUP((P11),Jeweler!A:C,3,TRUE)</f>
        <v>Ring Of X-Ray Vision</v>
      </c>
      <c r="R11" s="139"/>
      <c r="S11" s="23">
        <f ca="1">PRODUCT(VLOOKUP((P11),Jeweler!A:I,9,TRUE),D22,RANDBETWEEN(-20,20)%+1)</f>
        <v>15978.199999999999</v>
      </c>
      <c r="T11" s="14">
        <f ca="1">VLOOKUP(RANDBETWEEN(1, (SUM(Enchanter!B:B))), Enchanter!A:A, 1, TRUE)</f>
        <v>62187</v>
      </c>
      <c r="U11" s="20" t="str">
        <f ca="1">VLOOKUP((T11),Enchanter!A:F,3,TRUE)</f>
        <v>Bag Of Tricks, Rust</v>
      </c>
      <c r="V11" s="21">
        <f ca="1">PRODUCT(VLOOKUP((T11),Enchanter!A:I,9,TRUE),RANDBETWEEN(-20,20)%+1,D22,RANDBETWEEN(-20,20)%+1)</f>
        <v>622.63</v>
      </c>
      <c r="W11" s="14">
        <f ca="1">VLOOKUP(RANDBETWEEN(1, (SUM(GeneralStore!B:B))), GeneralStore!A:A, 1, TRUE)</f>
        <v>145961</v>
      </c>
      <c r="X11" s="20" t="str">
        <f ca="1">VLOOKUP((W11),GeneralStore!A:F,3,TRUE)</f>
        <v>Rope, Elven (20 Ft.)</v>
      </c>
      <c r="Y11" s="21">
        <f ca="1">PRODUCT(VLOOKUP((W11),GeneralStore!A:I,9,TRUE),RANDBETWEEN(-20,20)%+1,D22)</f>
        <v>62.715000000000003</v>
      </c>
      <c r="Z11" s="14"/>
    </row>
    <row r="12" spans="1:26" ht="14.4">
      <c r="A12" s="26"/>
      <c r="B12" s="33" t="s">
        <v>15</v>
      </c>
      <c r="C12" s="34" t="str">
        <f t="array" aca="1" ref="C12" ca="1">INDEX(NPCs!A:A,RANDBETWEEN(2,COUNTA(NPCs!A:A)))</f>
        <v>Swulfa</v>
      </c>
      <c r="D12" s="34" t="e">
        <f t="array" aca="1" ref="D12" ca="1">INDEX(NPCs!B:B,RANDBETWEEN(2,COUNTA(NPCs!B:B)))</f>
        <v>#NAME?</v>
      </c>
      <c r="E12" s="34" t="str">
        <f ca="1">NPCs!P3</f>
        <v>Bugbear</v>
      </c>
      <c r="F12" s="34" t="str">
        <f t="array" aca="1" ref="F12" ca="1">INDEX(NPCs!E:E,RANDBETWEEN(2,COUNTA(NPCs!E:E)))</f>
        <v>Middle Aged</v>
      </c>
      <c r="G12" s="34" t="str">
        <f t="array" aca="1" ref="G12" ca="1">INDEX(NPCs!F:F,RANDBETWEEN(2,COUNTA(NPCs!F:F)))</f>
        <v>Weird Eye Color</v>
      </c>
      <c r="H12" s="34" t="str">
        <f t="array" aca="1" ref="H12" ca="1">INDEX(NPCs!G:G,RANDBETWEEN(2,COUNTA(NPCs!G:G)))</f>
        <v>Faithful</v>
      </c>
      <c r="I12" s="34" t="str">
        <f t="array" aca="1" ref="I12" ca="1">INDEX(NPCs!H:H,RANDBETWEEN(2,COUNTA(NPCs!H:H)))</f>
        <v>Domineering</v>
      </c>
      <c r="J12" s="14">
        <f ca="1">VLOOKUP(RANDBETWEEN(1, (SUM(Blacksmith!B:B))),Blacksmith!A:A,1,TRUE)</f>
        <v>1</v>
      </c>
      <c r="K12" s="20" t="str">
        <f ca="1">VLOOKUP((J12),Blacksmith!A:E,3,TRUE)</f>
        <v>Sold Out</v>
      </c>
      <c r="L12" s="21">
        <f ca="1">PRODUCT(VLOOKUP((J12),Blacksmith!A:I,9,TRUE),D22,RANDBETWEEN(-20,20)%+1)</f>
        <v>0</v>
      </c>
      <c r="M12" s="14">
        <f ca="1">VLOOKUP(RANDBETWEEN(1,(SUM( Potions!B:B))),Potions!A:A,1,TRUE)</f>
        <v>41030</v>
      </c>
      <c r="N12" s="24" t="str">
        <f ca="1">VLOOKUP((M12),Potions!A:I,3,TRUE)</f>
        <v>Flowers Of J’hoan</v>
      </c>
      <c r="O12" s="25">
        <f ca="1">PRODUCT(VLOOKUP((M12),Potions!A:I,9,TRUE),RANDBETWEEN(-20,20)%+1,D22)</f>
        <v>1254.3</v>
      </c>
      <c r="P12" s="14">
        <f ca="1">VLOOKUP(RANDBETWEEN(1, (SUM(Jeweler!B:B))), Jeweler!A:A, 1, TRUE)</f>
        <v>1</v>
      </c>
      <c r="Q12" s="159" t="str">
        <f ca="1">VLOOKUP((P12),Jeweler!A:C,3,TRUE)</f>
        <v>Sold Out</v>
      </c>
      <c r="R12" s="141"/>
      <c r="S12" s="25">
        <f ca="1">PRODUCT(VLOOKUP((P12),Jeweler!A:I,9,TRUE),D22,RANDBETWEEN(-20,20)%+1)</f>
        <v>0</v>
      </c>
      <c r="T12" s="14">
        <f ca="1">VLOOKUP(RANDBETWEEN(1, (SUM(Enchanter!B:B))), Enchanter!A:A, 1, TRUE)</f>
        <v>38841</v>
      </c>
      <c r="U12" s="20" t="str">
        <f ca="1">VLOOKUP((T12),Enchanter!A:F,3,TRUE)</f>
        <v>Arcane Focus</v>
      </c>
      <c r="V12" s="21">
        <f ca="1">PRODUCT(VLOOKUP((T12),Enchanter!A:I,9,TRUE),RANDBETWEEN(-20,20)%+1,D22)</f>
        <v>3.2204999999999995</v>
      </c>
      <c r="W12" s="14">
        <f ca="1">VLOOKUP(RANDBETWEEN(1, (SUM(GeneralStore!B:B))), GeneralStore!A:A, 1, TRUE)</f>
        <v>52461</v>
      </c>
      <c r="X12" s="20" t="str">
        <f ca="1">VLOOKUP((W12),GeneralStore!A:F,3,TRUE)</f>
        <v>Cask</v>
      </c>
      <c r="Y12" s="21">
        <f ca="1">PRODUCT(VLOOKUP((W12),GeneralStore!A:I,9,TRUE),RANDBETWEEN(-20,20)%+1,D22)</f>
        <v>0.96049999999999991</v>
      </c>
      <c r="Z12" s="14"/>
    </row>
    <row r="13" spans="1:26" ht="14.4">
      <c r="A13" s="26"/>
      <c r="B13" s="33" t="s">
        <v>16</v>
      </c>
      <c r="C13" s="34" t="str">
        <f t="array" aca="1" ref="C13" ca="1">INDEX(NPCs!A:A,RANDBETWEEN(2,COUNTA(NPCs!A:A)))</f>
        <v>Beornmund</v>
      </c>
      <c r="D13" s="34" t="e">
        <f t="array" aca="1" ref="D13" ca="1">INDEX(NPCs!B:B,RANDBETWEEN(2,COUNTA(NPCs!B:B)))</f>
        <v>#NAME?</v>
      </c>
      <c r="E13" s="34" t="str">
        <f ca="1">NPCs!P4</f>
        <v>Dwarf (Hill)</v>
      </c>
      <c r="F13" s="34" t="str">
        <f t="array" aca="1" ref="F13" ca="1">INDEX(NPCs!E:E,RANDBETWEEN(2,COUNTA(NPCs!E:E)))</f>
        <v>Middle Aged</v>
      </c>
      <c r="G13" s="34" t="str">
        <f t="array" aca="1" ref="G13" ca="1">INDEX(NPCs!F:F,RANDBETWEEN(2,COUNTA(NPCs!F:F)))</f>
        <v>Tall, Thin, Attractive</v>
      </c>
      <c r="H13" s="34" t="str">
        <f t="array" aca="1" ref="H13" ca="1">INDEX(NPCs!G:G,RANDBETWEEN(2,COUNTA(NPCs!G:G)))</f>
        <v>Thorough</v>
      </c>
      <c r="I13" s="34" t="str">
        <f t="array" aca="1" ref="I13" ca="1">INDEX(NPCs!H:H,RANDBETWEEN(2,COUNTA(NPCs!H:H)))</f>
        <v>Frivolous</v>
      </c>
      <c r="J13" s="14">
        <f ca="1">VLOOKUP(RANDBETWEEN(1, (SUM(Blacksmith!B:B))),Blacksmith!A:A,1,TRUE)</f>
        <v>1</v>
      </c>
      <c r="K13" s="20" t="str">
        <f ca="1">VLOOKUP((J13),Blacksmith!A:E,3,TRUE)</f>
        <v>Sold Out</v>
      </c>
      <c r="L13" s="21">
        <f ca="1">PRODUCT(VLOOKUP((J13),Blacksmith!A:I,9,TRUE),D22,RANDBETWEEN(-20,20)%+1)</f>
        <v>0</v>
      </c>
      <c r="M13" s="14">
        <f ca="1">VLOOKUP(RANDBETWEEN(1,(SUM( Potions!B:B))),Potions!A:A,1,TRUE)</f>
        <v>15810.999999999998</v>
      </c>
      <c r="N13" s="35" t="str">
        <f ca="1">VLOOKUP((M13),Potions!A:I,3,TRUE)</f>
        <v>Bullet, Flame</v>
      </c>
      <c r="O13" s="36">
        <f ca="1">PRODUCT(VLOOKUP((M13),Potions!A:I,9,TRUE),RANDBETWEEN(-20,20)%+1,D22)</f>
        <v>20.113999999999997</v>
      </c>
      <c r="P13" s="14">
        <f ca="1">VLOOKUP(RANDBETWEEN(1, (SUM(Jeweler!B:B))), Jeweler!A:A, 1, TRUE)</f>
        <v>43538</v>
      </c>
      <c r="Q13" s="158" t="str">
        <f ca="1">VLOOKUP((P13),Jeweler!A:C,3,TRUE)</f>
        <v>Small Gold Bracelet</v>
      </c>
      <c r="R13" s="139"/>
      <c r="S13" s="23">
        <f ca="1">PRODUCT(VLOOKUP((P13),Jeweler!A:I,9,TRUE),D22,RANDBETWEEN(-20,20)%+1)</f>
        <v>24.012499999999996</v>
      </c>
      <c r="T13" s="14">
        <f ca="1">VLOOKUP(RANDBETWEEN(1, (SUM(Enchanter!B:B))), Enchanter!A:A, 1, TRUE)</f>
        <v>1</v>
      </c>
      <c r="U13" s="20" t="str">
        <f ca="1">VLOOKUP((T13),Enchanter!A:F,3,TRUE)</f>
        <v>Sold Out</v>
      </c>
      <c r="V13" s="21">
        <f ca="1">PRODUCT(VLOOKUP((T13),Enchanter!A:I,9,TRUE),RANDBETWEEN(-20,20)%+1,D22)</f>
        <v>0</v>
      </c>
      <c r="W13" s="14">
        <f ca="1">VLOOKUP(RANDBETWEEN(1, (SUM(GeneralStore!B:B))), GeneralStore!A:A, 1, TRUE)</f>
        <v>168961</v>
      </c>
      <c r="X13" s="20" t="str">
        <f ca="1">VLOOKUP((W13),GeneralStore!A:F,3,TRUE)</f>
        <v>Spelunker’s Outfit</v>
      </c>
      <c r="Y13" s="21">
        <f ca="1">PRODUCT(VLOOKUP((W13),GeneralStore!A:I,9,TRUE),RANDBETWEEN(-20,20)%+1,D22)</f>
        <v>4.9719999999999995</v>
      </c>
      <c r="Z13" s="14"/>
    </row>
    <row r="14" spans="1:26" ht="14.4">
      <c r="A14" s="26"/>
      <c r="B14" s="33" t="s">
        <v>17</v>
      </c>
      <c r="C14" s="34" t="str">
        <f t="array" aca="1" ref="C14" ca="1">INDEX(NPCs!A:A,RANDBETWEEN(2,COUNTA(NPCs!A:A)))</f>
        <v>Saerophil</v>
      </c>
      <c r="D14" s="34" t="e">
        <f t="array" aca="1" ref="D14" ca="1">INDEX(NPCs!B:B,RANDBETWEEN(2,COUNTA(NPCs!B:B)))</f>
        <v>#NAME?</v>
      </c>
      <c r="E14" s="34" t="str">
        <f ca="1">NPCs!P5</f>
        <v>Tiefling (Zariel)</v>
      </c>
      <c r="F14" s="34" t="str">
        <f t="array" aca="1" ref="F14" ca="1">INDEX(NPCs!E:E,RANDBETWEEN(2,COUNTA(NPCs!E:E)))</f>
        <v>Old</v>
      </c>
      <c r="G14" s="34" t="str">
        <f t="array" aca="1" ref="G14" ca="1">INDEX(NPCs!F:F,RANDBETWEEN(2,COUNTA(NPCs!F:F)))</f>
        <v>Weird Posture</v>
      </c>
      <c r="H14" s="34" t="str">
        <f t="array" aca="1" ref="H14" ca="1">INDEX(NPCs!G:G,RANDBETWEEN(2,COUNTA(NPCs!G:G)))</f>
        <v>Independent</v>
      </c>
      <c r="I14" s="34" t="str">
        <f t="array" aca="1" ref="I14" ca="1">INDEX(NPCs!H:H,RANDBETWEEN(2,COUNTA(NPCs!H:H)))</f>
        <v>Graceless</v>
      </c>
      <c r="J14" s="14">
        <f ca="1">VLOOKUP(RANDBETWEEN(1, (SUM(Blacksmith!B:B))),Blacksmith!A:A,1,TRUE)</f>
        <v>81704</v>
      </c>
      <c r="K14" s="20" t="str">
        <f ca="1">VLOOKUP((J14),Blacksmith!A:E,3,TRUE)</f>
        <v>Arrow, Flight</v>
      </c>
      <c r="L14" s="21" t="e">
        <f ca="1">PRODUCT(VLOOKUP((J14),Blacksmith!A:I,9,TRUE),D24,RANDBETWEEN(-20,20)%+1)</f>
        <v>#NAME?</v>
      </c>
      <c r="M14" s="14">
        <f ca="1">VLOOKUP(RANDBETWEEN(1,(SUM( Potions!L:L))),Potions!K:K,1,TRUE)</f>
        <v>225</v>
      </c>
      <c r="N14" s="160" t="s">
        <v>30</v>
      </c>
      <c r="O14" s="161"/>
      <c r="P14" s="14">
        <f ca="1">VLOOKUP(RANDBETWEEN(1, (SUM(Jeweler!B:B))), Jeweler!A:A, 1, TRUE)</f>
        <v>28296.999999999996</v>
      </c>
      <c r="Q14" s="159" t="str">
        <f ca="1">VLOOKUP((P14),Jeweler!A:C,3,TRUE)</f>
        <v>Ring Of X-Ray Vision</v>
      </c>
      <c r="R14" s="141"/>
      <c r="S14" s="25">
        <f ca="1">PRODUCT(VLOOKUP((P14),Jeweler!A:I,9,TRUE),D22,RANDBETWEEN(-20,20)%+1)</f>
        <v>13763.399999999998</v>
      </c>
      <c r="T14" s="14">
        <f ca="1">VLOOKUP(RANDBETWEEN(1, (SUM(Enchanter!B:B))), Enchanter!A:A, 1, TRUE)</f>
        <v>98062</v>
      </c>
      <c r="U14" s="20" t="str">
        <f ca="1">VLOOKUP((T14),Enchanter!A:F,3,TRUE)</f>
        <v>Infinite Chalk</v>
      </c>
      <c r="V14" s="21">
        <f ca="1">PRODUCT(VLOOKUP((T14),Enchanter!A:I,9,TRUE),RANDBETWEEN(-20,20)%+1,D22)</f>
        <v>15.006399999999998</v>
      </c>
      <c r="W14" s="14">
        <f ca="1">VLOOKUP(RANDBETWEEN(1, (SUM(GeneralStore!B:B))), GeneralStore!A:A, 1, TRUE)</f>
        <v>132961</v>
      </c>
      <c r="X14" s="20" t="str">
        <f ca="1">VLOOKUP((W14),GeneralStore!A:F,3,TRUE)</f>
        <v>Pestle And Mortar</v>
      </c>
      <c r="Y14" s="21">
        <f ca="1">PRODUCT(VLOOKUP((W14),GeneralStore!A:I,9,TRUE),RANDBETWEEN(-20,20)%+1,D22)</f>
        <v>6.7799999999999994</v>
      </c>
      <c r="Z14" s="14"/>
    </row>
    <row r="15" spans="1:26" ht="14.4">
      <c r="A15" s="26"/>
      <c r="B15" s="33" t="s">
        <v>18</v>
      </c>
      <c r="C15" s="34" t="str">
        <f t="array" aca="1" ref="C15" ca="1">INDEX(NPCs!A:A,RANDBETWEEN(2,COUNTA(NPCs!A:A)))</f>
        <v>Gyles</v>
      </c>
      <c r="D15" s="34" t="e">
        <f t="array" aca="1" ref="D15" ca="1">INDEX(NPCs!B:B,RANDBETWEEN(2,COUNTA(NPCs!B:B)))</f>
        <v>#NAME?</v>
      </c>
      <c r="E15" s="34" t="str">
        <f ca="1">NPCs!P6</f>
        <v>Elf (Drow)</v>
      </c>
      <c r="F15" s="34" t="str">
        <f t="array" aca="1" ref="F15" ca="1">INDEX(NPCs!E:E,RANDBETWEEN(2,COUNTA(NPCs!E:E)))</f>
        <v>Middle Aged</v>
      </c>
      <c r="G15" s="34" t="str">
        <f t="array" aca="1" ref="G15" ca="1">INDEX(NPCs!F:F,RANDBETWEEN(2,COUNTA(NPCs!F:F)))</f>
        <v>Distinctive Nose</v>
      </c>
      <c r="H15" s="34" t="str">
        <f t="array" aca="1" ref="H15" ca="1">INDEX(NPCs!G:G,RANDBETWEEN(2,COUNTA(NPCs!G:G)))</f>
        <v>Tidy</v>
      </c>
      <c r="I15" s="34" t="str">
        <f t="array" aca="1" ref="I15" ca="1">INDEX(NPCs!H:H,RANDBETWEEN(2,COUNTA(NPCs!H:H)))</f>
        <v>Hidebound</v>
      </c>
      <c r="J15" s="14">
        <f ca="1">VLOOKUP(RANDBETWEEN(1, (SUM(Blacksmith!B:B))),Blacksmith!A:A,1,TRUE)</f>
        <v>128831</v>
      </c>
      <c r="K15" s="20" t="str">
        <f ca="1">VLOOKUP((J15),Blacksmith!A:E,3,TRUE)</f>
        <v>Tower Shield</v>
      </c>
      <c r="L15" s="21">
        <f ca="1">PRODUCT(VLOOKUP((J15),Blacksmith!A:I,9,TRUE),D22,RANDBETWEEN(-20,20)%+1)</f>
        <v>37.629000000000005</v>
      </c>
      <c r="M15" s="14">
        <f ca="1">VLOOKUP(RANDBETWEEN(1,(SUM( Potions!L:L))),Potions!K:K,1,TRUE)</f>
        <v>175</v>
      </c>
      <c r="N15" s="22" t="str">
        <f ca="1">VLOOKUP((M15),Potions!K:S,3,TRUE)</f>
        <v>Pair of Linked Silver Rings</v>
      </c>
      <c r="O15" s="23">
        <f ca="1">PRODUCT(VLOOKUP((M15),Potions!K:S,9,TRUE),RANDBETWEEN(-20,20)%+1,D22)</f>
        <v>4.5200000000000004E-2</v>
      </c>
      <c r="P15" s="14">
        <f ca="1">VLOOKUP(RANDBETWEEN(1, (SUM(Jeweler!B:B))), Jeweler!A:A, 1, TRUE)</f>
        <v>40038</v>
      </c>
      <c r="Q15" s="158" t="str">
        <f ca="1">VLOOKUP((P15),Jeweler!A:C,3,TRUE)</f>
        <v>Carved Bone Statuette</v>
      </c>
      <c r="R15" s="139"/>
      <c r="S15" s="23">
        <f ca="1">PRODUCT(VLOOKUP((P15),Jeweler!A:I,9,TRUE),D22,RANDBETWEEN(-20,20)%+1)</f>
        <v>33.899999999999991</v>
      </c>
      <c r="T15" s="14">
        <f ca="1">VLOOKUP(RANDBETWEEN(1, (SUM(Enchanter!B:B))), Enchanter!A:A, 1, TRUE)</f>
        <v>41841</v>
      </c>
      <c r="U15" s="20" t="str">
        <f ca="1">VLOOKUP((T15),Enchanter!A:F,3,TRUE)</f>
        <v>Emblem</v>
      </c>
      <c r="V15" s="21">
        <f ca="1">PRODUCT(VLOOKUP((T15),Enchanter!A:I,9,TRUE),RANDBETWEEN(-20,20)%+1,D22)</f>
        <v>4.5765000000000002</v>
      </c>
      <c r="W15" s="14">
        <f ca="1">VLOOKUP(RANDBETWEEN(1, (SUM(GeneralStore!B:B))), GeneralStore!A:A, 1, TRUE)</f>
        <v>166961</v>
      </c>
      <c r="X15" s="20" t="str">
        <f ca="1">VLOOKUP((W15),GeneralStore!A:F,3,TRUE)</f>
        <v>Sparker</v>
      </c>
      <c r="Y15" s="21">
        <f ca="1">PRODUCT(VLOOKUP((W15),GeneralStore!A:I,9,TRUE),RANDBETWEEN(-20,20)%+1,D22)</f>
        <v>2.3504</v>
      </c>
      <c r="Z15" s="14"/>
    </row>
    <row r="16" spans="1:26" ht="14.4">
      <c r="A16" s="26"/>
      <c r="B16" s="33" t="s">
        <v>19</v>
      </c>
      <c r="C16" s="34" t="str">
        <f t="array" aca="1" ref="C16" ca="1">INDEX(NPCs!A:A,RANDBETWEEN(2,COUNTA(NPCs!A:A)))</f>
        <v>Telchal</v>
      </c>
      <c r="D16" s="34" t="e">
        <f t="array" aca="1" ref="D16" ca="1">INDEX(NPCs!B:B,RANDBETWEEN(2,COUNTA(NPCs!B:B)))</f>
        <v>#NAME?</v>
      </c>
      <c r="E16" s="34" t="str">
        <f ca="1">NPCs!P7</f>
        <v>Human</v>
      </c>
      <c r="F16" s="34" t="str">
        <f t="array" aca="1" ref="F16" ca="1">INDEX(NPCs!E:E,RANDBETWEEN(2,COUNTA(NPCs!E:E)))</f>
        <v>Old</v>
      </c>
      <c r="G16" s="34" t="str">
        <f t="array" aca="1" ref="G16" ca="1">INDEX(NPCs!F:F,RANDBETWEEN(2,COUNTA(NPCs!F:F)))</f>
        <v>Pale Skin, Red Hair</v>
      </c>
      <c r="H16" s="34" t="str">
        <f t="array" aca="1" ref="H16" ca="1">INDEX(NPCs!G:G,RANDBETWEEN(2,COUNTA(NPCs!G:G)))</f>
        <v>Cheerful</v>
      </c>
      <c r="I16" s="34" t="str">
        <f t="array" aca="1" ref="I16" ca="1">INDEX(NPCs!H:H,RANDBETWEEN(2,COUNTA(NPCs!H:H)))</f>
        <v>Reserved</v>
      </c>
      <c r="J16" s="14">
        <f ca="1">VLOOKUP(RANDBETWEEN(1, (SUM(Blacksmith!B:B))),Blacksmith!A:A,1,TRUE)</f>
        <v>144056</v>
      </c>
      <c r="K16" s="20" t="str">
        <f ca="1">VLOOKUP((J16),Blacksmith!A:E,3,TRUE)</f>
        <v>Greatclub</v>
      </c>
      <c r="L16" s="21">
        <f ca="1">PRODUCT(VLOOKUP((J16),Blacksmith!A:I,9,TRUE),D22,RANDBETWEEN(-20,20)%+1)</f>
        <v>2.3504</v>
      </c>
      <c r="M16" s="14">
        <f ca="1">VLOOKUP(RANDBETWEEN(1,(SUM( Potions!L:L))),Potions!K:K,1,TRUE)</f>
        <v>273</v>
      </c>
      <c r="N16" s="24" t="str">
        <f ca="1">VLOOKUP((M16),Potions!K:S,3,TRUE)</f>
        <v>Tiny Strip of White Cloth</v>
      </c>
      <c r="O16" s="25">
        <f ca="1">PRODUCT(VLOOKUP((M16),Potions!K:S,9,TRUE),RANDBETWEEN(-20,20)%+1,D22)</f>
        <v>0.65539999999999987</v>
      </c>
      <c r="P16" s="14">
        <f ca="1">VLOOKUP(RANDBETWEEN(1, (SUM(Jeweler!B:B))), Jeweler!A:A, 1, TRUE)</f>
        <v>34496</v>
      </c>
      <c r="Q16" s="159" t="str">
        <f ca="1">VLOOKUP((P16),Jeweler!A:C,3,TRUE)</f>
        <v>Hematite</v>
      </c>
      <c r="R16" s="141"/>
      <c r="S16" s="25">
        <f ca="1">PRODUCT(VLOOKUP((P16),Jeweler!A:I,9,TRUE),D22,RANDBETWEEN(-20,20)%+1)</f>
        <v>9.8309999999999995</v>
      </c>
      <c r="T16" s="14">
        <f ca="1">VLOOKUP(RANDBETWEEN(1, (SUM(Enchanter!B:B))), Enchanter!A:A, 1, TRUE)</f>
        <v>110798</v>
      </c>
      <c r="U16" s="20" t="str">
        <f ca="1">VLOOKUP((T16),Enchanter!A:F,3,TRUE)</f>
        <v>Pearl Of Power</v>
      </c>
      <c r="V16" s="21">
        <f ca="1">PRODUCT(VLOOKUP((T16),Enchanter!A:I,9,TRUE),RANDBETWEEN(-20,20)%+1,D22)</f>
        <v>311.88</v>
      </c>
      <c r="W16" s="14">
        <f ca="1">VLOOKUP(RANDBETWEEN(1, (SUM(GeneralStore!B:B))), GeneralStore!A:A, 1, TRUE)</f>
        <v>107161</v>
      </c>
      <c r="X16" s="20" t="str">
        <f ca="1">VLOOKUP((W16),GeneralStore!A:F,3,TRUE)</f>
        <v>Ladder (10-Foot)</v>
      </c>
      <c r="Y16" s="21">
        <f ca="1">PRODUCT(VLOOKUP((W16),GeneralStore!A:I,9,TRUE),RANDBETWEEN(-20,20)%+1,D22)</f>
        <v>9.1530000000000014E-2</v>
      </c>
      <c r="Z16" s="14"/>
    </row>
    <row r="17" spans="1:26" ht="14.4">
      <c r="A17" s="26"/>
      <c r="B17" s="33" t="s">
        <v>31</v>
      </c>
      <c r="C17" s="34" t="str">
        <f t="array" aca="1" ref="C17" ca="1">INDEX(NPCs!A:A,RANDBETWEEN(2,COUNTA(NPCs!A:A)))</f>
        <v>Aloth</v>
      </c>
      <c r="D17" s="34" t="e">
        <f t="array" aca="1" ref="D17" ca="1">INDEX(NPCs!B:B,RANDBETWEEN(2,COUNTA(NPCs!B:B)))</f>
        <v>#NAME?</v>
      </c>
      <c r="E17" s="34" t="str">
        <f ca="1">NPCs!P8</f>
        <v>Dwarf (Hill)</v>
      </c>
      <c r="F17" s="34" t="str">
        <f t="array" aca="1" ref="F17" ca="1">INDEX(NPCs!E:E,RANDBETWEEN(2,COUNTA(NPCs!E:E)))</f>
        <v>Middle Aged</v>
      </c>
      <c r="G17" s="34" t="str">
        <f t="array" aca="1" ref="G17" ca="1">INDEX(NPCs!F:F,RANDBETWEEN(2,COUNTA(NPCs!F:F)))</f>
        <v>Very Muscular</v>
      </c>
      <c r="H17" s="34" t="str">
        <f t="array" aca="1" ref="H17" ca="1">INDEX(NPCs!G:G,RANDBETWEEN(2,COUNTA(NPCs!G:G)))</f>
        <v>Leisurely</v>
      </c>
      <c r="I17" s="34" t="str">
        <f t="array" aca="1" ref="I17" ca="1">INDEX(NPCs!H:H,RANDBETWEEN(2,COUNTA(NPCs!H:H)))</f>
        <v>Puritanical</v>
      </c>
      <c r="J17" s="14">
        <f ca="1">VLOOKUP(RANDBETWEEN(1, (SUM(Blacksmith!B:B))),Blacksmith!A:A,1,TRUE)</f>
        <v>128831</v>
      </c>
      <c r="K17" s="20" t="str">
        <f ca="1">VLOOKUP((J17),Blacksmith!A:E,3,TRUE)</f>
        <v>Tower Shield</v>
      </c>
      <c r="L17" s="21">
        <f ca="1">PRODUCT(VLOOKUP((J17),Blacksmith!A:I,9,TRUE),D22,RANDBETWEEN(-20,20)%+1)</f>
        <v>28.136999999999997</v>
      </c>
      <c r="M17" s="14">
        <f ca="1">VLOOKUP(RANDBETWEEN(1,(SUM( Potions!L:L))),Potions!K:K,1,TRUE)</f>
        <v>90</v>
      </c>
      <c r="N17" s="22" t="str">
        <f ca="1">VLOOKUP((M17),Potions!K:S,3,TRUE)</f>
        <v>Clay</v>
      </c>
      <c r="O17" s="23">
        <f ca="1">PRODUCT(VLOOKUP((M17),Potions!K:S,9,TRUE),RANDBETWEEN(-20,20)%+1,D22)</f>
        <v>5.9889999999999999E-2</v>
      </c>
      <c r="P17" s="14">
        <f ca="1">VLOOKUP(RANDBETWEEN(1, (SUM(Jeweler!B:B))), Jeweler!A:A, 1, TRUE)</f>
        <v>1</v>
      </c>
      <c r="Q17" s="158" t="str">
        <f ca="1">VLOOKUP((P17),Jeweler!A:C,3,TRUE)</f>
        <v>Sold Out</v>
      </c>
      <c r="R17" s="139"/>
      <c r="S17" s="23">
        <f ca="1">PRODUCT(VLOOKUP((P17),Jeweler!A:I,9,TRUE),D22,RANDBETWEEN(-20,20)%+1)</f>
        <v>0</v>
      </c>
      <c r="T17" s="14">
        <f ca="1">VLOOKUP(RANDBETWEEN(1, (SUM(Enchanter!B:B))), Enchanter!A:A, 1, TRUE)</f>
        <v>35536</v>
      </c>
      <c r="U17" s="20" t="str">
        <f ca="1">VLOOKUP((T17),Enchanter!A:F,3,TRUE)</f>
        <v>Rod Of The Pact Keeper, +3</v>
      </c>
      <c r="V17" s="21">
        <f ca="1">PRODUCT(VLOOKUP((T17),Enchanter!A:I,9,TRUE),RANDBETWEEN(-20,20)%+1,D22)</f>
        <v>58759.999999999993</v>
      </c>
      <c r="W17" s="14">
        <f ca="1">VLOOKUP(RANDBETWEEN(1, (SUM(GeneralStore!B:B))), GeneralStore!A:A, 1, TRUE)</f>
        <v>46561</v>
      </c>
      <c r="X17" s="20" t="str">
        <f ca="1">VLOOKUP((W17),GeneralStore!A:F,3,TRUE)</f>
        <v>Caltrops</v>
      </c>
      <c r="Y17" s="21">
        <f ca="1">PRODUCT(VLOOKUP((W17),GeneralStore!A:I,9,TRUE),RANDBETWEEN(-20,20)%+1,D22)</f>
        <v>6.2715000000000007E-2</v>
      </c>
      <c r="Z17" s="14"/>
    </row>
    <row r="18" spans="1:26" ht="14.4">
      <c r="A18" s="26"/>
      <c r="B18" s="33" t="s">
        <v>32</v>
      </c>
      <c r="C18" s="34" t="str">
        <f t="array" aca="1" ref="C18" ca="1">INDEX(NPCs!A:A,RANDBETWEEN(2,COUNTA(NPCs!A:A)))</f>
        <v>Eanlah</v>
      </c>
      <c r="D18" s="34" t="e">
        <f t="array" aca="1" ref="D18" ca="1">INDEX(NPCs!B:B,RANDBETWEEN(2,COUNTA(NPCs!B:B)))</f>
        <v>#NAME?</v>
      </c>
      <c r="E18" s="34" t="str">
        <f ca="1">NPCs!P9</f>
        <v>Dwarf (Hill)</v>
      </c>
      <c r="F18" s="34" t="str">
        <f t="array" aca="1" ref="F18" ca="1">INDEX(NPCs!E:E,RANDBETWEEN(2,COUNTA(NPCs!E:E)))</f>
        <v>Young</v>
      </c>
      <c r="G18" s="34" t="str">
        <f t="array" aca="1" ref="G18" ca="1">INDEX(NPCs!F:F,RANDBETWEEN(2,COUNTA(NPCs!F:F)))</f>
        <v>Formal Clothes</v>
      </c>
      <c r="H18" s="34" t="str">
        <f t="array" aca="1" ref="H18" ca="1">INDEX(NPCs!G:G,RANDBETWEEN(2,COUNTA(NPCs!G:G)))</f>
        <v>Persuasive</v>
      </c>
      <c r="I18" s="34" t="str">
        <f t="array" aca="1" ref="I18" ca="1">INDEX(NPCs!H:H,RANDBETWEEN(2,COUNTA(NPCs!H:H)))</f>
        <v>Unprincipled</v>
      </c>
      <c r="J18" s="14">
        <f ca="1">VLOOKUP(RANDBETWEEN(1, (SUM(Blacksmith!B:B))),Blacksmith!A:A,1,TRUE)</f>
        <v>109704</v>
      </c>
      <c r="K18" s="20" t="e">
        <f ca="1">VLOOKUP((J18),Blacksmith!A:E,3,TRUE)</f>
        <v>#NAME?</v>
      </c>
      <c r="L18" s="21">
        <f ca="1">PRODUCT(VLOOKUP((J18),Blacksmith!A:I,9,TRUE),D22,RANDBETWEEN(-20,20)%+1)</f>
        <v>15.763499999999999</v>
      </c>
      <c r="M18" s="14">
        <f ca="1">VLOOKUP(RANDBETWEEN(1,(SUM( Potions!L:L))),Potions!K:K,1,TRUE)</f>
        <v>126</v>
      </c>
      <c r="N18" s="24" t="str">
        <f ca="1">VLOOKUP((M18),Potions!K:S,3,TRUE)</f>
        <v>Giant Squid</v>
      </c>
      <c r="O18" s="25">
        <f ca="1">PRODUCT(VLOOKUP((M18),Potions!K:S,9,TRUE),RANDBETWEEN(-20,20)%+1,D22)</f>
        <v>0.53109999999999991</v>
      </c>
      <c r="P18" s="14">
        <f ca="1">VLOOKUP(RANDBETWEEN(1, (SUM(Jeweler!B:B))), Jeweler!A:A, 1, TRUE)</f>
        <v>1</v>
      </c>
      <c r="Q18" s="159" t="str">
        <f ca="1">VLOOKUP((P18),Jeweler!A:C,3,TRUE)</f>
        <v>Sold Out</v>
      </c>
      <c r="R18" s="141"/>
      <c r="S18" s="25">
        <f ca="1">PRODUCT(VLOOKUP((P18),Jeweler!A:I,9,TRUE),D22,RANDBETWEEN(-20,20)%+1)</f>
        <v>0</v>
      </c>
      <c r="T18" s="14">
        <f ca="1">VLOOKUP(RANDBETWEEN(1, (SUM(Enchanter!B:B))), Enchanter!A:A, 1, TRUE)</f>
        <v>131961</v>
      </c>
      <c r="U18" s="20" t="str">
        <f ca="1">VLOOKUP((T18),Enchanter!A:F,3,TRUE)</f>
        <v>Piggy Token</v>
      </c>
      <c r="V18" s="21">
        <f ca="1">PRODUCT(VLOOKUP((T18),Enchanter!A:I,9,TRUE),RANDBETWEEN(-20,20)%+1,D22)</f>
        <v>13.1532</v>
      </c>
      <c r="W18" s="14">
        <f ca="1">VLOOKUP(RANDBETWEEN(1, (SUM(GeneralStore!B:B))), GeneralStore!A:A, 1, TRUE)</f>
        <v>73161</v>
      </c>
      <c r="X18" s="20" t="str">
        <f ca="1">VLOOKUP((W18),GeneralStore!A:F,3,TRUE)</f>
        <v>Flask</v>
      </c>
      <c r="Y18" s="21">
        <f ca="1">PRODUCT(VLOOKUP((W18),GeneralStore!A:I,9,TRUE),RANDBETWEEN(-20,20)%+1,D22)</f>
        <v>9.8309999999999977E-3</v>
      </c>
      <c r="Z18" s="14"/>
    </row>
    <row r="19" spans="1:26" ht="14.4">
      <c r="A19" s="26"/>
      <c r="B19" s="33" t="s">
        <v>33</v>
      </c>
      <c r="C19" s="34" t="str">
        <f t="array" aca="1" ref="C19" ca="1">INDEX(NPCs!A:A,RANDBETWEEN(2,COUNTA(NPCs!A:A)))</f>
        <v>Cati</v>
      </c>
      <c r="D19" s="34" t="e">
        <f t="array" aca="1" ref="D19" ca="1">INDEX(NPCs!B:B,RANDBETWEEN(2,COUNTA(NPCs!B:B)))</f>
        <v>#NAME?</v>
      </c>
      <c r="E19" s="34" t="str">
        <f ca="1">NPCs!P10</f>
        <v>Dwarf (Hill)</v>
      </c>
      <c r="F19" s="34" t="str">
        <f t="array" aca="1" ref="F19" ca="1">INDEX(NPCs!E:E,RANDBETWEEN(2,COUNTA(NPCs!E:E)))</f>
        <v>Young</v>
      </c>
      <c r="G19" s="34" t="str">
        <f t="array" aca="1" ref="G19" ca="1">INDEX(NPCs!F:F,RANDBETWEEN(2,COUNTA(NPCs!F:F)))</f>
        <v>Short</v>
      </c>
      <c r="H19" s="34" t="str">
        <f t="array" aca="1" ref="H19" ca="1">INDEX(NPCs!G:G,RANDBETWEEN(2,COUNTA(NPCs!G:G)))</f>
        <v>Dignified</v>
      </c>
      <c r="I19" s="34" t="str">
        <f t="array" aca="1" ref="I19" ca="1">INDEX(NPCs!H:H,RANDBETWEEN(2,COUNTA(NPCs!H:H)))</f>
        <v>Frightening</v>
      </c>
      <c r="J19" s="14">
        <f ca="1">VLOOKUP(RANDBETWEEN(1, (SUM(Blacksmith!B:B))),Blacksmith!A:A,1,TRUE)</f>
        <v>128831</v>
      </c>
      <c r="K19" s="20" t="str">
        <f ca="1">VLOOKUP((J19),Blacksmith!A:E,3,TRUE)</f>
        <v>Tower Shield</v>
      </c>
      <c r="L19" s="21">
        <f ca="1">PRODUCT(VLOOKUP((J19),Blacksmith!A:I,9,TRUE),D22,RANDBETWEEN(-20,20)%+1)</f>
        <v>40.001999999999995</v>
      </c>
      <c r="M19" s="14">
        <f ca="1">VLOOKUP(RANDBETWEEN(1,(SUM( Potions!L:L))),Potions!K:K,1,TRUE)</f>
        <v>230</v>
      </c>
      <c r="N19" s="22" t="str">
        <f ca="1">VLOOKUP((M19),Potions!K:S,3,TRUE)</f>
        <v>Small Silver Mirror</v>
      </c>
      <c r="O19" s="23">
        <f ca="1">PRODUCT(VLOOKUP((M19),Potions!K:S,9,TRUE),RANDBETWEEN(-20,20)%+1,D22)</f>
        <v>0.11978</v>
      </c>
      <c r="P19" s="14">
        <f ca="1">VLOOKUP(RANDBETWEEN(1, (SUM(Jeweler!B:B))), Jeweler!A:A, 1, TRUE)</f>
        <v>41538</v>
      </c>
      <c r="Q19" s="158" t="str">
        <f ca="1">VLOOKUP((P19),Jeweler!A:C,3,TRUE)</f>
        <v>Embroidered Silk Handkerchief</v>
      </c>
      <c r="R19" s="139"/>
      <c r="S19" s="23">
        <f ca="1">PRODUCT(VLOOKUP((P19),Jeweler!A:I,9,TRUE),D22,RANDBETWEEN(-20,20)%+1)</f>
        <v>31.64</v>
      </c>
      <c r="T19" s="14">
        <f ca="1">VLOOKUP(RANDBETWEEN(1, (SUM(Enchanter!B:B))), Enchanter!A:A, 1, TRUE)</f>
        <v>87501</v>
      </c>
      <c r="U19" s="20" t="str">
        <f ca="1">VLOOKUP((T19),Enchanter!A:F,3,TRUE)</f>
        <v>Gauntlet Of Ground Smashing</v>
      </c>
      <c r="V19" s="21">
        <f ca="1">PRODUCT(VLOOKUP((T19),Enchanter!A:I,9,TRUE),RANDBETWEEN(-20,20)%+1,D22)</f>
        <v>16.4528</v>
      </c>
      <c r="W19" s="14">
        <f ca="1">VLOOKUP(RANDBETWEEN(1, (SUM(GeneralStore!B:B))), GeneralStore!A:A, 1, TRUE)</f>
        <v>189966</v>
      </c>
      <c r="X19" s="20" t="str">
        <f ca="1">VLOOKUP((W19),GeneralStore!A:F,3,TRUE)</f>
        <v>Trinket (Cos)</v>
      </c>
      <c r="Y19" s="21" t="e">
        <f ca="1">PRODUCT(VLOOKUP((W19),GeneralStore!A:I,9,TRUE),RANDBETWEEN(-20,20)%+1,D22)</f>
        <v>#VALUE!</v>
      </c>
      <c r="Z19" s="14"/>
    </row>
    <row r="20" spans="1:26" ht="14.4">
      <c r="A20" s="26"/>
      <c r="B20" s="33" t="s">
        <v>34</v>
      </c>
      <c r="C20" s="34" t="str">
        <f t="array" aca="1" ref="C20" ca="1">INDEX(NPCs!A:A,RANDBETWEEN(2,COUNTA(NPCs!A:A)))</f>
        <v>Elegor</v>
      </c>
      <c r="D20" s="34" t="e">
        <f t="array" aca="1" ref="D20" ca="1">INDEX(NPCs!B:B,RANDBETWEEN(2,COUNTA(NPCs!B:B)))</f>
        <v>#NAME?</v>
      </c>
      <c r="E20" s="34" t="str">
        <f ca="1">NPCs!P11</f>
        <v>Dwarf (Hill)</v>
      </c>
      <c r="F20" s="34" t="str">
        <f t="array" aca="1" ref="F20" ca="1">INDEX(NPCs!E:E,RANDBETWEEN(2,COUNTA(NPCs!E:E)))</f>
        <v>Very Old</v>
      </c>
      <c r="G20" s="34" t="str">
        <f t="array" aca="1" ref="G20" ca="1">INDEX(NPCs!F:F,RANDBETWEEN(2,COUNTA(NPCs!F:F)))</f>
        <v>Jewelry (Choker)</v>
      </c>
      <c r="H20" s="34" t="str">
        <f t="array" aca="1" ref="H20" ca="1">INDEX(NPCs!G:G,RANDBETWEEN(2,COUNTA(NPCs!G:G)))</f>
        <v>Polished</v>
      </c>
      <c r="I20" s="34" t="str">
        <f t="array" aca="1" ref="I20" ca="1">INDEX(NPCs!H:H,RANDBETWEEN(2,COUNTA(NPCs!H:H)))</f>
        <v>Chummy</v>
      </c>
      <c r="J20" s="14">
        <f ca="1">VLOOKUP(RANDBETWEEN(1, (SUM(Blacksmith!B:B))),Blacksmith!A:A,1,TRUE)</f>
        <v>1</v>
      </c>
      <c r="K20" s="20" t="str">
        <f ca="1">VLOOKUP((J20),Blacksmith!A:E,3,TRUE)</f>
        <v>Sold Out</v>
      </c>
      <c r="L20" s="21">
        <f ca="1">PRODUCT(VLOOKUP((J20),Blacksmith!A:I,9,TRUE),D22,RANDBETWEEN(-20,20)%+1)</f>
        <v>0</v>
      </c>
      <c r="M20" s="14">
        <f ca="1">VLOOKUP(RANDBETWEEN(1,(SUM( Potions!L:L))),Potions!K:K,1,TRUE)</f>
        <v>1</v>
      </c>
      <c r="N20" s="24" t="str">
        <f ca="1">VLOOKUP((M20),Potions!K:S,3,TRUE)</f>
        <v>Sold Out</v>
      </c>
      <c r="O20" s="25">
        <f ca="1">PRODUCT(VLOOKUP((M20),Potions!K:S,9,TRUE),RANDBETWEEN(-20,20)%+1,D22)</f>
        <v>0</v>
      </c>
      <c r="P20" s="14">
        <f ca="1">VLOOKUP(RANDBETWEEN(1, (SUM(Jeweler!B:B))), Jeweler!A:A, 1, TRUE)</f>
        <v>1</v>
      </c>
      <c r="Q20" s="159" t="str">
        <f ca="1">VLOOKUP((P20),Jeweler!A:C,3,TRUE)</f>
        <v>Sold Out</v>
      </c>
      <c r="R20" s="141"/>
      <c r="S20" s="25">
        <f ca="1">PRODUCT(VLOOKUP((P20),Jeweler!A:I,9,TRUE),D22,RANDBETWEEN(-20,20)%+1)</f>
        <v>0</v>
      </c>
      <c r="T20" s="14">
        <f ca="1">VLOOKUP(RANDBETWEEN(1, (SUM(Enchanter!B:B))), Enchanter!A:A, 1, TRUE)</f>
        <v>79344</v>
      </c>
      <c r="U20" s="20" t="str">
        <f ca="1">VLOOKUP((T20),Enchanter!A:F,3,TRUE)</f>
        <v>Compass Of Undead Finding</v>
      </c>
      <c r="V20" s="21">
        <f ca="1">PRODUCT(VLOOKUP((T20),Enchanter!A:I,9,TRUE),RANDBETWEEN(-20,20)%+1,D22)</f>
        <v>14.7804</v>
      </c>
      <c r="W20" s="14">
        <f ca="1">VLOOKUP(RANDBETWEEN(1, (SUM(GeneralStore!B:B))), GeneralStore!A:A, 1, TRUE)</f>
        <v>71161</v>
      </c>
      <c r="X20" s="20" t="str">
        <f ca="1">VLOOKUP((W20),GeneralStore!A:F,3,TRUE)</f>
        <v>Finger Blades</v>
      </c>
      <c r="Y20" s="21">
        <f ca="1">PRODUCT(VLOOKUP((W20),GeneralStore!A:I,9,TRUE),RANDBETWEEN(-20,20)%+1,D22)</f>
        <v>20.792000000000002</v>
      </c>
      <c r="Z20" s="14"/>
    </row>
    <row r="21" spans="1:26" ht="22.8">
      <c r="A21" s="26"/>
      <c r="B21" s="26"/>
      <c r="C21" s="26"/>
      <c r="D21" s="26"/>
      <c r="E21" s="26"/>
      <c r="F21" s="26"/>
      <c r="G21" s="26"/>
      <c r="H21" s="26"/>
      <c r="I21" s="26"/>
      <c r="J21" s="14">
        <f ca="1">VLOOKUP(RANDBETWEEN(1, (SUM(Blacksmith!B:B))),Blacksmith!A:A,1,TRUE)</f>
        <v>1</v>
      </c>
      <c r="K21" s="20" t="str">
        <f ca="1">VLOOKUP((J21),Blacksmith!A:E,3,TRUE)</f>
        <v>Sold Out</v>
      </c>
      <c r="L21" s="21">
        <f ca="1">PRODUCT(VLOOKUP((J21),Blacksmith!A:I,9,TRUE),D22,RANDBETWEEN(-20,20)%+1)</f>
        <v>0</v>
      </c>
      <c r="M21" s="14">
        <f ca="1">VLOOKUP(RANDBETWEEN(1,(SUM( Potions!L:L))),Potions!K:K,1,TRUE)</f>
        <v>111</v>
      </c>
      <c r="N21" s="22" t="str">
        <f ca="1">VLOOKUP((M21),Potions!K:S,3,TRUE)</f>
        <v>Feather from a Beast</v>
      </c>
      <c r="O21" s="23">
        <f ca="1">PRODUCT(VLOOKUP((M21),Potions!K:S,9,TRUE),RANDBETWEEN(-20,20)%+1,D22)</f>
        <v>0.60455000000000003</v>
      </c>
      <c r="P21" s="14">
        <f ca="1">VLOOKUP(RANDBETWEEN(1, (SUM(Jeweler!B:B))), Jeweler!A:A, 1, TRUE)</f>
        <v>1</v>
      </c>
      <c r="Q21" s="158" t="str">
        <f ca="1">VLOOKUP((P21),Jeweler!A:C,3,TRUE)</f>
        <v>Sold Out</v>
      </c>
      <c r="R21" s="139"/>
      <c r="S21" s="23">
        <f ca="1">PRODUCT(VLOOKUP((P21),Jeweler!A:I,9,TRUE),D22,RANDBETWEEN(-20,20)%+1)</f>
        <v>0</v>
      </c>
      <c r="T21" s="14">
        <f ca="1">VLOOKUP(RANDBETWEEN(1, (SUM(Enchanter!B:B))), Enchanter!A:A, 1, TRUE)</f>
        <v>49841</v>
      </c>
      <c r="U21" s="20" t="str">
        <f ca="1">VLOOKUP((T21),Enchanter!A:F,3,TRUE)</f>
        <v>Yew Wand</v>
      </c>
      <c r="V21" s="21">
        <f ca="1">PRODUCT(VLOOKUP((T21),Enchanter!A:I,9,TRUE),RANDBETWEEN(-20,20)%+1,D22)</f>
        <v>11.978</v>
      </c>
      <c r="W21" s="14">
        <f ca="1">VLOOKUP(RANDBETWEEN(1, (SUM(GeneralStore!B:B))), GeneralStore!A:A, 1, TRUE)</f>
        <v>97161</v>
      </c>
      <c r="X21" s="20" t="str">
        <f ca="1">VLOOKUP((W21),GeneralStore!A:F,3,TRUE)</f>
        <v>Ink (1-Ounce Bottle)</v>
      </c>
      <c r="Y21" s="21">
        <f ca="1">PRODUCT(VLOOKUP((W21),GeneralStore!A:I,9,TRUE),RANDBETWEEN(-20,20)%+1,D22)</f>
        <v>12.316999999999998</v>
      </c>
      <c r="Z21" s="14"/>
    </row>
    <row r="22" spans="1:26" ht="14.4">
      <c r="A22" s="26"/>
      <c r="B22" s="26"/>
      <c r="C22" s="37" t="s">
        <v>35</v>
      </c>
      <c r="D22" s="38">
        <f ca="1">RANDBETWEEN(-50,50)%+1</f>
        <v>1.1299999999999999</v>
      </c>
      <c r="E22" s="155" t="s">
        <v>36</v>
      </c>
      <c r="F22" s="143"/>
      <c r="G22" s="26"/>
      <c r="H22" s="26"/>
      <c r="I22" s="26"/>
      <c r="J22" s="14">
        <f ca="1">VLOOKUP(RANDBETWEEN(1, (SUM(Blacksmith!B:B))),Blacksmith!A:A,1,TRUE)</f>
        <v>169056</v>
      </c>
      <c r="K22" s="20" t="str">
        <f ca="1">VLOOKUP((J22),Blacksmith!A:E,3,TRUE)</f>
        <v>Spear</v>
      </c>
      <c r="L22" s="21">
        <f ca="1">PRODUCT(VLOOKUP((J22),Blacksmith!A:I,9,TRUE),D22,RANDBETWEEN(-20,20)%+1)</f>
        <v>0.90399999999999991</v>
      </c>
      <c r="M22" s="14">
        <f ca="1">VLOOKUP(RANDBETWEEN(1,(SUM( Potions!L:L))),Potions!K:K,1,TRUE)</f>
        <v>138</v>
      </c>
      <c r="N22" s="24" t="str">
        <f ca="1">VLOOKUP((M22),Potions!K:S,3,TRUE)</f>
        <v>Hemispherical Gum Arabic</v>
      </c>
      <c r="O22" s="25">
        <f ca="1">PRODUCT(VLOOKUP((M22),Potions!K:S,9,TRUE),RANDBETWEEN(-20,20)%+1,D22)</f>
        <v>0.10621999999999999</v>
      </c>
      <c r="P22" s="14">
        <f ca="1">VLOOKUP(RANDBETWEEN(1, (SUM(Jeweler!B:B))), Jeweler!A:A, 1, TRUE)</f>
        <v>1</v>
      </c>
      <c r="Q22" s="159" t="str">
        <f ca="1">VLOOKUP((P22),Jeweler!A:C,3,TRUE)</f>
        <v>Sold Out</v>
      </c>
      <c r="R22" s="141"/>
      <c r="S22" s="25">
        <f ca="1">PRODUCT(VLOOKUP((P22),Jeweler!A:I,9,TRUE),D22,RANDBETWEEN(-20,20)%+1)</f>
        <v>0</v>
      </c>
      <c r="T22" s="14">
        <f ca="1">VLOOKUP(RANDBETWEEN(1, (SUM(Enchanter!B:B))), Enchanter!A:A, 1, TRUE)</f>
        <v>1</v>
      </c>
      <c r="U22" s="20" t="str">
        <f ca="1">VLOOKUP((T22),Enchanter!A:F,3,TRUE)</f>
        <v>Sold Out</v>
      </c>
      <c r="V22" s="21">
        <f ca="1">PRODUCT(VLOOKUP((T22),Enchanter!A:I,9,TRUE),RANDBETWEEN(-20,20)%+1,D22)</f>
        <v>0</v>
      </c>
      <c r="W22" s="14">
        <f ca="1">VLOOKUP(RANDBETWEEN(1, (SUM(GeneralStore!B:B))), GeneralStore!A:A, 1, TRUE)</f>
        <v>164961</v>
      </c>
      <c r="X22" s="20" t="str">
        <f ca="1">VLOOKUP((W22),GeneralStore!A:F,3,TRUE)</f>
        <v>Snowshoes</v>
      </c>
      <c r="Y22" s="21">
        <f ca="1">PRODUCT(VLOOKUP((W22),GeneralStore!A:I,9,TRUE),RANDBETWEEN(-20,20)%+1,D22)</f>
        <v>16.95</v>
      </c>
      <c r="Z22" s="14"/>
    </row>
    <row r="23" spans="1:26" ht="14.4">
      <c r="A23" s="10"/>
      <c r="B23" s="39" t="s">
        <v>37</v>
      </c>
      <c r="C23" s="26"/>
      <c r="D23" s="26"/>
      <c r="E23" s="26"/>
      <c r="F23" s="26"/>
      <c r="G23" s="26"/>
      <c r="H23" s="26"/>
      <c r="I23" s="26"/>
      <c r="J23" s="14">
        <f ca="1">VLOOKUP(RANDBETWEEN(1, (SUM(Blacksmith!B:B))),Blacksmith!A:A,1,TRUE)</f>
        <v>1</v>
      </c>
      <c r="K23" s="20" t="str">
        <f ca="1">VLOOKUP((J23),Blacksmith!A:E,3,TRUE)</f>
        <v>Sold Out</v>
      </c>
      <c r="L23" s="21">
        <f ca="1">PRODUCT(VLOOKUP((J23),Blacksmith!A:I,9,TRUE),D22,RANDBETWEEN(-20,20)%+1)</f>
        <v>0</v>
      </c>
      <c r="M23" s="14">
        <f ca="1">VLOOKUP(RANDBETWEEN(1,(SUM( Potions!L:L))),Potions!K:K,1,TRUE)</f>
        <v>236</v>
      </c>
      <c r="N23" s="22" t="str">
        <f ca="1">VLOOKUP((M23),Potions!K:S,3,TRUE)</f>
        <v>Snakeskin Glove</v>
      </c>
      <c r="O23" s="23">
        <f ca="1">PRODUCT(VLOOKUP((M23),Potions!K:S,9,TRUE),RANDBETWEEN(-20,20)%+1,D22)</f>
        <v>4.6894999999999999E-2</v>
      </c>
      <c r="P23" s="14">
        <f ca="1">VLOOKUP(RANDBETWEEN(1, (SUM(Jeweler!B:B))), Jeweler!A:A, 1, TRUE)</f>
        <v>1</v>
      </c>
      <c r="Q23" s="158" t="str">
        <f ca="1">VLOOKUP((P23),Jeweler!A:C,3,TRUE)</f>
        <v>Sold Out</v>
      </c>
      <c r="R23" s="139"/>
      <c r="S23" s="23">
        <f ca="1">PRODUCT(VLOOKUP((P23),Jeweler!A:I,9,TRUE),D22,RANDBETWEEN(-20,20)%+1)</f>
        <v>0</v>
      </c>
      <c r="T23" s="14">
        <f ca="1">VLOOKUP(RANDBETWEEN(1, (SUM(Enchanter!B:B))), Enchanter!A:A, 1, TRUE)</f>
        <v>1</v>
      </c>
      <c r="U23" s="20" t="str">
        <f ca="1">VLOOKUP((T23),Enchanter!A:F,3,TRUE)</f>
        <v>Sold Out</v>
      </c>
      <c r="V23" s="21">
        <f ca="1">PRODUCT(VLOOKUP((T23),Enchanter!A:I,9,TRUE),RANDBETWEEN(-20,20)%+1,D22)</f>
        <v>0</v>
      </c>
      <c r="W23" s="14">
        <f ca="1">VLOOKUP(RANDBETWEEN(1, (SUM(GeneralStore!B:B))), GeneralStore!A:A, 1, TRUE)</f>
        <v>160961</v>
      </c>
      <c r="X23" s="20" t="str">
        <f ca="1">VLOOKUP((W23),GeneralStore!A:F,3,TRUE)</f>
        <v>Slate Board</v>
      </c>
      <c r="Y23" s="21">
        <f ca="1">PRODUCT(VLOOKUP((W23),GeneralStore!A:I,9,TRUE),RANDBETWEEN(-20,20)%+1,D22)</f>
        <v>5.4804999999999993</v>
      </c>
      <c r="Z23" s="14"/>
    </row>
    <row r="24" spans="1:26" ht="14.4">
      <c r="A24" s="40">
        <f ca="1">VLOOKUP(RANDBETWEEN(1, (SUM(NPCs!K:K))), NPCs!J:J, 1, TRUE)</f>
        <v>741</v>
      </c>
      <c r="B24" s="162" t="str">
        <f ca="1">VLOOKUP((A24),NPCs!J:L,3,TRUE)</f>
        <v>Dwarven Standard Diverse City</v>
      </c>
      <c r="C24" s="149"/>
      <c r="D24" s="163" t="e">
        <f t="array" aca="1" ref="D24" ca="1">_xludf.TEXTJOIN(" ",TRUE, INDEX(TownInfo!B:B, RANDBETWEEN(2,COUNTA(TownInfo!B:B)), 1), INDEX(TownInfo!H:H,RANDBETWEEN(2,COUNTA(TownInfo!H:H)), 1), INDEX(TownInfo!C:C, RANDBETWEEN(2,COUNTA(TownInfo!C:C)), 1), INDEX(TownInfo!D:D,RANDBETWEEN(2,COUNTA(TownInfo!D:D)), 1),INDEX(TownInfo!E:E,RANDBETWEEN(2,COUNTA(TownInfo!E:E)), 1),INDEX(TownInfo!F:F,RANDBETWEEN(2,COUNTA(TownInfo!F:F)), 1),INDEX(TownInfo!G:G,RANDBETWEEN(2,COUNTA(TownInfo!G:G)), 1))</f>
        <v>#NAME?</v>
      </c>
      <c r="E24" s="148"/>
      <c r="F24" s="148"/>
      <c r="G24" s="148"/>
      <c r="H24" s="148"/>
      <c r="I24" s="148"/>
      <c r="J24" s="14">
        <f ca="1">VLOOKUP(RANDBETWEEN(1, (SUM(Blacksmith!B:B))),Blacksmith!A:A,1,TRUE)</f>
        <v>45702.999999999993</v>
      </c>
      <c r="K24" s="20" t="str">
        <f ca="1">VLOOKUP((J24),Blacksmith!A:E,3,TRUE)</f>
        <v>Sling Bullets (20)</v>
      </c>
      <c r="L24" s="21">
        <f ca="1">PRODUCT(VLOOKUP((J24),Blacksmith!A:I,9,TRUE),D22,RANDBETWEEN(-20,20)%+1)</f>
        <v>4.9719999999999995</v>
      </c>
      <c r="M24" s="14">
        <f ca="1">VLOOKUP(RANDBETWEEN(1,(SUM( Potions!L:L))),Potions!K:K,1,TRUE)</f>
        <v>1</v>
      </c>
      <c r="N24" s="24" t="str">
        <f ca="1">VLOOKUP((M24),Potions!K:S,3,TRUE)</f>
        <v>Sold Out</v>
      </c>
      <c r="O24" s="25">
        <f ca="1">PRODUCT(VLOOKUP((M24),Potions!K:S,9,TRUE),RANDBETWEEN(-20,20)%+1,D22)</f>
        <v>0</v>
      </c>
      <c r="P24" s="14">
        <f ca="1">VLOOKUP(RANDBETWEEN(1, (SUM(Jeweler!B:B))), Jeweler!A:A, 1, TRUE)</f>
        <v>1</v>
      </c>
      <c r="Q24" s="159" t="str">
        <f ca="1">VLOOKUP((P24),Jeweler!A:C,3,TRUE)</f>
        <v>Sold Out</v>
      </c>
      <c r="R24" s="141"/>
      <c r="S24" s="25">
        <f ca="1">PRODUCT(VLOOKUP((P24),Jeweler!A:I,9,TRUE),D22,RANDBETWEEN(-20,20)%+1)</f>
        <v>0</v>
      </c>
      <c r="T24" s="14">
        <f ca="1">VLOOKUP(RANDBETWEEN(1, (SUM(Enchanter!B:B))), Enchanter!A:A, 1, TRUE)</f>
        <v>116458</v>
      </c>
      <c r="U24" s="20" t="str">
        <f ca="1">VLOOKUP((T24),Enchanter!A:F,3,TRUE)</f>
        <v>Ruby Of The War Mage</v>
      </c>
      <c r="V24" s="21">
        <f ca="1">PRODUCT(VLOOKUP((T24),Enchanter!A:I,9,TRUE),RANDBETWEEN(-20,20)%+1,D22)</f>
        <v>12.057099999999998</v>
      </c>
      <c r="W24" s="14">
        <f ca="1">VLOOKUP(RANDBETWEEN(1, (SUM(GeneralStore!B:B))), GeneralStore!A:A, 1, TRUE)</f>
        <v>57461</v>
      </c>
      <c r="X24" s="20" t="str">
        <f ca="1">VLOOKUP((W24),GeneralStore!A:F,3,TRUE)</f>
        <v>Common Clothes</v>
      </c>
      <c r="Y24" s="21">
        <f ca="1">PRODUCT(VLOOKUP((W24),GeneralStore!A:I,9,TRUE),RANDBETWEEN(-20,20)%+1,D22)</f>
        <v>0.53674999999999995</v>
      </c>
      <c r="Z24" s="14"/>
    </row>
    <row r="25" spans="1:26" ht="14.4">
      <c r="A25" s="10"/>
      <c r="B25" s="143"/>
      <c r="C25" s="151"/>
      <c r="D25" s="143"/>
      <c r="E25" s="143"/>
      <c r="F25" s="143"/>
      <c r="G25" s="143"/>
      <c r="H25" s="143"/>
      <c r="I25" s="143"/>
      <c r="J25" s="29"/>
      <c r="K25" s="41" t="s">
        <v>38</v>
      </c>
      <c r="L25" s="42">
        <f ca="1">RANDBETWEEN(5,10)*15*D22</f>
        <v>101.69999999999999</v>
      </c>
      <c r="M25" s="29"/>
      <c r="N25" s="41" t="s">
        <v>38</v>
      </c>
      <c r="O25" s="42">
        <f ca="1">RANDBETWEEN(5,10)*15*D22</f>
        <v>84.749999999999986</v>
      </c>
      <c r="P25" s="29"/>
      <c r="Q25" s="164" t="s">
        <v>38</v>
      </c>
      <c r="R25" s="149"/>
      <c r="S25" s="42">
        <f ca="1">RANDBETWEEN(5,10)*50*D22</f>
        <v>338.99999999999994</v>
      </c>
      <c r="T25" s="29"/>
      <c r="U25" s="41" t="s">
        <v>38</v>
      </c>
      <c r="V25" s="42">
        <f ca="1">RANDBETWEEN(5,10)*50*D22</f>
        <v>282.5</v>
      </c>
      <c r="W25" s="14">
        <f ca="1">VLOOKUP(RANDBETWEEN(1, (SUM(GeneralStore!B:B))), GeneralStore!A:A, 1, TRUE)</f>
        <v>130961</v>
      </c>
      <c r="X25" s="20" t="str">
        <f ca="1">VLOOKUP((W25),GeneralStore!A:F,3,TRUE)</f>
        <v>Perfume (Vial)</v>
      </c>
      <c r="Y25" s="21">
        <f ca="1">PRODUCT(VLOOKUP((W25),GeneralStore!A:I,9,TRUE),RANDBETWEEN(-20,20)%+1,D22)</f>
        <v>5.6499999999999995</v>
      </c>
      <c r="Z25" s="14"/>
    </row>
    <row r="26" spans="1:26" ht="14.4">
      <c r="A26" s="10"/>
      <c r="B26" s="143"/>
      <c r="C26" s="151"/>
      <c r="D26" s="143"/>
      <c r="E26" s="143"/>
      <c r="F26" s="143"/>
      <c r="G26" s="143"/>
      <c r="H26" s="143"/>
      <c r="I26" s="143"/>
      <c r="J26" s="29"/>
      <c r="K26" s="165"/>
      <c r="L26" s="143"/>
      <c r="M26" s="143"/>
      <c r="N26" s="143"/>
      <c r="O26" s="143"/>
      <c r="P26" s="143"/>
      <c r="Q26" s="143"/>
      <c r="R26" s="143"/>
      <c r="S26" s="143"/>
      <c r="T26" s="143"/>
      <c r="U26" s="143"/>
      <c r="V26" s="143"/>
      <c r="W26" s="14">
        <f ca="1">VLOOKUP(RANDBETWEEN(1, (SUM(GeneralStore!B:B))), GeneralStore!A:A, 1, TRUE)</f>
        <v>120961</v>
      </c>
      <c r="X26" s="20" t="str">
        <f ca="1">VLOOKUP((W26),GeneralStore!A:F,3,TRUE)</f>
        <v>Miner's Pick</v>
      </c>
      <c r="Y26" s="21">
        <f ca="1">PRODUCT(VLOOKUP((W26),GeneralStore!A:I,9,TRUE),RANDBETWEEN(-20,20)%+1,D22)</f>
        <v>1.9435999999999998</v>
      </c>
      <c r="Z26" s="14"/>
    </row>
    <row r="27" spans="1:26" ht="14.4">
      <c r="A27" s="10"/>
      <c r="B27" s="143"/>
      <c r="C27" s="151"/>
      <c r="D27" s="143"/>
      <c r="E27" s="143"/>
      <c r="F27" s="143"/>
      <c r="G27" s="143"/>
      <c r="H27" s="143"/>
      <c r="I27" s="143"/>
      <c r="J27" s="19" t="s">
        <v>12</v>
      </c>
      <c r="K27" s="15" t="s">
        <v>39</v>
      </c>
      <c r="L27" s="16" t="s">
        <v>14</v>
      </c>
      <c r="M27" s="14" t="s">
        <v>12</v>
      </c>
      <c r="N27" s="15" t="s">
        <v>40</v>
      </c>
      <c r="O27" s="16" t="s">
        <v>14</v>
      </c>
      <c r="P27" s="19" t="s">
        <v>12</v>
      </c>
      <c r="Q27" s="17" t="s">
        <v>41</v>
      </c>
      <c r="R27" s="17" t="s">
        <v>24</v>
      </c>
      <c r="S27" s="43" t="s">
        <v>14</v>
      </c>
      <c r="T27" s="166" t="s">
        <v>42</v>
      </c>
      <c r="U27" s="157"/>
      <c r="V27" s="18" t="s">
        <v>43</v>
      </c>
      <c r="W27" s="14">
        <f ca="1">VLOOKUP(RANDBETWEEN(1, (SUM(GeneralStore!B:B))), GeneralStore!A:A, 1, TRUE)</f>
        <v>105161</v>
      </c>
      <c r="X27" s="20" t="str">
        <f ca="1">VLOOKUP((W27),GeneralStore!A:F,3,TRUE)</f>
        <v>Jeweler’s Loupe</v>
      </c>
      <c r="Y27" s="21">
        <f ca="1">PRODUCT(VLOOKUP((W27),GeneralStore!A:I,9,TRUE),RANDBETWEEN(-20,20)%+1,D22)</f>
        <v>18.306000000000001</v>
      </c>
      <c r="Z27" s="14"/>
    </row>
    <row r="28" spans="1:26" ht="14.4">
      <c r="A28" s="10"/>
      <c r="B28" s="143"/>
      <c r="C28" s="151"/>
      <c r="D28" s="153"/>
      <c r="E28" s="153"/>
      <c r="F28" s="153"/>
      <c r="G28" s="153"/>
      <c r="H28" s="153"/>
      <c r="I28" s="153"/>
      <c r="J28" s="14">
        <f ca="1">VLOOKUP(RANDBETWEEN(1, (SUM(Market!B:B))), Market!A:A, 1, TRUE)</f>
        <v>31301</v>
      </c>
      <c r="K28" s="20" t="str">
        <f ca="1">VLOOKUP((J28),Market!A:C,3,TRUE)</f>
        <v>Cod, Salted</v>
      </c>
      <c r="L28" s="21">
        <f ca="1">PRODUCT(VLOOKUP((J28),Market!A:I,9,TRUE),RANDBETWEEN(-20,20)%+1,D22)</f>
        <v>5.4804999999999993</v>
      </c>
      <c r="M28" s="14">
        <f ca="1">VLOOKUP(RANDBETWEEN(1,(SUM( Potions!B:B))),Potions!A:A,1,TRUE)</f>
        <v>41305</v>
      </c>
      <c r="N28" s="20" t="str">
        <f ca="1">VLOOKUP((M28),Clothing!A:I,3,TRUE)</f>
        <v>Fez</v>
      </c>
      <c r="O28" s="21">
        <f ca="1">PRODUCT(VLOOKUP((M28),Clothing!A:I,9,TRUE),RANDBETWEEN(-20,20)%+1,D22)</f>
        <v>0.1017</v>
      </c>
      <c r="P28" s="14">
        <f ca="1">VLOOKUP(RANDBETWEEN(1, (SUM(Services!B:B))), Services!A:A, 1, TRUE)</f>
        <v>242</v>
      </c>
      <c r="Q28" s="22" t="str">
        <f ca="1">VLOOKUP((P28),Services!A:C,3,TRUE)</f>
        <v>Shepherd</v>
      </c>
      <c r="R28" s="22" t="str">
        <f ca="1">IF(Q28="Sold Out", "—", NPCs!P12)</f>
        <v>Goliath</v>
      </c>
      <c r="S28" s="44">
        <f ca="1">IF(Q28="Sold Out", "—", PRODUCT(VLOOKUP((P28),Services!A:I,9,TRUE),RANDBETWEEN(-20,20)%+1,D22))</f>
        <v>0.13220999999999997</v>
      </c>
      <c r="T28" s="138" t="e">
        <f t="array" aca="1" ref="T28" ca="1">IF(Q28="Sold Out", "—", _xludf.TEXTJOIN(" ",TRUE, INDEX(NPCs!A:A,RANDBETWEEN(2,COUNTA(NPCs!A:A))), INDEX(NPCs!B:B,RANDBETWEEN(2,COUNTA(NPCs!B:B)))))</f>
        <v>#NAME?</v>
      </c>
      <c r="U28" s="139"/>
      <c r="V28" s="45" t="str">
        <f ca="1">VLOOKUP((P28),Services!A:I,6,TRUE)</f>
        <v>Commoner</v>
      </c>
      <c r="W28" s="14">
        <f ca="1">VLOOKUP(RANDBETWEEN(1, (SUM(GeneralStore!B:B))), GeneralStore!A:A, 1, TRUE)</f>
        <v>19561</v>
      </c>
      <c r="X28" s="20" t="str">
        <f ca="1">VLOOKUP((W28),GeneralStore!A:F,3,TRUE)</f>
        <v>Antitoxin</v>
      </c>
      <c r="Y28" s="21">
        <f ca="1">PRODUCT(VLOOKUP((W28),GeneralStore!A:I,9,TRUE),RANDBETWEEN(-20,20)%+1,D22)</f>
        <v>59.889999999999993</v>
      </c>
      <c r="Z28" s="14"/>
    </row>
    <row r="29" spans="1:26" ht="14.4">
      <c r="A29" s="10"/>
      <c r="B29" s="10"/>
      <c r="C29" s="10"/>
      <c r="D29" s="10"/>
      <c r="E29" s="10"/>
      <c r="F29" s="10"/>
      <c r="G29" s="10"/>
      <c r="H29" s="10"/>
      <c r="I29" s="10"/>
      <c r="J29" s="14">
        <f ca="1">VLOOKUP(RANDBETWEEN(1, (SUM(Market!B:B))), Market!A:A, 1, TRUE)</f>
        <v>1</v>
      </c>
      <c r="K29" s="20" t="str">
        <f ca="1">VLOOKUP((J29),Market!A:C,3,TRUE)</f>
        <v>Sold Out</v>
      </c>
      <c r="L29" s="21">
        <f ca="1">PRODUCT(VLOOKUP((J29),Market!A:I,9,TRUE),RANDBETWEEN(-20,20)%+1,D22)</f>
        <v>0</v>
      </c>
      <c r="M29" s="14">
        <f ca="1">VLOOKUP(RANDBETWEEN(1,(SUM( Clothing!B:B))),Clothing!A:A,1,TRUE)</f>
        <v>52911</v>
      </c>
      <c r="N29" s="20" t="str">
        <f ca="1">VLOOKUP((M29),Clothing!A:I,3,TRUE)</f>
        <v>Knee Pads</v>
      </c>
      <c r="O29" s="21">
        <f ca="1">PRODUCT(VLOOKUP((M29),Clothing!A:I,9,TRUE),RANDBETWEEN(-20,20)%+1,D22)</f>
        <v>0.40679999999999994</v>
      </c>
      <c r="P29" s="14">
        <f ca="1">VLOOKUP(RANDBETWEEN(1, (SUM(Services!B:B))), Services!A:A, 1, TRUE)</f>
        <v>278</v>
      </c>
      <c r="Q29" s="24" t="str">
        <f ca="1">VLOOKUP((P29),Services!A:C,3,TRUE)</f>
        <v>Weaver</v>
      </c>
      <c r="R29" s="24" t="str">
        <f ca="1">IF(Q29="Sold Out", "—", NPCs!P13)</f>
        <v>Elf (Shadar-kai)</v>
      </c>
      <c r="S29" s="46">
        <f ca="1">IF(Q29="Sold Out", "—", PRODUCT(VLOOKUP((P29),Services!A:I,9,TRUE),RANDBETWEEN(-20,20)%+1,D22))</f>
        <v>0.54239999999999988</v>
      </c>
      <c r="T29" s="140" t="e">
        <f t="array" aca="1" ref="T29" ca="1">IF(Q29="Sold Out", "—", _xludf.TEXTJOIN(" ",TRUE, INDEX(NPCs!A:A,RANDBETWEEN(2,COUNTA(NPCs!A:A))), INDEX(NPCs!B:B,RANDBETWEEN(2,COUNTA(NPCs!B:B)))))</f>
        <v>#NAME?</v>
      </c>
      <c r="U29" s="141"/>
      <c r="V29" s="47" t="str">
        <f ca="1">VLOOKUP((P29),Services!A:I,6,TRUE)</f>
        <v>Expert</v>
      </c>
      <c r="W29" s="14">
        <f ca="1">VLOOKUP(RANDBETWEEN(1, (SUM(GeneralStore!B:B))), GeneralStore!A:A, 1, TRUE)</f>
        <v>22561</v>
      </c>
      <c r="X29" s="20" t="str">
        <f ca="1">VLOOKUP((W29),GeneralStore!A:F,3,TRUE)</f>
        <v>Backpack</v>
      </c>
      <c r="Y29" s="21">
        <f ca="1">PRODUCT(VLOOKUP((W29),GeneralStore!A:I,9,TRUE),RANDBETWEEN(-20,20)%+1,D22)</f>
        <v>2.5989999999999998</v>
      </c>
      <c r="Z29" s="14"/>
    </row>
    <row r="30" spans="1:26" ht="14.4">
      <c r="A30" s="10"/>
      <c r="B30" s="39" t="s">
        <v>44</v>
      </c>
      <c r="C30" s="10"/>
      <c r="D30" s="10"/>
      <c r="F30" s="48" t="e">
        <f ca="1">_xludf.TEXTJOIN(" ", TRUE, C2:D2)</f>
        <v>#NAME?</v>
      </c>
      <c r="G30" s="136" t="s">
        <v>45</v>
      </c>
      <c r="H30" s="137"/>
      <c r="I30" s="31" t="s">
        <v>14</v>
      </c>
      <c r="J30" s="14">
        <f ca="1">VLOOKUP(RANDBETWEEN(1, (SUM(Market!B:B))), Market!A:A, 1, TRUE)</f>
        <v>59166</v>
      </c>
      <c r="K30" s="20" t="str">
        <f ca="1">VLOOKUP((J30),Market!A:C,3,TRUE)</f>
        <v>Sardines</v>
      </c>
      <c r="L30" s="21">
        <f ca="1">PRODUCT(VLOOKUP((J30),Market!A:I,9,TRUE),RANDBETWEEN(-20,20)%+1,D22)</f>
        <v>4.5199999999999996</v>
      </c>
      <c r="M30" s="14">
        <f ca="1">VLOOKUP(RANDBETWEEN(1,(SUM( Clothing!B:B))),Clothing!A:A,1,TRUE)</f>
        <v>1</v>
      </c>
      <c r="N30" s="20" t="str">
        <f ca="1">VLOOKUP((M30),Clothing!A:I,3,TRUE)</f>
        <v>Sold Out</v>
      </c>
      <c r="O30" s="21">
        <f ca="1">PRODUCT(VLOOKUP((M30),Clothing!A:I,9,TRUE),RANDBETWEEN(-20,20)%+1,D22)</f>
        <v>0</v>
      </c>
      <c r="P30" s="14">
        <f ca="1">VLOOKUP(RANDBETWEEN(1, (SUM(Services!B:B))), Services!A:A, 1, TRUE)</f>
        <v>1</v>
      </c>
      <c r="Q30" s="22" t="str">
        <f ca="1">VLOOKUP((P30),Services!A:C,3,TRUE)</f>
        <v>Sold Out</v>
      </c>
      <c r="R30" s="22" t="str">
        <f ca="1">IF(Q30="Sold Out", "—", NPCs!P14)</f>
        <v>—</v>
      </c>
      <c r="S30" s="44" t="str">
        <f ca="1">IF(Q30="Sold Out", "—", PRODUCT(VLOOKUP((P30),Services!A:I,9,TRUE),RANDBETWEEN(-20,20)%+1,D22))</f>
        <v>—</v>
      </c>
      <c r="T30" s="138" t="str">
        <f t="array" aca="1" ref="T30" ca="1">IF(Q30="Sold Out", "—", _xludf.TEXTJOIN(" ",TRUE, INDEX(NPCs!A:A,RANDBETWEEN(2,COUNTA(NPCs!A:A))), INDEX(NPCs!B:B,RANDBETWEEN(2,COUNTA(NPCs!B:B)))))</f>
        <v>—</v>
      </c>
      <c r="U30" s="139"/>
      <c r="V30" s="45" t="str">
        <f ca="1">VLOOKUP((P30),Services!A:I,6,TRUE)</f>
        <v>—</v>
      </c>
      <c r="W30" s="14">
        <f ca="1">VLOOKUP(RANDBETWEEN(1, (SUM(GeneralStore!B:B))), GeneralStore!A:A, 1, TRUE)</f>
        <v>16561</v>
      </c>
      <c r="X30" s="20" t="str">
        <f ca="1">VLOOKUP((W30),GeneralStore!A:F,3,TRUE)</f>
        <v>Animal Call</v>
      </c>
      <c r="Y30" s="21">
        <f ca="1">PRODUCT(VLOOKUP((W30),GeneralStore!A:I,9,TRUE),RANDBETWEEN(-20,20)%+1,D22)</f>
        <v>23.729999999999997</v>
      </c>
      <c r="Z30" s="14"/>
    </row>
    <row r="31" spans="1:26" ht="14.4">
      <c r="A31" s="10"/>
      <c r="B31" s="34" t="s">
        <v>42</v>
      </c>
      <c r="C31" s="34" t="s">
        <v>24</v>
      </c>
      <c r="D31" s="34" t="s">
        <v>46</v>
      </c>
      <c r="E31" s="34" t="s">
        <v>47</v>
      </c>
      <c r="F31" s="10">
        <f ca="1">VLOOKUP(RANDBETWEEN(1,(SUM(InnMenu!B:B))),InnMenu!A:A,1,TRUE)</f>
        <v>97.1</v>
      </c>
      <c r="G31" s="138" t="str">
        <f ca="1">VLOOKUP((F31),InnMenu!A:D,3,TRUE)</f>
        <v>Cooked Jasmine Lamb</v>
      </c>
      <c r="H31" s="139"/>
      <c r="I31" s="49">
        <f ca="1">PRODUCT(VLOOKUP((F31),InnMenu!A:D,4,TRUE),RANDBETWEEN(-20,20)%+1,D22)</f>
        <v>4.8590000000000001E-2</v>
      </c>
      <c r="J31" s="14">
        <f ca="1">VLOOKUP(RANDBETWEEN(1, (SUM(Market!B:B))), Market!A:A, 1, TRUE)</f>
        <v>48951</v>
      </c>
      <c r="K31" s="20" t="str">
        <f ca="1">VLOOKUP((J31),Market!A:C,3,TRUE)</f>
        <v>Molasses</v>
      </c>
      <c r="L31" s="21">
        <f ca="1">PRODUCT(VLOOKUP((J31),Market!A:I,9,TRUE),RANDBETWEEN(-20,20)%+1,D22)</f>
        <v>0.64974999999999994</v>
      </c>
      <c r="M31" s="14">
        <f ca="1">VLOOKUP(RANDBETWEEN(1,(SUM( Clothing!B:B))),Clothing!A:A,1,TRUE)</f>
        <v>14560.999999999998</v>
      </c>
      <c r="N31" s="20" t="str">
        <f ca="1">VLOOKUP((M31),Clothing!A:I,3,TRUE)</f>
        <v>Belt, Baldric</v>
      </c>
      <c r="O31" s="21">
        <f ca="1">PRODUCT(VLOOKUP((M31),Clothing!A:I,9,TRUE),RANDBETWEEN(-20,20)%+1,D22)</f>
        <v>0.64861999999999986</v>
      </c>
      <c r="P31" s="14">
        <f ca="1">VLOOKUP(RANDBETWEEN(1, (SUM(Services!B:B))), Services!A:A, 1, TRUE)</f>
        <v>125</v>
      </c>
      <c r="Q31" s="24" t="str">
        <f ca="1">VLOOKUP((P31),Services!A:C,3,TRUE)</f>
        <v>Dowser</v>
      </c>
      <c r="R31" s="24" t="str">
        <f ca="1">IF(Q31="Sold Out", "—", NPCs!P15)</f>
        <v>Dwarf (Hill)</v>
      </c>
      <c r="S31" s="46">
        <f ca="1">IF(Q31="Sold Out", "—", PRODUCT(VLOOKUP((P31),Services!A:I,9,TRUE),RANDBETWEEN(-20,20)%+1,D22))</f>
        <v>1.0847999999999998</v>
      </c>
      <c r="T31" s="140" t="e">
        <f t="array" aca="1" ref="T31" ca="1">IF(Q31="Sold Out", "—", _xludf.TEXTJOIN(" ",TRUE, INDEX(NPCs!A:A,RANDBETWEEN(2,COUNTA(NPCs!A:A))), INDEX(NPCs!B:B,RANDBETWEEN(2,COUNTA(NPCs!B:B)))))</f>
        <v>#NAME?</v>
      </c>
      <c r="U31" s="141"/>
      <c r="V31" s="47" t="str">
        <f ca="1">VLOOKUP((P31),Services!A:I,6,TRUE)</f>
        <v>Commoner</v>
      </c>
      <c r="W31" s="14">
        <f ca="1">VLOOKUP(RANDBETWEEN(1, (SUM(GeneralStore!B:B))), GeneralStore!A:A, 1, TRUE)</f>
        <v>37561</v>
      </c>
      <c r="X31" s="20" t="str">
        <f ca="1">VLOOKUP((W31),GeneralStore!A:F,3,TRUE)</f>
        <v>Brewmaker, Dwarven</v>
      </c>
      <c r="Y31" s="21">
        <f ca="1">PRODUCT(VLOOKUP((W31),GeneralStore!A:I,9,TRUE),RANDBETWEEN(-20,20)%+1,D22)</f>
        <v>52.883999999999993</v>
      </c>
      <c r="Z31" s="14"/>
    </row>
    <row r="32" spans="1:26" ht="14.4">
      <c r="A32" s="10"/>
      <c r="B32" s="50" t="e">
        <f t="array" aca="1" ref="B32" ca="1">_xludf.TEXTJOIN(" ",TRUE, INDEX(NPCs!A:A,RANDBETWEEN(2,COUNTA(NPCs!A:A))), INDEX(NPCs!B:B,RANDBETWEEN(2,COUNTA(NPCs!B:B))))</f>
        <v>#NAME?</v>
      </c>
      <c r="C32" s="51" t="str">
        <f ca="1">NPCs!P34</f>
        <v>Dwarf (Hill)</v>
      </c>
      <c r="D32" s="52" t="str">
        <f t="array" aca="1" ref="D32" ca="1">INDEX(Quest!B:B,RANDBETWEEN(2,COUNTA(Quest!B:B)))</f>
        <v>Clear a Name</v>
      </c>
      <c r="E32" s="52" t="str">
        <f t="array" aca="1" ref="E32" ca="1">INDEX(Quest!C:C,RANDBETWEEN(2,COUNTA(Quest!C:C)))</f>
        <v>Players Offended</v>
      </c>
      <c r="F32" s="10">
        <f ca="1">VLOOKUP(RANDBETWEEN(1,(SUM(InnMenu!B:B))),InnMenu!A:A,1,TRUE)</f>
        <v>81.099999999999994</v>
      </c>
      <c r="G32" s="140" t="str">
        <f ca="1">VLOOKUP((F32),InnMenu!A:D,3,TRUE)</f>
        <v>Barbecued Apple &amp; Lavender Turkey</v>
      </c>
      <c r="H32" s="141"/>
      <c r="I32" s="53">
        <f ca="1">PRODUCT(VLOOKUP((F32),InnMenu!A:D,4,TRUE),RANDBETWEEN(-20,20)%+1,D22)</f>
        <v>3.3899999999999993E-2</v>
      </c>
      <c r="J32" s="14">
        <f ca="1">VLOOKUP(RANDBETWEEN(1, (SUM(Market!B:B))), Market!A:A, 1, TRUE)</f>
        <v>79116</v>
      </c>
      <c r="K32" s="20" t="str">
        <f ca="1">VLOOKUP((J32),Market!A:C,3,TRUE)</f>
        <v>Dried Goods, Common</v>
      </c>
      <c r="L32" s="21">
        <f ca="1">PRODUCT(VLOOKUP((J32),Market!A:I,9,TRUE),RANDBETWEEN(-20,20)%+1,D22)</f>
        <v>0.40001999999999993</v>
      </c>
      <c r="M32" s="14">
        <f ca="1">VLOOKUP(RANDBETWEEN(1,(SUM( Clothing!B:B))),Clothing!A:A,1,TRUE)</f>
        <v>60236</v>
      </c>
      <c r="N32" s="20" t="str">
        <f ca="1">VLOOKUP((M32),Clothing!A:I,3,TRUE)</f>
        <v>Shirt, Cotton/Linen</v>
      </c>
      <c r="O32" s="21">
        <f ca="1">PRODUCT(VLOOKUP((M32),Clothing!A:I,9,TRUE),RANDBETWEEN(-20,20)%+1,D22)</f>
        <v>9.1530000000000014E-2</v>
      </c>
      <c r="P32" s="14">
        <f ca="1">VLOOKUP(RANDBETWEEN(1, (SUM(Services!B:B))), Services!A:A, 1, TRUE)</f>
        <v>273</v>
      </c>
      <c r="Q32" s="22" t="str">
        <f ca="1">VLOOKUP((P32),Services!A:C,3,TRUE)</f>
        <v>Weaponsmith</v>
      </c>
      <c r="R32" s="22" t="str">
        <f ca="1">IF(Q32="Sold Out", "—", NPCs!P16)</f>
        <v>Dwarf (Hill)</v>
      </c>
      <c r="S32" s="44">
        <f ca="1">IF(Q32="Sold Out", "—", PRODUCT(VLOOKUP((P32),Services!A:I,9,TRUE),RANDBETWEEN(-20,20)%+1,D22))</f>
        <v>0.54239999999999988</v>
      </c>
      <c r="T32" s="138" t="e">
        <f t="array" aca="1" ref="T32" ca="1">IF(Q32="Sold Out", "—", _xludf.TEXTJOIN(" ",TRUE, INDEX(NPCs!A:A,RANDBETWEEN(2,COUNTA(NPCs!A:A))), INDEX(NPCs!B:B,RANDBETWEEN(2,COUNTA(NPCs!B:B)))))</f>
        <v>#NAME?</v>
      </c>
      <c r="U32" s="139"/>
      <c r="V32" s="45" t="str">
        <f ca="1">VLOOKUP((P32),Services!A:I,6,TRUE)</f>
        <v>Expert</v>
      </c>
      <c r="W32" s="14">
        <f ca="1">VLOOKUP(RANDBETWEEN(1, (SUM(GeneralStore!B:B))), GeneralStore!A:A, 1, TRUE)</f>
        <v>92161</v>
      </c>
      <c r="X32" s="20" t="str">
        <f ca="1">VLOOKUP((W32),GeneralStore!A:F,3,TRUE)</f>
        <v>Hooded Lantern</v>
      </c>
      <c r="Y32" s="21">
        <f ca="1">PRODUCT(VLOOKUP((W32),GeneralStore!A:I,9,TRUE),RANDBETWEEN(-20,20)%+1,D22)</f>
        <v>5.9324999999999992</v>
      </c>
      <c r="Z32" s="14"/>
    </row>
    <row r="33" spans="1:26" ht="14.4">
      <c r="A33" s="10"/>
      <c r="B33" s="50" t="e">
        <f t="array" aca="1" ref="B33" ca="1">_xludf.TEXTJOIN(" ",TRUE, INDEX(NPCs!A:A,RANDBETWEEN(2,COUNTA(NPCs!A:A))), INDEX(NPCs!B:B,RANDBETWEEN(2,COUNTA(NPCs!B:B))))</f>
        <v>#NAME?</v>
      </c>
      <c r="C33" s="51" t="str">
        <f ca="1">NPCs!P35</f>
        <v>Dwarf (Hill)</v>
      </c>
      <c r="D33" s="52" t="str">
        <f t="array" aca="1" ref="D33" ca="1">INDEX(Quest!B:B,RANDBETWEEN(2,COUNTA(Quest!B:B)))</f>
        <v>Gain Money</v>
      </c>
      <c r="E33" s="52" t="str">
        <f t="array" aca="1" ref="E33" ca="1">INDEX(Quest!C:C,RANDBETWEEN(2,COUNTA(Quest!C:C)))</f>
        <v>Dying Delivery</v>
      </c>
      <c r="F33" s="10">
        <f ca="1">VLOOKUP(RANDBETWEEN(1,(SUM(InnMenu!B:B))),InnMenu!A:A,1,TRUE)</f>
        <v>1</v>
      </c>
      <c r="G33" s="138" t="str">
        <f ca="1">VLOOKUP((F33),InnMenu!A:D,3,TRUE)</f>
        <v>Sold Out</v>
      </c>
      <c r="H33" s="139"/>
      <c r="I33" s="49">
        <f ca="1">PRODUCT(VLOOKUP((F33),InnMenu!A:D,4,TRUE),RANDBETWEEN(-20,20)%+1,D22)</f>
        <v>0</v>
      </c>
      <c r="J33" s="14">
        <f ca="1">VLOOKUP(RANDBETWEEN(1, (SUM(Market!B:B))), Market!A:A, 1, TRUE)</f>
        <v>1</v>
      </c>
      <c r="K33" s="20" t="str">
        <f ca="1">VLOOKUP((J33),Market!A:C,3,TRUE)</f>
        <v>Sold Out</v>
      </c>
      <c r="L33" s="21">
        <f ca="1">PRODUCT(VLOOKUP((J33),Market!A:I,9,TRUE),RANDBETWEEN(-20,20)%+1,D22)</f>
        <v>0</v>
      </c>
      <c r="M33" s="14">
        <f ca="1">VLOOKUP(RANDBETWEEN(1,(SUM( Clothing!B:B))),Clothing!A:A,1,TRUE)</f>
        <v>14560.999999999998</v>
      </c>
      <c r="N33" s="20" t="str">
        <f ca="1">VLOOKUP((M33),Clothing!A:I,3,TRUE)</f>
        <v>Belt, Baldric</v>
      </c>
      <c r="O33" s="21">
        <f ca="1">PRODUCT(VLOOKUP((M33),Clothing!A:I,9,TRUE),RANDBETWEEN(-20,20)%+1,D22)</f>
        <v>0.87009999999999998</v>
      </c>
      <c r="P33" s="14">
        <f ca="1">VLOOKUP(RANDBETWEEN(1, (SUM(Services!B:B))), Services!A:A, 1, TRUE)</f>
        <v>103</v>
      </c>
      <c r="Q33" s="24" t="str">
        <f ca="1">VLOOKUP((P33),Services!A:C,3,TRUE)</f>
        <v>Coffinmaker</v>
      </c>
      <c r="R33" s="24" t="str">
        <f ca="1">IF(Q33="Sold Out", "—", NPCs!P17)</f>
        <v>Dwarf (Hill)</v>
      </c>
      <c r="S33" s="46">
        <f ca="1">IF(Q33="Sold Out", "—", PRODUCT(VLOOKUP((P33),Services!A:I,9,TRUE),RANDBETWEEN(-20,20)%+1,D22))</f>
        <v>0.81359999999999988</v>
      </c>
      <c r="T33" s="140" t="e">
        <f t="array" aca="1" ref="T33" ca="1">IF(Q33="Sold Out", "—", _xludf.TEXTJOIN(" ",TRUE, INDEX(NPCs!A:A,RANDBETWEEN(2,COUNTA(NPCs!A:A))), INDEX(NPCs!B:B,RANDBETWEEN(2,COUNTA(NPCs!B:B)))))</f>
        <v>#NAME?</v>
      </c>
      <c r="U33" s="141"/>
      <c r="V33" s="47" t="str">
        <f ca="1">VLOOKUP((P33),Services!A:I,6,TRUE)</f>
        <v>Expert</v>
      </c>
      <c r="W33" s="14">
        <f ca="1">VLOOKUP(RANDBETWEEN(1, (SUM(GeneralStore!B:B))), GeneralStore!A:A, 1, TRUE)</f>
        <v>201566</v>
      </c>
      <c r="X33" s="20" t="str">
        <f ca="1">VLOOKUP((W33),GeneralStore!A:F,3,TRUE)</f>
        <v>Yahcha</v>
      </c>
      <c r="Y33" s="21">
        <f ca="1">PRODUCT(VLOOKUP((W33),GeneralStore!A:I,9,TRUE),RANDBETWEEN(-20,20)%+1,D22)</f>
        <v>0.90399999999999991</v>
      </c>
      <c r="Z33" s="14"/>
    </row>
    <row r="34" spans="1:26" ht="14.4">
      <c r="A34" s="10"/>
      <c r="B34" s="50" t="e">
        <f t="array" aca="1" ref="B34" ca="1">_xludf.TEXTJOIN(" ",TRUE, INDEX(NPCs!A:A,RANDBETWEEN(2,COUNTA(NPCs!A:A))), INDEX(NPCs!B:B,RANDBETWEEN(2,COUNTA(NPCs!B:B))))</f>
        <v>#NAME?</v>
      </c>
      <c r="C34" s="51" t="str">
        <f ca="1">NPCs!P36</f>
        <v>Firbolg</v>
      </c>
      <c r="D34" s="52" t="str">
        <f t="array" aca="1" ref="D34" ca="1">INDEX(Quest!B:B,RANDBETWEEN(2,COUNTA(Quest!B:B)))</f>
        <v>Survive Environment</v>
      </c>
      <c r="E34" s="52" t="str">
        <f t="array" aca="1" ref="E34" ca="1">INDEX(Quest!C:C,RANDBETWEEN(2,COUNTA(Quest!C:C)))</f>
        <v>Legend and Rumor</v>
      </c>
      <c r="F34" s="10">
        <f ca="1">VLOOKUP(RANDBETWEEN(1,(SUM(InnMenu!B:B))),InnMenu!A:A,1,TRUE)</f>
        <v>108.1</v>
      </c>
      <c r="G34" s="140" t="str">
        <f ca="1">VLOOKUP((F34),InnMenu!A:D,3,TRUE)</f>
        <v>Dry-Roasted Thyme &amp; Parsley Lamb</v>
      </c>
      <c r="H34" s="141"/>
      <c r="I34" s="53">
        <f ca="1">PRODUCT(VLOOKUP((F34),InnMenu!A:D,4,TRUE),RANDBETWEEN(-20,20)%+1,D22)</f>
        <v>5.5934999999999999E-2</v>
      </c>
      <c r="J34" s="14">
        <f ca="1">VLOOKUP(RANDBETWEEN(1, (SUM(Market!B:B))), Market!A:A, 1, TRUE)</f>
        <v>23151</v>
      </c>
      <c r="K34" s="20" t="str">
        <f ca="1">VLOOKUP((J34),Market!A:C,3,TRUE)</f>
        <v>Beef, Corned</v>
      </c>
      <c r="L34" s="21">
        <f ca="1">PRODUCT(VLOOKUP((J34),Market!A:I,9,TRUE),RANDBETWEEN(-20,20)%+1,D22)</f>
        <v>3.8984999999999994</v>
      </c>
      <c r="M34" s="14">
        <f ca="1">VLOOKUP(RANDBETWEEN(1,(SUM( Clothing!B:B))),Clothing!A:A,1,TRUE)</f>
        <v>59236</v>
      </c>
      <c r="N34" s="20" t="str">
        <f ca="1">VLOOKUP((M34),Clothing!A:I,3,TRUE)</f>
        <v>Shin Guards</v>
      </c>
      <c r="O34" s="21">
        <f ca="1">PRODUCT(VLOOKUP((M34),Clothing!A:I,9,TRUE),RANDBETWEEN(-20,20)%+1,D22)</f>
        <v>0.37967999999999996</v>
      </c>
      <c r="P34" s="14">
        <f ca="1">VLOOKUP(RANDBETWEEN(1, (SUM(Services!B:B))), Services!A:A, 1, TRUE)</f>
        <v>218</v>
      </c>
      <c r="Q34" s="22" t="str">
        <f ca="1">VLOOKUP((P34),Services!A:C,3,TRUE)</f>
        <v>Pewterer</v>
      </c>
      <c r="R34" s="22" t="str">
        <f ca="1">IF(Q34="Sold Out", "—", NPCs!P18)</f>
        <v>Dwarf (Hill)</v>
      </c>
      <c r="S34" s="44">
        <f ca="1">IF(Q34="Sold Out", "—", PRODUCT(VLOOKUP((P34),Services!A:I,9,TRUE),RANDBETWEEN(-20,20)%+1,D22))</f>
        <v>0.29831999999999997</v>
      </c>
      <c r="T34" s="138" t="e">
        <f t="array" aca="1" ref="T34" ca="1">IF(Q34="Sold Out", "—", _xludf.TEXTJOIN(" ",TRUE, INDEX(NPCs!A:A,RANDBETWEEN(2,COUNTA(NPCs!A:A))), INDEX(NPCs!B:B,RANDBETWEEN(2,COUNTA(NPCs!B:B)))))</f>
        <v>#NAME?</v>
      </c>
      <c r="U34" s="139"/>
      <c r="V34" s="45" t="str">
        <f ca="1">VLOOKUP((P34),Services!A:I,6,TRUE)</f>
        <v>Expert</v>
      </c>
      <c r="W34" s="14">
        <f ca="1">VLOOKUP(RANDBETWEEN(1, (SUM(GeneralStore!B:B))), GeneralStore!A:A, 1, TRUE)</f>
        <v>91161</v>
      </c>
      <c r="X34" s="20" t="str">
        <f ca="1">VLOOKUP((W34),GeneralStore!A:F,3,TRUE)</f>
        <v>Holy Water (Flask)</v>
      </c>
      <c r="Y34" s="21">
        <f ca="1">PRODUCT(VLOOKUP((W34),GeneralStore!A:I,9,TRUE),RANDBETWEEN(-20,20)%+1,D22)</f>
        <v>29.097499999999997</v>
      </c>
      <c r="Z34" s="14"/>
    </row>
    <row r="35" spans="1:26" ht="14.4">
      <c r="A35" s="10"/>
      <c r="B35" s="50" t="e">
        <f t="array" aca="1" ref="B35" ca="1">_xludf.TEXTJOIN(" ",TRUE, INDEX(NPCs!A:A,RANDBETWEEN(2,COUNTA(NPCs!A:A))), INDEX(NPCs!B:B,RANDBETWEEN(2,COUNTA(NPCs!B:B))))</f>
        <v>#NAME?</v>
      </c>
      <c r="C35" s="51" t="str">
        <f ca="1">NPCs!P37</f>
        <v>Tabaxi</v>
      </c>
      <c r="D35" s="52" t="str">
        <f t="array" aca="1" ref="D35" ca="1">INDEX(Quest!B:B,RANDBETWEEN(2,COUNTA(Quest!B:B)))</f>
        <v>Retrieve an Item</v>
      </c>
      <c r="E35" s="52" t="str">
        <f t="array" aca="1" ref="E35" ca="1">INDEX(Quest!C:C,RANDBETWEEN(2,COUNTA(Quest!C:C)))</f>
        <v>Player Mistaken for Villan</v>
      </c>
      <c r="F35" s="10">
        <f ca="1">VLOOKUP(RANDBETWEEN(1,(SUM(InnMenu!B:B))),InnMenu!A:A,1,TRUE)</f>
        <v>1</v>
      </c>
      <c r="G35" s="138" t="str">
        <f ca="1">VLOOKUP((F35),InnMenu!A:D,3,TRUE)</f>
        <v>Sold Out</v>
      </c>
      <c r="H35" s="139"/>
      <c r="I35" s="49">
        <f ca="1">PRODUCT(VLOOKUP((F35),InnMenu!A:D,4,TRUE),RANDBETWEEN(-20,20)%+1,D22)</f>
        <v>0</v>
      </c>
      <c r="J35" s="14">
        <f ca="1">VLOOKUP(RANDBETWEEN(1, (SUM(Market!B:B))), Market!A:A, 1, TRUE)</f>
        <v>36776</v>
      </c>
      <c r="K35" s="20" t="str">
        <f ca="1">VLOOKUP((J35),Market!A:C,3,TRUE)</f>
        <v>Fenugreek</v>
      </c>
      <c r="L35" s="21">
        <f ca="1">PRODUCT(VLOOKUP((J35),Market!A:I,9,TRUE),RANDBETWEEN(-20,20)%+1,D22)</f>
        <v>0.29153999999999997</v>
      </c>
      <c r="M35" s="14">
        <f ca="1">VLOOKUP(RANDBETWEEN(1,(SUM( Clothing!B:B))),Clothing!A:A,1,TRUE)</f>
        <v>1</v>
      </c>
      <c r="N35" s="20" t="str">
        <f ca="1">VLOOKUP((M35),Clothing!A:I,3,TRUE)</f>
        <v>Sold Out</v>
      </c>
      <c r="O35" s="21">
        <f ca="1">PRODUCT(VLOOKUP((M35),Clothing!A:I,9,TRUE),RANDBETWEEN(-20,20)%+1,D22)</f>
        <v>0</v>
      </c>
      <c r="P35" s="14">
        <f ca="1">VLOOKUP(RANDBETWEEN(1, (SUM(Services!B:B))), Services!A:A, 1, TRUE)</f>
        <v>135</v>
      </c>
      <c r="Q35" s="24" t="str">
        <f ca="1">VLOOKUP((P35),Services!A:C,3,TRUE)</f>
        <v>Engineer, Siege</v>
      </c>
      <c r="R35" s="24" t="str">
        <f ca="1">IF(Q35="Sold Out", "—", NPCs!P19)</f>
        <v>Tiefling</v>
      </c>
      <c r="S35" s="46">
        <f ca="1">IF(Q35="Sold Out", "—", PRODUCT(VLOOKUP((P35),Services!A:I,9,TRUE),RANDBETWEEN(-20,20)%+1,D22))</f>
        <v>2.4859999999999998</v>
      </c>
      <c r="T35" s="140" t="e">
        <f t="array" aca="1" ref="T35" ca="1">IF(Q35="Sold Out", "—", _xludf.TEXTJOIN(" ",TRUE, INDEX(NPCs!A:A,RANDBETWEEN(2,COUNTA(NPCs!A:A))), INDEX(NPCs!B:B,RANDBETWEEN(2,COUNTA(NPCs!B:B)))))</f>
        <v>#NAME?</v>
      </c>
      <c r="U35" s="141"/>
      <c r="V35" s="47" t="str">
        <f ca="1">VLOOKUP((P35),Services!A:I,6,TRUE)</f>
        <v>Expert</v>
      </c>
      <c r="W35" s="14">
        <f ca="1">VLOOKUP(RANDBETWEEN(1, (SUM(GeneralStore!B:B))), GeneralStore!A:A, 1, TRUE)</f>
        <v>126961</v>
      </c>
      <c r="X35" s="20" t="str">
        <f ca="1">VLOOKUP((W35),GeneralStore!A:F,3,TRUE)</f>
        <v>Oil (Flask)</v>
      </c>
      <c r="Y35" s="21">
        <f ca="1">PRODUCT(VLOOKUP((W35),GeneralStore!A:I,9,TRUE),RANDBETWEEN(-20,20)%+1,D22)</f>
        <v>0.10057000000000001</v>
      </c>
      <c r="Z35" s="14"/>
    </row>
    <row r="36" spans="1:26" ht="14.4">
      <c r="A36" s="10"/>
      <c r="B36" s="50" t="e">
        <f t="array" aca="1" ref="B36" ca="1">_xludf.TEXTJOIN(" ",TRUE, INDEX(NPCs!A:A,RANDBETWEEN(2,COUNTA(NPCs!A:A))), INDEX(NPCs!B:B,RANDBETWEEN(2,COUNTA(NPCs!B:B))))</f>
        <v>#NAME?</v>
      </c>
      <c r="C36" s="51" t="str">
        <f ca="1">NPCs!P38</f>
        <v>Dwarf (Mountain)</v>
      </c>
      <c r="D36" s="52" t="str">
        <f t="array" aca="1" ref="D36" ca="1">INDEX(Quest!B:B,RANDBETWEEN(2,COUNTA(Quest!B:B)))</f>
        <v>Settle a Debt</v>
      </c>
      <c r="E36" s="52" t="str">
        <f t="array" aca="1" ref="E36" ca="1">INDEX(Quest!C:C,RANDBETWEEN(2,COUNTA(Quest!C:C)))</f>
        <v>Player Mistaken for Villan</v>
      </c>
      <c r="F36" s="10">
        <f ca="1">VLOOKUP(RANDBETWEEN(1,(SUM(InnMenu!B:B))),InnMenu!A:A,1,TRUE)</f>
        <v>1</v>
      </c>
      <c r="G36" s="140" t="str">
        <f ca="1">VLOOKUP((F36),InnMenu!A:D,3,TRUE)</f>
        <v>Sold Out</v>
      </c>
      <c r="H36" s="141"/>
      <c r="I36" s="53">
        <f ca="1">PRODUCT(VLOOKUP((F36),InnMenu!A:D,4,TRUE),RANDBETWEEN(-20,20)%+1,D22)</f>
        <v>0</v>
      </c>
      <c r="J36" s="14">
        <f ca="1">VLOOKUP(RANDBETWEEN(1, (SUM(Market!B:B))), Market!A:A, 1, TRUE)</f>
        <v>29451</v>
      </c>
      <c r="K36" s="20" t="str">
        <f ca="1">VLOOKUP((J36),Market!A:C,3,TRUE)</f>
        <v>Buffalo, Jerked</v>
      </c>
      <c r="L36" s="21">
        <f ca="1">PRODUCT(VLOOKUP((J36),Market!A:I,9,TRUE),RANDBETWEEN(-20,20)%+1,D22)</f>
        <v>54.917999999999999</v>
      </c>
      <c r="M36" s="14">
        <f ca="1">VLOOKUP(RANDBETWEEN(1,(SUM( Clothing!B:B))),Clothing!A:A,1,TRUE)</f>
        <v>1</v>
      </c>
      <c r="N36" s="20" t="str">
        <f ca="1">VLOOKUP((M36),Clothing!A:I,3,TRUE)</f>
        <v>Sold Out</v>
      </c>
      <c r="O36" s="21">
        <f ca="1">PRODUCT(VLOOKUP((M36),Clothing!A:I,9,TRUE),RANDBETWEEN(-20,20)%+1,D22)</f>
        <v>0</v>
      </c>
      <c r="P36" s="14">
        <f ca="1">VLOOKUP(RANDBETWEEN(1, (SUM(Services!B:B))), Services!A:A, 1, TRUE)</f>
        <v>216</v>
      </c>
      <c r="Q36" s="22" t="str">
        <f ca="1">VLOOKUP((P36),Services!A:C,3,TRUE)</f>
        <v>Parchmentmaker</v>
      </c>
      <c r="R36" s="22" t="str">
        <f ca="1">IF(Q36="Sold Out", "—", NPCs!P20)</f>
        <v>Dwarf (Hill)</v>
      </c>
      <c r="S36" s="44">
        <f ca="1">IF(Q36="Sold Out", "—", PRODUCT(VLOOKUP((P36),Services!A:I,9,TRUE),RANDBETWEEN(-20,20)%+1,D22))</f>
        <v>0.29492999999999997</v>
      </c>
      <c r="T36" s="138" t="e">
        <f t="array" aca="1" ref="T36" ca="1">IF(Q36="Sold Out", "—", _xludf.TEXTJOIN(" ",TRUE, INDEX(NPCs!A:A,RANDBETWEEN(2,COUNTA(NPCs!A:A))), INDEX(NPCs!B:B,RANDBETWEEN(2,COUNTA(NPCs!B:B)))))</f>
        <v>#NAME?</v>
      </c>
      <c r="U36" s="139"/>
      <c r="V36" s="45" t="str">
        <f ca="1">VLOOKUP((P36),Services!A:I,6,TRUE)</f>
        <v>Expert</v>
      </c>
      <c r="W36" s="14">
        <f ca="1">VLOOKUP(RANDBETWEEN(1, (SUM(GeneralStore!B:B))), GeneralStore!A:A, 1, TRUE)</f>
        <v>82661</v>
      </c>
      <c r="X36" s="20" t="str">
        <f ca="1">VLOOKUP((W36),GeneralStore!A:F,3,TRUE)</f>
        <v>Hacksaw, Superior</v>
      </c>
      <c r="Y36" s="21">
        <f ca="1">PRODUCT(VLOOKUP((W36),GeneralStore!A:I,9,TRUE),RANDBETWEEN(-20,20)%+1,D22)</f>
        <v>18.532</v>
      </c>
      <c r="Z36" s="14"/>
    </row>
    <row r="37" spans="1:26" ht="14.4">
      <c r="A37" s="26"/>
      <c r="B37" s="54" t="e">
        <f t="array" aca="1" ref="B37" ca="1">_xludf.TEXTJOIN(" ",TRUE, INDEX(NPCs!A:A,RANDBETWEEN(2,COUNTA(NPCs!A:A))), INDEX(NPCs!B:B,RANDBETWEEN(2,COUNTA(NPCs!B:B))))</f>
        <v>#NAME?</v>
      </c>
      <c r="C37" s="55" t="str">
        <f ca="1">NPCs!P39</f>
        <v>Dwarf (Hill)</v>
      </c>
      <c r="D37" s="56" t="str">
        <f t="array" aca="1" ref="D37" ca="1">INDEX(Quest!B:B,RANDBETWEEN(2,COUNTA(Quest!B:B)))</f>
        <v>Settle a Debt</v>
      </c>
      <c r="E37" s="56" t="str">
        <f t="array" aca="1" ref="E37" ca="1">INDEX(Quest!C:C,RANDBETWEEN(2,COUNTA(Quest!C:C)))</f>
        <v>Mystery Man/Woman</v>
      </c>
      <c r="F37" s="29">
        <f ca="1">VLOOKUP(RANDBETWEEN(1,(SUM(InnMenu!B:B))),InnMenu!A:A,1,TRUE)</f>
        <v>1</v>
      </c>
      <c r="G37" s="132" t="str">
        <f ca="1">VLOOKUP((F41),InnMenu!E:J,3,TRUE)</f>
        <v>Sold Out</v>
      </c>
      <c r="H37" s="133"/>
      <c r="I37" s="57">
        <f ca="1">PRODUCT(VLOOKUP((F41),InnMenu!E:J,4,TRUE),RANDBETWEEN(-20,20)%+1,D22)</f>
        <v>0</v>
      </c>
      <c r="J37" s="14">
        <f ca="1">VLOOKUP(RANDBETWEEN(1, (SUM(Market!B:B))), Market!A:A, 1, TRUE)</f>
        <v>1</v>
      </c>
      <c r="K37" s="20" t="str">
        <f ca="1">VLOOKUP((J37),Market!A:C,3,TRUE)</f>
        <v>Sold Out</v>
      </c>
      <c r="L37" s="21">
        <f ca="1">PRODUCT(VLOOKUP((J37),Market!A:I,9,TRUE),RANDBETWEEN(-20,20)%+1,D22)</f>
        <v>0</v>
      </c>
      <c r="M37" s="14">
        <f ca="1">VLOOKUP(RANDBETWEEN(1,(SUM( Clothing!B:B))),Clothing!A:A,1,TRUE)</f>
        <v>38786</v>
      </c>
      <c r="N37" s="20" t="str">
        <f ca="1">VLOOKUP((M37),Clothing!A:I,3,TRUE)</f>
        <v>Dress, Peasant</v>
      </c>
      <c r="O37" s="21">
        <f ca="1">PRODUCT(VLOOKUP((M37),Clothing!A:I,9,TRUE),RANDBETWEEN(-20,20)%+1,D22)</f>
        <v>0.58194999999999997</v>
      </c>
      <c r="P37" s="14">
        <f ca="1">VLOOKUP(RANDBETWEEN(1, (SUM(Services!B:B))), Services!A:A, 1, TRUE)</f>
        <v>1</v>
      </c>
      <c r="Q37" s="24" t="str">
        <f ca="1">VLOOKUP((P37),Services!A:C,3,TRUE)</f>
        <v>Sold Out</v>
      </c>
      <c r="R37" s="24" t="str">
        <f ca="1">IF(Q37="Sold Out", "—", NPCs!P21)</f>
        <v>—</v>
      </c>
      <c r="S37" s="46" t="str">
        <f ca="1">IF(Q37="Sold Out", "—", PRODUCT(VLOOKUP((P37),Services!A:I,9,TRUE),RANDBETWEEN(-20,20)%+1,D22))</f>
        <v>—</v>
      </c>
      <c r="T37" s="140" t="str">
        <f t="array" aca="1" ref="T37" ca="1">IF(Q37="Sold Out", "—", _xludf.TEXTJOIN(" ",TRUE, INDEX(NPCs!A:A,RANDBETWEEN(2,COUNTA(NPCs!A:A))), INDEX(NPCs!B:B,RANDBETWEEN(2,COUNTA(NPCs!B:B)))))</f>
        <v>—</v>
      </c>
      <c r="U37" s="141"/>
      <c r="V37" s="47" t="str">
        <f ca="1">VLOOKUP((P37),Services!A:I,6,TRUE)</f>
        <v>—</v>
      </c>
      <c r="W37" s="14">
        <f ca="1">VLOOKUP(RANDBETWEEN(1, (SUM(GeneralStore!B:B))), GeneralStore!A:A, 1, TRUE)</f>
        <v>50461</v>
      </c>
      <c r="X37" s="20" t="str">
        <f ca="1">VLOOKUP((W37),GeneralStore!A:F,3,TRUE)</f>
        <v>Candle Mold</v>
      </c>
      <c r="Y37" s="21">
        <f ca="1">PRODUCT(VLOOKUP((W37),GeneralStore!A:I,9,TRUE),RANDBETWEEN(-20,20)%+1,D22)</f>
        <v>1.3695599999999999</v>
      </c>
      <c r="Z37" s="14"/>
    </row>
    <row r="38" spans="1:26" ht="14.4">
      <c r="A38" s="26"/>
      <c r="B38" s="50"/>
      <c r="C38" s="51"/>
      <c r="D38" s="52"/>
      <c r="E38" s="52"/>
      <c r="F38" s="29">
        <f ca="1">VLOOKUP(RANDBETWEEN(1,(SUM(InnMenu!B:B))),InnMenu!A:A,1,TRUE)</f>
        <v>165.1</v>
      </c>
      <c r="G38" s="134" t="str">
        <f ca="1">VLOOKUP((F42),InnMenu!E:J,3,TRUE)</f>
        <v>Rum and Mango Cone</v>
      </c>
      <c r="H38" s="135"/>
      <c r="I38" s="58">
        <f ca="1">PRODUCT(VLOOKUP((F42),InnMenu!E:J,4,TRUE),RANDBETWEEN(-20,20)%+1,D22)</f>
        <v>0.65539999999999987</v>
      </c>
      <c r="J38" s="14">
        <f ca="1">VLOOKUP(RANDBETWEEN(1, (SUM(Market!B:B))), Market!A:A, 1, TRUE)</f>
        <v>86516</v>
      </c>
      <c r="K38" s="20" t="str">
        <f ca="1">VLOOKUP((J38),Market!A:C,3,TRUE)</f>
        <v>Gold</v>
      </c>
      <c r="L38" s="21">
        <f ca="1">PRODUCT(VLOOKUP((J38),Market!A:I,9,TRUE),RANDBETWEEN(-20,20)%+1,D22)</f>
        <v>54.239999999999995</v>
      </c>
      <c r="M38" s="14">
        <f ca="1">VLOOKUP(RANDBETWEEN(1,(SUM( Clothing!B:B))),Clothing!A:A,1,TRUE)</f>
        <v>69686</v>
      </c>
      <c r="N38" s="20" t="str">
        <f ca="1">VLOOKUP((M38),Clothing!A:I,3,TRUE)</f>
        <v>Tunic, Cotton</v>
      </c>
      <c r="O38" s="21">
        <f ca="1">PRODUCT(VLOOKUP((M38),Clothing!A:I,9,TRUE),RANDBETWEEN(-20,20)%+1,D22)</f>
        <v>0.46894999999999992</v>
      </c>
      <c r="P38" s="14">
        <f ca="1">VLOOKUP(RANDBETWEEN(1, (SUM(Services!B:B))), Services!A:A, 1, TRUE)</f>
        <v>245</v>
      </c>
      <c r="Q38" s="22" t="str">
        <f ca="1">VLOOKUP((P38),Services!A:C,3,TRUE)</f>
        <v>Shipwright</v>
      </c>
      <c r="R38" s="22" t="str">
        <f ca="1">IF(Q38="Sold Out", "—", NPCs!P22)</f>
        <v>Dwarf (Mountain)</v>
      </c>
      <c r="S38" s="44">
        <f ca="1">IF(Q38="Sold Out", "—", PRODUCT(VLOOKUP((P38),Services!A:I,9,TRUE),RANDBETWEEN(-20,20)%+1,D22))</f>
        <v>1.1638999999999999</v>
      </c>
      <c r="T38" s="138" t="e">
        <f t="array" aca="1" ref="T38" ca="1">IF(Q38="Sold Out", "—", _xludf.TEXTJOIN(" ",TRUE, INDEX(NPCs!A:A,RANDBETWEEN(2,COUNTA(NPCs!A:A))), INDEX(NPCs!B:B,RANDBETWEEN(2,COUNTA(NPCs!B:B)))))</f>
        <v>#NAME?</v>
      </c>
      <c r="U38" s="139"/>
      <c r="V38" s="45" t="str">
        <f ca="1">VLOOKUP((P38),Services!A:I,6,TRUE)</f>
        <v>Expert</v>
      </c>
      <c r="W38" s="14">
        <f ca="1">VLOOKUP(RANDBETWEEN(1, (SUM(GeneralStore!B:B))), GeneralStore!A:A, 1, TRUE)</f>
        <v>112961</v>
      </c>
      <c r="X38" s="20" t="str">
        <f ca="1">VLOOKUP((W38),GeneralStore!A:F,3,TRUE)</f>
        <v>Magnifying Glass</v>
      </c>
      <c r="Y38" s="21">
        <f ca="1">PRODUCT(VLOOKUP((W38),GeneralStore!A:I,9,TRUE),RANDBETWEEN(-20,20)%+1,D22)</f>
        <v>127.68999999999997</v>
      </c>
      <c r="Z38" s="14"/>
    </row>
    <row r="39" spans="1:26" ht="14.4">
      <c r="A39" s="26"/>
      <c r="B39" s="50"/>
      <c r="C39" s="51"/>
      <c r="D39" s="52"/>
      <c r="E39" s="52"/>
      <c r="F39" s="29">
        <f ca="1">VLOOKUP(RANDBETWEEN(1,(SUM(InnMenu!B:B))),InnMenu!A:A,1,TRUE)</f>
        <v>107.1</v>
      </c>
      <c r="G39" s="29"/>
      <c r="H39" s="29"/>
      <c r="I39" s="26"/>
      <c r="J39" s="14">
        <f ca="1">VLOOKUP(RANDBETWEEN(1, (SUM(Market!B:B))), Market!A:A, 1, TRUE)</f>
        <v>90791</v>
      </c>
      <c r="K39" s="20" t="str">
        <f ca="1">VLOOKUP((J39),Market!A:C,3,TRUE)</f>
        <v>Ox</v>
      </c>
      <c r="L39" s="21">
        <f ca="1">PRODUCT(VLOOKUP((J39),Market!A:I,9,TRUE),RANDBETWEEN(-20,20)%+1,D22)</f>
        <v>16.271999999999998</v>
      </c>
      <c r="M39" s="14">
        <f ca="1">VLOOKUP(RANDBETWEEN(1,(SUM( Clothing!B:B))),Clothing!A:A,1,TRUE)</f>
        <v>61236</v>
      </c>
      <c r="N39" s="20" t="str">
        <f ca="1">VLOOKUP((M39),Clothing!A:I,3,TRUE)</f>
        <v>Shirt, Sackcloth</v>
      </c>
      <c r="O39" s="21">
        <f ca="1">PRODUCT(VLOOKUP((M39),Clothing!A:I,9,TRUE),RANDBETWEEN(-20,20)%+1,D22)</f>
        <v>6.7234999999999989E-2</v>
      </c>
      <c r="P39" s="14">
        <f ca="1">VLOOKUP(RANDBETWEEN(1, (SUM(Services!B:B))), Services!A:A, 1, TRUE)</f>
        <v>207</v>
      </c>
      <c r="Q39" s="24" t="str">
        <f ca="1">VLOOKUP((P39),Services!A:C,3,TRUE)</f>
        <v>Miller</v>
      </c>
      <c r="R39" s="24" t="str">
        <f ca="1">IF(Q39="Sold Out", "—", NPCs!P23)</f>
        <v>Dragonborn</v>
      </c>
      <c r="S39" s="46">
        <f ca="1">IF(Q39="Sold Out", "—", PRODUCT(VLOOKUP((P39),Services!A:I,9,TRUE),RANDBETWEEN(-20,20)%+1,D22))</f>
        <v>0.54239999999999988</v>
      </c>
      <c r="T39" s="140" t="e">
        <f t="array" aca="1" ref="T39" ca="1">IF(Q39="Sold Out", "—", _xludf.TEXTJOIN(" ",TRUE, INDEX(NPCs!A:A,RANDBETWEEN(2,COUNTA(NPCs!A:A))), INDEX(NPCs!B:B,RANDBETWEEN(2,COUNTA(NPCs!B:B)))))</f>
        <v>#NAME?</v>
      </c>
      <c r="U39" s="141"/>
      <c r="V39" s="47" t="str">
        <f ca="1">VLOOKUP((P39),Services!A:I,6,TRUE)</f>
        <v>Expert</v>
      </c>
      <c r="W39" s="14">
        <f ca="1">VLOOKUP(RANDBETWEEN(1, (SUM(GeneralStore!B:B))), GeneralStore!A:A, 1, TRUE)</f>
        <v>176961</v>
      </c>
      <c r="X39" s="20" t="str">
        <f ca="1">VLOOKUP((W39),GeneralStore!A:F,3,TRUE)</f>
        <v>Tankard</v>
      </c>
      <c r="Y39" s="21">
        <f ca="1">PRODUCT(VLOOKUP((W39),GeneralStore!A:I,9,TRUE),RANDBETWEEN(-20,20)%+1,D22)</f>
        <v>1.017E-2</v>
      </c>
      <c r="Z39" s="14"/>
    </row>
    <row r="40" spans="1:26" ht="24">
      <c r="A40" s="26"/>
      <c r="B40" s="59" t="s">
        <v>48</v>
      </c>
      <c r="C40" s="51"/>
      <c r="D40" s="52"/>
      <c r="E40" s="52"/>
      <c r="F40" s="29">
        <f ca="1">VLOOKUP(RANDBETWEEN(1,(SUM(InnMenu!B:B))),InnMenu!A:A,1,TRUE)</f>
        <v>1</v>
      </c>
      <c r="G40" s="30" t="s">
        <v>49</v>
      </c>
      <c r="H40" s="30" t="s">
        <v>50</v>
      </c>
      <c r="I40" s="26"/>
      <c r="J40" s="14"/>
      <c r="K40" s="41" t="s">
        <v>38</v>
      </c>
      <c r="L40" s="42">
        <f ca="1">RANDBETWEEN(5,10)*5*D22</f>
        <v>50.849999999999994</v>
      </c>
      <c r="M40" s="14">
        <f ca="1">VLOOKUP(RANDBETWEEN(1,(SUM( Clothing!B:B))),Clothing!A:A,1,TRUE)</f>
        <v>31186</v>
      </c>
      <c r="N40" s="20" t="str">
        <f ca="1">VLOOKUP((M40),Clothing!A:I,3,TRUE)</f>
        <v>Coat/Jacket, Cotton</v>
      </c>
      <c r="O40" s="21">
        <f ca="1">PRODUCT(VLOOKUP((M40),Clothing!A:I,9,TRUE),RANDBETWEEN(-20,20)%+1,D22)</f>
        <v>0.72545999999999999</v>
      </c>
      <c r="P40" s="14">
        <f ca="1">VLOOKUP(RANDBETWEEN(1, (SUM(Services!B:B))), Services!A:A, 1, TRUE)</f>
        <v>223</v>
      </c>
      <c r="Q40" s="22" t="str">
        <f ca="1">VLOOKUP((P40),Services!A:C,3,TRUE)</f>
        <v>Porter</v>
      </c>
      <c r="R40" s="22" t="str">
        <f ca="1">IF(Q40="Sold Out", "—", NPCs!P24)</f>
        <v>Dwarf (Hill)</v>
      </c>
      <c r="S40" s="44">
        <f ca="1">IF(Q40="Sold Out", "—", PRODUCT(VLOOKUP((P40),Services!A:I,9,TRUE),RANDBETWEEN(-20,20)%+1,D22))</f>
        <v>0.11413</v>
      </c>
      <c r="T40" s="138" t="e">
        <f t="array" aca="1" ref="T40" ca="1">IF(Q40="Sold Out", "—", _xludf.TEXTJOIN(" ",TRUE, INDEX(NPCs!A:A,RANDBETWEEN(2,COUNTA(NPCs!A:A))), INDEX(NPCs!B:B,RANDBETWEEN(2,COUNTA(NPCs!B:B)))))</f>
        <v>#NAME?</v>
      </c>
      <c r="U40" s="139"/>
      <c r="V40" s="45" t="str">
        <f ca="1">VLOOKUP((P40),Services!A:I,6,TRUE)</f>
        <v>Commoner</v>
      </c>
      <c r="W40" s="14">
        <f ca="1">VLOOKUP(RANDBETWEEN(1, (SUM(GeneralStore!B:B))), GeneralStore!A:A, 1, TRUE)</f>
        <v>198966</v>
      </c>
      <c r="X40" s="20" t="str">
        <f ca="1">VLOOKUP((W40),GeneralStore!A:F,3,TRUE)</f>
        <v>Wildroot</v>
      </c>
      <c r="Y40" s="21">
        <f ca="1">PRODUCT(VLOOKUP((W40),GeneralStore!A:I,9,TRUE),RANDBETWEEN(-20,20)%+1,D22)</f>
        <v>25.99</v>
      </c>
      <c r="Z40" s="14"/>
    </row>
    <row r="41" spans="1:26" ht="14.4">
      <c r="A41" s="26"/>
      <c r="B41" s="60" t="s">
        <v>51</v>
      </c>
      <c r="C41" s="61" t="s">
        <v>52</v>
      </c>
      <c r="D41" s="62" t="s">
        <v>53</v>
      </c>
      <c r="E41" s="62" t="s">
        <v>54</v>
      </c>
      <c r="F41" s="29">
        <f ca="1">VLOOKUP(RANDBETWEEN(1,(SUM(InnMenu!F:F))),InnMenu!E:E,1,TRUE)</f>
        <v>1</v>
      </c>
      <c r="G41" s="49" t="str">
        <f ca="1">VLOOKUP((F45),InnMenu!J:M,3,TRUE)</f>
        <v xml:space="preserve">Stable </v>
      </c>
      <c r="H41" s="49">
        <f ca="1">PRODUCT(VLOOKUP((F45),InnMenu!J:M,4,TRUE),RANDBETWEEN(-20,20)%+1,D22)</f>
        <v>1.2317</v>
      </c>
      <c r="I41" s="26"/>
      <c r="J41" s="14"/>
      <c r="K41" s="63"/>
      <c r="L41" s="64"/>
      <c r="M41" s="14">
        <f ca="1">VLOOKUP(RANDBETWEEN(1,(SUM( Clothing!B:B))),Clothing!A:A,1,TRUE)</f>
        <v>41786</v>
      </c>
      <c r="N41" s="20" t="str">
        <f ca="1">VLOOKUP((M41),Clothing!A:I,3,TRUE)</f>
        <v>Full Cape</v>
      </c>
      <c r="O41" s="21">
        <f ca="1">PRODUCT(VLOOKUP((M41),Clothing!A:I,9,TRUE),RANDBETWEEN(-20,20)%+1,D22)</f>
        <v>1.1638999999999999</v>
      </c>
      <c r="P41" s="14">
        <f ca="1">VLOOKUP(RANDBETWEEN(1, (SUM(Services!B:B))), Services!A:A, 1, TRUE)</f>
        <v>1</v>
      </c>
      <c r="Q41" s="24" t="str">
        <f ca="1">VLOOKUP((P41),Services!A:C,3,TRUE)</f>
        <v>Sold Out</v>
      </c>
      <c r="R41" s="24" t="str">
        <f ca="1">IF(Q41="Sold Out", "—", NPCs!P25)</f>
        <v>—</v>
      </c>
      <c r="S41" s="46" t="str">
        <f ca="1">IF(Q41="Sold Out", "—", PRODUCT(VLOOKUP((P41),Services!A:I,9,TRUE),RANDBETWEEN(-20,20)%+1,D22))</f>
        <v>—</v>
      </c>
      <c r="T41" s="140" t="str">
        <f t="array" aca="1" ref="T41" ca="1">IF(Q41="Sold Out", "—", _xludf.TEXTJOIN(" ",TRUE, INDEX(NPCs!A:A,RANDBETWEEN(2,COUNTA(NPCs!A:A))), INDEX(NPCs!B:B,RANDBETWEEN(2,COUNTA(NPCs!B:B)))))</f>
        <v>—</v>
      </c>
      <c r="U41" s="141"/>
      <c r="V41" s="47" t="str">
        <f ca="1">VLOOKUP((P41),Services!A:I,6,TRUE)</f>
        <v>—</v>
      </c>
      <c r="W41" s="14">
        <f ca="1">VLOOKUP(RANDBETWEEN(1, (SUM(GeneralStore!B:B))), GeneralStore!A:A, 1, TRUE)</f>
        <v>1</v>
      </c>
      <c r="X41" s="20" t="str">
        <f ca="1">VLOOKUP((W41),GeneralStore!A:F,3,TRUE)</f>
        <v>Sold Out</v>
      </c>
      <c r="Y41" s="21">
        <f ca="1">PRODUCT(VLOOKUP((W41),GeneralStore!A:I,9,TRUE),RANDBETWEEN(-20,20)%+1,D22)</f>
        <v>0</v>
      </c>
      <c r="Z41" s="14"/>
    </row>
    <row r="42" spans="1:26" ht="14.4">
      <c r="A42" s="26"/>
      <c r="B42" s="65">
        <f t="array" aca="1" ref="B42" ca="1">INDEX(TownInfo!J:J,RANDBETWEEN(2,COUNTA(TownInfo!J:J)))</f>
        <v>255</v>
      </c>
      <c r="C42" s="65" t="str">
        <f t="array" aca="1" ref="C42" ca="1">INDEX(TownInfo!K:K,RANDBETWEEN(2,COUNTA(TownInfo!K:K)))</f>
        <v>2 (winter)</v>
      </c>
      <c r="D42" s="65">
        <f t="array" aca="1" ref="D42" ca="1">INDEX(TownInfo!L:L,RANDBETWEEN(2,COUNTA(TownInfo!L:L)))</f>
        <v>13</v>
      </c>
      <c r="E42" s="50" t="str">
        <f t="array" aca="1" ref="E42" ca="1">INDEX(TownInfo!M:M,RANDBETWEEN(2,COUNTA(TownInfo!M:M)))</f>
        <v>Accident</v>
      </c>
      <c r="F42" s="29">
        <f ca="1">VLOOKUP(RANDBETWEEN(1,(SUM(InnMenu!F:F))),InnMenu!E:E,1,TRUE)</f>
        <v>105.39999999999999</v>
      </c>
      <c r="G42" s="49" t="str">
        <f ca="1">VLOOKUP((F46),InnMenu!J:M,3,TRUE)</f>
        <v>Sold Out</v>
      </c>
      <c r="H42" s="49">
        <f ca="1">PRODUCT(VLOOKUP((F46),InnMenu!J:M,4,TRUE),RANDBETWEEN(-20,20)%+1,D22)</f>
        <v>0</v>
      </c>
      <c r="I42" s="26"/>
      <c r="J42" s="14"/>
      <c r="K42" s="66" t="s">
        <v>55</v>
      </c>
      <c r="L42" s="67" t="s">
        <v>14</v>
      </c>
      <c r="M42" s="14">
        <f ca="1">VLOOKUP(RANDBETWEEN(1,(SUM( Clothing!B:B))),Clothing!A:A,1,TRUE)</f>
        <v>56011</v>
      </c>
      <c r="N42" s="20" t="str">
        <f ca="1">VLOOKUP((M42),Clothing!A:I,3,TRUE)</f>
        <v>Robe, Sackcloth</v>
      </c>
      <c r="O42" s="21">
        <f ca="1">PRODUCT(VLOOKUP((M42),Clothing!A:I,9,TRUE),RANDBETWEEN(-20,20)%+1,D22)</f>
        <v>0.11299999999999999</v>
      </c>
      <c r="P42" s="14">
        <f ca="1">VLOOKUP(RANDBETWEEN(1, (SUM(Services!B:B))), Services!A:A, 1, TRUE)</f>
        <v>220</v>
      </c>
      <c r="Q42" s="22" t="str">
        <f ca="1">VLOOKUP((P42),Services!A:C,3,TRUE)</f>
        <v>Polisher/Cleaner</v>
      </c>
      <c r="R42" s="22" t="str">
        <f ca="1">IF(Q42="Sold Out", "—", NPCs!P26)</f>
        <v>Dwarf (Mountain)</v>
      </c>
      <c r="S42" s="44">
        <f ca="1">IF(Q42="Sold Out", "—", PRODUCT(VLOOKUP((P42),Services!A:I,9,TRUE),RANDBETWEEN(-20,20)%+1,D22))</f>
        <v>0.10576799999999999</v>
      </c>
      <c r="T42" s="138" t="e">
        <f t="array" aca="1" ref="T42" ca="1">IF(Q42="Sold Out", "—", _xludf.TEXTJOIN(" ",TRUE, INDEX(NPCs!A:A,RANDBETWEEN(2,COUNTA(NPCs!A:A))), INDEX(NPCs!B:B,RANDBETWEEN(2,COUNTA(NPCs!B:B)))))</f>
        <v>#NAME?</v>
      </c>
      <c r="U42" s="139"/>
      <c r="V42" s="45" t="str">
        <f ca="1">VLOOKUP((P42),Services!A:I,6,TRUE)</f>
        <v>Commoner</v>
      </c>
      <c r="W42" s="14">
        <f ca="1">VLOOKUP(RANDBETWEEN(1, (SUM(GeneralStore!B:B))), GeneralStore!A:A, 1, TRUE)</f>
        <v>15560.999999999998</v>
      </c>
      <c r="X42" s="20" t="str">
        <f ca="1">VLOOKUP((W42),GeneralStore!A:F,3,TRUE)</f>
        <v>Alchemist's Fire (Flask)</v>
      </c>
      <c r="Y42" s="21">
        <f ca="1">PRODUCT(VLOOKUP((W42),GeneralStore!A:I,9,TRUE),RANDBETWEEN(-20,20)%+1,D22)</f>
        <v>58.759999999999991</v>
      </c>
      <c r="Z42" s="14"/>
    </row>
    <row r="43" spans="1:26" ht="16.2">
      <c r="A43" s="26"/>
      <c r="B43" s="65">
        <f t="array" aca="1" ref="B43" ca="1">INDEX(TownInfo!J:J,RANDBETWEEN(2,COUNTA(TownInfo!J:J)))</f>
        <v>261</v>
      </c>
      <c r="C43" s="65" t="str">
        <f t="array" aca="1" ref="C43" ca="1">INDEX(TownInfo!K:K,RANDBETWEEN(2,COUNTA(TownInfo!K:K)))</f>
        <v>2 (winter)</v>
      </c>
      <c r="D43" s="65">
        <f t="array" aca="1" ref="D43" ca="1">INDEX(TownInfo!L:L,RANDBETWEEN(2,COUNTA(TownInfo!L:L)))</f>
        <v>30</v>
      </c>
      <c r="E43" s="50" t="str">
        <f t="array" aca="1" ref="E43" ca="1">INDEX(TownInfo!M:M,RANDBETWEEN(2,COUNTA(TownInfo!M:M)))</f>
        <v>Bad Harvest</v>
      </c>
      <c r="F43" s="29"/>
      <c r="G43" s="49" t="str">
        <f ca="1">VLOOKUP((F47),InnMenu!J:M,3,TRUE)</f>
        <v>Sold Out</v>
      </c>
      <c r="H43" s="49">
        <f ca="1">PRODUCT(VLOOKUP((F47),InnMenu!J:M,4,TRUE),RANDBETWEEN(-20,20)%+1,D22)</f>
        <v>0</v>
      </c>
      <c r="I43" s="26"/>
      <c r="J43" s="68">
        <f ca="1">VLOOKUP(RANDBETWEEN(1, (SUM(Market!L:L))), Market!K:K, 1, TRUE)</f>
        <v>159</v>
      </c>
      <c r="K43" s="69" t="str">
        <f ca="1">VLOOKUP((J43),Market!K:M,3,TRUE)</f>
        <v>A dead sprite inside a clear glass bottle</v>
      </c>
      <c r="L43" s="21">
        <f ca="1">PRODUCT(VLOOKUP((J43),Market!K:S,9,TRUE),RANDBETWEEN(-20,20)%+1,D22)</f>
        <v>0.12204000000000001</v>
      </c>
      <c r="M43" s="14">
        <f ca="1">VLOOKUP(RANDBETWEEN(1,(SUM( Clothing!B:B))),Clothing!A:A,1,TRUE)</f>
        <v>52911</v>
      </c>
      <c r="N43" s="20" t="str">
        <f ca="1">VLOOKUP((M43),Clothing!A:I,3,TRUE)</f>
        <v>Knee Pads</v>
      </c>
      <c r="O43" s="21">
        <f ca="1">PRODUCT(VLOOKUP((M43),Clothing!A:I,9,TRUE),RANDBETWEEN(-20,20)%+1,D22)</f>
        <v>0.34916999999999998</v>
      </c>
      <c r="P43" s="14">
        <f ca="1">VLOOKUP(RANDBETWEEN(1, (SUM(Services!B:B))), Services!A:A, 1, TRUE)</f>
        <v>133</v>
      </c>
      <c r="Q43" s="24" t="str">
        <f ca="1">VLOOKUP((P43),Services!A:C,3,TRUE)</f>
        <v>Engineer</v>
      </c>
      <c r="R43" s="24" t="str">
        <f ca="1">IF(Q43="Sold Out", "—", NPCs!P27)</f>
        <v>Human</v>
      </c>
      <c r="S43" s="46">
        <f ca="1">IF(Q43="Sold Out", "—", PRODUCT(VLOOKUP((P43),Services!A:I,9,TRUE),RANDBETWEEN(-20,20)%+1,D22))</f>
        <v>0.46894999999999992</v>
      </c>
      <c r="T43" s="140" t="e">
        <f t="array" aca="1" ref="T43" ca="1">IF(Q43="Sold Out", "—", _xludf.TEXTJOIN(" ",TRUE, INDEX(NPCs!A:A,RANDBETWEEN(2,COUNTA(NPCs!A:A))), INDEX(NPCs!B:B,RANDBETWEEN(2,COUNTA(NPCs!B:B)))))</f>
        <v>#NAME?</v>
      </c>
      <c r="U43" s="141"/>
      <c r="V43" s="47" t="str">
        <f ca="1">VLOOKUP((P43),Services!A:I,6,TRUE)</f>
        <v>Expert</v>
      </c>
      <c r="W43" s="14">
        <f ca="1">VLOOKUP(RANDBETWEEN(1, (SUM(GeneralStore!B:B))), GeneralStore!A:A, 1, TRUE)</f>
        <v>107161</v>
      </c>
      <c r="X43" s="20" t="str">
        <f ca="1">VLOOKUP((W43),GeneralStore!A:F,3,TRUE)</f>
        <v>Ladder (10-Foot)</v>
      </c>
      <c r="Y43" s="21">
        <f ca="1">PRODUCT(VLOOKUP((W43),GeneralStore!A:I,9,TRUE),RANDBETWEEN(-20,20)%+1,D22)</f>
        <v>0.12994999999999998</v>
      </c>
      <c r="Z43" s="14"/>
    </row>
    <row r="44" spans="1:26" ht="16.2">
      <c r="A44" s="26"/>
      <c r="B44" s="65">
        <f t="array" aca="1" ref="B44" ca="1">INDEX(TownInfo!J:J,RANDBETWEEN(2,COUNTA(TownInfo!J:J)))</f>
        <v>269</v>
      </c>
      <c r="C44" s="65" t="str">
        <f t="array" aca="1" ref="C44" ca="1">INDEX(TownInfo!K:K,RANDBETWEEN(2,COUNTA(TownInfo!K:K)))</f>
        <v>8 (summer)</v>
      </c>
      <c r="D44" s="65">
        <f t="array" aca="1" ref="D44" ca="1">INDEX(TownInfo!L:L,RANDBETWEEN(2,COUNTA(TownInfo!L:L)))</f>
        <v>4</v>
      </c>
      <c r="E44" s="50" t="str">
        <f t="array" aca="1" ref="E44" ca="1">INDEX(TownInfo!M:M,RANDBETWEEN(2,COUNTA(TownInfo!M:M)))</f>
        <v>Monster Slain</v>
      </c>
      <c r="F44" s="26"/>
      <c r="G44" s="49" t="str">
        <f ca="1">VLOOKUP((F48),InnMenu!J:M,3,TRUE)</f>
        <v>Four Bed Room</v>
      </c>
      <c r="H44" s="49">
        <f ca="1">PRODUCT(VLOOKUP((F48),InnMenu!J:M,4,TRUE),RANDBETWEEN(-20,20)%+1,D22)</f>
        <v>0.35594999999999999</v>
      </c>
      <c r="I44" s="26"/>
      <c r="J44" s="68">
        <f ca="1">VLOOKUP(RANDBETWEEN(1, (SUM(Market!L:L))), Market!K:K, 1, TRUE)</f>
        <v>1</v>
      </c>
      <c r="K44" s="69" t="str">
        <f ca="1">VLOOKUP((J44),Market!K:M,3,TRUE)</f>
        <v>Sold Out</v>
      </c>
      <c r="L44" s="21">
        <f ca="1">PRODUCT(VLOOKUP((J44),Market!K:S,9,TRUE),RANDBETWEEN(-20,20)%+1,D22)</f>
        <v>0</v>
      </c>
      <c r="M44" s="14">
        <f ca="1">VLOOKUP(RANDBETWEEN(1,(SUM( Clothing!B:B))),Clothing!A:A,1,TRUE)</f>
        <v>19836</v>
      </c>
      <c r="N44" s="20" t="str">
        <f ca="1">VLOOKUP((M44),Clothing!A:I,3,TRUE)</f>
        <v>Boots, Riding</v>
      </c>
      <c r="O44" s="21">
        <f ca="1">PRODUCT(VLOOKUP((M44),Clothing!A:I,9,TRUE),RANDBETWEEN(-20,20)%+1,D22)</f>
        <v>1.1525999999999998</v>
      </c>
      <c r="P44" s="14">
        <f ca="1">VLOOKUP(RANDBETWEEN(1, (SUM(Services!B:B))), Services!A:A, 1, TRUE)</f>
        <v>59</v>
      </c>
      <c r="Q44" s="22" t="str">
        <f ca="1">VLOOKUP((P44),Services!A:C,3,TRUE)</f>
        <v>Bowyer</v>
      </c>
      <c r="R44" s="22" t="str">
        <f ca="1">IF(Q44="Sold Out", "—", NPCs!P28)</f>
        <v>Human</v>
      </c>
      <c r="S44" s="44">
        <f ca="1">IF(Q44="Sold Out", "—", PRODUCT(VLOOKUP((P44),Services!A:I,9,TRUE),RANDBETWEEN(-20,20)%+1,D22))</f>
        <v>0.33221999999999996</v>
      </c>
      <c r="T44" s="138" t="e">
        <f t="array" aca="1" ref="T44" ca="1">IF(Q44="Sold Out", "—", _xludf.TEXTJOIN(" ",TRUE, INDEX(NPCs!A:A,RANDBETWEEN(2,COUNTA(NPCs!A:A))), INDEX(NPCs!B:B,RANDBETWEEN(2,COUNTA(NPCs!B:B)))))</f>
        <v>#NAME?</v>
      </c>
      <c r="U44" s="139"/>
      <c r="V44" s="45" t="str">
        <f ca="1">VLOOKUP((P44),Services!A:I,6,TRUE)</f>
        <v>Commoner</v>
      </c>
      <c r="W44" s="14">
        <f ca="1">VLOOKUP(RANDBETWEEN(1, (SUM(GeneralStore!B:B))), GeneralStore!A:A, 1, TRUE)</f>
        <v>58461</v>
      </c>
      <c r="X44" s="20" t="str">
        <f ca="1">VLOOKUP((W44),GeneralStore!A:F,3,TRUE)</f>
        <v>Component Pouch</v>
      </c>
      <c r="Y44" s="21">
        <f ca="1">PRODUCT(VLOOKUP((W44),GeneralStore!A:I,9,TRUE),RANDBETWEEN(-20,20)%+1,D22)</f>
        <v>27.967499999999998</v>
      </c>
      <c r="Z44" s="14"/>
    </row>
    <row r="45" spans="1:26" ht="22.8">
      <c r="A45" s="26"/>
      <c r="B45" s="65">
        <f t="array" aca="1" ref="B45" ca="1">INDEX(TownInfo!J:J,RANDBETWEEN(2,COUNTA(TownInfo!J:J)))</f>
        <v>53</v>
      </c>
      <c r="C45" s="65" t="str">
        <f t="array" aca="1" ref="C45" ca="1">INDEX(TownInfo!K:K,RANDBETWEEN(2,COUNTA(TownInfo!K:K)))</f>
        <v>1 (winter)</v>
      </c>
      <c r="D45" s="65">
        <f t="array" aca="1" ref="D45" ca="1">INDEX(TownInfo!L:L,RANDBETWEEN(2,COUNTA(TownInfo!L:L)))</f>
        <v>23</v>
      </c>
      <c r="E45" s="50" t="str">
        <f t="array" aca="1" ref="E45" ca="1">INDEX(TownInfo!M:M,RANDBETWEEN(2,COUNTA(TownInfo!M:M)))</f>
        <v>Flooding</v>
      </c>
      <c r="F45" s="10">
        <f ca="1">VLOOKUP(RANDBETWEEN(1,(SUM(InnMenu!K:K))),InnMenu!J:J,1,TRUE)</f>
        <v>90.9</v>
      </c>
      <c r="G45" s="49" t="str">
        <f ca="1">VLOOKUP((F49),InnMenu!J:M,3,TRUE)</f>
        <v>Servents Quarters</v>
      </c>
      <c r="H45" s="49">
        <f ca="1">PRODUCT(VLOOKUP((F49),InnMenu!J:M,4,TRUE),RANDBETWEEN(-20,20)%+1,D22)</f>
        <v>0.11526</v>
      </c>
      <c r="I45" s="26"/>
      <c r="J45" s="68">
        <f ca="1">VLOOKUP(RANDBETWEEN(1, (SUM(Market!L:L))), Market!K:K, 1, TRUE)</f>
        <v>374</v>
      </c>
      <c r="K45" s="69" t="str">
        <f ca="1">VLOOKUP((J45),Market!K:M,3,TRUE)</f>
        <v>The centerpiece of a priceless chandelier</v>
      </c>
      <c r="L45" s="21">
        <f ca="1">PRODUCT(VLOOKUP((J45),Market!K:S,9,TRUE),RANDBETWEEN(-20,20)%+1,D22)</f>
        <v>9.3789999999999998E-2</v>
      </c>
      <c r="M45" s="14">
        <f ca="1">VLOOKUP(RANDBETWEEN(1,(SUM( Clothing!B:B))),Clothing!A:A,1,TRUE)</f>
        <v>22836</v>
      </c>
      <c r="N45" s="20" t="str">
        <f ca="1">VLOOKUP((M45),Clothing!A:I,3,TRUE)</f>
        <v>Buckle (Large), Plain</v>
      </c>
      <c r="O45" s="21">
        <f ca="1">PRODUCT(VLOOKUP((M45),Clothing!A:I,9,TRUE),RANDBETWEEN(-20,20)%+1,D22)</f>
        <v>0.20792000000000002</v>
      </c>
      <c r="P45" s="14">
        <f ca="1">VLOOKUP(RANDBETWEEN(1, (SUM(Services!B:B))), Services!A:A, 1, TRUE)</f>
        <v>45</v>
      </c>
      <c r="Q45" s="24" t="str">
        <f ca="1">VLOOKUP((P45),Services!A:C,3,TRUE)</f>
        <v>Apothecary</v>
      </c>
      <c r="R45" s="24" t="str">
        <f ca="1">IF(Q45="Sold Out", "—", NPCs!P29)</f>
        <v>Dwarf (Hill)</v>
      </c>
      <c r="S45" s="46">
        <f ca="1">IF(Q45="Sold Out", "—", PRODUCT(VLOOKUP((P45),Services!A:I,9,TRUE),RANDBETWEEN(-20,20)%+1,D22))</f>
        <v>1.0283</v>
      </c>
      <c r="T45" s="140" t="e">
        <f t="array" aca="1" ref="T45" ca="1">IF(Q45="Sold Out", "—", _xludf.TEXTJOIN(" ",TRUE, INDEX(NPCs!A:A,RANDBETWEEN(2,COUNTA(NPCs!A:A))), INDEX(NPCs!B:B,RANDBETWEEN(2,COUNTA(NPCs!B:B)))))</f>
        <v>#NAME?</v>
      </c>
      <c r="U45" s="141"/>
      <c r="V45" s="47" t="str">
        <f ca="1">VLOOKUP((P45),Services!A:I,6,TRUE)</f>
        <v>Expert</v>
      </c>
      <c r="W45" s="14">
        <f ca="1">VLOOKUP(RANDBETWEEN(1, (SUM(GeneralStore!B:B))), GeneralStore!A:A, 1, TRUE)</f>
        <v>200166</v>
      </c>
      <c r="X45" s="20" t="str">
        <f ca="1">VLOOKUP((W45),GeneralStore!A:F,3,TRUE)</f>
        <v>Winch, Portable, Str 20</v>
      </c>
      <c r="Y45" s="21">
        <f ca="1">PRODUCT(VLOOKUP((W45),GeneralStore!A:I,9,TRUE),RANDBETWEEN(-20,20)%+1,D22)</f>
        <v>46.555999999999997</v>
      </c>
      <c r="Z45" s="14"/>
    </row>
    <row r="46" spans="1:26" ht="22.8">
      <c r="A46" s="26"/>
      <c r="B46" s="65">
        <f t="array" aca="1" ref="B46" ca="1">INDEX(TownInfo!J:J,RANDBETWEEN(2,COUNTA(TownInfo!J:J)))</f>
        <v>92</v>
      </c>
      <c r="C46" s="65" t="str">
        <f t="array" aca="1" ref="C46" ca="1">INDEX(TownInfo!K:K,RANDBETWEEN(2,COUNTA(TownInfo!K:K)))</f>
        <v>7 (summer)</v>
      </c>
      <c r="D46" s="65">
        <f t="array" aca="1" ref="D46" ca="1">INDEX(TownInfo!L:L,RANDBETWEEN(2,COUNTA(TownInfo!L:L)))</f>
        <v>16</v>
      </c>
      <c r="E46" s="50" t="str">
        <f t="array" aca="1" ref="E46" ca="1">INDEX(TownInfo!M:M,RANDBETWEEN(2,COUNTA(TownInfo!M:M)))</f>
        <v>Earthquake, minor</v>
      </c>
      <c r="F46" s="10">
        <f ca="1">VLOOKUP(RANDBETWEEN(1,(SUM(InnMenu!K:K))),InnMenu!J:J,1,TRUE)</f>
        <v>1</v>
      </c>
      <c r="G46" s="70" t="str">
        <f ca="1">VLOOKUP((F50),InnMenu!J:M,3,TRUE)</f>
        <v>Sold Out</v>
      </c>
      <c r="H46" s="70">
        <f ca="1">PRODUCT(VLOOKUP((F50),InnMenu!J:M,4,TRUE),RANDBETWEEN(-20,20)%+1,D22)</f>
        <v>0</v>
      </c>
      <c r="I46" s="26"/>
      <c r="J46" s="68">
        <f ca="1">VLOOKUP(RANDBETWEEN(1, (SUM(Market!L:L))), Market!K:K, 1, TRUE)</f>
        <v>299</v>
      </c>
      <c r="K46" s="69" t="str">
        <f ca="1">VLOOKUP((J46),Market!K:M,3,TRUE)</f>
        <v>A faceless doll made of driftwood</v>
      </c>
      <c r="L46" s="21">
        <f ca="1">PRODUCT(VLOOKUP((J46),Market!K:S,9,TRUE),RANDBETWEEN(-20,20)%+1,D22)</f>
        <v>0.11752</v>
      </c>
      <c r="M46" s="14">
        <f ca="1">VLOOKUP(RANDBETWEEN(1,(SUM( Clothing!B:B))),Clothing!A:A,1,TRUE)</f>
        <v>49911</v>
      </c>
      <c r="N46" s="20" t="str">
        <f ca="1">VLOOKUP((M46),Clothing!A:I,3,TRUE)</f>
        <v>Hood, Cotton</v>
      </c>
      <c r="O46" s="21">
        <f ca="1">PRODUCT(VLOOKUP((M46),Clothing!A:I,9,TRUE),RANDBETWEEN(-20,20)%+1,D22)</f>
        <v>5.7630000000000001E-2</v>
      </c>
      <c r="P46" s="14">
        <f ca="1">VLOOKUP(RANDBETWEEN(1, (SUM(Services!B:B))), Services!A:A, 1, TRUE)</f>
        <v>214</v>
      </c>
      <c r="Q46" s="22" t="str">
        <f ca="1">VLOOKUP((P46),Services!A:C,3,TRUE)</f>
        <v>Painter, Portrait</v>
      </c>
      <c r="R46" s="22" t="str">
        <f ca="1">IF(Q46="Sold Out", "—", NPCs!P30)</f>
        <v>Tiefling (Baalzebul)</v>
      </c>
      <c r="S46" s="44">
        <f ca="1">IF(Q46="Sold Out", "—", PRODUCT(VLOOKUP((P46),Services!A:I,9,TRUE),RANDBETWEEN(-20,20)%+1,D22))</f>
        <v>1.1186999999999998</v>
      </c>
      <c r="T46" s="138" t="e">
        <f t="array" aca="1" ref="T46" ca="1">IF(Q46="Sold Out", "—", _xludf.TEXTJOIN(" ",TRUE, INDEX(NPCs!A:A,RANDBETWEEN(2,COUNTA(NPCs!A:A))), INDEX(NPCs!B:B,RANDBETWEEN(2,COUNTA(NPCs!B:B)))))</f>
        <v>#NAME?</v>
      </c>
      <c r="U46" s="139"/>
      <c r="V46" s="45" t="str">
        <f ca="1">VLOOKUP((P46),Services!A:I,6,TRUE)</f>
        <v>Expert</v>
      </c>
      <c r="W46" s="14">
        <f ca="1">VLOOKUP(RANDBETWEEN(1, (SUM(GeneralStore!B:B))), GeneralStore!A:A, 1, TRUE)</f>
        <v>164961</v>
      </c>
      <c r="X46" s="20" t="str">
        <f ca="1">VLOOKUP((W46),GeneralStore!A:F,3,TRUE)</f>
        <v>Snowshoes</v>
      </c>
      <c r="Y46" s="21">
        <f ca="1">PRODUCT(VLOOKUP((W46),GeneralStore!A:I,9,TRUE),RANDBETWEEN(-20,20)%+1,D22)</f>
        <v>13.559999999999999</v>
      </c>
      <c r="Z46" s="14"/>
    </row>
    <row r="47" spans="1:26" ht="16.2">
      <c r="A47" s="26"/>
      <c r="B47" s="71">
        <f t="array" aca="1" ref="B47" ca="1">INDEX(TownInfo!J:J,RANDBETWEEN(2,COUNTA(TownInfo!J:J)))</f>
        <v>255</v>
      </c>
      <c r="C47" s="71" t="str">
        <f t="array" aca="1" ref="C47" ca="1">INDEX(TownInfo!K:K,RANDBETWEEN(2,COUNTA(TownInfo!K:K)))</f>
        <v>5 (spring)</v>
      </c>
      <c r="D47" s="71">
        <f t="array" aca="1" ref="D47" ca="1">INDEX(TownInfo!L:L,RANDBETWEEN(2,COUNTA(TownInfo!L:L)))</f>
        <v>3</v>
      </c>
      <c r="E47" s="54" t="str">
        <f t="array" aca="1" ref="E47" ca="1">INDEX(TownInfo!M:M,RANDBETWEEN(2,COUNTA(TownInfo!M:M)))</f>
        <v>Peaceful Year</v>
      </c>
      <c r="F47" s="10">
        <f ca="1">VLOOKUP(RANDBETWEEN(1,(SUM(InnMenu!K:K))),InnMenu!J:J,1,TRUE)</f>
        <v>1</v>
      </c>
      <c r="G47" s="26"/>
      <c r="H47" s="26"/>
      <c r="I47" s="26"/>
      <c r="J47" s="68">
        <f ca="1">VLOOKUP(RANDBETWEEN(1, (SUM(Market!L:L))), Market!K:K, 1, TRUE)</f>
        <v>215</v>
      </c>
      <c r="K47" s="69" t="str">
        <f ca="1">VLOOKUP((J47),Market!K:M,3,TRUE)</f>
        <v>A paper fan that won't produce a breeze no matter how hard it's waved</v>
      </c>
      <c r="L47" s="21">
        <f ca="1">PRODUCT(VLOOKUP((J47),Market!K:S,9,TRUE),RANDBETWEEN(-20,20)%+1,D22)</f>
        <v>0.11865000000000001</v>
      </c>
      <c r="M47" s="14">
        <f ca="1">VLOOKUP(RANDBETWEEN(1,(SUM( Clothing!B:B))),Clothing!A:A,1,TRUE)</f>
        <v>64686</v>
      </c>
      <c r="N47" s="20" t="str">
        <f ca="1">VLOOKUP((M47),Clothing!A:I,3,TRUE)</f>
        <v>Shoes, Slippers</v>
      </c>
      <c r="O47" s="21">
        <f ca="1">PRODUCT(VLOOKUP((M47),Clothing!A:I,9,TRUE),RANDBETWEEN(-20,20)%+1,D22)</f>
        <v>9.491999999999999E-2</v>
      </c>
      <c r="P47" s="14">
        <f ca="1">VLOOKUP(RANDBETWEEN(1, (SUM(Services!B:B))), Services!A:A, 1, TRUE)</f>
        <v>117</v>
      </c>
      <c r="Q47" s="24" t="str">
        <f ca="1">VLOOKUP((P47),Services!A:C,3,TRUE)</f>
        <v>Courier (In Town)</v>
      </c>
      <c r="R47" s="24" t="str">
        <f ca="1">IF(Q47="Sold Out", "—", NPCs!P31)</f>
        <v>Dwarf (Hill)</v>
      </c>
      <c r="S47" s="46">
        <f ca="1">IF(Q47="Sold Out", "—", PRODUCT(VLOOKUP((P47),Services!A:I,9,TRUE),RANDBETWEEN(-20,20)%+1,D22))</f>
        <v>1.8983999999999997E-2</v>
      </c>
      <c r="T47" s="140" t="e">
        <f t="array" aca="1" ref="T47" ca="1">IF(Q47="Sold Out", "—", _xludf.TEXTJOIN(" ",TRUE, INDEX(NPCs!A:A,RANDBETWEEN(2,COUNTA(NPCs!A:A))), INDEX(NPCs!B:B,RANDBETWEEN(2,COUNTA(NPCs!B:B)))))</f>
        <v>#NAME?</v>
      </c>
      <c r="U47" s="141"/>
      <c r="V47" s="47" t="str">
        <f ca="1">VLOOKUP((P47),Services!A:I,6,TRUE)</f>
        <v>Commoner</v>
      </c>
      <c r="W47" s="14">
        <f ca="1">VLOOKUP(RANDBETWEEN(1, (SUM(GeneralStore!B:B))), GeneralStore!A:A, 1, TRUE)</f>
        <v>123961</v>
      </c>
      <c r="X47" s="20" t="str">
        <f ca="1">VLOOKUP((W47),GeneralStore!A:F,3,TRUE)</f>
        <v>Music Box</v>
      </c>
      <c r="Y47" s="21">
        <f ca="1">PRODUCT(VLOOKUP((W47),GeneralStore!A:I,9,TRUE),RANDBETWEEN(-20,20)%+1,D22)</f>
        <v>35.1995</v>
      </c>
      <c r="Z47" s="14"/>
    </row>
    <row r="48" spans="1:26" ht="16.2">
      <c r="A48" s="26"/>
      <c r="B48" s="26"/>
      <c r="C48" s="26"/>
      <c r="D48" s="26"/>
      <c r="E48" s="26"/>
      <c r="F48" s="10">
        <f ca="1">VLOOKUP(RANDBETWEEN(1,(SUM(InnMenu!K:K))),InnMenu!J:J,1,TRUE)</f>
        <v>78.900000000000006</v>
      </c>
      <c r="G48" s="26"/>
      <c r="H48" s="26"/>
      <c r="I48" s="26"/>
      <c r="J48" s="68">
        <f ca="1">VLOOKUP(RANDBETWEEN(1, (SUM(Market!L:L))), Market!K:K, 1, TRUE)</f>
        <v>324</v>
      </c>
      <c r="K48" s="69" t="str">
        <f ca="1">VLOOKUP((J48),Market!K:M,3,TRUE)</f>
        <v>A wineskin that refills when interred with a dead person for a night</v>
      </c>
      <c r="L48" s="21">
        <f ca="1">PRODUCT(VLOOKUP((J48),Market!K:S,9,TRUE),RANDBETWEEN(-20,20)%+1,D22)</f>
        <v>0.12994999999999998</v>
      </c>
      <c r="M48" s="14">
        <f ca="1">VLOOKUP(RANDBETWEEN(1,(SUM( Clothing!B:B))),Clothing!A:A,1,TRUE)</f>
        <v>22836</v>
      </c>
      <c r="N48" s="20" t="str">
        <f ca="1">VLOOKUP((M48),Clothing!A:I,3,TRUE)</f>
        <v>Buckle (Large), Plain</v>
      </c>
      <c r="O48" s="21">
        <f ca="1">PRODUCT(VLOOKUP((M48),Clothing!A:I,9,TRUE),RANDBETWEEN(-20,20)%+1,D22)</f>
        <v>0.25086000000000003</v>
      </c>
      <c r="P48" s="14">
        <f ca="1">VLOOKUP(RANDBETWEEN(1, (SUM(Services!B:B))), Services!A:A, 1, TRUE)</f>
        <v>1</v>
      </c>
      <c r="Q48" s="22" t="str">
        <f ca="1">VLOOKUP((P48),Services!A:C,3,TRUE)</f>
        <v>Sold Out</v>
      </c>
      <c r="R48" s="22" t="str">
        <f ca="1">IF(Q48="Sold Out", "—", NPCs!P32)</f>
        <v>—</v>
      </c>
      <c r="S48" s="44" t="str">
        <f ca="1">IF(Q48="Sold Out", "—", PRODUCT(VLOOKUP((P48),Services!A:I,9,TRUE),RANDBETWEEN(-20,20)%+1,D22))</f>
        <v>—</v>
      </c>
      <c r="T48" s="138" t="str">
        <f t="array" aca="1" ref="T48" ca="1">IF(Q48="Sold Out", "—", _xludf.TEXTJOIN(" ",TRUE, INDEX(NPCs!A:A,RANDBETWEEN(2,COUNTA(NPCs!A:A))), INDEX(NPCs!B:B,RANDBETWEEN(2,COUNTA(NPCs!B:B)))))</f>
        <v>—</v>
      </c>
      <c r="U48" s="139"/>
      <c r="V48" s="45" t="str">
        <f ca="1">VLOOKUP((P48),Services!A:I,6,TRUE)</f>
        <v>—</v>
      </c>
      <c r="W48" s="14">
        <f ca="1">VLOOKUP(RANDBETWEEN(1, (SUM(GeneralStore!B:B))), GeneralStore!A:A, 1, TRUE)</f>
        <v>136961</v>
      </c>
      <c r="X48" s="20" t="str">
        <f ca="1">VLOOKUP((W48),GeneralStore!A:F,3,TRUE)</f>
        <v>Portable Ram</v>
      </c>
      <c r="Y48" s="21">
        <f ca="1">PRODUCT(VLOOKUP((W48),GeneralStore!A:I,9,TRUE),RANDBETWEEN(-20,20)%+1,D22)</f>
        <v>4.0227999999999993</v>
      </c>
      <c r="Z48" s="14"/>
    </row>
    <row r="49" spans="1:26" ht="14.4">
      <c r="A49" s="26"/>
      <c r="B49" s="26"/>
      <c r="C49" s="26"/>
      <c r="D49" s="26"/>
      <c r="E49" s="26"/>
      <c r="F49" s="10">
        <f ca="1">VLOOKUP(RANDBETWEEN(1,(SUM(InnMenu!K:K))),InnMenu!J:J,1,TRUE)</f>
        <v>34.9</v>
      </c>
      <c r="G49" s="26"/>
      <c r="H49" s="26"/>
      <c r="I49" s="26"/>
      <c r="J49" s="14"/>
      <c r="K49" s="41" t="s">
        <v>38</v>
      </c>
      <c r="L49" s="42">
        <f ca="1">RANDBETWEEN(5,10)*0.5*D22</f>
        <v>3.9549999999999996</v>
      </c>
      <c r="M49" s="14"/>
      <c r="N49" s="41" t="s">
        <v>38</v>
      </c>
      <c r="O49" s="42">
        <f ca="1">RANDBETWEEN(5,10)*3*D22</f>
        <v>23.729999999999997</v>
      </c>
      <c r="P49" s="14">
        <f ca="1">VLOOKUP(RANDBETWEEN(1, (SUM(Services!B:B))), Services!A:A, 1, TRUE)</f>
        <v>249</v>
      </c>
      <c r="Q49" s="24" t="str">
        <f ca="1">VLOOKUP((P49),Services!A:C,3,TRUE)</f>
        <v>Skinner</v>
      </c>
      <c r="R49" s="24" t="str">
        <f ca="1">IF(Q49="Sold Out", "—", NPCs!P33)</f>
        <v>Dwarf (Hill)</v>
      </c>
      <c r="S49" s="46">
        <f ca="1">IF(Q49="Sold Out", "—", PRODUCT(VLOOKUP((P49),Services!A:I,9,TRUE),RANDBETWEEN(-20,20)%+1,D22))</f>
        <v>0.31187999999999999</v>
      </c>
      <c r="T49" s="140" t="e">
        <f t="array" aca="1" ref="T49" ca="1">IF(Q49="Sold Out", "—", _xludf.TEXTJOIN(" ",TRUE, INDEX(NPCs!A:A,RANDBETWEEN(2,COUNTA(NPCs!A:A))), INDEX(NPCs!B:B,RANDBETWEEN(2,COUNTA(NPCs!B:B)))))</f>
        <v>#NAME?</v>
      </c>
      <c r="U49" s="141"/>
      <c r="V49" s="47" t="str">
        <f ca="1">VLOOKUP((P49),Services!A:I,6,TRUE)</f>
        <v>Commoner</v>
      </c>
      <c r="W49" s="14"/>
      <c r="X49" s="41" t="s">
        <v>38</v>
      </c>
      <c r="Y49" s="42">
        <f ca="1">RANDBETWEEN(5,10)*15*D22</f>
        <v>101.69999999999999</v>
      </c>
      <c r="Z49" s="14"/>
    </row>
    <row r="50" spans="1:26" ht="14.4">
      <c r="A50" s="26"/>
      <c r="B50" s="26"/>
      <c r="C50" s="26"/>
      <c r="D50" s="26"/>
      <c r="E50" s="26"/>
      <c r="F50" s="10">
        <f ca="1">VLOOKUP(RANDBETWEEN(1,(SUM(InnMenu!K:K))),InnMenu!J:J,1,TRUE)</f>
        <v>1</v>
      </c>
      <c r="G50" s="26"/>
      <c r="H50" s="26"/>
      <c r="I50" s="26"/>
      <c r="J50" s="14"/>
      <c r="K50" s="142"/>
      <c r="L50" s="143"/>
      <c r="M50" s="143"/>
      <c r="N50" s="143"/>
      <c r="O50" s="143"/>
      <c r="P50" s="143"/>
      <c r="Q50" s="143"/>
      <c r="R50" s="143"/>
      <c r="S50" s="143"/>
      <c r="T50" s="143"/>
      <c r="U50" s="143"/>
      <c r="V50" s="143"/>
      <c r="W50" s="143"/>
      <c r="X50" s="143"/>
      <c r="Y50" s="143"/>
      <c r="Z50" s="143"/>
    </row>
    <row r="51" spans="1:26" ht="15.75" customHeight="1">
      <c r="A51" s="26"/>
      <c r="B51" s="26"/>
      <c r="C51" s="26"/>
      <c r="D51" s="26"/>
      <c r="E51" s="26"/>
      <c r="F51" s="26"/>
      <c r="G51" s="26"/>
      <c r="H51" s="26"/>
      <c r="I51" s="26"/>
      <c r="J51" s="14"/>
      <c r="K51" s="14"/>
      <c r="L51" s="14"/>
      <c r="M51" s="14"/>
      <c r="N51" s="14"/>
      <c r="O51" s="14"/>
      <c r="P51" s="14"/>
      <c r="Q51" s="14"/>
      <c r="R51" s="14"/>
      <c r="S51" s="14"/>
      <c r="T51" s="14"/>
      <c r="U51" s="14"/>
      <c r="V51" s="14"/>
      <c r="W51" s="14"/>
      <c r="X51" s="14"/>
      <c r="Y51" s="14"/>
      <c r="Z51" s="14"/>
    </row>
    <row r="52" spans="1:26" ht="15.75" customHeight="1">
      <c r="A52" s="26"/>
      <c r="B52" s="26"/>
      <c r="C52" s="26"/>
      <c r="D52" s="26"/>
      <c r="E52" s="26"/>
      <c r="F52" s="26"/>
      <c r="G52" s="26"/>
      <c r="H52" s="26"/>
      <c r="I52" s="26"/>
      <c r="J52" s="14"/>
      <c r="K52" s="14"/>
      <c r="L52" s="14"/>
      <c r="M52" s="14"/>
      <c r="N52" s="14"/>
      <c r="O52" s="14"/>
      <c r="P52" s="14"/>
      <c r="Q52" s="14"/>
      <c r="R52" s="14"/>
      <c r="S52" s="14"/>
      <c r="T52" s="14"/>
      <c r="U52" s="14"/>
      <c r="V52" s="14"/>
      <c r="W52" s="14"/>
      <c r="X52" s="14"/>
      <c r="Y52" s="14"/>
      <c r="Z52" s="14"/>
    </row>
    <row r="53" spans="1:26" ht="15.75" customHeight="1">
      <c r="A53" s="26"/>
      <c r="B53" s="26"/>
      <c r="C53" s="26"/>
      <c r="D53" s="26"/>
      <c r="E53" s="26"/>
      <c r="F53" s="26"/>
      <c r="G53" s="26"/>
      <c r="H53" s="26"/>
      <c r="I53" s="26"/>
      <c r="J53" s="14"/>
      <c r="K53" s="14"/>
      <c r="L53" s="14"/>
      <c r="M53" s="14"/>
      <c r="N53" s="14"/>
      <c r="O53" s="14"/>
      <c r="P53" s="14"/>
      <c r="Q53" s="14"/>
      <c r="R53" s="14"/>
      <c r="S53" s="14"/>
      <c r="T53" s="14"/>
      <c r="U53" s="14"/>
      <c r="V53" s="14"/>
      <c r="W53" s="14"/>
      <c r="X53" s="14"/>
      <c r="Y53" s="14"/>
      <c r="Z53" s="14"/>
    </row>
  </sheetData>
  <mergeCells count="65">
    <mergeCell ref="T34:U34"/>
    <mergeCell ref="T35:U35"/>
    <mergeCell ref="T36:U36"/>
    <mergeCell ref="T37:U37"/>
    <mergeCell ref="T38:U38"/>
    <mergeCell ref="T29:U29"/>
    <mergeCell ref="T30:U30"/>
    <mergeCell ref="T31:U31"/>
    <mergeCell ref="T32:U32"/>
    <mergeCell ref="T33:U33"/>
    <mergeCell ref="E22:F22"/>
    <mergeCell ref="Q22:R22"/>
    <mergeCell ref="B24:C28"/>
    <mergeCell ref="D24:I28"/>
    <mergeCell ref="Q25:R25"/>
    <mergeCell ref="K26:V26"/>
    <mergeCell ref="T27:U27"/>
    <mergeCell ref="T28:U28"/>
    <mergeCell ref="Q17:R17"/>
    <mergeCell ref="Q18:R18"/>
    <mergeCell ref="Q23:R23"/>
    <mergeCell ref="Q24:R24"/>
    <mergeCell ref="Q19:R19"/>
    <mergeCell ref="Q20:R20"/>
    <mergeCell ref="Q21:R21"/>
    <mergeCell ref="Q13:R13"/>
    <mergeCell ref="N14:O14"/>
    <mergeCell ref="Q14:R14"/>
    <mergeCell ref="Q15:R15"/>
    <mergeCell ref="Q16:R16"/>
    <mergeCell ref="T44:U44"/>
    <mergeCell ref="T45:U45"/>
    <mergeCell ref="B1:D1"/>
    <mergeCell ref="E1:I7"/>
    <mergeCell ref="J1:Z1"/>
    <mergeCell ref="Q2:R2"/>
    <mergeCell ref="Q3:R3"/>
    <mergeCell ref="Q4:R4"/>
    <mergeCell ref="Q5:R5"/>
    <mergeCell ref="Q6:R6"/>
    <mergeCell ref="Q7:R7"/>
    <mergeCell ref="Q8:R8"/>
    <mergeCell ref="Q9:R9"/>
    <mergeCell ref="Q10:R10"/>
    <mergeCell ref="Q11:R11"/>
    <mergeCell ref="Q12:R12"/>
    <mergeCell ref="T39:U39"/>
    <mergeCell ref="T40:U40"/>
    <mergeCell ref="T41:U41"/>
    <mergeCell ref="T42:U42"/>
    <mergeCell ref="T43:U43"/>
    <mergeCell ref="T46:U46"/>
    <mergeCell ref="T47:U47"/>
    <mergeCell ref="T48:U48"/>
    <mergeCell ref="T49:U49"/>
    <mergeCell ref="K50:Z50"/>
    <mergeCell ref="G37:H37"/>
    <mergeCell ref="G38:H38"/>
    <mergeCell ref="G30:H30"/>
    <mergeCell ref="G31:H31"/>
    <mergeCell ref="G32:H32"/>
    <mergeCell ref="G33:H33"/>
    <mergeCell ref="G34:H34"/>
    <mergeCell ref="G35:H35"/>
    <mergeCell ref="G36:H36"/>
  </mergeCells>
  <conditionalFormatting sqref="D22">
    <cfRule type="colorScale" priority="1">
      <colorScale>
        <cfvo type="formula" val="0.75"/>
        <cfvo type="formula" val="1"/>
        <cfvo type="formula" val="1.25"/>
        <color rgb="FF00FF00"/>
        <color rgb="FFFFFF00"/>
        <color rgb="FFFF0000"/>
      </colorScale>
    </cfRule>
  </conditionalFormatting>
  <conditionalFormatting sqref="J1:J24 K1:L25 M1:M24 N1:O25 P1:P24 Q1:S25 T1:T24 U1:V25 W2:W44 X2:Y49 Z2:Z14 J27:J48 K27:L49 M27:M48 N27:S49 F30 G31:H38 G41:G46 Z49">
    <cfRule type="containsText" dxfId="15" priority="2" operator="containsText" text="Sold Out">
      <formula>NOT(ISERROR(SEARCH(("Sold Out"),(J1))))</formula>
    </cfRule>
  </conditionalFormatting>
  <conditionalFormatting sqref="A1:B53 C1:C31 D1:D53 E1:E8 F1:Z53 E10:E29 E31:E53 C42:C53">
    <cfRule type="cellIs" dxfId="14" priority="3" operator="equal">
      <formula>0</formula>
    </cfRule>
  </conditionalFormatting>
  <conditionalFormatting sqref="Q28:V49">
    <cfRule type="cellIs" dxfId="13" priority="4" operator="equal">
      <formula>"—"</formula>
    </cfRule>
  </conditionalFormatting>
  <conditionalFormatting sqref="A1:Z53">
    <cfRule type="containsBlanks" dxfId="12" priority="5">
      <formula>LEN(TRIM(A1))=0</formula>
    </cfRule>
  </conditionalFormatting>
  <conditionalFormatting sqref="E30">
    <cfRule type="notContainsBlanks" dxfId="11" priority="6">
      <formula>LEN(TRIM(E30))&gt;0</formula>
    </cfRule>
  </conditionalFormatting>
  <pageMargins left="0.7" right="0.7" top="0.75" bottom="0.75" header="0" footer="0"/>
  <pageSetup scale="76" orientation="landscape"/>
  <headerFooter>
    <oddHeader>&amp;CTriboar</oddHeader>
  </headerFooter>
  <tableParts count="9">
    <tablePart r:id="rId1"/>
    <tablePart r:id="rId2"/>
    <tablePart r:id="rId3"/>
    <tablePart r:id="rId4"/>
    <tablePart r:id="rId5"/>
    <tablePart r:id="rId6"/>
    <tablePart r:id="rId7"/>
    <tablePart r:id="rId8"/>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200"/>
  <sheetViews>
    <sheetView workbookViewId="0"/>
  </sheetViews>
  <sheetFormatPr defaultColWidth="14.44140625" defaultRowHeight="15" customHeight="1"/>
  <cols>
    <col min="1" max="1" width="7.109375" customWidth="1"/>
    <col min="2" max="2" width="12" customWidth="1"/>
    <col min="3" max="3" width="20.88671875" customWidth="1"/>
    <col min="4" max="4" width="7.5546875" customWidth="1"/>
    <col min="5" max="5" width="14.88671875" customWidth="1"/>
    <col min="6" max="6" width="14.33203125" customWidth="1"/>
    <col min="7" max="7" width="19.44140625" customWidth="1"/>
    <col min="8" max="8" width="11.109375" customWidth="1"/>
    <col min="9" max="9" width="19.109375" customWidth="1"/>
    <col min="10" max="10" width="24.44140625" customWidth="1"/>
    <col min="11" max="11" width="23.5546875" customWidth="1"/>
    <col min="12" max="12" width="16.5546875" customWidth="1"/>
    <col min="13" max="13" width="17.33203125" customWidth="1"/>
    <col min="14" max="14" width="15.109375" customWidth="1"/>
  </cols>
  <sheetData>
    <row r="1" spans="1:14">
      <c r="A1" s="72" t="s">
        <v>56</v>
      </c>
      <c r="B1" s="72" t="s">
        <v>57</v>
      </c>
      <c r="C1" s="72" t="s">
        <v>58</v>
      </c>
      <c r="D1" s="72" t="s">
        <v>59</v>
      </c>
      <c r="E1" s="72" t="s">
        <v>60</v>
      </c>
      <c r="F1" s="72" t="s">
        <v>60</v>
      </c>
      <c r="G1" s="72" t="s">
        <v>61</v>
      </c>
      <c r="H1" s="72" t="s">
        <v>62</v>
      </c>
      <c r="I1" s="72" t="s">
        <v>63</v>
      </c>
      <c r="J1" s="72" t="s">
        <v>64</v>
      </c>
      <c r="K1" s="72" t="s">
        <v>65</v>
      </c>
      <c r="L1" s="72" t="s">
        <v>66</v>
      </c>
      <c r="M1" s="72" t="s">
        <v>67</v>
      </c>
      <c r="N1" s="72" t="s">
        <v>68</v>
      </c>
    </row>
    <row r="2" spans="1:14">
      <c r="A2" s="72" t="s">
        <v>56</v>
      </c>
      <c r="B2" s="72" t="s">
        <v>57</v>
      </c>
      <c r="C2" s="72" t="s">
        <v>58</v>
      </c>
      <c r="D2" s="72" t="s">
        <v>59</v>
      </c>
      <c r="E2" s="72" t="s">
        <v>60</v>
      </c>
      <c r="F2" s="72" t="s">
        <v>60</v>
      </c>
      <c r="G2" s="72" t="s">
        <v>61</v>
      </c>
      <c r="H2" s="72" t="s">
        <v>62</v>
      </c>
      <c r="I2" s="72" t="s">
        <v>63</v>
      </c>
      <c r="J2" s="72" t="s">
        <v>64</v>
      </c>
      <c r="K2" s="72" t="s">
        <v>65</v>
      </c>
      <c r="L2" s="72" t="s">
        <v>66</v>
      </c>
      <c r="M2" s="72" t="s">
        <v>69</v>
      </c>
      <c r="N2" s="72" t="s">
        <v>68</v>
      </c>
    </row>
    <row r="3" spans="1:14">
      <c r="A3" s="72" t="s">
        <v>56</v>
      </c>
      <c r="B3" s="72" t="s">
        <v>57</v>
      </c>
      <c r="C3" s="72" t="s">
        <v>58</v>
      </c>
      <c r="D3" s="72" t="s">
        <v>59</v>
      </c>
      <c r="E3" s="72" t="s">
        <v>58</v>
      </c>
      <c r="F3" s="72" t="s">
        <v>60</v>
      </c>
      <c r="G3" s="72" t="s">
        <v>61</v>
      </c>
      <c r="H3" s="72" t="s">
        <v>70</v>
      </c>
      <c r="I3" s="72" t="s">
        <v>63</v>
      </c>
      <c r="J3" s="72" t="s">
        <v>64</v>
      </c>
      <c r="K3" s="72" t="s">
        <v>65</v>
      </c>
      <c r="L3" s="72" t="s">
        <v>66</v>
      </c>
      <c r="M3" s="72" t="s">
        <v>69</v>
      </c>
      <c r="N3" s="72" t="s">
        <v>68</v>
      </c>
    </row>
    <row r="4" spans="1:14">
      <c r="A4" s="72" t="s">
        <v>56</v>
      </c>
      <c r="B4" s="72" t="s">
        <v>57</v>
      </c>
      <c r="C4" s="72" t="s">
        <v>58</v>
      </c>
      <c r="D4" s="72" t="s">
        <v>59</v>
      </c>
      <c r="E4" s="72" t="s">
        <v>58</v>
      </c>
      <c r="F4" s="72" t="s">
        <v>58</v>
      </c>
      <c r="G4" s="72" t="s">
        <v>61</v>
      </c>
      <c r="H4" s="72" t="s">
        <v>70</v>
      </c>
      <c r="I4" s="72" t="s">
        <v>63</v>
      </c>
      <c r="J4" s="72" t="s">
        <v>64</v>
      </c>
      <c r="K4" s="72" t="s">
        <v>71</v>
      </c>
      <c r="L4" s="72" t="s">
        <v>66</v>
      </c>
      <c r="M4" s="72" t="s">
        <v>69</v>
      </c>
      <c r="N4" s="72" t="s">
        <v>68</v>
      </c>
    </row>
    <row r="5" spans="1:14">
      <c r="A5" s="72" t="s">
        <v>56</v>
      </c>
      <c r="B5" s="72" t="s">
        <v>72</v>
      </c>
      <c r="C5" s="72" t="s">
        <v>73</v>
      </c>
      <c r="D5" s="72" t="s">
        <v>59</v>
      </c>
      <c r="E5" s="72" t="s">
        <v>74</v>
      </c>
      <c r="F5" s="72" t="s">
        <v>58</v>
      </c>
      <c r="G5" s="72" t="s">
        <v>61</v>
      </c>
      <c r="H5" s="72" t="s">
        <v>70</v>
      </c>
      <c r="I5" s="72" t="s">
        <v>63</v>
      </c>
      <c r="J5" s="72" t="s">
        <v>64</v>
      </c>
      <c r="K5" s="72" t="s">
        <v>71</v>
      </c>
      <c r="L5" s="72" t="s">
        <v>66</v>
      </c>
      <c r="M5" s="72" t="s">
        <v>75</v>
      </c>
      <c r="N5" s="72" t="s">
        <v>68</v>
      </c>
    </row>
    <row r="6" spans="1:14">
      <c r="A6" s="72" t="s">
        <v>56</v>
      </c>
      <c r="B6" s="72" t="s">
        <v>76</v>
      </c>
      <c r="C6" s="72" t="s">
        <v>66</v>
      </c>
      <c r="D6" s="72" t="s">
        <v>59</v>
      </c>
      <c r="E6" s="72" t="s">
        <v>74</v>
      </c>
      <c r="F6" s="72" t="s">
        <v>58</v>
      </c>
      <c r="G6" s="72" t="s">
        <v>62</v>
      </c>
      <c r="H6" s="72" t="s">
        <v>70</v>
      </c>
      <c r="I6" s="72" t="s">
        <v>63</v>
      </c>
      <c r="J6" s="72" t="s">
        <v>64</v>
      </c>
      <c r="K6" s="72" t="s">
        <v>71</v>
      </c>
      <c r="L6" s="72" t="s">
        <v>66</v>
      </c>
      <c r="M6" s="72" t="s">
        <v>75</v>
      </c>
      <c r="N6" s="72" t="s">
        <v>68</v>
      </c>
    </row>
    <row r="7" spans="1:14">
      <c r="A7" s="72" t="s">
        <v>56</v>
      </c>
      <c r="B7" s="72" t="s">
        <v>76</v>
      </c>
      <c r="C7" s="72" t="s">
        <v>66</v>
      </c>
      <c r="D7" s="72" t="s">
        <v>59</v>
      </c>
      <c r="E7" s="72" t="s">
        <v>74</v>
      </c>
      <c r="F7" s="72" t="s">
        <v>58</v>
      </c>
      <c r="G7" s="72" t="s">
        <v>62</v>
      </c>
      <c r="H7" s="72" t="s">
        <v>70</v>
      </c>
      <c r="I7" s="72" t="s">
        <v>63</v>
      </c>
      <c r="J7" s="72" t="s">
        <v>64</v>
      </c>
      <c r="K7" s="72" t="s">
        <v>77</v>
      </c>
      <c r="L7" s="72" t="s">
        <v>78</v>
      </c>
      <c r="M7" s="72" t="s">
        <v>75</v>
      </c>
      <c r="N7" s="72" t="s">
        <v>68</v>
      </c>
    </row>
    <row r="8" spans="1:14">
      <c r="A8" s="72" t="s">
        <v>56</v>
      </c>
      <c r="B8" s="72" t="s">
        <v>76</v>
      </c>
      <c r="C8" s="72" t="s">
        <v>66</v>
      </c>
      <c r="D8" s="72" t="s">
        <v>59</v>
      </c>
      <c r="E8" s="72" t="s">
        <v>79</v>
      </c>
      <c r="F8" s="72" t="s">
        <v>74</v>
      </c>
      <c r="G8" s="72" t="s">
        <v>62</v>
      </c>
      <c r="H8" s="72" t="s">
        <v>70</v>
      </c>
      <c r="I8" s="72" t="s">
        <v>63</v>
      </c>
      <c r="J8" s="72" t="s">
        <v>64</v>
      </c>
      <c r="K8" s="72" t="s">
        <v>77</v>
      </c>
      <c r="L8" s="72" t="s">
        <v>78</v>
      </c>
      <c r="M8" s="72" t="s">
        <v>80</v>
      </c>
      <c r="N8" s="72" t="s">
        <v>68</v>
      </c>
    </row>
    <row r="9" spans="1:14">
      <c r="A9" s="72" t="s">
        <v>56</v>
      </c>
      <c r="B9" s="72" t="s">
        <v>76</v>
      </c>
      <c r="C9" s="72" t="s">
        <v>66</v>
      </c>
      <c r="D9" s="72" t="s">
        <v>59</v>
      </c>
      <c r="E9" s="72" t="s">
        <v>79</v>
      </c>
      <c r="F9" s="72" t="s">
        <v>74</v>
      </c>
      <c r="G9" s="72" t="s">
        <v>81</v>
      </c>
      <c r="H9" s="72" t="s">
        <v>70</v>
      </c>
      <c r="I9" s="72" t="s">
        <v>63</v>
      </c>
      <c r="J9" s="72" t="s">
        <v>64</v>
      </c>
      <c r="K9" s="72" t="s">
        <v>77</v>
      </c>
      <c r="L9" s="72" t="s">
        <v>78</v>
      </c>
      <c r="M9" s="72" t="s">
        <v>80</v>
      </c>
      <c r="N9" s="72" t="s">
        <v>68</v>
      </c>
    </row>
    <row r="10" spans="1:14">
      <c r="A10" s="72" t="s">
        <v>56</v>
      </c>
      <c r="B10" s="72" t="s">
        <v>76</v>
      </c>
      <c r="C10" s="72" t="s">
        <v>82</v>
      </c>
      <c r="D10" s="72" t="s">
        <v>59</v>
      </c>
      <c r="E10" s="72" t="s">
        <v>83</v>
      </c>
      <c r="F10" s="72" t="s">
        <v>79</v>
      </c>
      <c r="G10" s="72" t="s">
        <v>81</v>
      </c>
      <c r="H10" s="72" t="s">
        <v>70</v>
      </c>
      <c r="I10" s="72" t="s">
        <v>63</v>
      </c>
      <c r="J10" s="72" t="s">
        <v>64</v>
      </c>
      <c r="K10" s="72" t="s">
        <v>77</v>
      </c>
      <c r="L10" s="72" t="s">
        <v>78</v>
      </c>
      <c r="M10" s="72" t="s">
        <v>80</v>
      </c>
      <c r="N10" s="72" t="s">
        <v>68</v>
      </c>
    </row>
    <row r="11" spans="1:14">
      <c r="A11" s="72" t="s">
        <v>56</v>
      </c>
      <c r="B11" s="72" t="s">
        <v>76</v>
      </c>
      <c r="C11" s="72" t="s">
        <v>82</v>
      </c>
      <c r="D11" s="72" t="s">
        <v>59</v>
      </c>
      <c r="E11" s="72" t="s">
        <v>83</v>
      </c>
      <c r="F11" s="72" t="s">
        <v>79</v>
      </c>
      <c r="G11" s="72" t="s">
        <v>81</v>
      </c>
      <c r="H11" s="72" t="s">
        <v>70</v>
      </c>
      <c r="I11" s="72" t="s">
        <v>63</v>
      </c>
      <c r="J11" s="72" t="s">
        <v>64</v>
      </c>
      <c r="K11" s="72" t="s">
        <v>84</v>
      </c>
      <c r="L11" s="72" t="s">
        <v>78</v>
      </c>
      <c r="M11" s="72" t="s">
        <v>80</v>
      </c>
      <c r="N11" s="72" t="s">
        <v>68</v>
      </c>
    </row>
    <row r="12" spans="1:14">
      <c r="A12" s="72" t="s">
        <v>56</v>
      </c>
      <c r="B12" s="72" t="s">
        <v>76</v>
      </c>
      <c r="C12" s="72" t="s">
        <v>82</v>
      </c>
      <c r="D12" s="72" t="s">
        <v>59</v>
      </c>
      <c r="E12" s="72" t="s">
        <v>85</v>
      </c>
      <c r="F12" s="72" t="s">
        <v>79</v>
      </c>
      <c r="G12" s="72" t="s">
        <v>81</v>
      </c>
      <c r="H12" s="72" t="s">
        <v>70</v>
      </c>
      <c r="I12" s="72" t="s">
        <v>63</v>
      </c>
      <c r="J12" s="72" t="s">
        <v>64</v>
      </c>
      <c r="K12" s="72" t="s">
        <v>84</v>
      </c>
      <c r="L12" s="72" t="s">
        <v>78</v>
      </c>
      <c r="M12" s="72" t="s">
        <v>86</v>
      </c>
      <c r="N12" s="72" t="s">
        <v>68</v>
      </c>
    </row>
    <row r="13" spans="1:14">
      <c r="A13" s="72" t="s">
        <v>56</v>
      </c>
      <c r="B13" s="72" t="s">
        <v>87</v>
      </c>
      <c r="C13" s="72" t="s">
        <v>82</v>
      </c>
      <c r="D13" s="72" t="s">
        <v>59</v>
      </c>
      <c r="E13" s="72" t="s">
        <v>88</v>
      </c>
      <c r="F13" s="72" t="s">
        <v>79</v>
      </c>
      <c r="G13" s="72" t="s">
        <v>81</v>
      </c>
      <c r="H13" s="72" t="s">
        <v>70</v>
      </c>
      <c r="I13" s="72" t="s">
        <v>63</v>
      </c>
      <c r="J13" s="72" t="s">
        <v>64</v>
      </c>
      <c r="K13" s="72" t="s">
        <v>84</v>
      </c>
      <c r="L13" s="72" t="s">
        <v>89</v>
      </c>
      <c r="M13" s="72" t="s">
        <v>86</v>
      </c>
      <c r="N13" s="72" t="s">
        <v>68</v>
      </c>
    </row>
    <row r="14" spans="1:14">
      <c r="A14" s="72" t="s">
        <v>56</v>
      </c>
      <c r="B14" s="72" t="s">
        <v>87</v>
      </c>
      <c r="C14" s="72" t="s">
        <v>82</v>
      </c>
      <c r="D14" s="72" t="s">
        <v>59</v>
      </c>
      <c r="E14" s="72" t="s">
        <v>88</v>
      </c>
      <c r="F14" s="72" t="s">
        <v>79</v>
      </c>
      <c r="G14" s="72" t="s">
        <v>81</v>
      </c>
      <c r="H14" s="72" t="s">
        <v>70</v>
      </c>
      <c r="I14" s="72" t="s">
        <v>90</v>
      </c>
      <c r="J14" s="72" t="s">
        <v>64</v>
      </c>
      <c r="K14" s="72" t="s">
        <v>91</v>
      </c>
      <c r="L14" s="72" t="s">
        <v>89</v>
      </c>
      <c r="M14" s="72" t="s">
        <v>86</v>
      </c>
      <c r="N14" s="72" t="s">
        <v>92</v>
      </c>
    </row>
    <row r="15" spans="1:14">
      <c r="A15" s="72" t="s">
        <v>56</v>
      </c>
      <c r="B15" s="72" t="s">
        <v>87</v>
      </c>
      <c r="C15" s="72" t="s">
        <v>93</v>
      </c>
      <c r="D15" s="72" t="s">
        <v>59</v>
      </c>
      <c r="E15" s="72" t="s">
        <v>94</v>
      </c>
      <c r="F15" s="72" t="s">
        <v>83</v>
      </c>
      <c r="G15" s="72" t="s">
        <v>81</v>
      </c>
      <c r="H15" s="72" t="s">
        <v>70</v>
      </c>
      <c r="I15" s="72" t="s">
        <v>90</v>
      </c>
      <c r="J15" s="72" t="s">
        <v>64</v>
      </c>
      <c r="K15" s="72" t="s">
        <v>95</v>
      </c>
      <c r="L15" s="72" t="s">
        <v>89</v>
      </c>
      <c r="M15" s="72" t="s">
        <v>96</v>
      </c>
      <c r="N15" s="72" t="s">
        <v>92</v>
      </c>
    </row>
    <row r="16" spans="1:14">
      <c r="A16" s="72" t="s">
        <v>56</v>
      </c>
      <c r="B16" s="72" t="s">
        <v>87</v>
      </c>
      <c r="C16" s="72" t="s">
        <v>93</v>
      </c>
      <c r="D16" s="72" t="s">
        <v>59</v>
      </c>
      <c r="E16" s="72" t="s">
        <v>94</v>
      </c>
      <c r="F16" s="72" t="s">
        <v>85</v>
      </c>
      <c r="G16" s="72" t="s">
        <v>97</v>
      </c>
      <c r="H16" s="72" t="s">
        <v>98</v>
      </c>
      <c r="I16" s="72" t="s">
        <v>90</v>
      </c>
      <c r="J16" s="72" t="s">
        <v>64</v>
      </c>
      <c r="K16" s="72" t="s">
        <v>95</v>
      </c>
      <c r="L16" s="72" t="s">
        <v>89</v>
      </c>
      <c r="M16" s="72" t="s">
        <v>96</v>
      </c>
      <c r="N16" s="72" t="s">
        <v>92</v>
      </c>
    </row>
    <row r="17" spans="1:14">
      <c r="A17" s="72" t="s">
        <v>56</v>
      </c>
      <c r="B17" s="72" t="s">
        <v>87</v>
      </c>
      <c r="C17" s="72" t="s">
        <v>99</v>
      </c>
      <c r="D17" s="72" t="s">
        <v>59</v>
      </c>
      <c r="E17" s="72" t="s">
        <v>100</v>
      </c>
      <c r="F17" s="72" t="s">
        <v>85</v>
      </c>
      <c r="G17" s="72" t="s">
        <v>97</v>
      </c>
      <c r="H17" s="72" t="s">
        <v>98</v>
      </c>
      <c r="I17" s="72" t="s">
        <v>90</v>
      </c>
      <c r="J17" s="72" t="s">
        <v>64</v>
      </c>
      <c r="K17" s="72" t="s">
        <v>95</v>
      </c>
      <c r="L17" s="72" t="s">
        <v>101</v>
      </c>
      <c r="M17" s="72" t="s">
        <v>96</v>
      </c>
      <c r="N17" s="72" t="s">
        <v>92</v>
      </c>
    </row>
    <row r="18" spans="1:14">
      <c r="A18" s="72" t="s">
        <v>56</v>
      </c>
      <c r="B18" s="72" t="s">
        <v>87</v>
      </c>
      <c r="C18" s="72" t="s">
        <v>102</v>
      </c>
      <c r="D18" s="72" t="s">
        <v>59</v>
      </c>
      <c r="E18" s="72" t="s">
        <v>103</v>
      </c>
      <c r="F18" s="72" t="s">
        <v>85</v>
      </c>
      <c r="G18" s="72" t="s">
        <v>97</v>
      </c>
      <c r="H18" s="72" t="s">
        <v>98</v>
      </c>
      <c r="I18" s="72" t="s">
        <v>90</v>
      </c>
      <c r="J18" s="72" t="s">
        <v>64</v>
      </c>
      <c r="K18" s="72" t="s">
        <v>104</v>
      </c>
      <c r="L18" s="72" t="s">
        <v>101</v>
      </c>
      <c r="M18" s="72" t="s">
        <v>105</v>
      </c>
      <c r="N18" s="72" t="s">
        <v>92</v>
      </c>
    </row>
    <row r="19" spans="1:14">
      <c r="A19" s="72" t="s">
        <v>56</v>
      </c>
      <c r="B19" s="72" t="s">
        <v>87</v>
      </c>
      <c r="C19" s="72" t="s">
        <v>106</v>
      </c>
      <c r="D19" s="72" t="s">
        <v>59</v>
      </c>
      <c r="E19" s="72" t="s">
        <v>103</v>
      </c>
      <c r="F19" s="72" t="s">
        <v>85</v>
      </c>
      <c r="G19" s="72" t="s">
        <v>97</v>
      </c>
      <c r="H19" s="72" t="s">
        <v>98</v>
      </c>
      <c r="I19" s="72" t="s">
        <v>90</v>
      </c>
      <c r="J19" s="72" t="s">
        <v>64</v>
      </c>
      <c r="K19" s="72" t="s">
        <v>104</v>
      </c>
      <c r="L19" s="72" t="s">
        <v>101</v>
      </c>
      <c r="M19" s="72" t="s">
        <v>105</v>
      </c>
      <c r="N19" s="72" t="s">
        <v>92</v>
      </c>
    </row>
    <row r="20" spans="1:14">
      <c r="A20" s="72" t="s">
        <v>56</v>
      </c>
      <c r="B20" s="72" t="s">
        <v>107</v>
      </c>
      <c r="C20" s="72" t="s">
        <v>106</v>
      </c>
      <c r="D20" s="72" t="s">
        <v>59</v>
      </c>
      <c r="E20" s="72" t="s">
        <v>103</v>
      </c>
      <c r="F20" s="72" t="s">
        <v>85</v>
      </c>
      <c r="G20" s="72" t="s">
        <v>97</v>
      </c>
      <c r="H20" s="72" t="s">
        <v>98</v>
      </c>
      <c r="I20" s="72" t="s">
        <v>90</v>
      </c>
      <c r="J20" s="72" t="s">
        <v>64</v>
      </c>
      <c r="K20" s="72" t="s">
        <v>104</v>
      </c>
      <c r="L20" s="72" t="s">
        <v>101</v>
      </c>
      <c r="M20" s="72" t="s">
        <v>105</v>
      </c>
      <c r="N20" s="72" t="s">
        <v>92</v>
      </c>
    </row>
    <row r="21" spans="1:14">
      <c r="A21" s="72" t="s">
        <v>56</v>
      </c>
      <c r="B21" s="72" t="s">
        <v>107</v>
      </c>
      <c r="C21" s="72" t="s">
        <v>106</v>
      </c>
      <c r="D21" s="72" t="s">
        <v>59</v>
      </c>
      <c r="E21" s="72" t="s">
        <v>103</v>
      </c>
      <c r="F21" s="72" t="s">
        <v>85</v>
      </c>
      <c r="G21" s="72" t="s">
        <v>97</v>
      </c>
      <c r="H21" s="72" t="s">
        <v>98</v>
      </c>
      <c r="I21" s="72" t="s">
        <v>90</v>
      </c>
      <c r="J21" s="72" t="s">
        <v>108</v>
      </c>
      <c r="K21" s="72" t="s">
        <v>104</v>
      </c>
      <c r="L21" s="72" t="s">
        <v>101</v>
      </c>
      <c r="M21" s="72" t="s">
        <v>109</v>
      </c>
      <c r="N21" s="72" t="s">
        <v>92</v>
      </c>
    </row>
    <row r="22" spans="1:14">
      <c r="A22" s="72" t="s">
        <v>56</v>
      </c>
      <c r="B22" s="72" t="s">
        <v>107</v>
      </c>
      <c r="C22" s="72" t="s">
        <v>106</v>
      </c>
      <c r="D22" s="72" t="s">
        <v>59</v>
      </c>
      <c r="E22" s="72" t="s">
        <v>103</v>
      </c>
      <c r="F22" s="72" t="s">
        <v>88</v>
      </c>
      <c r="G22" s="72" t="s">
        <v>97</v>
      </c>
      <c r="H22" s="72" t="s">
        <v>98</v>
      </c>
      <c r="I22" s="72" t="s">
        <v>90</v>
      </c>
      <c r="J22" s="72" t="s">
        <v>108</v>
      </c>
      <c r="K22" s="72" t="s">
        <v>110</v>
      </c>
      <c r="L22" s="72" t="s">
        <v>101</v>
      </c>
      <c r="M22" s="72" t="s">
        <v>109</v>
      </c>
      <c r="N22" s="72" t="s">
        <v>92</v>
      </c>
    </row>
    <row r="23" spans="1:14">
      <c r="A23" s="72" t="s">
        <v>56</v>
      </c>
      <c r="B23" s="72" t="s">
        <v>107</v>
      </c>
      <c r="C23" s="72" t="s">
        <v>106</v>
      </c>
      <c r="D23" s="72" t="s">
        <v>59</v>
      </c>
      <c r="E23" s="72" t="s">
        <v>103</v>
      </c>
      <c r="F23" s="72" t="s">
        <v>88</v>
      </c>
      <c r="G23" s="72" t="s">
        <v>111</v>
      </c>
      <c r="H23" s="72" t="s">
        <v>98</v>
      </c>
      <c r="I23" s="72" t="s">
        <v>90</v>
      </c>
      <c r="J23" s="72" t="s">
        <v>108</v>
      </c>
      <c r="K23" s="72" t="s">
        <v>112</v>
      </c>
      <c r="L23" s="72" t="s">
        <v>113</v>
      </c>
      <c r="M23" s="72" t="s">
        <v>109</v>
      </c>
      <c r="N23" s="72" t="s">
        <v>92</v>
      </c>
    </row>
    <row r="24" spans="1:14">
      <c r="A24" s="72" t="s">
        <v>56</v>
      </c>
      <c r="B24" s="72" t="s">
        <v>107</v>
      </c>
      <c r="C24" s="72" t="s">
        <v>106</v>
      </c>
      <c r="D24" s="72" t="s">
        <v>59</v>
      </c>
      <c r="E24" s="72" t="s">
        <v>103</v>
      </c>
      <c r="F24" s="72" t="s">
        <v>94</v>
      </c>
      <c r="G24" s="72" t="s">
        <v>111</v>
      </c>
      <c r="H24" s="72" t="s">
        <v>98</v>
      </c>
      <c r="I24" s="72" t="s">
        <v>90</v>
      </c>
      <c r="J24" s="72" t="s">
        <v>108</v>
      </c>
      <c r="K24" s="72" t="s">
        <v>112</v>
      </c>
      <c r="L24" s="72" t="s">
        <v>113</v>
      </c>
      <c r="M24" s="72" t="s">
        <v>114</v>
      </c>
      <c r="N24" s="72" t="s">
        <v>92</v>
      </c>
    </row>
    <row r="25" spans="1:14">
      <c r="A25" s="72" t="s">
        <v>56</v>
      </c>
      <c r="B25" s="72" t="s">
        <v>107</v>
      </c>
      <c r="C25" s="72" t="s">
        <v>115</v>
      </c>
      <c r="D25" s="72" t="s">
        <v>59</v>
      </c>
      <c r="E25" s="72" t="s">
        <v>103</v>
      </c>
      <c r="F25" s="72" t="s">
        <v>94</v>
      </c>
      <c r="G25" s="72" t="s">
        <v>111</v>
      </c>
      <c r="H25" s="72" t="s">
        <v>98</v>
      </c>
      <c r="I25" s="72" t="s">
        <v>90</v>
      </c>
      <c r="J25" s="72" t="s">
        <v>108</v>
      </c>
      <c r="K25" s="72" t="s">
        <v>112</v>
      </c>
      <c r="L25" s="72" t="s">
        <v>113</v>
      </c>
      <c r="M25" s="72" t="s">
        <v>114</v>
      </c>
      <c r="N25" s="72" t="s">
        <v>92</v>
      </c>
    </row>
    <row r="26" spans="1:14">
      <c r="A26" s="72" t="s">
        <v>56</v>
      </c>
      <c r="B26" s="72" t="s">
        <v>107</v>
      </c>
      <c r="C26" s="72" t="s">
        <v>115</v>
      </c>
      <c r="D26" s="72" t="s">
        <v>59</v>
      </c>
      <c r="E26" s="72" t="s">
        <v>103</v>
      </c>
      <c r="F26" s="72" t="s">
        <v>94</v>
      </c>
      <c r="G26" s="72" t="s">
        <v>111</v>
      </c>
      <c r="H26" s="72" t="s">
        <v>98</v>
      </c>
      <c r="I26" s="72" t="s">
        <v>116</v>
      </c>
      <c r="J26" s="72" t="s">
        <v>108</v>
      </c>
      <c r="K26" s="72" t="s">
        <v>112</v>
      </c>
      <c r="L26" s="72" t="s">
        <v>113</v>
      </c>
      <c r="M26" s="72" t="s">
        <v>114</v>
      </c>
      <c r="N26" s="72" t="s">
        <v>92</v>
      </c>
    </row>
    <row r="27" spans="1:14">
      <c r="A27" s="72" t="s">
        <v>56</v>
      </c>
      <c r="B27" s="72" t="s">
        <v>107</v>
      </c>
      <c r="C27" s="72" t="s">
        <v>115</v>
      </c>
      <c r="D27" s="72" t="s">
        <v>59</v>
      </c>
      <c r="E27" s="72" t="s">
        <v>117</v>
      </c>
      <c r="F27" s="72" t="s">
        <v>100</v>
      </c>
      <c r="G27" s="72" t="s">
        <v>111</v>
      </c>
      <c r="H27" s="72" t="s">
        <v>98</v>
      </c>
      <c r="I27" s="72" t="s">
        <v>116</v>
      </c>
      <c r="J27" s="72" t="s">
        <v>108</v>
      </c>
      <c r="K27" s="72" t="s">
        <v>112</v>
      </c>
      <c r="L27" s="72" t="s">
        <v>113</v>
      </c>
      <c r="M27" s="72" t="s">
        <v>118</v>
      </c>
      <c r="N27" s="72" t="s">
        <v>92</v>
      </c>
    </row>
    <row r="28" spans="1:14">
      <c r="A28" s="72" t="s">
        <v>56</v>
      </c>
      <c r="B28" s="72" t="s">
        <v>107</v>
      </c>
      <c r="C28" s="72" t="s">
        <v>115</v>
      </c>
      <c r="D28" s="72" t="s">
        <v>59</v>
      </c>
      <c r="E28" s="72" t="s">
        <v>117</v>
      </c>
      <c r="F28" s="72" t="s">
        <v>100</v>
      </c>
      <c r="G28" s="72" t="s">
        <v>111</v>
      </c>
      <c r="H28" s="72" t="s">
        <v>98</v>
      </c>
      <c r="I28" s="72" t="s">
        <v>119</v>
      </c>
      <c r="J28" s="72" t="s">
        <v>108</v>
      </c>
      <c r="K28" s="72" t="s">
        <v>120</v>
      </c>
      <c r="L28" s="72" t="s">
        <v>121</v>
      </c>
      <c r="M28" s="72" t="s">
        <v>118</v>
      </c>
      <c r="N28" s="72" t="s">
        <v>122</v>
      </c>
    </row>
    <row r="29" spans="1:14">
      <c r="A29" s="72" t="s">
        <v>56</v>
      </c>
      <c r="B29" s="72" t="s">
        <v>107</v>
      </c>
      <c r="C29" s="72" t="s">
        <v>115</v>
      </c>
      <c r="D29" s="72" t="s">
        <v>59</v>
      </c>
      <c r="E29" s="72" t="s">
        <v>123</v>
      </c>
      <c r="F29" s="72" t="s">
        <v>100</v>
      </c>
      <c r="G29" s="72" t="s">
        <v>124</v>
      </c>
      <c r="H29" s="72" t="s">
        <v>98</v>
      </c>
      <c r="I29" s="72" t="s">
        <v>119</v>
      </c>
      <c r="J29" s="72" t="s">
        <v>108</v>
      </c>
      <c r="K29" s="72" t="s">
        <v>120</v>
      </c>
      <c r="L29" s="72" t="s">
        <v>121</v>
      </c>
      <c r="M29" s="72" t="s">
        <v>118</v>
      </c>
      <c r="N29" s="72" t="s">
        <v>122</v>
      </c>
    </row>
    <row r="30" spans="1:14">
      <c r="A30" s="72" t="s">
        <v>56</v>
      </c>
      <c r="B30" s="72" t="s">
        <v>125</v>
      </c>
      <c r="C30" s="72" t="s">
        <v>126</v>
      </c>
      <c r="D30" s="72" t="s">
        <v>59</v>
      </c>
      <c r="E30" s="72" t="s">
        <v>127</v>
      </c>
      <c r="F30" s="72" t="s">
        <v>103</v>
      </c>
      <c r="G30" s="72" t="s">
        <v>124</v>
      </c>
      <c r="H30" s="72" t="s">
        <v>128</v>
      </c>
      <c r="I30" s="72" t="s">
        <v>119</v>
      </c>
      <c r="J30" s="72" t="s">
        <v>108</v>
      </c>
      <c r="K30" s="72" t="s">
        <v>120</v>
      </c>
      <c r="L30" s="72" t="s">
        <v>121</v>
      </c>
      <c r="M30" s="72" t="s">
        <v>129</v>
      </c>
      <c r="N30" s="72" t="s">
        <v>122</v>
      </c>
    </row>
    <row r="31" spans="1:14">
      <c r="A31" s="72" t="s">
        <v>56</v>
      </c>
      <c r="B31" s="72" t="s">
        <v>125</v>
      </c>
      <c r="C31" s="72" t="s">
        <v>126</v>
      </c>
      <c r="D31" s="72" t="s">
        <v>59</v>
      </c>
      <c r="E31" s="72" t="s">
        <v>127</v>
      </c>
      <c r="F31" s="72" t="s">
        <v>117</v>
      </c>
      <c r="G31" s="72" t="s">
        <v>124</v>
      </c>
      <c r="H31" s="72" t="s">
        <v>128</v>
      </c>
      <c r="I31" s="72" t="s">
        <v>119</v>
      </c>
      <c r="J31" s="72" t="s">
        <v>108</v>
      </c>
      <c r="K31" s="72" t="s">
        <v>120</v>
      </c>
      <c r="L31" s="72" t="s">
        <v>121</v>
      </c>
      <c r="M31" s="72" t="s">
        <v>130</v>
      </c>
      <c r="N31" s="72" t="s">
        <v>122</v>
      </c>
    </row>
    <row r="32" spans="1:14">
      <c r="A32" s="72" t="s">
        <v>56</v>
      </c>
      <c r="B32" s="72" t="s">
        <v>125</v>
      </c>
      <c r="C32" s="72" t="s">
        <v>126</v>
      </c>
      <c r="D32" s="72" t="s">
        <v>59</v>
      </c>
      <c r="E32" s="72" t="s">
        <v>131</v>
      </c>
      <c r="F32" s="72" t="s">
        <v>117</v>
      </c>
      <c r="G32" s="72" t="s">
        <v>124</v>
      </c>
      <c r="H32" s="72" t="s">
        <v>128</v>
      </c>
      <c r="I32" s="72" t="s">
        <v>119</v>
      </c>
      <c r="J32" s="72" t="s">
        <v>108</v>
      </c>
      <c r="K32" s="72" t="s">
        <v>132</v>
      </c>
      <c r="L32" s="72" t="s">
        <v>121</v>
      </c>
      <c r="M32" s="72" t="s">
        <v>130</v>
      </c>
      <c r="N32" s="72" t="s">
        <v>122</v>
      </c>
    </row>
    <row r="33" spans="1:14">
      <c r="A33" s="72" t="s">
        <v>56</v>
      </c>
      <c r="B33" s="72" t="s">
        <v>125</v>
      </c>
      <c r="C33" s="72" t="s">
        <v>126</v>
      </c>
      <c r="D33" s="72" t="s">
        <v>59</v>
      </c>
      <c r="E33" s="72" t="s">
        <v>92</v>
      </c>
      <c r="F33" s="72" t="s">
        <v>117</v>
      </c>
      <c r="G33" s="72" t="s">
        <v>124</v>
      </c>
      <c r="H33" s="72" t="s">
        <v>128</v>
      </c>
      <c r="I33" s="72" t="s">
        <v>119</v>
      </c>
      <c r="J33" s="72" t="s">
        <v>108</v>
      </c>
      <c r="K33" s="72" t="s">
        <v>132</v>
      </c>
      <c r="L33" s="72" t="s">
        <v>133</v>
      </c>
      <c r="M33" s="72" t="s">
        <v>130</v>
      </c>
      <c r="N33" s="72" t="s">
        <v>122</v>
      </c>
    </row>
    <row r="34" spans="1:14">
      <c r="A34" s="72" t="s">
        <v>56</v>
      </c>
      <c r="B34" s="72" t="s">
        <v>125</v>
      </c>
      <c r="C34" s="72" t="s">
        <v>126</v>
      </c>
      <c r="D34" s="72" t="s">
        <v>59</v>
      </c>
      <c r="E34" s="72" t="s">
        <v>92</v>
      </c>
      <c r="F34" s="72" t="s">
        <v>123</v>
      </c>
      <c r="G34" s="72" t="s">
        <v>124</v>
      </c>
      <c r="H34" s="72" t="s">
        <v>128</v>
      </c>
      <c r="I34" s="72" t="s">
        <v>119</v>
      </c>
      <c r="J34" s="72" t="s">
        <v>108</v>
      </c>
      <c r="K34" s="72" t="s">
        <v>132</v>
      </c>
      <c r="L34" s="72" t="s">
        <v>133</v>
      </c>
      <c r="M34" s="72" t="s">
        <v>130</v>
      </c>
      <c r="N34" s="72" t="s">
        <v>122</v>
      </c>
    </row>
    <row r="35" spans="1:14">
      <c r="A35" s="72" t="s">
        <v>56</v>
      </c>
      <c r="B35" s="72" t="s">
        <v>134</v>
      </c>
      <c r="C35" s="72" t="s">
        <v>135</v>
      </c>
      <c r="D35" s="72" t="s">
        <v>59</v>
      </c>
      <c r="E35" s="72" t="s">
        <v>92</v>
      </c>
      <c r="F35" s="72" t="s">
        <v>123</v>
      </c>
      <c r="G35" s="72" t="s">
        <v>124</v>
      </c>
      <c r="H35" s="72" t="s">
        <v>128</v>
      </c>
      <c r="I35" s="72" t="s">
        <v>119</v>
      </c>
      <c r="J35" s="72" t="s">
        <v>108</v>
      </c>
      <c r="K35" s="72" t="s">
        <v>132</v>
      </c>
      <c r="L35" s="72" t="s">
        <v>133</v>
      </c>
      <c r="M35" s="72" t="s">
        <v>136</v>
      </c>
      <c r="N35" s="72" t="s">
        <v>122</v>
      </c>
    </row>
    <row r="36" spans="1:14">
      <c r="A36" s="72" t="s">
        <v>56</v>
      </c>
      <c r="B36" s="72" t="s">
        <v>134</v>
      </c>
      <c r="C36" s="72" t="s">
        <v>135</v>
      </c>
      <c r="D36" s="72" t="s">
        <v>59</v>
      </c>
      <c r="E36" s="72" t="s">
        <v>92</v>
      </c>
      <c r="F36" s="72" t="s">
        <v>123</v>
      </c>
      <c r="G36" s="72" t="s">
        <v>137</v>
      </c>
      <c r="H36" s="72" t="s">
        <v>128</v>
      </c>
      <c r="I36" s="72" t="s">
        <v>119</v>
      </c>
      <c r="J36" s="72" t="s">
        <v>108</v>
      </c>
      <c r="K36" s="72" t="s">
        <v>138</v>
      </c>
      <c r="L36" s="72" t="s">
        <v>133</v>
      </c>
      <c r="M36" s="72" t="s">
        <v>136</v>
      </c>
      <c r="N36" s="72" t="s">
        <v>122</v>
      </c>
    </row>
    <row r="37" spans="1:14">
      <c r="A37" s="72" t="s">
        <v>56</v>
      </c>
      <c r="B37" s="72" t="s">
        <v>134</v>
      </c>
      <c r="C37" s="72" t="s">
        <v>135</v>
      </c>
      <c r="D37" s="72" t="s">
        <v>59</v>
      </c>
      <c r="E37" s="72" t="s">
        <v>92</v>
      </c>
      <c r="F37" s="72" t="s">
        <v>123</v>
      </c>
      <c r="G37" s="72" t="s">
        <v>137</v>
      </c>
      <c r="H37" s="72" t="s">
        <v>128</v>
      </c>
      <c r="I37" s="72" t="s">
        <v>119</v>
      </c>
      <c r="J37" s="72" t="s">
        <v>108</v>
      </c>
      <c r="K37" s="72" t="s">
        <v>139</v>
      </c>
      <c r="L37" s="72" t="s">
        <v>133</v>
      </c>
      <c r="M37" s="72" t="s">
        <v>136</v>
      </c>
      <c r="N37" s="72" t="s">
        <v>122</v>
      </c>
    </row>
    <row r="38" spans="1:14">
      <c r="A38" s="72" t="s">
        <v>56</v>
      </c>
      <c r="B38" s="72" t="s">
        <v>134</v>
      </c>
      <c r="C38" s="72" t="s">
        <v>135</v>
      </c>
      <c r="D38" s="72" t="s">
        <v>59</v>
      </c>
      <c r="E38" s="72" t="s">
        <v>92</v>
      </c>
      <c r="F38" s="72" t="s">
        <v>123</v>
      </c>
      <c r="G38" s="72" t="s">
        <v>137</v>
      </c>
      <c r="H38" s="72" t="s">
        <v>128</v>
      </c>
      <c r="I38" s="72" t="s">
        <v>140</v>
      </c>
      <c r="J38" s="72" t="s">
        <v>108</v>
      </c>
      <c r="K38" s="72" t="s">
        <v>139</v>
      </c>
      <c r="L38" s="72" t="s">
        <v>141</v>
      </c>
      <c r="M38" s="72" t="s">
        <v>111</v>
      </c>
      <c r="N38" s="72" t="s">
        <v>122</v>
      </c>
    </row>
    <row r="39" spans="1:14">
      <c r="A39" s="72" t="s">
        <v>56</v>
      </c>
      <c r="B39" s="72" t="s">
        <v>134</v>
      </c>
      <c r="C39" s="72" t="s">
        <v>135</v>
      </c>
      <c r="D39" s="72" t="s">
        <v>59</v>
      </c>
      <c r="E39" s="72" t="s">
        <v>92</v>
      </c>
      <c r="F39" s="72" t="s">
        <v>127</v>
      </c>
      <c r="G39" s="72" t="s">
        <v>137</v>
      </c>
      <c r="H39" s="72" t="s">
        <v>128</v>
      </c>
      <c r="I39" s="72" t="s">
        <v>140</v>
      </c>
      <c r="J39" s="72" t="s">
        <v>108</v>
      </c>
      <c r="K39" s="72" t="s">
        <v>139</v>
      </c>
      <c r="L39" s="72" t="s">
        <v>141</v>
      </c>
      <c r="M39" s="72" t="s">
        <v>111</v>
      </c>
      <c r="N39" s="72" t="s">
        <v>122</v>
      </c>
    </row>
    <row r="40" spans="1:14">
      <c r="A40" s="72" t="s">
        <v>56</v>
      </c>
      <c r="B40" s="72" t="s">
        <v>134</v>
      </c>
      <c r="C40" s="72" t="s">
        <v>135</v>
      </c>
      <c r="D40" s="72" t="s">
        <v>59</v>
      </c>
      <c r="E40" s="72" t="s">
        <v>92</v>
      </c>
      <c r="F40" s="72" t="s">
        <v>127</v>
      </c>
      <c r="G40" s="72" t="s">
        <v>137</v>
      </c>
      <c r="H40" s="72" t="s">
        <v>128</v>
      </c>
      <c r="I40" s="72" t="s">
        <v>140</v>
      </c>
      <c r="J40" s="72" t="s">
        <v>108</v>
      </c>
      <c r="K40" s="72" t="s">
        <v>142</v>
      </c>
      <c r="L40" s="72" t="s">
        <v>141</v>
      </c>
      <c r="M40" s="72" t="s">
        <v>111</v>
      </c>
      <c r="N40" s="72" t="s">
        <v>143</v>
      </c>
    </row>
    <row r="41" spans="1:14">
      <c r="A41" s="72" t="s">
        <v>56</v>
      </c>
      <c r="B41" s="72" t="s">
        <v>144</v>
      </c>
      <c r="C41" s="72" t="s">
        <v>135</v>
      </c>
      <c r="D41" s="72" t="s">
        <v>59</v>
      </c>
      <c r="E41" s="72" t="s">
        <v>92</v>
      </c>
      <c r="F41" s="72" t="s">
        <v>127</v>
      </c>
      <c r="G41" s="72" t="s">
        <v>137</v>
      </c>
      <c r="H41" s="72" t="s">
        <v>128</v>
      </c>
      <c r="I41" s="72" t="s">
        <v>140</v>
      </c>
      <c r="J41" s="72" t="s">
        <v>108</v>
      </c>
      <c r="K41" s="72" t="s">
        <v>142</v>
      </c>
      <c r="L41" s="72" t="s">
        <v>141</v>
      </c>
      <c r="M41" s="72" t="s">
        <v>145</v>
      </c>
      <c r="N41" s="72" t="s">
        <v>143</v>
      </c>
    </row>
    <row r="42" spans="1:14">
      <c r="A42" s="72" t="s">
        <v>56</v>
      </c>
      <c r="B42" s="72" t="s">
        <v>144</v>
      </c>
      <c r="C42" s="72" t="s">
        <v>146</v>
      </c>
      <c r="D42" s="72" t="s">
        <v>59</v>
      </c>
      <c r="E42" s="72" t="s">
        <v>147</v>
      </c>
      <c r="F42" s="72" t="s">
        <v>127</v>
      </c>
      <c r="G42" s="72" t="s">
        <v>137</v>
      </c>
      <c r="H42" s="72" t="s">
        <v>128</v>
      </c>
      <c r="I42" s="72" t="s">
        <v>140</v>
      </c>
      <c r="J42" s="72" t="s">
        <v>108</v>
      </c>
      <c r="K42" s="72" t="s">
        <v>142</v>
      </c>
      <c r="L42" s="72" t="s">
        <v>141</v>
      </c>
      <c r="M42" s="72" t="s">
        <v>145</v>
      </c>
      <c r="N42" s="72" t="s">
        <v>143</v>
      </c>
    </row>
    <row r="43" spans="1:14">
      <c r="A43" s="72" t="s">
        <v>56</v>
      </c>
      <c r="B43" s="72" t="s">
        <v>144</v>
      </c>
      <c r="C43" s="72" t="s">
        <v>146</v>
      </c>
      <c r="D43" s="72" t="s">
        <v>59</v>
      </c>
      <c r="E43" s="72" t="s">
        <v>147</v>
      </c>
      <c r="F43" s="72" t="s">
        <v>127</v>
      </c>
      <c r="G43" s="72" t="s">
        <v>148</v>
      </c>
      <c r="H43" s="72" t="s">
        <v>128</v>
      </c>
      <c r="I43" s="72" t="s">
        <v>140</v>
      </c>
      <c r="J43" s="72" t="s">
        <v>149</v>
      </c>
      <c r="K43" s="72" t="s">
        <v>142</v>
      </c>
      <c r="L43" s="72" t="s">
        <v>141</v>
      </c>
      <c r="M43" s="72" t="s">
        <v>145</v>
      </c>
      <c r="N43" s="72" t="s">
        <v>143</v>
      </c>
    </row>
    <row r="44" spans="1:14">
      <c r="A44" s="72" t="s">
        <v>56</v>
      </c>
      <c r="B44" s="72" t="s">
        <v>144</v>
      </c>
      <c r="C44" s="72" t="s">
        <v>146</v>
      </c>
      <c r="D44" s="72" t="s">
        <v>59</v>
      </c>
      <c r="E44" s="72" t="s">
        <v>150</v>
      </c>
      <c r="F44" s="72" t="s">
        <v>127</v>
      </c>
      <c r="G44" s="72" t="s">
        <v>148</v>
      </c>
      <c r="H44" s="72" t="s">
        <v>128</v>
      </c>
      <c r="I44" s="72" t="s">
        <v>140</v>
      </c>
      <c r="J44" s="72" t="s">
        <v>149</v>
      </c>
      <c r="K44" s="72" t="s">
        <v>119</v>
      </c>
      <c r="L44" s="72" t="s">
        <v>151</v>
      </c>
      <c r="M44" s="72" t="s">
        <v>145</v>
      </c>
      <c r="N44" s="72" t="s">
        <v>143</v>
      </c>
    </row>
    <row r="45" spans="1:14">
      <c r="A45" s="72" t="s">
        <v>56</v>
      </c>
      <c r="B45" s="72" t="s">
        <v>144</v>
      </c>
      <c r="C45" s="72" t="s">
        <v>146</v>
      </c>
      <c r="D45" s="72" t="s">
        <v>59</v>
      </c>
      <c r="E45" s="72" t="s">
        <v>150</v>
      </c>
      <c r="F45" s="72" t="s">
        <v>127</v>
      </c>
      <c r="G45" s="72" t="s">
        <v>148</v>
      </c>
      <c r="H45" s="72" t="s">
        <v>152</v>
      </c>
      <c r="I45" s="72" t="s">
        <v>140</v>
      </c>
      <c r="J45" s="72" t="s">
        <v>149</v>
      </c>
      <c r="K45" s="72" t="s">
        <v>119</v>
      </c>
      <c r="L45" s="72" t="s">
        <v>151</v>
      </c>
      <c r="M45" s="72" t="s">
        <v>153</v>
      </c>
      <c r="N45" s="72" t="s">
        <v>143</v>
      </c>
    </row>
    <row r="46" spans="1:14">
      <c r="A46" s="72" t="s">
        <v>56</v>
      </c>
      <c r="B46" s="72" t="s">
        <v>154</v>
      </c>
      <c r="C46" s="72" t="s">
        <v>146</v>
      </c>
      <c r="D46" s="72" t="s">
        <v>59</v>
      </c>
      <c r="E46" s="72" t="s">
        <v>150</v>
      </c>
      <c r="F46" s="72" t="s">
        <v>127</v>
      </c>
      <c r="G46" s="72" t="s">
        <v>148</v>
      </c>
      <c r="H46" s="72" t="s">
        <v>152</v>
      </c>
      <c r="I46" s="72" t="s">
        <v>140</v>
      </c>
      <c r="J46" s="72" t="s">
        <v>149</v>
      </c>
      <c r="K46" s="72" t="s">
        <v>119</v>
      </c>
      <c r="L46" s="72" t="s">
        <v>151</v>
      </c>
      <c r="M46" s="72" t="s">
        <v>153</v>
      </c>
      <c r="N46" s="72" t="s">
        <v>143</v>
      </c>
    </row>
    <row r="47" spans="1:14">
      <c r="A47" s="72" t="s">
        <v>56</v>
      </c>
      <c r="B47" s="72" t="s">
        <v>154</v>
      </c>
      <c r="C47" s="72" t="s">
        <v>155</v>
      </c>
      <c r="D47" s="72" t="s">
        <v>104</v>
      </c>
      <c r="E47" s="72" t="s">
        <v>150</v>
      </c>
      <c r="F47" s="72" t="s">
        <v>127</v>
      </c>
      <c r="G47" s="72" t="s">
        <v>148</v>
      </c>
      <c r="H47" s="72" t="s">
        <v>152</v>
      </c>
      <c r="I47" s="72" t="s">
        <v>140</v>
      </c>
      <c r="J47" s="72" t="s">
        <v>149</v>
      </c>
      <c r="K47" s="72" t="s">
        <v>156</v>
      </c>
      <c r="L47" s="72" t="s">
        <v>157</v>
      </c>
      <c r="M47" s="72" t="s">
        <v>153</v>
      </c>
      <c r="N47" s="72" t="s">
        <v>143</v>
      </c>
    </row>
    <row r="48" spans="1:14">
      <c r="A48" s="72" t="s">
        <v>56</v>
      </c>
      <c r="B48" s="72" t="s">
        <v>154</v>
      </c>
      <c r="C48" s="72" t="s">
        <v>155</v>
      </c>
      <c r="D48" s="72" t="s">
        <v>104</v>
      </c>
      <c r="E48" s="72" t="s">
        <v>150</v>
      </c>
      <c r="F48" s="72" t="s">
        <v>127</v>
      </c>
      <c r="G48" s="72" t="s">
        <v>158</v>
      </c>
      <c r="H48" s="72" t="s">
        <v>152</v>
      </c>
      <c r="I48" s="72" t="s">
        <v>140</v>
      </c>
      <c r="J48" s="72" t="s">
        <v>149</v>
      </c>
      <c r="K48" s="72" t="s">
        <v>156</v>
      </c>
      <c r="L48" s="72" t="s">
        <v>157</v>
      </c>
      <c r="M48" s="72" t="s">
        <v>159</v>
      </c>
      <c r="N48" s="72" t="s">
        <v>143</v>
      </c>
    </row>
    <row r="49" spans="1:14">
      <c r="A49" s="72" t="s">
        <v>56</v>
      </c>
      <c r="B49" s="72" t="s">
        <v>154</v>
      </c>
      <c r="C49" s="72" t="s">
        <v>155</v>
      </c>
      <c r="D49" s="72" t="s">
        <v>104</v>
      </c>
      <c r="E49" s="72" t="s">
        <v>150</v>
      </c>
      <c r="F49" s="72" t="s">
        <v>127</v>
      </c>
      <c r="G49" s="72" t="s">
        <v>158</v>
      </c>
      <c r="H49" s="72" t="s">
        <v>152</v>
      </c>
      <c r="I49" s="72" t="s">
        <v>140</v>
      </c>
      <c r="J49" s="72" t="s">
        <v>149</v>
      </c>
      <c r="K49" s="72" t="s">
        <v>156</v>
      </c>
      <c r="L49" s="72" t="s">
        <v>157</v>
      </c>
      <c r="M49" s="72" t="s">
        <v>160</v>
      </c>
      <c r="N49" s="72" t="s">
        <v>143</v>
      </c>
    </row>
    <row r="50" spans="1:14">
      <c r="A50" s="72" t="s">
        <v>56</v>
      </c>
      <c r="B50" s="72" t="s">
        <v>154</v>
      </c>
      <c r="C50" s="72" t="s">
        <v>155</v>
      </c>
      <c r="D50" s="72" t="s">
        <v>104</v>
      </c>
      <c r="E50" s="72" t="s">
        <v>150</v>
      </c>
      <c r="F50" s="72" t="s">
        <v>127</v>
      </c>
      <c r="G50" s="72" t="s">
        <v>158</v>
      </c>
      <c r="H50" s="72" t="s">
        <v>152</v>
      </c>
      <c r="I50" s="72" t="s">
        <v>140</v>
      </c>
      <c r="J50" s="72" t="s">
        <v>149</v>
      </c>
      <c r="K50" s="72" t="s">
        <v>156</v>
      </c>
      <c r="L50" s="72" t="s">
        <v>157</v>
      </c>
      <c r="M50" s="72" t="s">
        <v>160</v>
      </c>
      <c r="N50" s="72" t="s">
        <v>143</v>
      </c>
    </row>
    <row r="51" spans="1:14">
      <c r="A51" s="72" t="s">
        <v>56</v>
      </c>
      <c r="B51" s="72" t="s">
        <v>161</v>
      </c>
      <c r="C51" s="72" t="s">
        <v>162</v>
      </c>
      <c r="D51" s="72" t="s">
        <v>104</v>
      </c>
      <c r="E51" s="72" t="s">
        <v>150</v>
      </c>
      <c r="F51" s="72" t="s">
        <v>127</v>
      </c>
      <c r="G51" s="72" t="s">
        <v>158</v>
      </c>
      <c r="H51" s="72" t="s">
        <v>152</v>
      </c>
      <c r="I51" s="72" t="s">
        <v>140</v>
      </c>
      <c r="J51" s="72" t="s">
        <v>149</v>
      </c>
      <c r="K51" s="72" t="s">
        <v>163</v>
      </c>
      <c r="L51" s="72" t="s">
        <v>157</v>
      </c>
      <c r="M51" s="72" t="s">
        <v>160</v>
      </c>
      <c r="N51" s="72" t="s">
        <v>143</v>
      </c>
    </row>
    <row r="52" spans="1:14">
      <c r="A52" s="72" t="s">
        <v>56</v>
      </c>
      <c r="B52" s="72" t="s">
        <v>161</v>
      </c>
      <c r="C52" s="72" t="s">
        <v>164</v>
      </c>
      <c r="D52" s="72" t="s">
        <v>104</v>
      </c>
      <c r="E52" s="72" t="s">
        <v>150</v>
      </c>
      <c r="F52" s="72" t="s">
        <v>127</v>
      </c>
      <c r="G52" s="72" t="s">
        <v>158</v>
      </c>
      <c r="H52" s="72" t="s">
        <v>152</v>
      </c>
      <c r="I52" s="72" t="s">
        <v>140</v>
      </c>
      <c r="J52" s="72" t="s">
        <v>149</v>
      </c>
      <c r="K52" s="72" t="s">
        <v>165</v>
      </c>
      <c r="L52" s="72" t="s">
        <v>157</v>
      </c>
      <c r="M52" s="72" t="s">
        <v>166</v>
      </c>
      <c r="N52" s="72" t="s">
        <v>167</v>
      </c>
    </row>
    <row r="53" spans="1:14">
      <c r="A53" s="72" t="s">
        <v>56</v>
      </c>
      <c r="B53" s="72" t="s">
        <v>161</v>
      </c>
      <c r="C53" s="72" t="s">
        <v>164</v>
      </c>
      <c r="D53" s="72" t="s">
        <v>104</v>
      </c>
      <c r="E53" s="72" t="s">
        <v>168</v>
      </c>
      <c r="F53" s="72" t="s">
        <v>127</v>
      </c>
      <c r="G53" s="72" t="s">
        <v>169</v>
      </c>
      <c r="H53" s="72" t="s">
        <v>152</v>
      </c>
      <c r="I53" s="72" t="s">
        <v>140</v>
      </c>
      <c r="J53" s="72" t="s">
        <v>149</v>
      </c>
      <c r="K53" s="72" t="s">
        <v>165</v>
      </c>
      <c r="L53" s="72" t="s">
        <v>170</v>
      </c>
      <c r="M53" s="72" t="s">
        <v>166</v>
      </c>
      <c r="N53" s="72" t="s">
        <v>167</v>
      </c>
    </row>
    <row r="54" spans="1:14">
      <c r="A54" s="72" t="s">
        <v>56</v>
      </c>
      <c r="B54" s="72" t="s">
        <v>161</v>
      </c>
      <c r="C54" s="72" t="s">
        <v>164</v>
      </c>
      <c r="D54" s="72" t="s">
        <v>104</v>
      </c>
      <c r="E54" s="72" t="s">
        <v>168</v>
      </c>
      <c r="F54" s="72" t="s">
        <v>127</v>
      </c>
      <c r="G54" s="72" t="s">
        <v>169</v>
      </c>
      <c r="H54" s="72" t="s">
        <v>152</v>
      </c>
      <c r="I54" s="72" t="s">
        <v>140</v>
      </c>
      <c r="J54" s="72" t="s">
        <v>149</v>
      </c>
      <c r="K54" s="72" t="s">
        <v>165</v>
      </c>
      <c r="L54" s="72" t="s">
        <v>170</v>
      </c>
      <c r="M54" s="72" t="s">
        <v>166</v>
      </c>
      <c r="N54" s="72" t="s">
        <v>167</v>
      </c>
    </row>
    <row r="55" spans="1:14">
      <c r="A55" s="72" t="s">
        <v>56</v>
      </c>
      <c r="B55" s="72" t="s">
        <v>161</v>
      </c>
      <c r="C55" s="72" t="s">
        <v>164</v>
      </c>
      <c r="D55" s="72" t="s">
        <v>104</v>
      </c>
      <c r="E55" s="72" t="s">
        <v>168</v>
      </c>
      <c r="F55" s="72" t="s">
        <v>127</v>
      </c>
      <c r="G55" s="72" t="s">
        <v>169</v>
      </c>
      <c r="H55" s="72" t="s">
        <v>152</v>
      </c>
      <c r="I55" s="72" t="s">
        <v>140</v>
      </c>
      <c r="J55" s="72" t="s">
        <v>149</v>
      </c>
      <c r="K55" s="72" t="s">
        <v>165</v>
      </c>
      <c r="L55" s="72" t="s">
        <v>170</v>
      </c>
      <c r="M55" s="72" t="s">
        <v>171</v>
      </c>
      <c r="N55" s="72" t="s">
        <v>167</v>
      </c>
    </row>
    <row r="56" spans="1:14">
      <c r="A56" s="72" t="s">
        <v>56</v>
      </c>
      <c r="B56" s="72" t="s">
        <v>161</v>
      </c>
      <c r="C56" s="72" t="s">
        <v>164</v>
      </c>
      <c r="D56" s="72" t="s">
        <v>104</v>
      </c>
      <c r="E56" s="72" t="s">
        <v>168</v>
      </c>
      <c r="F56" s="72" t="s">
        <v>127</v>
      </c>
      <c r="G56" s="72" t="s">
        <v>169</v>
      </c>
      <c r="H56" s="72" t="s">
        <v>152</v>
      </c>
      <c r="I56" s="72" t="s">
        <v>140</v>
      </c>
      <c r="J56" s="72" t="s">
        <v>149</v>
      </c>
      <c r="K56" s="72" t="s">
        <v>165</v>
      </c>
      <c r="L56" s="72" t="s">
        <v>170</v>
      </c>
      <c r="M56" s="72" t="s">
        <v>171</v>
      </c>
      <c r="N56" s="72" t="s">
        <v>167</v>
      </c>
    </row>
    <row r="57" spans="1:14">
      <c r="A57" s="72" t="s">
        <v>56</v>
      </c>
      <c r="B57" s="72" t="s">
        <v>161</v>
      </c>
      <c r="C57" s="72" t="s">
        <v>117</v>
      </c>
      <c r="D57" s="72" t="s">
        <v>104</v>
      </c>
      <c r="E57" s="72" t="s">
        <v>172</v>
      </c>
      <c r="F57" s="72" t="s">
        <v>131</v>
      </c>
      <c r="G57" s="72" t="s">
        <v>169</v>
      </c>
      <c r="H57" s="72" t="s">
        <v>152</v>
      </c>
      <c r="I57" s="72" t="s">
        <v>140</v>
      </c>
      <c r="J57" s="72" t="s">
        <v>149</v>
      </c>
      <c r="K57" s="72" t="s">
        <v>140</v>
      </c>
      <c r="L57" s="72" t="s">
        <v>170</v>
      </c>
      <c r="M57" s="72" t="s">
        <v>171</v>
      </c>
      <c r="N57" s="72" t="s">
        <v>167</v>
      </c>
    </row>
    <row r="58" spans="1:14">
      <c r="A58" s="72" t="s">
        <v>56</v>
      </c>
      <c r="B58" s="72" t="s">
        <v>161</v>
      </c>
      <c r="C58" s="72" t="s">
        <v>117</v>
      </c>
      <c r="D58" s="72" t="s">
        <v>104</v>
      </c>
      <c r="E58" s="72" t="s">
        <v>172</v>
      </c>
      <c r="F58" s="72" t="s">
        <v>131</v>
      </c>
      <c r="G58" s="72" t="s">
        <v>173</v>
      </c>
      <c r="H58" s="72" t="s">
        <v>152</v>
      </c>
      <c r="I58" s="72" t="s">
        <v>174</v>
      </c>
      <c r="J58" s="72" t="s">
        <v>149</v>
      </c>
      <c r="K58" s="72" t="s">
        <v>140</v>
      </c>
      <c r="L58" s="72" t="s">
        <v>170</v>
      </c>
      <c r="M58" s="72" t="s">
        <v>171</v>
      </c>
      <c r="N58" s="72" t="s">
        <v>167</v>
      </c>
    </row>
    <row r="59" spans="1:14">
      <c r="A59" s="72" t="s">
        <v>56</v>
      </c>
      <c r="B59" s="72" t="s">
        <v>161</v>
      </c>
      <c r="C59" s="72" t="s">
        <v>117</v>
      </c>
      <c r="D59" s="72" t="s">
        <v>104</v>
      </c>
      <c r="E59" s="72" t="s">
        <v>172</v>
      </c>
      <c r="F59" s="72" t="s">
        <v>131</v>
      </c>
      <c r="G59" s="72" t="s">
        <v>173</v>
      </c>
      <c r="H59" s="72" t="s">
        <v>152</v>
      </c>
      <c r="I59" s="72" t="s">
        <v>174</v>
      </c>
      <c r="J59" s="72" t="s">
        <v>149</v>
      </c>
      <c r="K59" s="72" t="s">
        <v>140</v>
      </c>
      <c r="L59" s="72" t="s">
        <v>175</v>
      </c>
      <c r="M59" s="72" t="s">
        <v>176</v>
      </c>
      <c r="N59" s="72" t="s">
        <v>167</v>
      </c>
    </row>
    <row r="60" spans="1:14">
      <c r="A60" s="72" t="s">
        <v>56</v>
      </c>
      <c r="B60" s="72" t="s">
        <v>161</v>
      </c>
      <c r="C60" s="72" t="s">
        <v>117</v>
      </c>
      <c r="D60" s="72" t="s">
        <v>104</v>
      </c>
      <c r="E60" s="72" t="s">
        <v>119</v>
      </c>
      <c r="F60" s="72" t="s">
        <v>131</v>
      </c>
      <c r="G60" s="72" t="s">
        <v>177</v>
      </c>
      <c r="H60" s="72" t="s">
        <v>152</v>
      </c>
      <c r="I60" s="72" t="s">
        <v>174</v>
      </c>
      <c r="J60" s="72" t="s">
        <v>149</v>
      </c>
      <c r="K60" s="72" t="s">
        <v>178</v>
      </c>
      <c r="L60" s="72" t="s">
        <v>175</v>
      </c>
      <c r="M60" s="72" t="s">
        <v>176</v>
      </c>
      <c r="N60" s="72" t="s">
        <v>167</v>
      </c>
    </row>
    <row r="61" spans="1:14">
      <c r="A61" s="72" t="s">
        <v>56</v>
      </c>
      <c r="B61" s="72" t="s">
        <v>156</v>
      </c>
      <c r="C61" s="72" t="s">
        <v>179</v>
      </c>
      <c r="D61" s="72" t="s">
        <v>104</v>
      </c>
      <c r="E61" s="72" t="s">
        <v>119</v>
      </c>
      <c r="F61" s="72" t="s">
        <v>92</v>
      </c>
      <c r="G61" s="72" t="s">
        <v>180</v>
      </c>
      <c r="H61" s="72" t="s">
        <v>116</v>
      </c>
      <c r="I61" s="72" t="s">
        <v>174</v>
      </c>
      <c r="J61" s="72" t="s">
        <v>149</v>
      </c>
      <c r="K61" s="72" t="s">
        <v>178</v>
      </c>
      <c r="L61" s="72" t="s">
        <v>175</v>
      </c>
      <c r="M61" s="72" t="s">
        <v>176</v>
      </c>
      <c r="N61" s="72" t="s">
        <v>167</v>
      </c>
    </row>
    <row r="62" spans="1:14">
      <c r="A62" s="72" t="s">
        <v>56</v>
      </c>
      <c r="B62" s="72" t="s">
        <v>156</v>
      </c>
      <c r="C62" s="72" t="s">
        <v>181</v>
      </c>
      <c r="D62" s="72" t="s">
        <v>104</v>
      </c>
      <c r="E62" s="72" t="s">
        <v>156</v>
      </c>
      <c r="F62" s="72" t="s">
        <v>147</v>
      </c>
      <c r="G62" s="72" t="s">
        <v>180</v>
      </c>
      <c r="H62" s="72" t="s">
        <v>116</v>
      </c>
      <c r="I62" s="72" t="s">
        <v>174</v>
      </c>
      <c r="J62" s="72" t="s">
        <v>149</v>
      </c>
      <c r="K62" s="72" t="s">
        <v>178</v>
      </c>
      <c r="L62" s="72" t="s">
        <v>175</v>
      </c>
      <c r="M62" s="72" t="s">
        <v>182</v>
      </c>
      <c r="N62" s="72" t="s">
        <v>167</v>
      </c>
    </row>
    <row r="63" spans="1:14">
      <c r="A63" s="72" t="s">
        <v>56</v>
      </c>
      <c r="B63" s="72" t="s">
        <v>156</v>
      </c>
      <c r="C63" s="72" t="s">
        <v>181</v>
      </c>
      <c r="D63" s="72" t="s">
        <v>104</v>
      </c>
      <c r="E63" s="72" t="s">
        <v>156</v>
      </c>
      <c r="F63" s="72" t="s">
        <v>147</v>
      </c>
      <c r="G63" s="72" t="s">
        <v>180</v>
      </c>
      <c r="H63" s="72" t="s">
        <v>116</v>
      </c>
      <c r="I63" s="72" t="s">
        <v>174</v>
      </c>
      <c r="J63" s="72" t="s">
        <v>149</v>
      </c>
      <c r="K63" s="72" t="s">
        <v>183</v>
      </c>
      <c r="L63" s="72" t="s">
        <v>175</v>
      </c>
      <c r="M63" s="72" t="s">
        <v>184</v>
      </c>
      <c r="N63" s="72" t="s">
        <v>167</v>
      </c>
    </row>
    <row r="64" spans="1:14">
      <c r="A64" s="72" t="s">
        <v>56</v>
      </c>
      <c r="B64" s="72" t="s">
        <v>156</v>
      </c>
      <c r="C64" s="72" t="s">
        <v>181</v>
      </c>
      <c r="D64" s="72" t="s">
        <v>104</v>
      </c>
      <c r="E64" s="72" t="s">
        <v>156</v>
      </c>
      <c r="F64" s="72" t="s">
        <v>150</v>
      </c>
      <c r="G64" s="72" t="s">
        <v>180</v>
      </c>
      <c r="H64" s="72" t="s">
        <v>116</v>
      </c>
      <c r="I64" s="72" t="s">
        <v>174</v>
      </c>
      <c r="J64" s="72" t="s">
        <v>149</v>
      </c>
      <c r="K64" s="72" t="s">
        <v>183</v>
      </c>
      <c r="L64" s="72" t="s">
        <v>175</v>
      </c>
      <c r="M64" s="72" t="s">
        <v>184</v>
      </c>
      <c r="N64" s="72" t="s">
        <v>185</v>
      </c>
    </row>
    <row r="65" spans="1:14">
      <c r="A65" s="72" t="s">
        <v>56</v>
      </c>
      <c r="B65" s="72" t="s">
        <v>156</v>
      </c>
      <c r="C65" s="72" t="s">
        <v>181</v>
      </c>
      <c r="D65" s="72" t="s">
        <v>104</v>
      </c>
      <c r="E65" s="72" t="s">
        <v>186</v>
      </c>
      <c r="F65" s="72" t="s">
        <v>168</v>
      </c>
      <c r="G65" s="72" t="s">
        <v>180</v>
      </c>
      <c r="H65" s="72" t="s">
        <v>116</v>
      </c>
      <c r="I65" s="72" t="s">
        <v>174</v>
      </c>
      <c r="J65" s="72" t="s">
        <v>149</v>
      </c>
      <c r="K65" s="72" t="s">
        <v>183</v>
      </c>
      <c r="L65" s="72" t="s">
        <v>175</v>
      </c>
      <c r="M65" s="72" t="s">
        <v>184</v>
      </c>
      <c r="N65" s="72" t="s">
        <v>185</v>
      </c>
    </row>
    <row r="66" spans="1:14">
      <c r="A66" s="72" t="s">
        <v>56</v>
      </c>
      <c r="B66" s="72" t="s">
        <v>156</v>
      </c>
      <c r="C66" s="72" t="s">
        <v>187</v>
      </c>
      <c r="D66" s="72" t="s">
        <v>104</v>
      </c>
      <c r="E66" s="72" t="s">
        <v>188</v>
      </c>
      <c r="F66" s="72" t="s">
        <v>172</v>
      </c>
      <c r="G66" s="72" t="s">
        <v>189</v>
      </c>
      <c r="H66" s="72" t="s">
        <v>116</v>
      </c>
      <c r="I66" s="72" t="s">
        <v>174</v>
      </c>
      <c r="J66" s="72" t="s">
        <v>149</v>
      </c>
      <c r="K66" s="72" t="s">
        <v>183</v>
      </c>
      <c r="L66" s="72" t="s">
        <v>175</v>
      </c>
      <c r="M66" s="72" t="s">
        <v>184</v>
      </c>
      <c r="N66" s="72" t="s">
        <v>185</v>
      </c>
    </row>
    <row r="67" spans="1:14">
      <c r="A67" s="72" t="s">
        <v>56</v>
      </c>
      <c r="B67" s="72" t="s">
        <v>156</v>
      </c>
      <c r="C67" s="72" t="s">
        <v>190</v>
      </c>
      <c r="D67" s="72" t="s">
        <v>104</v>
      </c>
      <c r="E67" s="72" t="s">
        <v>191</v>
      </c>
      <c r="F67" s="72" t="s">
        <v>119</v>
      </c>
      <c r="G67" s="72" t="s">
        <v>189</v>
      </c>
      <c r="H67" s="72" t="s">
        <v>116</v>
      </c>
      <c r="I67" s="72" t="s">
        <v>174</v>
      </c>
      <c r="J67" s="72" t="s">
        <v>149</v>
      </c>
      <c r="K67" s="72" t="s">
        <v>192</v>
      </c>
      <c r="L67" s="72" t="s">
        <v>193</v>
      </c>
      <c r="M67" s="72" t="s">
        <v>194</v>
      </c>
      <c r="N67" s="72" t="s">
        <v>185</v>
      </c>
    </row>
    <row r="68" spans="1:14">
      <c r="A68" s="72" t="s">
        <v>56</v>
      </c>
      <c r="B68" s="72" t="s">
        <v>156</v>
      </c>
      <c r="C68" s="72" t="s">
        <v>190</v>
      </c>
      <c r="D68" s="72" t="s">
        <v>104</v>
      </c>
      <c r="E68" s="72" t="s">
        <v>195</v>
      </c>
      <c r="F68" s="72" t="s">
        <v>156</v>
      </c>
      <c r="G68" s="72" t="s">
        <v>189</v>
      </c>
      <c r="H68" s="72" t="s">
        <v>116</v>
      </c>
      <c r="I68" s="72" t="s">
        <v>174</v>
      </c>
      <c r="J68" s="72" t="s">
        <v>149</v>
      </c>
      <c r="K68" s="72" t="s">
        <v>192</v>
      </c>
      <c r="L68" s="72" t="s">
        <v>193</v>
      </c>
      <c r="M68" s="72" t="s">
        <v>194</v>
      </c>
      <c r="N68" s="72" t="s">
        <v>185</v>
      </c>
    </row>
    <row r="69" spans="1:14">
      <c r="A69" s="72" t="s">
        <v>56</v>
      </c>
      <c r="B69" s="72" t="s">
        <v>156</v>
      </c>
      <c r="C69" s="72" t="s">
        <v>190</v>
      </c>
      <c r="D69" s="72" t="s">
        <v>104</v>
      </c>
      <c r="E69" s="72" t="s">
        <v>195</v>
      </c>
      <c r="F69" s="72" t="s">
        <v>186</v>
      </c>
      <c r="G69" s="72" t="s">
        <v>189</v>
      </c>
      <c r="H69" s="72" t="s">
        <v>116</v>
      </c>
      <c r="I69" s="72" t="s">
        <v>174</v>
      </c>
      <c r="J69" s="72" t="s">
        <v>149</v>
      </c>
      <c r="K69" s="72" t="s">
        <v>192</v>
      </c>
      <c r="L69" s="72" t="s">
        <v>193</v>
      </c>
      <c r="M69" s="72" t="s">
        <v>194</v>
      </c>
      <c r="N69" s="72" t="s">
        <v>185</v>
      </c>
    </row>
    <row r="70" spans="1:14">
      <c r="A70" s="72" t="s">
        <v>56</v>
      </c>
      <c r="B70" s="72" t="s">
        <v>156</v>
      </c>
      <c r="C70" s="72" t="s">
        <v>190</v>
      </c>
      <c r="D70" s="72" t="s">
        <v>104</v>
      </c>
      <c r="E70" s="72" t="s">
        <v>195</v>
      </c>
      <c r="F70" s="72" t="s">
        <v>186</v>
      </c>
      <c r="G70" s="72" t="s">
        <v>189</v>
      </c>
      <c r="H70" s="72" t="s">
        <v>116</v>
      </c>
      <c r="I70" s="72" t="s">
        <v>174</v>
      </c>
      <c r="J70" s="72" t="s">
        <v>149</v>
      </c>
      <c r="K70" s="72" t="s">
        <v>192</v>
      </c>
      <c r="L70" s="72" t="s">
        <v>193</v>
      </c>
      <c r="M70" s="72" t="s">
        <v>194</v>
      </c>
      <c r="N70" s="72" t="s">
        <v>185</v>
      </c>
    </row>
    <row r="71" spans="1:14">
      <c r="A71" s="72" t="s">
        <v>56</v>
      </c>
      <c r="B71" s="72" t="s">
        <v>196</v>
      </c>
      <c r="C71" s="72" t="s">
        <v>197</v>
      </c>
      <c r="D71" s="72" t="s">
        <v>104</v>
      </c>
      <c r="E71" s="72" t="s">
        <v>198</v>
      </c>
      <c r="F71" s="72" t="s">
        <v>186</v>
      </c>
      <c r="G71" s="72" t="s">
        <v>189</v>
      </c>
      <c r="H71" s="72" t="s">
        <v>116</v>
      </c>
      <c r="I71" s="72" t="s">
        <v>199</v>
      </c>
      <c r="J71" s="72" t="s">
        <v>149</v>
      </c>
      <c r="K71" s="72" t="s">
        <v>200</v>
      </c>
      <c r="L71" s="72" t="s">
        <v>193</v>
      </c>
      <c r="M71" s="72" t="s">
        <v>201</v>
      </c>
      <c r="N71" s="72" t="s">
        <v>185</v>
      </c>
    </row>
    <row r="72" spans="1:14">
      <c r="A72" s="72" t="s">
        <v>56</v>
      </c>
      <c r="B72" s="72" t="s">
        <v>196</v>
      </c>
      <c r="C72" s="72" t="s">
        <v>197</v>
      </c>
      <c r="D72" s="72" t="s">
        <v>104</v>
      </c>
      <c r="E72" s="72" t="s">
        <v>198</v>
      </c>
      <c r="F72" s="72" t="s">
        <v>186</v>
      </c>
      <c r="G72" s="72" t="s">
        <v>202</v>
      </c>
      <c r="H72" s="72" t="s">
        <v>116</v>
      </c>
      <c r="I72" s="72" t="s">
        <v>199</v>
      </c>
      <c r="J72" s="72" t="s">
        <v>203</v>
      </c>
      <c r="K72" s="72" t="s">
        <v>204</v>
      </c>
      <c r="L72" s="72" t="s">
        <v>193</v>
      </c>
      <c r="M72" s="72" t="s">
        <v>205</v>
      </c>
      <c r="N72" s="72" t="s">
        <v>185</v>
      </c>
    </row>
    <row r="73" spans="1:14">
      <c r="A73" s="72" t="s">
        <v>56</v>
      </c>
      <c r="B73" s="72" t="s">
        <v>196</v>
      </c>
      <c r="C73" s="72" t="s">
        <v>197</v>
      </c>
      <c r="D73" s="72" t="s">
        <v>104</v>
      </c>
      <c r="E73" s="72" t="s">
        <v>198</v>
      </c>
      <c r="F73" s="72" t="s">
        <v>186</v>
      </c>
      <c r="G73" s="72" t="s">
        <v>202</v>
      </c>
      <c r="H73" s="72" t="s">
        <v>148</v>
      </c>
      <c r="I73" s="72" t="s">
        <v>199</v>
      </c>
      <c r="J73" s="72" t="s">
        <v>203</v>
      </c>
      <c r="K73" s="72" t="s">
        <v>204</v>
      </c>
      <c r="L73" s="72" t="s">
        <v>115</v>
      </c>
      <c r="M73" s="72" t="s">
        <v>205</v>
      </c>
      <c r="N73" s="72" t="s">
        <v>185</v>
      </c>
    </row>
    <row r="74" spans="1:14">
      <c r="A74" s="72" t="s">
        <v>56</v>
      </c>
      <c r="B74" s="72" t="s">
        <v>196</v>
      </c>
      <c r="C74" s="72" t="s">
        <v>197</v>
      </c>
      <c r="D74" s="72" t="s">
        <v>104</v>
      </c>
      <c r="E74" s="72" t="s">
        <v>198</v>
      </c>
      <c r="F74" s="72" t="s">
        <v>186</v>
      </c>
      <c r="G74" s="72" t="s">
        <v>202</v>
      </c>
      <c r="H74" s="72" t="s">
        <v>173</v>
      </c>
      <c r="I74" s="72" t="s">
        <v>199</v>
      </c>
      <c r="J74" s="72" t="s">
        <v>203</v>
      </c>
      <c r="K74" s="72" t="s">
        <v>204</v>
      </c>
      <c r="L74" s="72" t="s">
        <v>115</v>
      </c>
      <c r="M74" s="72" t="s">
        <v>205</v>
      </c>
      <c r="N74" s="72" t="s">
        <v>206</v>
      </c>
    </row>
    <row r="75" spans="1:14">
      <c r="A75" s="72" t="s">
        <v>56</v>
      </c>
      <c r="B75" s="72" t="s">
        <v>196</v>
      </c>
      <c r="C75" s="72" t="s">
        <v>197</v>
      </c>
      <c r="D75" s="72" t="s">
        <v>104</v>
      </c>
      <c r="E75" s="72" t="s">
        <v>207</v>
      </c>
      <c r="F75" s="72" t="s">
        <v>186</v>
      </c>
      <c r="G75" s="72" t="s">
        <v>202</v>
      </c>
      <c r="H75" s="72" t="s">
        <v>173</v>
      </c>
      <c r="I75" s="72" t="s">
        <v>199</v>
      </c>
      <c r="J75" s="72" t="s">
        <v>203</v>
      </c>
      <c r="K75" s="72" t="s">
        <v>204</v>
      </c>
      <c r="L75" s="72" t="s">
        <v>115</v>
      </c>
      <c r="M75" s="72" t="s">
        <v>205</v>
      </c>
      <c r="N75" s="72" t="s">
        <v>206</v>
      </c>
    </row>
    <row r="76" spans="1:14">
      <c r="A76" s="72" t="s">
        <v>56</v>
      </c>
      <c r="B76" s="72" t="s">
        <v>196</v>
      </c>
      <c r="C76" s="72" t="s">
        <v>197</v>
      </c>
      <c r="D76" s="72" t="s">
        <v>104</v>
      </c>
      <c r="E76" s="72" t="s">
        <v>207</v>
      </c>
      <c r="F76" s="72" t="s">
        <v>186</v>
      </c>
      <c r="G76" s="72" t="s">
        <v>202</v>
      </c>
      <c r="H76" s="72" t="s">
        <v>173</v>
      </c>
      <c r="I76" s="72" t="s">
        <v>199</v>
      </c>
      <c r="J76" s="72" t="s">
        <v>203</v>
      </c>
      <c r="K76" s="72" t="s">
        <v>208</v>
      </c>
      <c r="L76" s="72" t="s">
        <v>115</v>
      </c>
      <c r="M76" s="72" t="s">
        <v>209</v>
      </c>
      <c r="N76" s="72" t="s">
        <v>206</v>
      </c>
    </row>
    <row r="77" spans="1:14">
      <c r="A77" s="72" t="s">
        <v>56</v>
      </c>
      <c r="B77" s="72" t="s">
        <v>196</v>
      </c>
      <c r="C77" s="72" t="s">
        <v>210</v>
      </c>
      <c r="D77" s="72" t="s">
        <v>211</v>
      </c>
      <c r="E77" s="72" t="s">
        <v>207</v>
      </c>
      <c r="F77" s="72" t="s">
        <v>186</v>
      </c>
      <c r="G77" s="72" t="s">
        <v>202</v>
      </c>
      <c r="H77" s="72" t="s">
        <v>173</v>
      </c>
      <c r="I77" s="72" t="s">
        <v>199</v>
      </c>
      <c r="J77" s="72" t="s">
        <v>203</v>
      </c>
      <c r="K77" s="72" t="s">
        <v>208</v>
      </c>
      <c r="L77" s="72" t="s">
        <v>155</v>
      </c>
      <c r="M77" s="72" t="s">
        <v>209</v>
      </c>
      <c r="N77" s="72" t="s">
        <v>206</v>
      </c>
    </row>
    <row r="78" spans="1:14">
      <c r="A78" s="72" t="s">
        <v>56</v>
      </c>
      <c r="B78" s="72" t="s">
        <v>196</v>
      </c>
      <c r="C78" s="72" t="s">
        <v>210</v>
      </c>
      <c r="D78" s="72" t="s">
        <v>211</v>
      </c>
      <c r="E78" s="72" t="s">
        <v>212</v>
      </c>
      <c r="F78" s="72" t="s">
        <v>186</v>
      </c>
      <c r="G78" s="72" t="s">
        <v>202</v>
      </c>
      <c r="H78" s="72" t="s">
        <v>173</v>
      </c>
      <c r="I78" s="72" t="s">
        <v>199</v>
      </c>
      <c r="J78" s="72" t="s">
        <v>203</v>
      </c>
      <c r="K78" s="72" t="s">
        <v>208</v>
      </c>
      <c r="L78" s="72" t="s">
        <v>155</v>
      </c>
      <c r="M78" s="72" t="s">
        <v>209</v>
      </c>
      <c r="N78" s="72" t="s">
        <v>206</v>
      </c>
    </row>
    <row r="79" spans="1:14">
      <c r="A79" s="72" t="s">
        <v>56</v>
      </c>
      <c r="B79" s="72" t="s">
        <v>196</v>
      </c>
      <c r="C79" s="72" t="s">
        <v>210</v>
      </c>
      <c r="D79" s="72" t="s">
        <v>211</v>
      </c>
      <c r="E79" s="72" t="s">
        <v>213</v>
      </c>
      <c r="F79" s="72" t="s">
        <v>186</v>
      </c>
      <c r="G79" s="72" t="s">
        <v>214</v>
      </c>
      <c r="H79" s="72" t="s">
        <v>173</v>
      </c>
      <c r="I79" s="72" t="s">
        <v>199</v>
      </c>
      <c r="J79" s="72" t="s">
        <v>203</v>
      </c>
      <c r="K79" s="72" t="s">
        <v>208</v>
      </c>
      <c r="L79" s="72" t="s">
        <v>155</v>
      </c>
      <c r="M79" s="72" t="s">
        <v>209</v>
      </c>
      <c r="N79" s="72" t="s">
        <v>206</v>
      </c>
    </row>
    <row r="80" spans="1:14">
      <c r="A80" s="72" t="s">
        <v>56</v>
      </c>
      <c r="B80" s="72" t="s">
        <v>215</v>
      </c>
      <c r="C80" s="72" t="s">
        <v>210</v>
      </c>
      <c r="D80" s="72" t="s">
        <v>211</v>
      </c>
      <c r="E80" s="72" t="s">
        <v>213</v>
      </c>
      <c r="F80" s="72" t="s">
        <v>186</v>
      </c>
      <c r="G80" s="72" t="s">
        <v>214</v>
      </c>
      <c r="H80" s="72" t="s">
        <v>173</v>
      </c>
      <c r="I80" s="72" t="s">
        <v>199</v>
      </c>
      <c r="J80" s="72" t="s">
        <v>203</v>
      </c>
      <c r="K80" s="72" t="s">
        <v>208</v>
      </c>
      <c r="L80" s="72" t="s">
        <v>155</v>
      </c>
      <c r="M80" s="72" t="s">
        <v>216</v>
      </c>
      <c r="N80" s="72" t="s">
        <v>206</v>
      </c>
    </row>
    <row r="81" spans="1:14">
      <c r="A81" s="72" t="s">
        <v>56</v>
      </c>
      <c r="B81" s="72" t="s">
        <v>215</v>
      </c>
      <c r="C81" s="72" t="s">
        <v>217</v>
      </c>
      <c r="D81" s="72" t="s">
        <v>211</v>
      </c>
      <c r="E81" s="72" t="s">
        <v>213</v>
      </c>
      <c r="F81" s="72" t="s">
        <v>186</v>
      </c>
      <c r="G81" s="72" t="s">
        <v>214</v>
      </c>
      <c r="H81" s="72" t="s">
        <v>173</v>
      </c>
      <c r="I81" s="72" t="s">
        <v>199</v>
      </c>
      <c r="J81" s="72" t="s">
        <v>203</v>
      </c>
      <c r="K81" s="72" t="s">
        <v>218</v>
      </c>
      <c r="L81" s="72" t="s">
        <v>117</v>
      </c>
      <c r="M81" s="72" t="s">
        <v>219</v>
      </c>
      <c r="N81" s="72" t="s">
        <v>206</v>
      </c>
    </row>
    <row r="82" spans="1:14">
      <c r="A82" s="72" t="s">
        <v>56</v>
      </c>
      <c r="B82" s="72" t="s">
        <v>220</v>
      </c>
      <c r="C82" s="72" t="s">
        <v>217</v>
      </c>
      <c r="D82" s="72" t="s">
        <v>211</v>
      </c>
      <c r="E82" s="72" t="s">
        <v>213</v>
      </c>
      <c r="F82" s="72" t="s">
        <v>186</v>
      </c>
      <c r="G82" s="72" t="s">
        <v>214</v>
      </c>
      <c r="H82" s="72" t="s">
        <v>173</v>
      </c>
      <c r="I82" s="72" t="s">
        <v>199</v>
      </c>
      <c r="J82" s="72" t="s">
        <v>203</v>
      </c>
      <c r="K82" s="72" t="s">
        <v>218</v>
      </c>
      <c r="L82" s="72" t="s">
        <v>117</v>
      </c>
      <c r="M82" s="72" t="s">
        <v>219</v>
      </c>
      <c r="N82" s="72" t="s">
        <v>206</v>
      </c>
    </row>
    <row r="83" spans="1:14">
      <c r="A83" s="72" t="s">
        <v>56</v>
      </c>
      <c r="B83" s="72" t="s">
        <v>220</v>
      </c>
      <c r="C83" s="72" t="s">
        <v>217</v>
      </c>
      <c r="D83" s="72" t="s">
        <v>211</v>
      </c>
      <c r="E83" s="72" t="s">
        <v>213</v>
      </c>
      <c r="F83" s="72" t="s">
        <v>186</v>
      </c>
      <c r="G83" s="72" t="s">
        <v>214</v>
      </c>
      <c r="H83" s="72" t="s">
        <v>173</v>
      </c>
      <c r="I83" s="72" t="s">
        <v>199</v>
      </c>
      <c r="J83" s="72" t="s">
        <v>203</v>
      </c>
      <c r="K83" s="72" t="s">
        <v>218</v>
      </c>
      <c r="L83" s="72" t="s">
        <v>117</v>
      </c>
      <c r="M83" s="72" t="s">
        <v>219</v>
      </c>
      <c r="N83" s="72" t="s">
        <v>206</v>
      </c>
    </row>
    <row r="84" spans="1:14">
      <c r="A84" s="72" t="s">
        <v>56</v>
      </c>
      <c r="B84" s="72" t="s">
        <v>220</v>
      </c>
      <c r="C84" s="72" t="s">
        <v>217</v>
      </c>
      <c r="D84" s="72" t="s">
        <v>211</v>
      </c>
      <c r="E84" s="72" t="s">
        <v>213</v>
      </c>
      <c r="F84" s="72" t="s">
        <v>188</v>
      </c>
      <c r="G84" s="72" t="s">
        <v>221</v>
      </c>
      <c r="H84" s="72" t="s">
        <v>222</v>
      </c>
      <c r="I84" s="72" t="s">
        <v>199</v>
      </c>
      <c r="J84" s="72" t="s">
        <v>203</v>
      </c>
      <c r="K84" s="72" t="s">
        <v>218</v>
      </c>
      <c r="L84" s="72" t="s">
        <v>186</v>
      </c>
      <c r="M84" s="72" t="s">
        <v>219</v>
      </c>
      <c r="N84" s="72" t="s">
        <v>223</v>
      </c>
    </row>
    <row r="85" spans="1:14">
      <c r="A85" s="72" t="s">
        <v>56</v>
      </c>
      <c r="B85" s="72" t="s">
        <v>220</v>
      </c>
      <c r="C85" s="72" t="s">
        <v>217</v>
      </c>
      <c r="D85" s="72" t="s">
        <v>211</v>
      </c>
      <c r="E85" s="72" t="s">
        <v>213</v>
      </c>
      <c r="F85" s="72" t="s">
        <v>188</v>
      </c>
      <c r="G85" s="72" t="s">
        <v>221</v>
      </c>
      <c r="H85" s="72" t="s">
        <v>222</v>
      </c>
      <c r="I85" s="72" t="s">
        <v>178</v>
      </c>
      <c r="J85" s="72" t="s">
        <v>203</v>
      </c>
      <c r="K85" s="72" t="s">
        <v>224</v>
      </c>
      <c r="L85" s="72" t="s">
        <v>186</v>
      </c>
      <c r="M85" s="72" t="s">
        <v>225</v>
      </c>
      <c r="N85" s="72" t="s">
        <v>223</v>
      </c>
    </row>
    <row r="86" spans="1:14">
      <c r="A86" s="72" t="s">
        <v>56</v>
      </c>
      <c r="B86" s="72" t="s">
        <v>220</v>
      </c>
      <c r="C86" s="72" t="s">
        <v>226</v>
      </c>
      <c r="D86" s="72" t="s">
        <v>227</v>
      </c>
      <c r="E86" s="72" t="s">
        <v>213</v>
      </c>
      <c r="F86" s="72" t="s">
        <v>188</v>
      </c>
      <c r="G86" s="72" t="s">
        <v>221</v>
      </c>
      <c r="H86" s="72" t="s">
        <v>222</v>
      </c>
      <c r="I86" s="72" t="s">
        <v>178</v>
      </c>
      <c r="J86" s="72" t="s">
        <v>203</v>
      </c>
      <c r="K86" s="72" t="s">
        <v>228</v>
      </c>
      <c r="L86" s="72" t="s">
        <v>186</v>
      </c>
      <c r="M86" s="72" t="s">
        <v>225</v>
      </c>
      <c r="N86" s="72" t="s">
        <v>223</v>
      </c>
    </row>
    <row r="87" spans="1:14">
      <c r="A87" s="72" t="s">
        <v>56</v>
      </c>
      <c r="B87" s="72" t="s">
        <v>220</v>
      </c>
      <c r="C87" s="72" t="s">
        <v>226</v>
      </c>
      <c r="D87" s="72" t="s">
        <v>227</v>
      </c>
      <c r="E87" s="72" t="s">
        <v>229</v>
      </c>
      <c r="F87" s="72" t="s">
        <v>188</v>
      </c>
      <c r="G87" s="72" t="s">
        <v>221</v>
      </c>
      <c r="H87" s="72" t="s">
        <v>222</v>
      </c>
      <c r="I87" s="72" t="s">
        <v>178</v>
      </c>
      <c r="J87" s="72" t="s">
        <v>203</v>
      </c>
      <c r="K87" s="72" t="s">
        <v>230</v>
      </c>
      <c r="L87" s="72" t="s">
        <v>186</v>
      </c>
      <c r="M87" s="72" t="s">
        <v>225</v>
      </c>
      <c r="N87" s="72" t="s">
        <v>223</v>
      </c>
    </row>
    <row r="88" spans="1:14">
      <c r="A88" s="72" t="s">
        <v>56</v>
      </c>
      <c r="B88" s="72" t="s">
        <v>220</v>
      </c>
      <c r="C88" s="72" t="s">
        <v>226</v>
      </c>
      <c r="D88" s="72" t="s">
        <v>227</v>
      </c>
      <c r="E88" s="72" t="s">
        <v>229</v>
      </c>
      <c r="F88" s="72" t="s">
        <v>188</v>
      </c>
      <c r="G88" s="72" t="s">
        <v>221</v>
      </c>
      <c r="H88" s="72" t="s">
        <v>222</v>
      </c>
      <c r="I88" s="72" t="s">
        <v>178</v>
      </c>
      <c r="J88" s="72" t="s">
        <v>203</v>
      </c>
      <c r="K88" s="72" t="s">
        <v>230</v>
      </c>
      <c r="L88" s="72" t="s">
        <v>186</v>
      </c>
      <c r="M88" s="72" t="s">
        <v>225</v>
      </c>
      <c r="N88" s="72" t="s">
        <v>223</v>
      </c>
    </row>
    <row r="89" spans="1:14">
      <c r="A89" s="72" t="s">
        <v>56</v>
      </c>
      <c r="B89" s="72" t="s">
        <v>231</v>
      </c>
      <c r="C89" s="72" t="s">
        <v>226</v>
      </c>
      <c r="D89" s="72" t="s">
        <v>227</v>
      </c>
      <c r="E89" s="72" t="s">
        <v>232</v>
      </c>
      <c r="F89" s="72" t="s">
        <v>188</v>
      </c>
      <c r="G89" s="72" t="s">
        <v>221</v>
      </c>
      <c r="H89" s="72" t="s">
        <v>222</v>
      </c>
      <c r="I89" s="72" t="s">
        <v>178</v>
      </c>
      <c r="J89" s="72" t="s">
        <v>203</v>
      </c>
      <c r="K89" s="72" t="s">
        <v>230</v>
      </c>
      <c r="L89" s="72" t="s">
        <v>210</v>
      </c>
      <c r="M89" s="72" t="s">
        <v>233</v>
      </c>
      <c r="N89" s="72" t="s">
        <v>223</v>
      </c>
    </row>
    <row r="90" spans="1:14">
      <c r="A90" s="72" t="s">
        <v>56</v>
      </c>
      <c r="B90" s="72" t="s">
        <v>231</v>
      </c>
      <c r="C90" s="72" t="s">
        <v>234</v>
      </c>
      <c r="D90" s="72" t="s">
        <v>227</v>
      </c>
      <c r="E90" s="72" t="s">
        <v>232</v>
      </c>
      <c r="F90" s="72" t="s">
        <v>188</v>
      </c>
      <c r="G90" s="72" t="s">
        <v>235</v>
      </c>
      <c r="H90" s="72" t="s">
        <v>222</v>
      </c>
      <c r="I90" s="72" t="s">
        <v>178</v>
      </c>
      <c r="J90" s="72" t="s">
        <v>203</v>
      </c>
      <c r="K90" s="72" t="s">
        <v>230</v>
      </c>
      <c r="L90" s="72" t="s">
        <v>210</v>
      </c>
      <c r="M90" s="72" t="s">
        <v>233</v>
      </c>
      <c r="N90" s="72" t="s">
        <v>223</v>
      </c>
    </row>
    <row r="91" spans="1:14">
      <c r="A91" s="72" t="s">
        <v>56</v>
      </c>
      <c r="B91" s="72" t="s">
        <v>231</v>
      </c>
      <c r="C91" s="72" t="s">
        <v>234</v>
      </c>
      <c r="D91" s="72" t="s">
        <v>227</v>
      </c>
      <c r="E91" s="72" t="s">
        <v>236</v>
      </c>
      <c r="F91" s="72" t="s">
        <v>188</v>
      </c>
      <c r="G91" s="72" t="s">
        <v>235</v>
      </c>
      <c r="H91" s="72" t="s">
        <v>222</v>
      </c>
      <c r="I91" s="72" t="s">
        <v>178</v>
      </c>
      <c r="J91" s="72" t="s">
        <v>203</v>
      </c>
      <c r="K91" s="72" t="s">
        <v>230</v>
      </c>
      <c r="L91" s="72" t="s">
        <v>210</v>
      </c>
      <c r="M91" s="72" t="s">
        <v>233</v>
      </c>
      <c r="N91" s="72" t="s">
        <v>223</v>
      </c>
    </row>
    <row r="92" spans="1:14">
      <c r="A92" s="72" t="s">
        <v>56</v>
      </c>
      <c r="B92" s="72" t="s">
        <v>231</v>
      </c>
      <c r="C92" s="72" t="s">
        <v>234</v>
      </c>
      <c r="D92" s="72" t="s">
        <v>227</v>
      </c>
      <c r="E92" s="72" t="s">
        <v>236</v>
      </c>
      <c r="F92" s="72" t="s">
        <v>188</v>
      </c>
      <c r="G92" s="72" t="s">
        <v>235</v>
      </c>
      <c r="H92" s="72" t="s">
        <v>222</v>
      </c>
      <c r="I92" s="72" t="s">
        <v>178</v>
      </c>
      <c r="J92" s="72" t="s">
        <v>203</v>
      </c>
      <c r="K92" s="72" t="s">
        <v>237</v>
      </c>
      <c r="L92" s="72" t="s">
        <v>210</v>
      </c>
      <c r="M92" s="72" t="s">
        <v>200</v>
      </c>
      <c r="N92" s="72" t="s">
        <v>223</v>
      </c>
    </row>
    <row r="93" spans="1:14">
      <c r="A93" s="72" t="s">
        <v>56</v>
      </c>
      <c r="B93" s="72" t="s">
        <v>231</v>
      </c>
      <c r="C93" s="72" t="s">
        <v>234</v>
      </c>
      <c r="D93" s="72" t="s">
        <v>227</v>
      </c>
      <c r="E93" s="72" t="s">
        <v>238</v>
      </c>
      <c r="F93" s="72" t="s">
        <v>188</v>
      </c>
      <c r="G93" s="72" t="s">
        <v>235</v>
      </c>
      <c r="H93" s="72" t="s">
        <v>222</v>
      </c>
      <c r="I93" s="72" t="s">
        <v>178</v>
      </c>
      <c r="J93" s="72" t="s">
        <v>203</v>
      </c>
      <c r="K93" s="72" t="s">
        <v>239</v>
      </c>
      <c r="L93" s="72" t="s">
        <v>210</v>
      </c>
      <c r="M93" s="72" t="s">
        <v>200</v>
      </c>
      <c r="N93" s="72" t="s">
        <v>223</v>
      </c>
    </row>
    <row r="94" spans="1:14">
      <c r="A94" s="72" t="s">
        <v>56</v>
      </c>
      <c r="B94" s="72" t="s">
        <v>231</v>
      </c>
      <c r="C94" s="72" t="s">
        <v>234</v>
      </c>
      <c r="D94" s="72" t="s">
        <v>240</v>
      </c>
      <c r="E94" s="72" t="s">
        <v>241</v>
      </c>
      <c r="F94" s="72" t="s">
        <v>188</v>
      </c>
      <c r="G94" s="72" t="s">
        <v>235</v>
      </c>
      <c r="H94" s="72" t="s">
        <v>222</v>
      </c>
      <c r="I94" s="72" t="s">
        <v>178</v>
      </c>
      <c r="J94" s="72" t="s">
        <v>203</v>
      </c>
      <c r="K94" s="72" t="s">
        <v>239</v>
      </c>
      <c r="L94" s="72" t="s">
        <v>210</v>
      </c>
      <c r="M94" s="72" t="s">
        <v>200</v>
      </c>
      <c r="N94" s="72" t="s">
        <v>223</v>
      </c>
    </row>
    <row r="95" spans="1:14">
      <c r="A95" s="72" t="s">
        <v>56</v>
      </c>
      <c r="B95" s="72" t="s">
        <v>231</v>
      </c>
      <c r="C95" s="72" t="s">
        <v>242</v>
      </c>
      <c r="D95" s="72" t="s">
        <v>240</v>
      </c>
      <c r="E95" s="72" t="s">
        <v>243</v>
      </c>
      <c r="F95" s="72" t="s">
        <v>188</v>
      </c>
      <c r="G95" s="72" t="s">
        <v>235</v>
      </c>
      <c r="H95" s="72" t="s">
        <v>222</v>
      </c>
      <c r="I95" s="72" t="s">
        <v>178</v>
      </c>
      <c r="J95" s="72" t="s">
        <v>203</v>
      </c>
      <c r="K95" s="72" t="s">
        <v>239</v>
      </c>
      <c r="L95" s="72" t="s">
        <v>244</v>
      </c>
      <c r="M95" s="72" t="s">
        <v>185</v>
      </c>
      <c r="N95" s="72" t="s">
        <v>223</v>
      </c>
    </row>
    <row r="96" spans="1:14">
      <c r="A96" s="72" t="s">
        <v>56</v>
      </c>
      <c r="B96" s="72" t="s">
        <v>231</v>
      </c>
      <c r="C96" s="72" t="s">
        <v>242</v>
      </c>
      <c r="D96" s="72" t="s">
        <v>240</v>
      </c>
      <c r="E96" s="72" t="s">
        <v>243</v>
      </c>
      <c r="F96" s="72" t="s">
        <v>195</v>
      </c>
      <c r="G96" s="72" t="s">
        <v>245</v>
      </c>
      <c r="H96" s="72" t="s">
        <v>222</v>
      </c>
      <c r="I96" s="72" t="s">
        <v>178</v>
      </c>
      <c r="J96" s="72" t="s">
        <v>203</v>
      </c>
      <c r="K96" s="72" t="s">
        <v>246</v>
      </c>
      <c r="L96" s="72" t="s">
        <v>244</v>
      </c>
      <c r="M96" s="72" t="s">
        <v>247</v>
      </c>
      <c r="N96" s="72" t="s">
        <v>248</v>
      </c>
    </row>
    <row r="97" spans="1:14">
      <c r="A97" s="72" t="s">
        <v>56</v>
      </c>
      <c r="B97" s="72" t="s">
        <v>231</v>
      </c>
      <c r="C97" s="72" t="s">
        <v>242</v>
      </c>
      <c r="D97" s="72" t="s">
        <v>240</v>
      </c>
      <c r="E97" s="72" t="s">
        <v>243</v>
      </c>
      <c r="F97" s="72" t="s">
        <v>198</v>
      </c>
      <c r="G97" s="72" t="s">
        <v>245</v>
      </c>
      <c r="H97" s="72" t="s">
        <v>222</v>
      </c>
      <c r="I97" s="72" t="s">
        <v>177</v>
      </c>
      <c r="J97" s="72" t="s">
        <v>203</v>
      </c>
      <c r="K97" s="72" t="s">
        <v>246</v>
      </c>
      <c r="L97" s="72" t="s">
        <v>244</v>
      </c>
      <c r="M97" s="72" t="s">
        <v>247</v>
      </c>
      <c r="N97" s="72" t="s">
        <v>248</v>
      </c>
    </row>
    <row r="98" spans="1:14">
      <c r="A98" s="72" t="s">
        <v>56</v>
      </c>
      <c r="B98" s="72" t="s">
        <v>249</v>
      </c>
      <c r="C98" s="72" t="s">
        <v>242</v>
      </c>
      <c r="D98" s="72" t="s">
        <v>240</v>
      </c>
      <c r="E98" s="72" t="s">
        <v>243</v>
      </c>
      <c r="F98" s="72" t="s">
        <v>207</v>
      </c>
      <c r="G98" s="72" t="s">
        <v>245</v>
      </c>
      <c r="H98" s="72" t="s">
        <v>222</v>
      </c>
      <c r="I98" s="72" t="s">
        <v>177</v>
      </c>
      <c r="J98" s="72" t="s">
        <v>203</v>
      </c>
      <c r="K98" s="72" t="s">
        <v>246</v>
      </c>
      <c r="L98" s="72" t="s">
        <v>182</v>
      </c>
      <c r="M98" s="72" t="s">
        <v>247</v>
      </c>
      <c r="N98" s="72" t="s">
        <v>248</v>
      </c>
    </row>
    <row r="99" spans="1:14">
      <c r="A99" s="72" t="s">
        <v>56</v>
      </c>
      <c r="B99" s="72" t="s">
        <v>249</v>
      </c>
      <c r="C99" s="72" t="s">
        <v>242</v>
      </c>
      <c r="D99" s="72" t="s">
        <v>240</v>
      </c>
      <c r="E99" s="72" t="s">
        <v>243</v>
      </c>
      <c r="F99" s="72" t="s">
        <v>212</v>
      </c>
      <c r="G99" s="72" t="s">
        <v>245</v>
      </c>
      <c r="H99" s="72" t="s">
        <v>250</v>
      </c>
      <c r="I99" s="72" t="s">
        <v>177</v>
      </c>
      <c r="J99" s="72" t="s">
        <v>251</v>
      </c>
      <c r="K99" s="72" t="s">
        <v>246</v>
      </c>
      <c r="L99" s="72" t="s">
        <v>182</v>
      </c>
      <c r="M99" s="72" t="s">
        <v>252</v>
      </c>
      <c r="N99" s="72" t="s">
        <v>248</v>
      </c>
    </row>
    <row r="100" spans="1:14">
      <c r="A100" s="72" t="s">
        <v>56</v>
      </c>
      <c r="B100" s="72" t="s">
        <v>249</v>
      </c>
      <c r="C100" s="72" t="s">
        <v>238</v>
      </c>
      <c r="D100" s="72" t="s">
        <v>240</v>
      </c>
      <c r="E100" s="72" t="s">
        <v>243</v>
      </c>
      <c r="F100" s="72" t="s">
        <v>212</v>
      </c>
      <c r="G100" s="72" t="s">
        <v>245</v>
      </c>
      <c r="H100" s="72" t="s">
        <v>250</v>
      </c>
      <c r="I100" s="72" t="s">
        <v>177</v>
      </c>
      <c r="J100" s="72" t="s">
        <v>251</v>
      </c>
      <c r="K100" s="72" t="s">
        <v>253</v>
      </c>
      <c r="L100" s="72" t="s">
        <v>182</v>
      </c>
      <c r="M100" s="72" t="s">
        <v>252</v>
      </c>
      <c r="N100" s="72" t="s">
        <v>248</v>
      </c>
    </row>
    <row r="101" spans="1:14">
      <c r="A101" s="72" t="s">
        <v>254</v>
      </c>
      <c r="B101" s="72" t="s">
        <v>249</v>
      </c>
      <c r="C101" s="72" t="s">
        <v>238</v>
      </c>
      <c r="D101" s="72" t="s">
        <v>240</v>
      </c>
      <c r="E101" s="72" t="s">
        <v>243</v>
      </c>
      <c r="F101" s="72" t="s">
        <v>212</v>
      </c>
      <c r="G101" s="72" t="s">
        <v>255</v>
      </c>
      <c r="H101" s="72" t="s">
        <v>250</v>
      </c>
      <c r="I101" s="72" t="s">
        <v>177</v>
      </c>
      <c r="J101" s="72" t="s">
        <v>251</v>
      </c>
      <c r="K101" s="72" t="s">
        <v>253</v>
      </c>
      <c r="L101" s="72" t="s">
        <v>182</v>
      </c>
      <c r="M101" s="72" t="s">
        <v>252</v>
      </c>
      <c r="N101" s="72" t="s">
        <v>248</v>
      </c>
    </row>
    <row r="102" spans="1:14">
      <c r="A102" s="72" t="s">
        <v>254</v>
      </c>
      <c r="B102" s="72" t="s">
        <v>249</v>
      </c>
      <c r="C102" s="72" t="s">
        <v>238</v>
      </c>
      <c r="D102" s="72" t="s">
        <v>240</v>
      </c>
      <c r="E102" s="72" t="s">
        <v>243</v>
      </c>
      <c r="F102" s="72" t="s">
        <v>212</v>
      </c>
      <c r="G102" s="72" t="s">
        <v>255</v>
      </c>
      <c r="H102" s="72" t="s">
        <v>250</v>
      </c>
      <c r="I102" s="72" t="s">
        <v>177</v>
      </c>
      <c r="J102" s="72" t="s">
        <v>251</v>
      </c>
      <c r="K102" s="72" t="s">
        <v>253</v>
      </c>
      <c r="L102" s="72" t="s">
        <v>256</v>
      </c>
      <c r="M102" s="72" t="s">
        <v>257</v>
      </c>
      <c r="N102" s="72" t="s">
        <v>248</v>
      </c>
    </row>
    <row r="103" spans="1:14">
      <c r="A103" s="72" t="s">
        <v>254</v>
      </c>
      <c r="B103" s="72" t="s">
        <v>249</v>
      </c>
      <c r="C103" s="72" t="s">
        <v>258</v>
      </c>
      <c r="D103" s="72" t="s">
        <v>259</v>
      </c>
      <c r="E103" s="72" t="s">
        <v>260</v>
      </c>
      <c r="F103" s="72" t="s">
        <v>213</v>
      </c>
      <c r="G103" s="72" t="s">
        <v>255</v>
      </c>
      <c r="H103" s="72" t="s">
        <v>250</v>
      </c>
      <c r="I103" s="72" t="s">
        <v>177</v>
      </c>
      <c r="J103" s="72" t="s">
        <v>251</v>
      </c>
      <c r="K103" s="72" t="s">
        <v>261</v>
      </c>
      <c r="L103" s="72" t="s">
        <v>256</v>
      </c>
      <c r="M103" s="72" t="s">
        <v>262</v>
      </c>
      <c r="N103" s="72" t="s">
        <v>248</v>
      </c>
    </row>
    <row r="104" spans="1:14">
      <c r="A104" s="72" t="s">
        <v>254</v>
      </c>
      <c r="B104" s="72" t="s">
        <v>249</v>
      </c>
      <c r="C104" s="72" t="s">
        <v>258</v>
      </c>
      <c r="D104" s="72" t="s">
        <v>259</v>
      </c>
      <c r="E104" s="72" t="s">
        <v>260</v>
      </c>
      <c r="F104" s="72" t="s">
        <v>229</v>
      </c>
      <c r="G104" s="72" t="s">
        <v>255</v>
      </c>
      <c r="H104" s="72" t="s">
        <v>250</v>
      </c>
      <c r="I104" s="72" t="s">
        <v>177</v>
      </c>
      <c r="J104" s="72" t="s">
        <v>251</v>
      </c>
      <c r="K104" s="72" t="s">
        <v>261</v>
      </c>
      <c r="L104" s="72" t="s">
        <v>256</v>
      </c>
      <c r="M104" s="72" t="s">
        <v>262</v>
      </c>
      <c r="N104" s="72" t="s">
        <v>248</v>
      </c>
    </row>
    <row r="105" spans="1:14">
      <c r="A105" s="72" t="s">
        <v>254</v>
      </c>
      <c r="B105" s="72" t="s">
        <v>263</v>
      </c>
      <c r="C105" s="72" t="s">
        <v>258</v>
      </c>
      <c r="D105" s="72" t="s">
        <v>259</v>
      </c>
      <c r="E105" s="72" t="s">
        <v>264</v>
      </c>
      <c r="F105" s="72" t="s">
        <v>232</v>
      </c>
      <c r="G105" s="72" t="s">
        <v>255</v>
      </c>
      <c r="H105" s="72" t="s">
        <v>250</v>
      </c>
      <c r="I105" s="72" t="s">
        <v>177</v>
      </c>
      <c r="J105" s="72" t="s">
        <v>251</v>
      </c>
      <c r="K105" s="72" t="s">
        <v>261</v>
      </c>
      <c r="L105" s="72" t="s">
        <v>256</v>
      </c>
      <c r="M105" s="72" t="s">
        <v>262</v>
      </c>
      <c r="N105" s="72" t="s">
        <v>248</v>
      </c>
    </row>
    <row r="106" spans="1:14">
      <c r="A106" s="72" t="s">
        <v>254</v>
      </c>
      <c r="B106" s="72" t="s">
        <v>263</v>
      </c>
      <c r="C106" s="72" t="s">
        <v>258</v>
      </c>
      <c r="D106" s="72" t="s">
        <v>259</v>
      </c>
      <c r="E106" s="72" t="s">
        <v>264</v>
      </c>
      <c r="F106" s="72" t="s">
        <v>232</v>
      </c>
      <c r="G106" s="72" t="s">
        <v>255</v>
      </c>
      <c r="H106" s="72" t="s">
        <v>250</v>
      </c>
      <c r="I106" s="72" t="s">
        <v>177</v>
      </c>
      <c r="J106" s="72" t="s">
        <v>251</v>
      </c>
      <c r="K106" s="72" t="s">
        <v>261</v>
      </c>
      <c r="L106" s="72" t="s">
        <v>256</v>
      </c>
      <c r="M106" s="72" t="s">
        <v>262</v>
      </c>
      <c r="N106" s="72" t="s">
        <v>248</v>
      </c>
    </row>
    <row r="107" spans="1:14">
      <c r="A107" s="72" t="s">
        <v>254</v>
      </c>
      <c r="B107" s="72" t="s">
        <v>263</v>
      </c>
      <c r="C107" s="72" t="s">
        <v>265</v>
      </c>
      <c r="D107" s="72" t="s">
        <v>259</v>
      </c>
      <c r="E107" s="72" t="s">
        <v>224</v>
      </c>
      <c r="F107" s="72" t="s">
        <v>236</v>
      </c>
      <c r="G107" s="72" t="s">
        <v>255</v>
      </c>
      <c r="H107" s="72" t="s">
        <v>250</v>
      </c>
      <c r="I107" s="72" t="s">
        <v>177</v>
      </c>
      <c r="J107" s="72" t="s">
        <v>251</v>
      </c>
      <c r="K107" s="72" t="s">
        <v>261</v>
      </c>
      <c r="L107" s="72" t="s">
        <v>256</v>
      </c>
      <c r="M107" s="72" t="s">
        <v>262</v>
      </c>
      <c r="N107" s="72" t="s">
        <v>248</v>
      </c>
    </row>
    <row r="108" spans="1:14">
      <c r="A108" s="72" t="s">
        <v>254</v>
      </c>
      <c r="B108" s="72" t="s">
        <v>263</v>
      </c>
      <c r="C108" s="72" t="s">
        <v>265</v>
      </c>
      <c r="D108" s="72" t="s">
        <v>259</v>
      </c>
      <c r="E108" s="72" t="s">
        <v>224</v>
      </c>
      <c r="F108" s="72" t="s">
        <v>236</v>
      </c>
      <c r="G108" s="72" t="s">
        <v>266</v>
      </c>
      <c r="H108" s="72" t="s">
        <v>250</v>
      </c>
      <c r="I108" s="72" t="s">
        <v>218</v>
      </c>
      <c r="J108" s="72" t="s">
        <v>251</v>
      </c>
      <c r="K108" s="72" t="s">
        <v>267</v>
      </c>
      <c r="L108" s="72" t="s">
        <v>256</v>
      </c>
      <c r="M108" s="72" t="s">
        <v>268</v>
      </c>
      <c r="N108" s="72" t="s">
        <v>269</v>
      </c>
    </row>
    <row r="109" spans="1:14">
      <c r="A109" s="72" t="s">
        <v>254</v>
      </c>
      <c r="B109" s="72" t="s">
        <v>263</v>
      </c>
      <c r="C109" s="72" t="s">
        <v>265</v>
      </c>
      <c r="D109" s="72" t="s">
        <v>259</v>
      </c>
      <c r="E109" s="72" t="s">
        <v>224</v>
      </c>
      <c r="F109" s="72" t="s">
        <v>236</v>
      </c>
      <c r="G109" s="72" t="s">
        <v>266</v>
      </c>
      <c r="H109" s="72" t="s">
        <v>250</v>
      </c>
      <c r="I109" s="72" t="s">
        <v>218</v>
      </c>
      <c r="J109" s="72" t="s">
        <v>251</v>
      </c>
      <c r="K109" s="72" t="s">
        <v>267</v>
      </c>
      <c r="L109" s="72" t="s">
        <v>270</v>
      </c>
      <c r="M109" s="72" t="s">
        <v>268</v>
      </c>
      <c r="N109" s="72" t="s">
        <v>269</v>
      </c>
    </row>
    <row r="110" spans="1:14">
      <c r="A110" s="72" t="s">
        <v>254</v>
      </c>
      <c r="B110" s="72" t="s">
        <v>263</v>
      </c>
      <c r="C110" s="72" t="s">
        <v>265</v>
      </c>
      <c r="D110" s="72" t="s">
        <v>259</v>
      </c>
      <c r="E110" s="72" t="s">
        <v>271</v>
      </c>
      <c r="F110" s="72" t="s">
        <v>238</v>
      </c>
      <c r="G110" s="72" t="s">
        <v>266</v>
      </c>
      <c r="H110" s="72" t="s">
        <v>250</v>
      </c>
      <c r="I110" s="72" t="s">
        <v>218</v>
      </c>
      <c r="J110" s="72" t="s">
        <v>251</v>
      </c>
      <c r="K110" s="72" t="s">
        <v>267</v>
      </c>
      <c r="L110" s="72" t="s">
        <v>270</v>
      </c>
      <c r="M110" s="72" t="s">
        <v>268</v>
      </c>
      <c r="N110" s="72" t="s">
        <v>269</v>
      </c>
    </row>
    <row r="111" spans="1:14">
      <c r="A111" s="72" t="s">
        <v>254</v>
      </c>
      <c r="B111" s="72" t="s">
        <v>272</v>
      </c>
      <c r="C111" s="72" t="s">
        <v>265</v>
      </c>
      <c r="D111" s="72" t="s">
        <v>259</v>
      </c>
      <c r="E111" s="72" t="s">
        <v>271</v>
      </c>
      <c r="F111" s="72" t="s">
        <v>238</v>
      </c>
      <c r="G111" s="72" t="s">
        <v>266</v>
      </c>
      <c r="H111" s="72" t="s">
        <v>250</v>
      </c>
      <c r="I111" s="72" t="s">
        <v>218</v>
      </c>
      <c r="J111" s="72" t="s">
        <v>273</v>
      </c>
      <c r="K111" s="72" t="s">
        <v>274</v>
      </c>
      <c r="L111" s="72" t="s">
        <v>270</v>
      </c>
      <c r="M111" s="72" t="s">
        <v>268</v>
      </c>
      <c r="N111" s="72" t="s">
        <v>269</v>
      </c>
    </row>
    <row r="112" spans="1:14">
      <c r="A112" s="72" t="s">
        <v>254</v>
      </c>
      <c r="B112" s="72" t="s">
        <v>272</v>
      </c>
      <c r="C112" s="72" t="s">
        <v>275</v>
      </c>
      <c r="D112" s="72" t="s">
        <v>276</v>
      </c>
      <c r="E112" s="72" t="s">
        <v>271</v>
      </c>
      <c r="F112" s="72" t="s">
        <v>238</v>
      </c>
      <c r="G112" s="72" t="s">
        <v>266</v>
      </c>
      <c r="H112" s="72" t="s">
        <v>250</v>
      </c>
      <c r="I112" s="72" t="s">
        <v>218</v>
      </c>
      <c r="J112" s="72" t="s">
        <v>273</v>
      </c>
      <c r="K112" s="72" t="s">
        <v>274</v>
      </c>
      <c r="L112" s="72" t="s">
        <v>236</v>
      </c>
      <c r="M112" s="72" t="s">
        <v>277</v>
      </c>
      <c r="N112" s="72" t="s">
        <v>269</v>
      </c>
    </row>
    <row r="113" spans="1:14">
      <c r="A113" s="72" t="s">
        <v>254</v>
      </c>
      <c r="B113" s="72" t="s">
        <v>272</v>
      </c>
      <c r="C113" s="72" t="s">
        <v>275</v>
      </c>
      <c r="D113" s="72" t="s">
        <v>276</v>
      </c>
      <c r="E113" s="72" t="s">
        <v>271</v>
      </c>
      <c r="F113" s="72" t="s">
        <v>241</v>
      </c>
      <c r="G113" s="72" t="s">
        <v>266</v>
      </c>
      <c r="H113" s="72" t="s">
        <v>250</v>
      </c>
      <c r="I113" s="72" t="s">
        <v>218</v>
      </c>
      <c r="J113" s="72" t="s">
        <v>273</v>
      </c>
      <c r="K113" s="72" t="s">
        <v>274</v>
      </c>
      <c r="L113" s="72" t="s">
        <v>236</v>
      </c>
      <c r="M113" s="72" t="s">
        <v>277</v>
      </c>
      <c r="N113" s="72" t="s">
        <v>269</v>
      </c>
    </row>
    <row r="114" spans="1:14">
      <c r="A114" s="72" t="s">
        <v>254</v>
      </c>
      <c r="B114" s="72" t="s">
        <v>272</v>
      </c>
      <c r="C114" s="72" t="s">
        <v>275</v>
      </c>
      <c r="D114" s="72" t="s">
        <v>276</v>
      </c>
      <c r="E114" s="72" t="s">
        <v>278</v>
      </c>
      <c r="F114" s="72" t="s">
        <v>241</v>
      </c>
      <c r="G114" s="72" t="s">
        <v>279</v>
      </c>
      <c r="H114" s="72" t="s">
        <v>218</v>
      </c>
      <c r="I114" s="72" t="s">
        <v>218</v>
      </c>
      <c r="J114" s="72" t="s">
        <v>273</v>
      </c>
      <c r="K114" s="72" t="s">
        <v>274</v>
      </c>
      <c r="L114" s="72" t="s">
        <v>236</v>
      </c>
      <c r="M114" s="72" t="s">
        <v>277</v>
      </c>
      <c r="N114" s="72" t="s">
        <v>269</v>
      </c>
    </row>
    <row r="115" spans="1:14">
      <c r="A115" s="72" t="s">
        <v>254</v>
      </c>
      <c r="B115" s="72" t="s">
        <v>272</v>
      </c>
      <c r="C115" s="72" t="s">
        <v>280</v>
      </c>
      <c r="D115" s="72" t="s">
        <v>276</v>
      </c>
      <c r="E115" s="72" t="s">
        <v>281</v>
      </c>
      <c r="F115" s="72" t="s">
        <v>241</v>
      </c>
      <c r="G115" s="72" t="s">
        <v>279</v>
      </c>
      <c r="H115" s="72" t="s">
        <v>218</v>
      </c>
      <c r="I115" s="72" t="s">
        <v>218</v>
      </c>
      <c r="J115" s="72" t="s">
        <v>273</v>
      </c>
      <c r="K115" s="72" t="s">
        <v>282</v>
      </c>
      <c r="L115" s="72" t="s">
        <v>236</v>
      </c>
      <c r="M115" s="72" t="s">
        <v>283</v>
      </c>
      <c r="N115" s="72" t="s">
        <v>269</v>
      </c>
    </row>
    <row r="116" spans="1:14">
      <c r="A116" s="72" t="s">
        <v>254</v>
      </c>
      <c r="B116" s="72" t="s">
        <v>272</v>
      </c>
      <c r="C116" s="72" t="s">
        <v>280</v>
      </c>
      <c r="D116" s="72" t="s">
        <v>276</v>
      </c>
      <c r="E116" s="72" t="s">
        <v>281</v>
      </c>
      <c r="F116" s="72" t="s">
        <v>241</v>
      </c>
      <c r="G116" s="72" t="s">
        <v>279</v>
      </c>
      <c r="H116" s="72" t="s">
        <v>235</v>
      </c>
      <c r="I116" s="72" t="s">
        <v>218</v>
      </c>
      <c r="J116" s="72" t="s">
        <v>273</v>
      </c>
      <c r="K116" s="72" t="s">
        <v>282</v>
      </c>
      <c r="L116" s="72" t="s">
        <v>236</v>
      </c>
      <c r="M116" s="72" t="s">
        <v>283</v>
      </c>
      <c r="N116" s="72" t="s">
        <v>269</v>
      </c>
    </row>
    <row r="117" spans="1:14">
      <c r="A117" s="72" t="s">
        <v>254</v>
      </c>
      <c r="B117" s="72" t="s">
        <v>185</v>
      </c>
      <c r="C117" s="72" t="s">
        <v>280</v>
      </c>
      <c r="D117" s="72" t="s">
        <v>276</v>
      </c>
      <c r="E117" s="72" t="s">
        <v>284</v>
      </c>
      <c r="F117" s="72" t="s">
        <v>243</v>
      </c>
      <c r="G117" s="72" t="s">
        <v>279</v>
      </c>
      <c r="H117" s="72" t="s">
        <v>235</v>
      </c>
      <c r="I117" s="72" t="s">
        <v>218</v>
      </c>
      <c r="J117" s="72" t="s">
        <v>273</v>
      </c>
      <c r="K117" s="72" t="s">
        <v>282</v>
      </c>
      <c r="L117" s="72" t="s">
        <v>238</v>
      </c>
      <c r="M117" s="72" t="s">
        <v>283</v>
      </c>
      <c r="N117" s="72" t="s">
        <v>269</v>
      </c>
    </row>
    <row r="118" spans="1:14">
      <c r="A118" s="72" t="s">
        <v>254</v>
      </c>
      <c r="B118" s="72" t="s">
        <v>185</v>
      </c>
      <c r="C118" s="72" t="s">
        <v>280</v>
      </c>
      <c r="D118" s="72" t="s">
        <v>276</v>
      </c>
      <c r="E118" s="72" t="s">
        <v>285</v>
      </c>
      <c r="F118" s="72" t="s">
        <v>243</v>
      </c>
      <c r="G118" s="72" t="s">
        <v>279</v>
      </c>
      <c r="H118" s="72" t="s">
        <v>235</v>
      </c>
      <c r="I118" s="72" t="s">
        <v>268</v>
      </c>
      <c r="J118" s="72" t="s">
        <v>273</v>
      </c>
      <c r="K118" s="72" t="s">
        <v>282</v>
      </c>
      <c r="L118" s="72" t="s">
        <v>238</v>
      </c>
      <c r="M118" s="72" t="s">
        <v>286</v>
      </c>
      <c r="N118" s="72" t="s">
        <v>269</v>
      </c>
    </row>
    <row r="119" spans="1:14">
      <c r="A119" s="72" t="s">
        <v>254</v>
      </c>
      <c r="B119" s="72" t="s">
        <v>185</v>
      </c>
      <c r="C119" s="72" t="s">
        <v>280</v>
      </c>
      <c r="D119" s="72" t="s">
        <v>276</v>
      </c>
      <c r="E119" s="72" t="s">
        <v>285</v>
      </c>
      <c r="F119" s="72" t="s">
        <v>260</v>
      </c>
      <c r="G119" s="72" t="s">
        <v>287</v>
      </c>
      <c r="H119" s="72" t="s">
        <v>235</v>
      </c>
      <c r="I119" s="72" t="s">
        <v>268</v>
      </c>
      <c r="J119" s="72" t="s">
        <v>273</v>
      </c>
      <c r="K119" s="72" t="s">
        <v>282</v>
      </c>
      <c r="L119" s="72" t="s">
        <v>238</v>
      </c>
      <c r="M119" s="72" t="s">
        <v>288</v>
      </c>
      <c r="N119" s="72" t="s">
        <v>289</v>
      </c>
    </row>
    <row r="120" spans="1:14">
      <c r="A120" s="72" t="s">
        <v>254</v>
      </c>
      <c r="B120" s="72" t="s">
        <v>185</v>
      </c>
      <c r="C120" s="72" t="s">
        <v>290</v>
      </c>
      <c r="D120" s="72" t="s">
        <v>276</v>
      </c>
      <c r="E120" s="72" t="s">
        <v>291</v>
      </c>
      <c r="F120" s="72" t="s">
        <v>260</v>
      </c>
      <c r="G120" s="72" t="s">
        <v>287</v>
      </c>
      <c r="H120" s="72" t="s">
        <v>235</v>
      </c>
      <c r="I120" s="72" t="s">
        <v>268</v>
      </c>
      <c r="J120" s="72" t="s">
        <v>273</v>
      </c>
      <c r="K120" s="72" t="s">
        <v>292</v>
      </c>
      <c r="L120" s="72" t="s">
        <v>238</v>
      </c>
      <c r="M120" s="72" t="s">
        <v>288</v>
      </c>
      <c r="N120" s="72" t="s">
        <v>289</v>
      </c>
    </row>
    <row r="121" spans="1:14">
      <c r="A121" s="72" t="s">
        <v>254</v>
      </c>
      <c r="B121" s="72" t="s">
        <v>185</v>
      </c>
      <c r="C121" s="72" t="s">
        <v>290</v>
      </c>
      <c r="D121" s="72" t="s">
        <v>276</v>
      </c>
      <c r="E121" s="72" t="s">
        <v>291</v>
      </c>
      <c r="F121" s="72" t="s">
        <v>260</v>
      </c>
      <c r="G121" s="72" t="s">
        <v>287</v>
      </c>
      <c r="H121" s="72" t="s">
        <v>235</v>
      </c>
      <c r="I121" s="72" t="s">
        <v>268</v>
      </c>
      <c r="J121" s="72" t="s">
        <v>273</v>
      </c>
      <c r="K121" s="72" t="s">
        <v>292</v>
      </c>
      <c r="L121" s="72" t="s">
        <v>192</v>
      </c>
      <c r="M121" s="72" t="s">
        <v>288</v>
      </c>
      <c r="N121" s="72" t="s">
        <v>289</v>
      </c>
    </row>
    <row r="122" spans="1:14">
      <c r="A122" s="72" t="s">
        <v>254</v>
      </c>
      <c r="B122" s="72" t="s">
        <v>185</v>
      </c>
      <c r="C122" s="72" t="s">
        <v>293</v>
      </c>
      <c r="D122" s="72" t="s">
        <v>294</v>
      </c>
      <c r="E122" s="72" t="s">
        <v>295</v>
      </c>
      <c r="F122" s="72" t="s">
        <v>260</v>
      </c>
      <c r="G122" s="72" t="s">
        <v>287</v>
      </c>
      <c r="H122" s="72" t="s">
        <v>235</v>
      </c>
      <c r="I122" s="72" t="s">
        <v>268</v>
      </c>
      <c r="J122" s="72" t="s">
        <v>273</v>
      </c>
      <c r="K122" s="72" t="s">
        <v>292</v>
      </c>
      <c r="L122" s="72" t="s">
        <v>192</v>
      </c>
      <c r="M122" s="72" t="s">
        <v>248</v>
      </c>
      <c r="N122" s="72" t="s">
        <v>289</v>
      </c>
    </row>
    <row r="123" spans="1:14">
      <c r="A123" s="72" t="s">
        <v>254</v>
      </c>
      <c r="B123" s="72" t="s">
        <v>185</v>
      </c>
      <c r="C123" s="72" t="s">
        <v>296</v>
      </c>
      <c r="D123" s="72" t="s">
        <v>294</v>
      </c>
      <c r="E123" s="72" t="s">
        <v>295</v>
      </c>
      <c r="F123" s="72" t="s">
        <v>264</v>
      </c>
      <c r="G123" s="72" t="s">
        <v>287</v>
      </c>
      <c r="H123" s="72" t="s">
        <v>235</v>
      </c>
      <c r="I123" s="72" t="s">
        <v>268</v>
      </c>
      <c r="J123" s="72" t="s">
        <v>273</v>
      </c>
      <c r="K123" s="72" t="s">
        <v>292</v>
      </c>
      <c r="L123" s="72" t="s">
        <v>297</v>
      </c>
      <c r="M123" s="72" t="s">
        <v>248</v>
      </c>
      <c r="N123" s="72" t="s">
        <v>289</v>
      </c>
    </row>
    <row r="124" spans="1:14">
      <c r="A124" s="72" t="s">
        <v>254</v>
      </c>
      <c r="B124" s="72" t="s">
        <v>235</v>
      </c>
      <c r="C124" s="72" t="s">
        <v>296</v>
      </c>
      <c r="D124" s="72" t="s">
        <v>294</v>
      </c>
      <c r="E124" s="72" t="s">
        <v>298</v>
      </c>
      <c r="F124" s="72" t="s">
        <v>264</v>
      </c>
      <c r="G124" s="72" t="s">
        <v>287</v>
      </c>
      <c r="H124" s="72" t="s">
        <v>235</v>
      </c>
      <c r="I124" s="72" t="s">
        <v>268</v>
      </c>
      <c r="J124" s="72" t="s">
        <v>273</v>
      </c>
      <c r="K124" s="72" t="s">
        <v>292</v>
      </c>
      <c r="L124" s="72" t="s">
        <v>297</v>
      </c>
      <c r="M124" s="72" t="s">
        <v>248</v>
      </c>
      <c r="N124" s="72" t="s">
        <v>289</v>
      </c>
    </row>
    <row r="125" spans="1:14">
      <c r="A125" s="72" t="s">
        <v>254</v>
      </c>
      <c r="B125" s="72" t="s">
        <v>235</v>
      </c>
      <c r="C125" s="72" t="s">
        <v>296</v>
      </c>
      <c r="D125" s="72" t="s">
        <v>294</v>
      </c>
      <c r="E125" s="72" t="s">
        <v>299</v>
      </c>
      <c r="F125" s="72" t="s">
        <v>224</v>
      </c>
      <c r="G125" s="72" t="s">
        <v>287</v>
      </c>
      <c r="H125" s="72" t="s">
        <v>235</v>
      </c>
      <c r="I125" s="72" t="s">
        <v>268</v>
      </c>
      <c r="J125" s="72" t="s">
        <v>273</v>
      </c>
      <c r="K125" s="72" t="s">
        <v>300</v>
      </c>
      <c r="L125" s="72" t="s">
        <v>297</v>
      </c>
      <c r="M125" s="72" t="s">
        <v>248</v>
      </c>
      <c r="N125" s="72" t="s">
        <v>289</v>
      </c>
    </row>
    <row r="126" spans="1:14">
      <c r="A126" s="72" t="s">
        <v>254</v>
      </c>
      <c r="B126" s="72" t="s">
        <v>235</v>
      </c>
      <c r="C126" s="72" t="s">
        <v>296</v>
      </c>
      <c r="D126" s="72" t="s">
        <v>294</v>
      </c>
      <c r="E126" s="72" t="s">
        <v>299</v>
      </c>
      <c r="F126" s="72" t="s">
        <v>224</v>
      </c>
      <c r="G126" s="72" t="s">
        <v>301</v>
      </c>
      <c r="H126" s="72" t="s">
        <v>235</v>
      </c>
      <c r="I126" s="72" t="s">
        <v>268</v>
      </c>
      <c r="J126" s="72" t="s">
        <v>273</v>
      </c>
      <c r="K126" s="72" t="s">
        <v>300</v>
      </c>
      <c r="L126" s="72" t="s">
        <v>297</v>
      </c>
      <c r="M126" s="72" t="s">
        <v>302</v>
      </c>
      <c r="N126" s="72" t="s">
        <v>289</v>
      </c>
    </row>
    <row r="127" spans="1:14">
      <c r="A127" s="72" t="s">
        <v>254</v>
      </c>
      <c r="B127" s="72" t="s">
        <v>235</v>
      </c>
      <c r="C127" s="72" t="s">
        <v>303</v>
      </c>
      <c r="D127" s="72" t="s">
        <v>294</v>
      </c>
      <c r="E127" s="72" t="s">
        <v>299</v>
      </c>
      <c r="F127" s="72" t="s">
        <v>271</v>
      </c>
      <c r="G127" s="72" t="s">
        <v>301</v>
      </c>
      <c r="H127" s="72" t="s">
        <v>235</v>
      </c>
      <c r="I127" s="72" t="s">
        <v>268</v>
      </c>
      <c r="J127" s="72" t="s">
        <v>273</v>
      </c>
      <c r="K127" s="72" t="s">
        <v>300</v>
      </c>
      <c r="L127" s="72" t="s">
        <v>297</v>
      </c>
      <c r="M127" s="72" t="s">
        <v>302</v>
      </c>
      <c r="N127" s="72" t="s">
        <v>289</v>
      </c>
    </row>
    <row r="128" spans="1:14">
      <c r="A128" s="72" t="s">
        <v>254</v>
      </c>
      <c r="B128" s="72" t="s">
        <v>235</v>
      </c>
      <c r="C128" s="72" t="s">
        <v>303</v>
      </c>
      <c r="D128" s="72" t="s">
        <v>294</v>
      </c>
      <c r="E128" s="72" t="s">
        <v>299</v>
      </c>
      <c r="F128" s="72" t="s">
        <v>281</v>
      </c>
      <c r="G128" s="72" t="s">
        <v>301</v>
      </c>
      <c r="H128" s="72" t="s">
        <v>279</v>
      </c>
      <c r="I128" s="72" t="s">
        <v>268</v>
      </c>
      <c r="J128" s="72" t="s">
        <v>273</v>
      </c>
      <c r="K128" s="72" t="s">
        <v>300</v>
      </c>
      <c r="L128" s="72" t="s">
        <v>290</v>
      </c>
      <c r="M128" s="72" t="s">
        <v>304</v>
      </c>
      <c r="N128" s="72" t="s">
        <v>289</v>
      </c>
    </row>
    <row r="129" spans="1:14">
      <c r="A129" s="72" t="s">
        <v>254</v>
      </c>
      <c r="B129" s="72" t="s">
        <v>305</v>
      </c>
      <c r="C129" s="72" t="s">
        <v>303</v>
      </c>
      <c r="D129" s="72" t="s">
        <v>294</v>
      </c>
      <c r="E129" s="72" t="s">
        <v>306</v>
      </c>
      <c r="F129" s="72" t="s">
        <v>281</v>
      </c>
      <c r="G129" s="72" t="s">
        <v>301</v>
      </c>
      <c r="H129" s="72" t="s">
        <v>279</v>
      </c>
      <c r="I129" s="72" t="s">
        <v>268</v>
      </c>
      <c r="J129" s="72" t="s">
        <v>273</v>
      </c>
      <c r="K129" s="72" t="s">
        <v>300</v>
      </c>
      <c r="L129" s="72" t="s">
        <v>290</v>
      </c>
      <c r="M129" s="72" t="s">
        <v>304</v>
      </c>
      <c r="N129" s="72" t="s">
        <v>289</v>
      </c>
    </row>
    <row r="130" spans="1:14">
      <c r="A130" s="72" t="s">
        <v>254</v>
      </c>
      <c r="B130" s="72" t="s">
        <v>305</v>
      </c>
      <c r="C130" s="72" t="s">
        <v>303</v>
      </c>
      <c r="D130" s="72" t="s">
        <v>294</v>
      </c>
      <c r="E130" s="72" t="s">
        <v>306</v>
      </c>
      <c r="F130" s="72" t="s">
        <v>284</v>
      </c>
      <c r="G130" s="72" t="s">
        <v>301</v>
      </c>
      <c r="H130" s="72" t="s">
        <v>307</v>
      </c>
      <c r="I130" s="72" t="s">
        <v>268</v>
      </c>
      <c r="J130" s="72" t="s">
        <v>273</v>
      </c>
      <c r="K130" s="72" t="s">
        <v>308</v>
      </c>
      <c r="L130" s="72" t="s">
        <v>290</v>
      </c>
      <c r="M130" s="72" t="s">
        <v>304</v>
      </c>
      <c r="N130" s="72" t="s">
        <v>289</v>
      </c>
    </row>
    <row r="131" spans="1:14">
      <c r="A131" s="72" t="s">
        <v>254</v>
      </c>
      <c r="B131" s="72" t="s">
        <v>309</v>
      </c>
      <c r="C131" s="72" t="s">
        <v>310</v>
      </c>
      <c r="D131" s="72" t="s">
        <v>294</v>
      </c>
      <c r="E131" s="72" t="s">
        <v>306</v>
      </c>
      <c r="F131" s="72" t="s">
        <v>284</v>
      </c>
      <c r="G131" s="72" t="s">
        <v>301</v>
      </c>
      <c r="H131" s="72" t="s">
        <v>307</v>
      </c>
      <c r="I131" s="72" t="s">
        <v>311</v>
      </c>
      <c r="J131" s="72" t="s">
        <v>273</v>
      </c>
      <c r="K131" s="72" t="s">
        <v>308</v>
      </c>
      <c r="L131" s="72" t="s">
        <v>290</v>
      </c>
      <c r="M131" s="72" t="s">
        <v>312</v>
      </c>
      <c r="N131" s="72" t="s">
        <v>313</v>
      </c>
    </row>
    <row r="132" spans="1:14">
      <c r="A132" s="72" t="s">
        <v>254</v>
      </c>
      <c r="B132" s="72" t="s">
        <v>309</v>
      </c>
      <c r="C132" s="72" t="s">
        <v>310</v>
      </c>
      <c r="D132" s="72" t="s">
        <v>294</v>
      </c>
      <c r="E132" s="72" t="s">
        <v>314</v>
      </c>
      <c r="F132" s="72" t="s">
        <v>284</v>
      </c>
      <c r="G132" s="72" t="s">
        <v>315</v>
      </c>
      <c r="H132" s="72" t="s">
        <v>316</v>
      </c>
      <c r="I132" s="72" t="s">
        <v>311</v>
      </c>
      <c r="J132" s="72" t="s">
        <v>273</v>
      </c>
      <c r="K132" s="72" t="s">
        <v>308</v>
      </c>
      <c r="L132" s="72" t="s">
        <v>290</v>
      </c>
      <c r="M132" s="72" t="s">
        <v>312</v>
      </c>
      <c r="N132" s="72" t="s">
        <v>313</v>
      </c>
    </row>
    <row r="133" spans="1:14">
      <c r="A133" s="72" t="s">
        <v>254</v>
      </c>
      <c r="B133" s="72" t="s">
        <v>309</v>
      </c>
      <c r="C133" s="72" t="s">
        <v>310</v>
      </c>
      <c r="D133" s="72" t="s">
        <v>294</v>
      </c>
      <c r="E133" s="72" t="s">
        <v>314</v>
      </c>
      <c r="F133" s="72" t="s">
        <v>284</v>
      </c>
      <c r="G133" s="72" t="s">
        <v>315</v>
      </c>
      <c r="H133" s="72" t="s">
        <v>316</v>
      </c>
      <c r="I133" s="72" t="s">
        <v>311</v>
      </c>
      <c r="J133" s="72" t="s">
        <v>317</v>
      </c>
      <c r="K133" s="72" t="s">
        <v>308</v>
      </c>
      <c r="L133" s="72" t="s">
        <v>290</v>
      </c>
      <c r="M133" s="72" t="s">
        <v>312</v>
      </c>
      <c r="N133" s="72" t="s">
        <v>313</v>
      </c>
    </row>
    <row r="134" spans="1:14">
      <c r="A134" s="72" t="s">
        <v>254</v>
      </c>
      <c r="B134" s="72" t="s">
        <v>309</v>
      </c>
      <c r="C134" s="72" t="s">
        <v>310</v>
      </c>
      <c r="D134" s="72" t="s">
        <v>294</v>
      </c>
      <c r="E134" s="72" t="s">
        <v>314</v>
      </c>
      <c r="F134" s="72" t="s">
        <v>284</v>
      </c>
      <c r="G134" s="72" t="s">
        <v>315</v>
      </c>
      <c r="H134" s="72" t="s">
        <v>316</v>
      </c>
      <c r="I134" s="72" t="s">
        <v>311</v>
      </c>
      <c r="J134" s="72" t="s">
        <v>317</v>
      </c>
      <c r="K134" s="72" t="s">
        <v>318</v>
      </c>
      <c r="L134" s="72" t="s">
        <v>319</v>
      </c>
      <c r="M134" s="72" t="s">
        <v>320</v>
      </c>
      <c r="N134" s="72" t="s">
        <v>313</v>
      </c>
    </row>
    <row r="135" spans="1:14">
      <c r="A135" s="72" t="s">
        <v>254</v>
      </c>
      <c r="B135" s="72" t="s">
        <v>309</v>
      </c>
      <c r="C135" s="72" t="s">
        <v>284</v>
      </c>
      <c r="D135" s="72" t="s">
        <v>294</v>
      </c>
      <c r="E135" s="72" t="s">
        <v>314</v>
      </c>
      <c r="F135" s="72" t="s">
        <v>285</v>
      </c>
      <c r="G135" s="72" t="s">
        <v>315</v>
      </c>
      <c r="H135" s="72" t="s">
        <v>316</v>
      </c>
      <c r="I135" s="72" t="s">
        <v>311</v>
      </c>
      <c r="J135" s="72" t="s">
        <v>317</v>
      </c>
      <c r="K135" s="72" t="s">
        <v>318</v>
      </c>
      <c r="L135" s="72" t="s">
        <v>319</v>
      </c>
      <c r="M135" s="72" t="s">
        <v>321</v>
      </c>
      <c r="N135" s="72" t="s">
        <v>313</v>
      </c>
    </row>
    <row r="136" spans="1:14">
      <c r="A136" s="72" t="s">
        <v>254</v>
      </c>
      <c r="B136" s="72" t="s">
        <v>309</v>
      </c>
      <c r="C136" s="72" t="s">
        <v>284</v>
      </c>
      <c r="D136" s="72" t="s">
        <v>294</v>
      </c>
      <c r="E136" s="72" t="s">
        <v>322</v>
      </c>
      <c r="F136" s="72" t="s">
        <v>285</v>
      </c>
      <c r="G136" s="72" t="s">
        <v>315</v>
      </c>
      <c r="H136" s="72" t="s">
        <v>316</v>
      </c>
      <c r="I136" s="72" t="s">
        <v>311</v>
      </c>
      <c r="J136" s="72" t="s">
        <v>317</v>
      </c>
      <c r="K136" s="72" t="s">
        <v>318</v>
      </c>
      <c r="L136" s="72" t="s">
        <v>319</v>
      </c>
      <c r="M136" s="72" t="s">
        <v>321</v>
      </c>
      <c r="N136" s="72" t="s">
        <v>313</v>
      </c>
    </row>
    <row r="137" spans="1:14">
      <c r="A137" s="72" t="s">
        <v>254</v>
      </c>
      <c r="B137" s="72" t="s">
        <v>323</v>
      </c>
      <c r="C137" s="72" t="s">
        <v>284</v>
      </c>
      <c r="D137" s="72" t="s">
        <v>294</v>
      </c>
      <c r="E137" s="72" t="s">
        <v>324</v>
      </c>
      <c r="F137" s="72" t="s">
        <v>285</v>
      </c>
      <c r="G137" s="72" t="s">
        <v>315</v>
      </c>
      <c r="H137" s="72" t="s">
        <v>316</v>
      </c>
      <c r="I137" s="72" t="s">
        <v>311</v>
      </c>
      <c r="J137" s="72" t="s">
        <v>317</v>
      </c>
      <c r="K137" s="72" t="s">
        <v>318</v>
      </c>
      <c r="L137" s="72" t="s">
        <v>319</v>
      </c>
      <c r="M137" s="72" t="s">
        <v>321</v>
      </c>
      <c r="N137" s="72" t="s">
        <v>313</v>
      </c>
    </row>
    <row r="138" spans="1:14">
      <c r="A138" s="72" t="s">
        <v>254</v>
      </c>
      <c r="B138" s="72" t="s">
        <v>325</v>
      </c>
      <c r="C138" s="72" t="s">
        <v>284</v>
      </c>
      <c r="D138" s="72" t="s">
        <v>294</v>
      </c>
      <c r="E138" s="72" t="s">
        <v>324</v>
      </c>
      <c r="F138" s="72" t="s">
        <v>291</v>
      </c>
      <c r="G138" s="72" t="s">
        <v>326</v>
      </c>
      <c r="H138" s="72" t="s">
        <v>316</v>
      </c>
      <c r="I138" s="72" t="s">
        <v>311</v>
      </c>
      <c r="J138" s="72" t="s">
        <v>317</v>
      </c>
      <c r="K138" s="72" t="s">
        <v>327</v>
      </c>
      <c r="L138" s="72" t="s">
        <v>328</v>
      </c>
      <c r="M138" s="72" t="s">
        <v>321</v>
      </c>
      <c r="N138" s="72" t="s">
        <v>313</v>
      </c>
    </row>
    <row r="139" spans="1:14">
      <c r="A139" s="72" t="s">
        <v>254</v>
      </c>
      <c r="B139" s="72" t="s">
        <v>325</v>
      </c>
      <c r="C139" s="72" t="s">
        <v>329</v>
      </c>
      <c r="D139" s="72" t="s">
        <v>294</v>
      </c>
      <c r="E139" s="72" t="s">
        <v>330</v>
      </c>
      <c r="F139" s="72" t="s">
        <v>291</v>
      </c>
      <c r="G139" s="72" t="s">
        <v>326</v>
      </c>
      <c r="H139" s="72" t="s">
        <v>316</v>
      </c>
      <c r="I139" s="72" t="s">
        <v>311</v>
      </c>
      <c r="J139" s="72" t="s">
        <v>317</v>
      </c>
      <c r="K139" s="72" t="s">
        <v>331</v>
      </c>
      <c r="L139" s="72" t="s">
        <v>328</v>
      </c>
      <c r="M139" s="72" t="s">
        <v>321</v>
      </c>
      <c r="N139" s="72" t="s">
        <v>313</v>
      </c>
    </row>
    <row r="140" spans="1:14">
      <c r="A140" s="72" t="s">
        <v>254</v>
      </c>
      <c r="B140" s="72" t="s">
        <v>325</v>
      </c>
      <c r="C140" s="72" t="s">
        <v>329</v>
      </c>
      <c r="D140" s="72" t="s">
        <v>294</v>
      </c>
      <c r="E140" s="72" t="s">
        <v>332</v>
      </c>
      <c r="F140" s="72" t="s">
        <v>291</v>
      </c>
      <c r="G140" s="72" t="s">
        <v>326</v>
      </c>
      <c r="H140" s="72" t="s">
        <v>316</v>
      </c>
      <c r="I140" s="72" t="s">
        <v>311</v>
      </c>
      <c r="J140" s="72" t="s">
        <v>317</v>
      </c>
      <c r="K140" s="72" t="s">
        <v>331</v>
      </c>
      <c r="L140" s="72" t="s">
        <v>328</v>
      </c>
      <c r="M140" s="72" t="s">
        <v>333</v>
      </c>
      <c r="N140" s="72" t="s">
        <v>313</v>
      </c>
    </row>
    <row r="141" spans="1:14">
      <c r="A141" s="72" t="s">
        <v>254</v>
      </c>
      <c r="B141" s="72" t="s">
        <v>325</v>
      </c>
      <c r="C141" s="72" t="s">
        <v>329</v>
      </c>
      <c r="D141" s="72" t="s">
        <v>294</v>
      </c>
      <c r="E141" s="72" t="s">
        <v>332</v>
      </c>
      <c r="F141" s="72" t="s">
        <v>295</v>
      </c>
      <c r="G141" s="72" t="s">
        <v>326</v>
      </c>
      <c r="H141" s="72" t="s">
        <v>316</v>
      </c>
      <c r="I141" s="72" t="s">
        <v>311</v>
      </c>
      <c r="J141" s="72" t="s">
        <v>317</v>
      </c>
      <c r="K141" s="72" t="s">
        <v>331</v>
      </c>
      <c r="L141" s="72" t="s">
        <v>328</v>
      </c>
      <c r="M141" s="72" t="s">
        <v>334</v>
      </c>
      <c r="N141" s="72" t="s">
        <v>313</v>
      </c>
    </row>
    <row r="142" spans="1:14">
      <c r="A142" s="72" t="s">
        <v>254</v>
      </c>
      <c r="B142" s="72" t="s">
        <v>325</v>
      </c>
      <c r="C142" s="72" t="s">
        <v>335</v>
      </c>
      <c r="D142" s="72" t="s">
        <v>294</v>
      </c>
      <c r="E142" s="72" t="s">
        <v>289</v>
      </c>
      <c r="F142" s="72" t="s">
        <v>295</v>
      </c>
      <c r="G142" s="72" t="s">
        <v>326</v>
      </c>
      <c r="H142" s="72" t="s">
        <v>316</v>
      </c>
      <c r="I142" s="72" t="s">
        <v>235</v>
      </c>
      <c r="J142" s="72" t="s">
        <v>317</v>
      </c>
      <c r="K142" s="72" t="s">
        <v>336</v>
      </c>
      <c r="L142" s="72" t="s">
        <v>328</v>
      </c>
      <c r="M142" s="72" t="s">
        <v>334</v>
      </c>
      <c r="N142" s="72" t="s">
        <v>336</v>
      </c>
    </row>
    <row r="143" spans="1:14">
      <c r="A143" s="72" t="s">
        <v>254</v>
      </c>
      <c r="B143" s="72" t="s">
        <v>325</v>
      </c>
      <c r="C143" s="72" t="s">
        <v>335</v>
      </c>
      <c r="D143" s="72" t="s">
        <v>294</v>
      </c>
      <c r="E143" s="72" t="s">
        <v>289</v>
      </c>
      <c r="F143" s="72" t="s">
        <v>295</v>
      </c>
      <c r="G143" s="72" t="s">
        <v>325</v>
      </c>
      <c r="H143" s="72" t="s">
        <v>316</v>
      </c>
      <c r="I143" s="72" t="s">
        <v>235</v>
      </c>
      <c r="J143" s="72" t="s">
        <v>317</v>
      </c>
      <c r="K143" s="72" t="s">
        <v>336</v>
      </c>
      <c r="L143" s="72" t="s">
        <v>337</v>
      </c>
      <c r="M143" s="72" t="s">
        <v>334</v>
      </c>
      <c r="N143" s="72" t="s">
        <v>336</v>
      </c>
    </row>
    <row r="144" spans="1:14">
      <c r="A144" s="72" t="s">
        <v>254</v>
      </c>
      <c r="B144" s="72" t="s">
        <v>325</v>
      </c>
      <c r="C144" s="72" t="s">
        <v>335</v>
      </c>
      <c r="D144" s="72" t="s">
        <v>294</v>
      </c>
      <c r="E144" s="72" t="s">
        <v>289</v>
      </c>
      <c r="F144" s="72" t="s">
        <v>295</v>
      </c>
      <c r="G144" s="72" t="s">
        <v>325</v>
      </c>
      <c r="H144" s="72" t="s">
        <v>294</v>
      </c>
      <c r="I144" s="72" t="s">
        <v>235</v>
      </c>
      <c r="J144" s="72" t="s">
        <v>317</v>
      </c>
      <c r="K144" s="72" t="s">
        <v>336</v>
      </c>
      <c r="L144" s="72" t="s">
        <v>337</v>
      </c>
      <c r="M144" s="72" t="s">
        <v>334</v>
      </c>
      <c r="N144" s="72" t="s">
        <v>336</v>
      </c>
    </row>
    <row r="145" spans="1:14">
      <c r="A145" s="72" t="s">
        <v>254</v>
      </c>
      <c r="B145" s="72" t="s">
        <v>325</v>
      </c>
      <c r="C145" s="72" t="s">
        <v>335</v>
      </c>
      <c r="D145" s="72" t="s">
        <v>294</v>
      </c>
      <c r="E145" s="72" t="s">
        <v>289</v>
      </c>
      <c r="F145" s="72" t="s">
        <v>298</v>
      </c>
      <c r="G145" s="72" t="s">
        <v>325</v>
      </c>
      <c r="H145" s="72" t="s">
        <v>294</v>
      </c>
      <c r="I145" s="72" t="s">
        <v>235</v>
      </c>
      <c r="J145" s="72" t="s">
        <v>317</v>
      </c>
      <c r="K145" s="72" t="s">
        <v>338</v>
      </c>
      <c r="L145" s="72" t="s">
        <v>337</v>
      </c>
      <c r="M145" s="72" t="s">
        <v>339</v>
      </c>
      <c r="N145" s="72" t="s">
        <v>336</v>
      </c>
    </row>
    <row r="146" spans="1:14">
      <c r="A146" s="72" t="s">
        <v>254</v>
      </c>
      <c r="B146" s="72" t="s">
        <v>340</v>
      </c>
      <c r="C146" s="72" t="s">
        <v>328</v>
      </c>
      <c r="D146" s="72" t="s">
        <v>294</v>
      </c>
      <c r="E146" s="72" t="s">
        <v>289</v>
      </c>
      <c r="F146" s="72" t="s">
        <v>298</v>
      </c>
      <c r="G146" s="72" t="s">
        <v>325</v>
      </c>
      <c r="H146" s="72" t="s">
        <v>294</v>
      </c>
      <c r="I146" s="72" t="s">
        <v>235</v>
      </c>
      <c r="J146" s="72" t="s">
        <v>341</v>
      </c>
      <c r="K146" s="72" t="s">
        <v>338</v>
      </c>
      <c r="L146" s="72" t="s">
        <v>337</v>
      </c>
      <c r="M146" s="72" t="s">
        <v>339</v>
      </c>
      <c r="N146" s="72" t="s">
        <v>336</v>
      </c>
    </row>
    <row r="147" spans="1:14">
      <c r="A147" s="72" t="s">
        <v>254</v>
      </c>
      <c r="B147" s="72" t="s">
        <v>340</v>
      </c>
      <c r="C147" s="72" t="s">
        <v>328</v>
      </c>
      <c r="D147" s="72" t="s">
        <v>294</v>
      </c>
      <c r="E147" s="72" t="s">
        <v>342</v>
      </c>
      <c r="F147" s="72" t="s">
        <v>298</v>
      </c>
      <c r="G147" s="72" t="s">
        <v>325</v>
      </c>
      <c r="H147" s="72" t="s">
        <v>294</v>
      </c>
      <c r="I147" s="72" t="s">
        <v>235</v>
      </c>
      <c r="J147" s="72" t="s">
        <v>341</v>
      </c>
      <c r="K147" s="72" t="s">
        <v>338</v>
      </c>
      <c r="L147" s="72" t="s">
        <v>343</v>
      </c>
      <c r="M147" s="72" t="s">
        <v>344</v>
      </c>
      <c r="N147" s="72" t="s">
        <v>336</v>
      </c>
    </row>
    <row r="148" spans="1:14">
      <c r="A148" s="72" t="s">
        <v>254</v>
      </c>
      <c r="B148" s="72" t="s">
        <v>340</v>
      </c>
      <c r="C148" s="72" t="s">
        <v>328</v>
      </c>
      <c r="D148" s="72" t="s">
        <v>294</v>
      </c>
      <c r="E148" s="72" t="s">
        <v>345</v>
      </c>
      <c r="F148" s="72" t="s">
        <v>298</v>
      </c>
      <c r="G148" s="72" t="s">
        <v>325</v>
      </c>
      <c r="H148" s="72" t="s">
        <v>294</v>
      </c>
      <c r="I148" s="72" t="s">
        <v>235</v>
      </c>
      <c r="J148" s="72" t="s">
        <v>341</v>
      </c>
      <c r="K148" s="72" t="s">
        <v>346</v>
      </c>
      <c r="L148" s="72" t="s">
        <v>343</v>
      </c>
      <c r="M148" s="72" t="s">
        <v>344</v>
      </c>
      <c r="N148" s="72" t="s">
        <v>336</v>
      </c>
    </row>
    <row r="149" spans="1:14">
      <c r="A149" s="72" t="s">
        <v>254</v>
      </c>
      <c r="B149" s="72" t="s">
        <v>340</v>
      </c>
      <c r="C149" s="72" t="s">
        <v>328</v>
      </c>
      <c r="D149" s="72" t="s">
        <v>347</v>
      </c>
      <c r="E149" s="72" t="s">
        <v>345</v>
      </c>
      <c r="F149" s="72" t="s">
        <v>298</v>
      </c>
      <c r="G149" s="72" t="s">
        <v>325</v>
      </c>
      <c r="H149" s="72" t="s">
        <v>294</v>
      </c>
      <c r="I149" s="72" t="s">
        <v>235</v>
      </c>
      <c r="J149" s="72" t="s">
        <v>341</v>
      </c>
      <c r="K149" s="72" t="s">
        <v>346</v>
      </c>
      <c r="L149" s="72" t="s">
        <v>343</v>
      </c>
      <c r="M149" s="72" t="s">
        <v>344</v>
      </c>
      <c r="N149" s="72" t="s">
        <v>336</v>
      </c>
    </row>
    <row r="150" spans="1:14">
      <c r="A150" s="72" t="s">
        <v>254</v>
      </c>
      <c r="B150" s="72" t="s">
        <v>340</v>
      </c>
      <c r="C150" s="72" t="s">
        <v>328</v>
      </c>
      <c r="D150" s="72" t="s">
        <v>347</v>
      </c>
      <c r="E150" s="72" t="s">
        <v>348</v>
      </c>
      <c r="F150" s="72" t="s">
        <v>299</v>
      </c>
      <c r="G150" s="72" t="s">
        <v>325</v>
      </c>
      <c r="H150" s="72" t="s">
        <v>294</v>
      </c>
      <c r="I150" s="72" t="s">
        <v>235</v>
      </c>
      <c r="J150" s="72" t="s">
        <v>341</v>
      </c>
      <c r="K150" s="72" t="s">
        <v>346</v>
      </c>
      <c r="L150" s="72" t="s">
        <v>343</v>
      </c>
      <c r="M150" s="72" t="s">
        <v>308</v>
      </c>
      <c r="N150" s="72" t="s">
        <v>336</v>
      </c>
    </row>
    <row r="151" spans="1:14">
      <c r="A151" s="72" t="s">
        <v>254</v>
      </c>
      <c r="B151" s="72" t="s">
        <v>340</v>
      </c>
      <c r="C151" s="72" t="s">
        <v>337</v>
      </c>
      <c r="D151" s="72" t="s">
        <v>347</v>
      </c>
      <c r="E151" s="72" t="s">
        <v>349</v>
      </c>
      <c r="F151" s="72" t="s">
        <v>306</v>
      </c>
      <c r="G151" s="72" t="s">
        <v>350</v>
      </c>
      <c r="H151" s="72" t="s">
        <v>294</v>
      </c>
      <c r="I151" s="72" t="s">
        <v>235</v>
      </c>
      <c r="J151" s="72" t="s">
        <v>341</v>
      </c>
      <c r="K151" s="72" t="s">
        <v>346</v>
      </c>
      <c r="L151" s="72" t="s">
        <v>343</v>
      </c>
      <c r="M151" s="72" t="s">
        <v>308</v>
      </c>
      <c r="N151" s="72" t="s">
        <v>336</v>
      </c>
    </row>
    <row r="152" spans="1:14">
      <c r="A152" s="72" t="s">
        <v>254</v>
      </c>
      <c r="B152" s="72" t="s">
        <v>313</v>
      </c>
      <c r="C152" s="72" t="s">
        <v>337</v>
      </c>
      <c r="D152" s="72" t="s">
        <v>347</v>
      </c>
      <c r="E152" s="72" t="s">
        <v>351</v>
      </c>
      <c r="F152" s="72" t="s">
        <v>314</v>
      </c>
      <c r="G152" s="72" t="s">
        <v>350</v>
      </c>
      <c r="H152" s="72" t="s">
        <v>294</v>
      </c>
      <c r="I152" s="72" t="s">
        <v>235</v>
      </c>
      <c r="J152" s="72" t="s">
        <v>341</v>
      </c>
      <c r="K152" s="72" t="s">
        <v>346</v>
      </c>
      <c r="L152" s="72" t="s">
        <v>343</v>
      </c>
      <c r="M152" s="72" t="s">
        <v>308</v>
      </c>
      <c r="N152" s="72" t="s">
        <v>336</v>
      </c>
    </row>
    <row r="153" spans="1:14">
      <c r="A153" s="72" t="s">
        <v>254</v>
      </c>
      <c r="B153" s="72" t="s">
        <v>313</v>
      </c>
      <c r="C153" s="72" t="s">
        <v>337</v>
      </c>
      <c r="D153" s="72" t="s">
        <v>347</v>
      </c>
      <c r="E153" s="72" t="s">
        <v>352</v>
      </c>
      <c r="F153" s="72" t="s">
        <v>322</v>
      </c>
      <c r="G153" s="72" t="s">
        <v>350</v>
      </c>
      <c r="H153" s="72" t="s">
        <v>294</v>
      </c>
      <c r="I153" s="72" t="s">
        <v>235</v>
      </c>
      <c r="J153" s="72" t="s">
        <v>341</v>
      </c>
      <c r="K153" s="72" t="s">
        <v>353</v>
      </c>
      <c r="L153" s="72" t="s">
        <v>354</v>
      </c>
      <c r="M153" s="72" t="s">
        <v>355</v>
      </c>
      <c r="N153" s="72" t="s">
        <v>336</v>
      </c>
    </row>
    <row r="154" spans="1:14">
      <c r="A154" s="72" t="s">
        <v>254</v>
      </c>
      <c r="B154" s="72" t="s">
        <v>313</v>
      </c>
      <c r="C154" s="72" t="s">
        <v>337</v>
      </c>
      <c r="D154" s="72" t="s">
        <v>347</v>
      </c>
      <c r="E154" s="72" t="s">
        <v>356</v>
      </c>
      <c r="F154" s="72" t="s">
        <v>322</v>
      </c>
      <c r="G154" s="72" t="s">
        <v>350</v>
      </c>
      <c r="H154" s="72" t="s">
        <v>294</v>
      </c>
      <c r="I154" s="72" t="s">
        <v>235</v>
      </c>
      <c r="J154" s="72" t="s">
        <v>341</v>
      </c>
      <c r="K154" s="72" t="s">
        <v>294</v>
      </c>
      <c r="L154" s="72" t="s">
        <v>354</v>
      </c>
      <c r="M154" s="72" t="s">
        <v>355</v>
      </c>
      <c r="N154" s="72" t="s">
        <v>336</v>
      </c>
    </row>
    <row r="155" spans="1:14">
      <c r="A155" s="72" t="s">
        <v>254</v>
      </c>
      <c r="B155" s="72" t="s">
        <v>313</v>
      </c>
      <c r="C155" s="72" t="s">
        <v>337</v>
      </c>
      <c r="D155" s="72" t="s">
        <v>347</v>
      </c>
      <c r="E155" s="72" t="s">
        <v>356</v>
      </c>
      <c r="F155" s="72" t="s">
        <v>322</v>
      </c>
      <c r="G155" s="72" t="s">
        <v>350</v>
      </c>
      <c r="H155" s="72" t="s">
        <v>294</v>
      </c>
      <c r="I155" s="72" t="s">
        <v>266</v>
      </c>
      <c r="J155" s="72" t="s">
        <v>341</v>
      </c>
      <c r="K155" s="72" t="s">
        <v>294</v>
      </c>
      <c r="L155" s="72" t="s">
        <v>354</v>
      </c>
      <c r="M155" s="72" t="s">
        <v>355</v>
      </c>
      <c r="N155" s="72" t="s">
        <v>357</v>
      </c>
    </row>
    <row r="156" spans="1:14">
      <c r="A156" s="72" t="s">
        <v>254</v>
      </c>
      <c r="B156" s="72" t="s">
        <v>313</v>
      </c>
      <c r="C156" s="72" t="s">
        <v>358</v>
      </c>
      <c r="D156" s="72" t="s">
        <v>347</v>
      </c>
      <c r="E156" s="72" t="s">
        <v>356</v>
      </c>
      <c r="F156" s="72" t="s">
        <v>322</v>
      </c>
      <c r="G156" s="72" t="s">
        <v>359</v>
      </c>
      <c r="H156" s="72" t="s">
        <v>294</v>
      </c>
      <c r="I156" s="72" t="s">
        <v>266</v>
      </c>
      <c r="J156" s="72" t="s">
        <v>341</v>
      </c>
      <c r="K156" s="72" t="s">
        <v>294</v>
      </c>
      <c r="L156" s="72" t="s">
        <v>354</v>
      </c>
      <c r="M156" s="72" t="s">
        <v>360</v>
      </c>
      <c r="N156" s="72" t="s">
        <v>357</v>
      </c>
    </row>
    <row r="157" spans="1:14">
      <c r="A157" s="72" t="s">
        <v>254</v>
      </c>
      <c r="B157" s="72" t="s">
        <v>313</v>
      </c>
      <c r="C157" s="72" t="s">
        <v>361</v>
      </c>
      <c r="D157" s="72" t="s">
        <v>347</v>
      </c>
      <c r="E157" s="72" t="s">
        <v>356</v>
      </c>
      <c r="F157" s="72" t="s">
        <v>324</v>
      </c>
      <c r="G157" s="72" t="s">
        <v>359</v>
      </c>
      <c r="H157" s="72" t="s">
        <v>294</v>
      </c>
      <c r="I157" s="72" t="s">
        <v>362</v>
      </c>
      <c r="J157" s="72" t="s">
        <v>363</v>
      </c>
      <c r="K157" s="72" t="s">
        <v>364</v>
      </c>
      <c r="L157" s="72" t="s">
        <v>354</v>
      </c>
      <c r="M157" s="72" t="s">
        <v>360</v>
      </c>
      <c r="N157" s="72" t="s">
        <v>357</v>
      </c>
    </row>
    <row r="158" spans="1:14">
      <c r="A158" s="72" t="s">
        <v>254</v>
      </c>
      <c r="B158" s="72" t="s">
        <v>365</v>
      </c>
      <c r="C158" s="72" t="s">
        <v>361</v>
      </c>
      <c r="D158" s="72" t="s">
        <v>347</v>
      </c>
      <c r="E158" s="72" t="s">
        <v>356</v>
      </c>
      <c r="F158" s="72" t="s">
        <v>324</v>
      </c>
      <c r="G158" s="72" t="s">
        <v>359</v>
      </c>
      <c r="H158" s="72" t="s">
        <v>294</v>
      </c>
      <c r="I158" s="72" t="s">
        <v>362</v>
      </c>
      <c r="J158" s="72" t="s">
        <v>363</v>
      </c>
      <c r="K158" s="72" t="s">
        <v>364</v>
      </c>
      <c r="L158" s="72" t="s">
        <v>354</v>
      </c>
      <c r="M158" s="72" t="s">
        <v>360</v>
      </c>
      <c r="N158" s="72" t="s">
        <v>357</v>
      </c>
    </row>
    <row r="159" spans="1:14">
      <c r="A159" s="72" t="s">
        <v>254</v>
      </c>
      <c r="B159" s="72" t="s">
        <v>365</v>
      </c>
      <c r="C159" s="72" t="s">
        <v>361</v>
      </c>
      <c r="D159" s="72" t="s">
        <v>347</v>
      </c>
      <c r="E159" s="72" t="s">
        <v>356</v>
      </c>
      <c r="F159" s="72" t="s">
        <v>330</v>
      </c>
      <c r="G159" s="72" t="s">
        <v>359</v>
      </c>
      <c r="H159" s="72" t="s">
        <v>366</v>
      </c>
      <c r="I159" s="72" t="s">
        <v>362</v>
      </c>
      <c r="J159" s="72" t="s">
        <v>363</v>
      </c>
      <c r="K159" s="72" t="s">
        <v>364</v>
      </c>
      <c r="L159" s="72" t="s">
        <v>367</v>
      </c>
      <c r="M159" s="72" t="s">
        <v>368</v>
      </c>
      <c r="N159" s="72" t="s">
        <v>357</v>
      </c>
    </row>
    <row r="160" spans="1:14">
      <c r="A160" s="72" t="s">
        <v>254</v>
      </c>
      <c r="B160" s="72" t="s">
        <v>365</v>
      </c>
      <c r="C160" s="72" t="s">
        <v>361</v>
      </c>
      <c r="D160" s="72" t="s">
        <v>347</v>
      </c>
      <c r="E160" s="72" t="s">
        <v>356</v>
      </c>
      <c r="F160" s="72" t="s">
        <v>330</v>
      </c>
      <c r="G160" s="72" t="s">
        <v>359</v>
      </c>
      <c r="H160" s="72" t="s">
        <v>366</v>
      </c>
      <c r="I160" s="72" t="s">
        <v>362</v>
      </c>
      <c r="J160" s="72" t="s">
        <v>363</v>
      </c>
      <c r="K160" s="72" t="s">
        <v>364</v>
      </c>
      <c r="L160" s="72" t="s">
        <v>367</v>
      </c>
      <c r="M160" s="72" t="s">
        <v>368</v>
      </c>
      <c r="N160" s="72" t="s">
        <v>357</v>
      </c>
    </row>
    <row r="161" spans="1:14">
      <c r="A161" s="72" t="s">
        <v>254</v>
      </c>
      <c r="B161" s="72" t="s">
        <v>365</v>
      </c>
      <c r="C161" s="72" t="s">
        <v>361</v>
      </c>
      <c r="D161" s="72" t="s">
        <v>347</v>
      </c>
      <c r="E161" s="72" t="s">
        <v>356</v>
      </c>
      <c r="F161" s="72" t="s">
        <v>332</v>
      </c>
      <c r="G161" s="72" t="s">
        <v>359</v>
      </c>
      <c r="H161" s="72" t="s">
        <v>366</v>
      </c>
      <c r="I161" s="72" t="s">
        <v>362</v>
      </c>
      <c r="J161" s="72" t="s">
        <v>363</v>
      </c>
      <c r="K161" s="72" t="s">
        <v>369</v>
      </c>
      <c r="L161" s="72" t="s">
        <v>367</v>
      </c>
      <c r="M161" s="72" t="s">
        <v>368</v>
      </c>
      <c r="N161" s="72" t="s">
        <v>357</v>
      </c>
    </row>
    <row r="162" spans="1:14">
      <c r="A162" s="72" t="s">
        <v>254</v>
      </c>
      <c r="B162" s="72" t="s">
        <v>365</v>
      </c>
      <c r="C162" s="72" t="s">
        <v>370</v>
      </c>
      <c r="D162" s="72" t="s">
        <v>347</v>
      </c>
      <c r="E162" s="72" t="s">
        <v>356</v>
      </c>
      <c r="F162" s="72" t="s">
        <v>332</v>
      </c>
      <c r="G162" s="72" t="s">
        <v>371</v>
      </c>
      <c r="H162" s="72" t="s">
        <v>366</v>
      </c>
      <c r="I162" s="72" t="s">
        <v>362</v>
      </c>
      <c r="J162" s="72" t="s">
        <v>363</v>
      </c>
      <c r="K162" s="72" t="s">
        <v>369</v>
      </c>
      <c r="L162" s="72" t="s">
        <v>367</v>
      </c>
      <c r="M162" s="72" t="s">
        <v>372</v>
      </c>
      <c r="N162" s="72" t="s">
        <v>357</v>
      </c>
    </row>
    <row r="163" spans="1:14">
      <c r="A163" s="72" t="s">
        <v>254</v>
      </c>
      <c r="B163" s="72" t="s">
        <v>373</v>
      </c>
      <c r="C163" s="72" t="s">
        <v>370</v>
      </c>
      <c r="D163" s="72" t="s">
        <v>347</v>
      </c>
      <c r="E163" s="72" t="s">
        <v>374</v>
      </c>
      <c r="F163" s="72" t="s">
        <v>332</v>
      </c>
      <c r="G163" s="72" t="s">
        <v>371</v>
      </c>
      <c r="H163" s="72" t="s">
        <v>366</v>
      </c>
      <c r="I163" s="72" t="s">
        <v>362</v>
      </c>
      <c r="J163" s="72" t="s">
        <v>363</v>
      </c>
      <c r="K163" s="72" t="s">
        <v>369</v>
      </c>
      <c r="L163" s="72" t="s">
        <v>375</v>
      </c>
      <c r="M163" s="72" t="s">
        <v>372</v>
      </c>
      <c r="N163" s="72" t="s">
        <v>357</v>
      </c>
    </row>
    <row r="164" spans="1:14">
      <c r="A164" s="72" t="s">
        <v>254</v>
      </c>
      <c r="B164" s="72" t="s">
        <v>373</v>
      </c>
      <c r="C164" s="72" t="s">
        <v>376</v>
      </c>
      <c r="D164" s="72" t="s">
        <v>347</v>
      </c>
      <c r="E164" s="72" t="s">
        <v>374</v>
      </c>
      <c r="F164" s="72" t="s">
        <v>332</v>
      </c>
      <c r="G164" s="72" t="s">
        <v>357</v>
      </c>
      <c r="H164" s="72" t="s">
        <v>366</v>
      </c>
      <c r="I164" s="72" t="s">
        <v>362</v>
      </c>
      <c r="J164" s="72" t="s">
        <v>363</v>
      </c>
      <c r="K164" s="72" t="s">
        <v>369</v>
      </c>
      <c r="L164" s="72" t="s">
        <v>375</v>
      </c>
      <c r="M164" s="72" t="s">
        <v>377</v>
      </c>
      <c r="N164" s="72" t="s">
        <v>357</v>
      </c>
    </row>
    <row r="165" spans="1:14">
      <c r="A165" s="72" t="s">
        <v>254</v>
      </c>
      <c r="B165" s="72" t="s">
        <v>373</v>
      </c>
      <c r="C165" s="72" t="s">
        <v>376</v>
      </c>
      <c r="D165" s="72" t="s">
        <v>347</v>
      </c>
      <c r="E165" s="72" t="s">
        <v>378</v>
      </c>
      <c r="F165" s="72" t="s">
        <v>289</v>
      </c>
      <c r="G165" s="72" t="s">
        <v>357</v>
      </c>
      <c r="H165" s="72" t="s">
        <v>366</v>
      </c>
      <c r="I165" s="72" t="s">
        <v>362</v>
      </c>
      <c r="J165" s="72" t="s">
        <v>363</v>
      </c>
      <c r="K165" s="72" t="s">
        <v>347</v>
      </c>
      <c r="L165" s="72" t="s">
        <v>375</v>
      </c>
      <c r="M165" s="72" t="s">
        <v>379</v>
      </c>
      <c r="N165" s="72" t="s">
        <v>357</v>
      </c>
    </row>
    <row r="166" spans="1:14">
      <c r="A166" s="72" t="s">
        <v>254</v>
      </c>
      <c r="B166" s="72" t="s">
        <v>373</v>
      </c>
      <c r="C166" s="72" t="s">
        <v>376</v>
      </c>
      <c r="D166" s="72" t="s">
        <v>347</v>
      </c>
      <c r="E166" s="72" t="s">
        <v>378</v>
      </c>
      <c r="F166" s="72" t="s">
        <v>342</v>
      </c>
      <c r="G166" s="72" t="s">
        <v>357</v>
      </c>
      <c r="H166" s="72" t="s">
        <v>366</v>
      </c>
      <c r="I166" s="72" t="s">
        <v>371</v>
      </c>
      <c r="J166" s="72" t="s">
        <v>363</v>
      </c>
      <c r="K166" s="72" t="s">
        <v>347</v>
      </c>
      <c r="L166" s="72" t="s">
        <v>375</v>
      </c>
      <c r="M166" s="72" t="s">
        <v>380</v>
      </c>
      <c r="N166" s="72" t="s">
        <v>357</v>
      </c>
    </row>
    <row r="167" spans="1:14">
      <c r="A167" s="72" t="s">
        <v>254</v>
      </c>
      <c r="B167" s="72" t="s">
        <v>373</v>
      </c>
      <c r="C167" s="72" t="s">
        <v>376</v>
      </c>
      <c r="D167" s="72" t="s">
        <v>347</v>
      </c>
      <c r="E167" s="72" t="s">
        <v>381</v>
      </c>
      <c r="F167" s="72" t="s">
        <v>342</v>
      </c>
      <c r="G167" s="72" t="s">
        <v>357</v>
      </c>
      <c r="H167" s="72" t="s">
        <v>366</v>
      </c>
      <c r="I167" s="72" t="s">
        <v>371</v>
      </c>
      <c r="J167" s="72" t="s">
        <v>363</v>
      </c>
      <c r="K167" s="72" t="s">
        <v>347</v>
      </c>
      <c r="L167" s="72" t="s">
        <v>375</v>
      </c>
      <c r="M167" s="72" t="s">
        <v>382</v>
      </c>
      <c r="N167" s="72" t="s">
        <v>366</v>
      </c>
    </row>
    <row r="168" spans="1:14">
      <c r="A168" s="72" t="s">
        <v>254</v>
      </c>
      <c r="B168" s="72" t="s">
        <v>373</v>
      </c>
      <c r="C168" s="72" t="s">
        <v>383</v>
      </c>
      <c r="D168" s="72" t="s">
        <v>347</v>
      </c>
      <c r="E168" s="72" t="s">
        <v>381</v>
      </c>
      <c r="F168" s="72" t="s">
        <v>342</v>
      </c>
      <c r="G168" s="72" t="s">
        <v>357</v>
      </c>
      <c r="H168" s="72" t="s">
        <v>366</v>
      </c>
      <c r="I168" s="72" t="s">
        <v>371</v>
      </c>
      <c r="J168" s="72" t="s">
        <v>384</v>
      </c>
      <c r="K168" s="72" t="s">
        <v>347</v>
      </c>
      <c r="L168" s="72" t="s">
        <v>376</v>
      </c>
      <c r="M168" s="72" t="s">
        <v>382</v>
      </c>
      <c r="N168" s="72" t="s">
        <v>366</v>
      </c>
    </row>
    <row r="169" spans="1:14">
      <c r="A169" s="72" t="s">
        <v>254</v>
      </c>
      <c r="B169" s="72" t="s">
        <v>385</v>
      </c>
      <c r="C169" s="72" t="s">
        <v>383</v>
      </c>
      <c r="D169" s="72" t="s">
        <v>347</v>
      </c>
      <c r="E169" s="72" t="s">
        <v>381</v>
      </c>
      <c r="F169" s="72" t="s">
        <v>342</v>
      </c>
      <c r="G169" s="72" t="s">
        <v>386</v>
      </c>
      <c r="H169" s="72" t="s">
        <v>366</v>
      </c>
      <c r="I169" s="72" t="s">
        <v>371</v>
      </c>
      <c r="J169" s="72" t="s">
        <v>384</v>
      </c>
      <c r="K169" s="72" t="s">
        <v>347</v>
      </c>
      <c r="L169" s="72" t="s">
        <v>376</v>
      </c>
      <c r="M169" s="72" t="s">
        <v>382</v>
      </c>
      <c r="N169" s="72" t="s">
        <v>366</v>
      </c>
    </row>
    <row r="170" spans="1:14">
      <c r="A170" s="72" t="s">
        <v>254</v>
      </c>
      <c r="B170" s="72" t="s">
        <v>385</v>
      </c>
      <c r="C170" s="72" t="s">
        <v>383</v>
      </c>
      <c r="D170" s="72" t="s">
        <v>347</v>
      </c>
      <c r="E170" s="72" t="s">
        <v>381</v>
      </c>
      <c r="F170" s="72" t="s">
        <v>345</v>
      </c>
      <c r="G170" s="72" t="s">
        <v>386</v>
      </c>
      <c r="H170" s="72" t="s">
        <v>366</v>
      </c>
      <c r="I170" s="72" t="s">
        <v>371</v>
      </c>
      <c r="J170" s="72" t="s">
        <v>384</v>
      </c>
      <c r="K170" s="72" t="s">
        <v>387</v>
      </c>
      <c r="L170" s="72" t="s">
        <v>376</v>
      </c>
      <c r="M170" s="72" t="s">
        <v>388</v>
      </c>
      <c r="N170" s="72" t="s">
        <v>366</v>
      </c>
    </row>
    <row r="171" spans="1:14">
      <c r="A171" s="72" t="s">
        <v>254</v>
      </c>
      <c r="B171" s="72" t="s">
        <v>385</v>
      </c>
      <c r="C171" s="72" t="s">
        <v>383</v>
      </c>
      <c r="D171" s="72" t="s">
        <v>347</v>
      </c>
      <c r="E171" s="72" t="s">
        <v>381</v>
      </c>
      <c r="F171" s="72" t="s">
        <v>345</v>
      </c>
      <c r="G171" s="72" t="s">
        <v>386</v>
      </c>
      <c r="H171" s="72" t="s">
        <v>366</v>
      </c>
      <c r="I171" s="72" t="s">
        <v>371</v>
      </c>
      <c r="J171" s="72" t="s">
        <v>384</v>
      </c>
      <c r="K171" s="72" t="s">
        <v>387</v>
      </c>
      <c r="L171" s="72" t="s">
        <v>389</v>
      </c>
      <c r="M171" s="72" t="s">
        <v>388</v>
      </c>
      <c r="N171" s="72" t="s">
        <v>366</v>
      </c>
    </row>
    <row r="172" spans="1:14">
      <c r="A172" s="72" t="s">
        <v>254</v>
      </c>
      <c r="B172" s="72" t="s">
        <v>385</v>
      </c>
      <c r="C172" s="72" t="s">
        <v>383</v>
      </c>
      <c r="D172" s="72" t="s">
        <v>347</v>
      </c>
      <c r="E172" s="72" t="s">
        <v>336</v>
      </c>
      <c r="F172" s="72" t="s">
        <v>345</v>
      </c>
      <c r="G172" s="72" t="s">
        <v>386</v>
      </c>
      <c r="H172" s="72" t="s">
        <v>366</v>
      </c>
      <c r="I172" s="72" t="s">
        <v>371</v>
      </c>
      <c r="J172" s="72" t="s">
        <v>384</v>
      </c>
      <c r="K172" s="72" t="s">
        <v>387</v>
      </c>
      <c r="L172" s="72" t="s">
        <v>389</v>
      </c>
      <c r="M172" s="72" t="s">
        <v>390</v>
      </c>
      <c r="N172" s="72" t="s">
        <v>366</v>
      </c>
    </row>
    <row r="173" spans="1:14">
      <c r="A173" s="72" t="s">
        <v>254</v>
      </c>
      <c r="B173" s="72" t="s">
        <v>385</v>
      </c>
      <c r="C173" s="72" t="s">
        <v>391</v>
      </c>
      <c r="D173" s="72" t="s">
        <v>347</v>
      </c>
      <c r="E173" s="72" t="s">
        <v>336</v>
      </c>
      <c r="F173" s="72" t="s">
        <v>345</v>
      </c>
      <c r="G173" s="72" t="s">
        <v>386</v>
      </c>
      <c r="H173" s="72" t="s">
        <v>366</v>
      </c>
      <c r="I173" s="72" t="s">
        <v>371</v>
      </c>
      <c r="J173" s="72" t="s">
        <v>384</v>
      </c>
      <c r="K173" s="72" t="s">
        <v>392</v>
      </c>
      <c r="L173" s="72" t="s">
        <v>389</v>
      </c>
      <c r="M173" s="72" t="s">
        <v>364</v>
      </c>
      <c r="N173" s="72" t="s">
        <v>366</v>
      </c>
    </row>
    <row r="174" spans="1:14">
      <c r="A174" s="72" t="s">
        <v>254</v>
      </c>
      <c r="B174" s="72" t="s">
        <v>385</v>
      </c>
      <c r="C174" s="72" t="s">
        <v>391</v>
      </c>
      <c r="D174" s="72" t="s">
        <v>393</v>
      </c>
      <c r="E174" s="72" t="s">
        <v>336</v>
      </c>
      <c r="F174" s="72" t="s">
        <v>345</v>
      </c>
      <c r="G174" s="72" t="s">
        <v>386</v>
      </c>
      <c r="H174" s="72" t="s">
        <v>393</v>
      </c>
      <c r="I174" s="72" t="s">
        <v>371</v>
      </c>
      <c r="J174" s="72" t="s">
        <v>384</v>
      </c>
      <c r="K174" s="72" t="s">
        <v>392</v>
      </c>
      <c r="L174" s="72" t="s">
        <v>394</v>
      </c>
      <c r="M174" s="72" t="s">
        <v>364</v>
      </c>
      <c r="N174" s="72" t="s">
        <v>366</v>
      </c>
    </row>
    <row r="175" spans="1:14">
      <c r="A175" s="72" t="s">
        <v>254</v>
      </c>
      <c r="B175" s="72" t="s">
        <v>385</v>
      </c>
      <c r="C175" s="72" t="s">
        <v>391</v>
      </c>
      <c r="D175" s="72" t="s">
        <v>393</v>
      </c>
      <c r="E175" s="72" t="s">
        <v>336</v>
      </c>
      <c r="F175" s="72" t="s">
        <v>348</v>
      </c>
      <c r="G175" s="72" t="s">
        <v>386</v>
      </c>
      <c r="H175" s="72" t="s">
        <v>393</v>
      </c>
      <c r="I175" s="72" t="s">
        <v>371</v>
      </c>
      <c r="J175" s="72" t="s">
        <v>384</v>
      </c>
      <c r="K175" s="72" t="s">
        <v>392</v>
      </c>
      <c r="L175" s="72" t="s">
        <v>394</v>
      </c>
      <c r="M175" s="72" t="s">
        <v>395</v>
      </c>
      <c r="N175" s="72" t="s">
        <v>366</v>
      </c>
    </row>
    <row r="176" spans="1:14">
      <c r="A176" s="72" t="s">
        <v>254</v>
      </c>
      <c r="B176" s="72" t="s">
        <v>385</v>
      </c>
      <c r="C176" s="72" t="s">
        <v>396</v>
      </c>
      <c r="D176" s="72" t="s">
        <v>393</v>
      </c>
      <c r="E176" s="72" t="s">
        <v>336</v>
      </c>
      <c r="F176" s="72" t="s">
        <v>351</v>
      </c>
      <c r="G176" s="72" t="s">
        <v>386</v>
      </c>
      <c r="H176" s="72" t="s">
        <v>393</v>
      </c>
      <c r="I176" s="72" t="s">
        <v>397</v>
      </c>
      <c r="J176" s="72" t="s">
        <v>384</v>
      </c>
      <c r="K176" s="72" t="s">
        <v>398</v>
      </c>
      <c r="L176" s="72" t="s">
        <v>394</v>
      </c>
      <c r="M176" s="72" t="s">
        <v>395</v>
      </c>
      <c r="N176" s="72" t="s">
        <v>366</v>
      </c>
    </row>
    <row r="177" spans="1:14">
      <c r="A177" s="72" t="s">
        <v>254</v>
      </c>
      <c r="B177" s="72" t="s">
        <v>399</v>
      </c>
      <c r="C177" s="72" t="s">
        <v>396</v>
      </c>
      <c r="D177" s="72" t="s">
        <v>393</v>
      </c>
      <c r="E177" s="72" t="s">
        <v>336</v>
      </c>
      <c r="F177" s="72" t="s">
        <v>351</v>
      </c>
      <c r="G177" s="72" t="s">
        <v>400</v>
      </c>
      <c r="H177" s="72" t="s">
        <v>393</v>
      </c>
      <c r="I177" s="72" t="s">
        <v>397</v>
      </c>
      <c r="J177" s="72" t="s">
        <v>384</v>
      </c>
      <c r="K177" s="72" t="s">
        <v>398</v>
      </c>
      <c r="L177" s="72" t="s">
        <v>401</v>
      </c>
      <c r="M177" s="72" t="s">
        <v>395</v>
      </c>
      <c r="N177" s="72" t="s">
        <v>366</v>
      </c>
    </row>
    <row r="178" spans="1:14">
      <c r="A178" s="72" t="s">
        <v>254</v>
      </c>
      <c r="B178" s="72" t="s">
        <v>399</v>
      </c>
      <c r="C178" s="72" t="s">
        <v>396</v>
      </c>
      <c r="D178" s="72" t="s">
        <v>393</v>
      </c>
      <c r="E178" s="72" t="s">
        <v>402</v>
      </c>
      <c r="F178" s="72" t="s">
        <v>352</v>
      </c>
      <c r="G178" s="72" t="s">
        <v>400</v>
      </c>
      <c r="H178" s="72" t="s">
        <v>393</v>
      </c>
      <c r="I178" s="72" t="s">
        <v>397</v>
      </c>
      <c r="J178" s="72" t="s">
        <v>384</v>
      </c>
      <c r="K178" s="72" t="s">
        <v>398</v>
      </c>
      <c r="L178" s="72" t="s">
        <v>401</v>
      </c>
      <c r="M178" s="72" t="s">
        <v>403</v>
      </c>
      <c r="N178" s="72" t="s">
        <v>366</v>
      </c>
    </row>
    <row r="179" spans="1:14">
      <c r="A179" s="72" t="s">
        <v>254</v>
      </c>
      <c r="B179" s="72" t="s">
        <v>399</v>
      </c>
      <c r="C179" s="72" t="s">
        <v>396</v>
      </c>
      <c r="D179" s="72" t="s">
        <v>393</v>
      </c>
      <c r="E179" s="72" t="s">
        <v>402</v>
      </c>
      <c r="F179" s="72" t="s">
        <v>356</v>
      </c>
      <c r="G179" s="72" t="s">
        <v>400</v>
      </c>
      <c r="H179" s="72" t="s">
        <v>393</v>
      </c>
      <c r="I179" s="72" t="s">
        <v>397</v>
      </c>
      <c r="J179" s="72" t="s">
        <v>384</v>
      </c>
      <c r="K179" s="72" t="s">
        <v>404</v>
      </c>
      <c r="L179" s="72" t="s">
        <v>401</v>
      </c>
      <c r="M179" s="72" t="s">
        <v>403</v>
      </c>
      <c r="N179" s="72" t="s">
        <v>366</v>
      </c>
    </row>
    <row r="180" spans="1:14">
      <c r="A180" s="72" t="s">
        <v>254</v>
      </c>
      <c r="B180" s="72" t="s">
        <v>399</v>
      </c>
      <c r="C180" s="72" t="s">
        <v>405</v>
      </c>
      <c r="D180" s="72" t="s">
        <v>393</v>
      </c>
      <c r="E180" s="72" t="s">
        <v>402</v>
      </c>
      <c r="F180" s="72" t="s">
        <v>374</v>
      </c>
      <c r="G180" s="72" t="s">
        <v>400</v>
      </c>
      <c r="H180" s="72" t="s">
        <v>393</v>
      </c>
      <c r="I180" s="72" t="s">
        <v>397</v>
      </c>
      <c r="J180" s="72" t="s">
        <v>384</v>
      </c>
      <c r="K180" s="72" t="s">
        <v>404</v>
      </c>
      <c r="L180" s="72" t="s">
        <v>401</v>
      </c>
      <c r="M180" s="72" t="s">
        <v>406</v>
      </c>
      <c r="N180" s="72" t="s">
        <v>366</v>
      </c>
    </row>
    <row r="181" spans="1:14">
      <c r="A181" s="72" t="s">
        <v>254</v>
      </c>
      <c r="B181" s="72" t="s">
        <v>399</v>
      </c>
      <c r="C181" s="72" t="s">
        <v>405</v>
      </c>
      <c r="D181" s="72" t="s">
        <v>393</v>
      </c>
      <c r="E181" s="72" t="s">
        <v>402</v>
      </c>
      <c r="F181" s="72" t="s">
        <v>374</v>
      </c>
      <c r="G181" s="72" t="s">
        <v>407</v>
      </c>
      <c r="H181" s="72" t="s">
        <v>393</v>
      </c>
      <c r="I181" s="72" t="s">
        <v>397</v>
      </c>
      <c r="J181" s="72" t="s">
        <v>384</v>
      </c>
      <c r="K181" s="72" t="s">
        <v>404</v>
      </c>
      <c r="L181" s="72" t="s">
        <v>408</v>
      </c>
      <c r="M181" s="72" t="s">
        <v>406</v>
      </c>
      <c r="N181" s="72" t="s">
        <v>409</v>
      </c>
    </row>
    <row r="182" spans="1:14">
      <c r="A182" s="72" t="s">
        <v>254</v>
      </c>
      <c r="B182" s="72" t="s">
        <v>410</v>
      </c>
      <c r="C182" s="72" t="s">
        <v>405</v>
      </c>
      <c r="D182" s="72" t="s">
        <v>393</v>
      </c>
      <c r="E182" s="72" t="s">
        <v>402</v>
      </c>
      <c r="F182" s="72" t="s">
        <v>378</v>
      </c>
      <c r="G182" s="72" t="s">
        <v>407</v>
      </c>
      <c r="H182" s="72" t="s">
        <v>393</v>
      </c>
      <c r="I182" s="72" t="s">
        <v>397</v>
      </c>
      <c r="J182" s="72" t="s">
        <v>411</v>
      </c>
      <c r="K182" s="72" t="s">
        <v>412</v>
      </c>
      <c r="L182" s="72" t="s">
        <v>408</v>
      </c>
      <c r="M182" s="72" t="s">
        <v>347</v>
      </c>
      <c r="N182" s="72" t="s">
        <v>409</v>
      </c>
    </row>
    <row r="183" spans="1:14">
      <c r="A183" s="72" t="s">
        <v>254</v>
      </c>
      <c r="B183" s="72" t="s">
        <v>410</v>
      </c>
      <c r="C183" s="72" t="s">
        <v>405</v>
      </c>
      <c r="D183" s="72" t="s">
        <v>413</v>
      </c>
      <c r="E183" s="72" t="s">
        <v>402</v>
      </c>
      <c r="F183" s="72" t="s">
        <v>381</v>
      </c>
      <c r="G183" s="72" t="s">
        <v>407</v>
      </c>
      <c r="H183" s="72" t="s">
        <v>393</v>
      </c>
      <c r="I183" s="72" t="s">
        <v>397</v>
      </c>
      <c r="J183" s="72" t="s">
        <v>411</v>
      </c>
      <c r="K183" s="72" t="s">
        <v>412</v>
      </c>
      <c r="L183" s="72" t="s">
        <v>408</v>
      </c>
      <c r="M183" s="72" t="s">
        <v>347</v>
      </c>
      <c r="N183" s="72" t="s">
        <v>409</v>
      </c>
    </row>
    <row r="184" spans="1:14">
      <c r="A184" s="72" t="s">
        <v>254</v>
      </c>
      <c r="B184" s="72" t="s">
        <v>410</v>
      </c>
      <c r="C184" s="72" t="s">
        <v>414</v>
      </c>
      <c r="D184" s="72" t="s">
        <v>413</v>
      </c>
      <c r="E184" s="72" t="s">
        <v>402</v>
      </c>
      <c r="F184" s="72" t="s">
        <v>336</v>
      </c>
      <c r="G184" s="72" t="s">
        <v>407</v>
      </c>
      <c r="H184" s="72" t="s">
        <v>393</v>
      </c>
      <c r="I184" s="72" t="s">
        <v>397</v>
      </c>
      <c r="J184" s="72" t="s">
        <v>411</v>
      </c>
      <c r="K184" s="72" t="s">
        <v>412</v>
      </c>
      <c r="L184" s="72" t="s">
        <v>408</v>
      </c>
      <c r="M184" s="72" t="s">
        <v>393</v>
      </c>
      <c r="N184" s="72" t="s">
        <v>409</v>
      </c>
    </row>
    <row r="185" spans="1:14">
      <c r="A185" s="72" t="s">
        <v>254</v>
      </c>
      <c r="B185" s="72" t="s">
        <v>410</v>
      </c>
      <c r="C185" s="72" t="s">
        <v>414</v>
      </c>
      <c r="D185" s="72" t="s">
        <v>413</v>
      </c>
      <c r="E185" s="72" t="s">
        <v>415</v>
      </c>
      <c r="F185" s="72" t="s">
        <v>336</v>
      </c>
      <c r="G185" s="72" t="s">
        <v>407</v>
      </c>
      <c r="H185" s="72" t="s">
        <v>393</v>
      </c>
      <c r="I185" s="72" t="s">
        <v>397</v>
      </c>
      <c r="J185" s="72" t="s">
        <v>411</v>
      </c>
      <c r="K185" s="72" t="s">
        <v>416</v>
      </c>
      <c r="L185" s="72" t="s">
        <v>417</v>
      </c>
      <c r="M185" s="72" t="s">
        <v>393</v>
      </c>
      <c r="N185" s="72" t="s">
        <v>409</v>
      </c>
    </row>
    <row r="186" spans="1:14">
      <c r="A186" s="72" t="s">
        <v>254</v>
      </c>
      <c r="B186" s="72" t="s">
        <v>418</v>
      </c>
      <c r="C186" s="72" t="s">
        <v>414</v>
      </c>
      <c r="D186" s="72" t="s">
        <v>413</v>
      </c>
      <c r="E186" s="72" t="s">
        <v>419</v>
      </c>
      <c r="F186" s="72" t="s">
        <v>402</v>
      </c>
      <c r="G186" s="72" t="s">
        <v>420</v>
      </c>
      <c r="H186" s="72" t="s">
        <v>393</v>
      </c>
      <c r="I186" s="72" t="s">
        <v>397</v>
      </c>
      <c r="J186" s="72" t="s">
        <v>411</v>
      </c>
      <c r="K186" s="72" t="s">
        <v>416</v>
      </c>
      <c r="L186" s="72" t="s">
        <v>417</v>
      </c>
      <c r="M186" s="72" t="s">
        <v>421</v>
      </c>
      <c r="N186" s="72" t="s">
        <v>409</v>
      </c>
    </row>
    <row r="187" spans="1:14">
      <c r="A187" s="72" t="s">
        <v>254</v>
      </c>
      <c r="B187" s="72" t="s">
        <v>418</v>
      </c>
      <c r="C187" s="72" t="s">
        <v>414</v>
      </c>
      <c r="D187" s="72" t="s">
        <v>413</v>
      </c>
      <c r="E187" s="72" t="s">
        <v>419</v>
      </c>
      <c r="F187" s="72" t="s">
        <v>415</v>
      </c>
      <c r="G187" s="72" t="s">
        <v>420</v>
      </c>
      <c r="H187" s="72" t="s">
        <v>422</v>
      </c>
      <c r="I187" s="72" t="s">
        <v>393</v>
      </c>
      <c r="J187" s="72" t="s">
        <v>411</v>
      </c>
      <c r="K187" s="72" t="s">
        <v>416</v>
      </c>
      <c r="L187" s="72" t="s">
        <v>417</v>
      </c>
      <c r="M187" s="72" t="s">
        <v>421</v>
      </c>
      <c r="N187" s="72" t="s">
        <v>409</v>
      </c>
    </row>
    <row r="188" spans="1:14">
      <c r="A188" s="72" t="s">
        <v>254</v>
      </c>
      <c r="B188" s="72" t="s">
        <v>418</v>
      </c>
      <c r="C188" s="72" t="s">
        <v>414</v>
      </c>
      <c r="D188" s="72" t="s">
        <v>413</v>
      </c>
      <c r="E188" s="72" t="s">
        <v>393</v>
      </c>
      <c r="F188" s="72" t="s">
        <v>393</v>
      </c>
      <c r="G188" s="72" t="s">
        <v>420</v>
      </c>
      <c r="H188" s="72" t="s">
        <v>422</v>
      </c>
      <c r="I188" s="72" t="s">
        <v>393</v>
      </c>
      <c r="J188" s="72" t="s">
        <v>411</v>
      </c>
      <c r="K188" s="72" t="s">
        <v>423</v>
      </c>
      <c r="L188" s="72" t="s">
        <v>417</v>
      </c>
      <c r="M188" s="72" t="s">
        <v>421</v>
      </c>
      <c r="N188" s="72" t="s">
        <v>409</v>
      </c>
    </row>
    <row r="189" spans="1:14">
      <c r="A189" s="72" t="s">
        <v>254</v>
      </c>
      <c r="B189" s="72" t="s">
        <v>418</v>
      </c>
      <c r="C189" s="72" t="s">
        <v>424</v>
      </c>
      <c r="D189" s="72" t="s">
        <v>413</v>
      </c>
      <c r="E189" s="72" t="s">
        <v>393</v>
      </c>
      <c r="F189" s="72" t="s">
        <v>425</v>
      </c>
      <c r="G189" s="72" t="s">
        <v>420</v>
      </c>
      <c r="H189" s="72" t="s">
        <v>422</v>
      </c>
      <c r="I189" s="72" t="s">
        <v>393</v>
      </c>
      <c r="J189" s="72" t="s">
        <v>411</v>
      </c>
      <c r="K189" s="72" t="s">
        <v>423</v>
      </c>
      <c r="L189" s="72" t="s">
        <v>417</v>
      </c>
      <c r="M189" s="72" t="s">
        <v>426</v>
      </c>
      <c r="N189" s="72" t="s">
        <v>409</v>
      </c>
    </row>
    <row r="190" spans="1:14">
      <c r="A190" s="72" t="s">
        <v>254</v>
      </c>
      <c r="B190" s="72" t="s">
        <v>418</v>
      </c>
      <c r="C190" s="72" t="s">
        <v>419</v>
      </c>
      <c r="D190" s="72" t="s">
        <v>413</v>
      </c>
      <c r="E190" s="72" t="s">
        <v>427</v>
      </c>
      <c r="F190" s="72" t="s">
        <v>425</v>
      </c>
      <c r="G190" s="72" t="s">
        <v>420</v>
      </c>
      <c r="H190" s="72" t="s">
        <v>422</v>
      </c>
      <c r="I190" s="72" t="s">
        <v>393</v>
      </c>
      <c r="J190" s="72" t="s">
        <v>411</v>
      </c>
      <c r="K190" s="72" t="s">
        <v>423</v>
      </c>
      <c r="L190" s="72" t="s">
        <v>428</v>
      </c>
      <c r="M190" s="72" t="s">
        <v>426</v>
      </c>
      <c r="N190" s="72" t="s">
        <v>409</v>
      </c>
    </row>
    <row r="191" spans="1:14">
      <c r="A191" s="72" t="s">
        <v>254</v>
      </c>
      <c r="B191" s="72" t="s">
        <v>418</v>
      </c>
      <c r="C191" s="72" t="s">
        <v>419</v>
      </c>
      <c r="D191" s="72" t="s">
        <v>413</v>
      </c>
      <c r="E191" s="72" t="s">
        <v>427</v>
      </c>
      <c r="F191" s="72" t="s">
        <v>427</v>
      </c>
      <c r="G191" s="72" t="s">
        <v>420</v>
      </c>
      <c r="H191" s="72" t="s">
        <v>422</v>
      </c>
      <c r="I191" s="72" t="s">
        <v>393</v>
      </c>
      <c r="J191" s="72" t="s">
        <v>411</v>
      </c>
      <c r="K191" s="72" t="s">
        <v>423</v>
      </c>
      <c r="L191" s="72" t="s">
        <v>428</v>
      </c>
      <c r="M191" s="72" t="s">
        <v>413</v>
      </c>
      <c r="N191" s="72" t="s">
        <v>395</v>
      </c>
    </row>
    <row r="192" spans="1:14">
      <c r="A192" s="72" t="s">
        <v>254</v>
      </c>
      <c r="B192" s="72" t="s">
        <v>429</v>
      </c>
      <c r="C192" s="72" t="s">
        <v>419</v>
      </c>
      <c r="D192" s="72" t="s">
        <v>430</v>
      </c>
      <c r="E192" s="72" t="s">
        <v>431</v>
      </c>
      <c r="F192" s="72" t="s">
        <v>431</v>
      </c>
      <c r="G192" s="72" t="s">
        <v>420</v>
      </c>
      <c r="H192" s="72" t="s">
        <v>422</v>
      </c>
      <c r="I192" s="72" t="s">
        <v>393</v>
      </c>
      <c r="J192" s="72" t="s">
        <v>411</v>
      </c>
      <c r="K192" s="72" t="s">
        <v>432</v>
      </c>
      <c r="L192" s="72" t="s">
        <v>428</v>
      </c>
      <c r="M192" s="72" t="s">
        <v>413</v>
      </c>
      <c r="N192" s="72" t="s">
        <v>395</v>
      </c>
    </row>
    <row r="193" spans="1:14">
      <c r="A193" s="72" t="s">
        <v>254</v>
      </c>
      <c r="B193" s="72" t="s">
        <v>429</v>
      </c>
      <c r="C193" s="72" t="s">
        <v>433</v>
      </c>
      <c r="D193" s="72" t="s">
        <v>430</v>
      </c>
      <c r="E193" s="72" t="s">
        <v>431</v>
      </c>
      <c r="F193" s="72" t="s">
        <v>431</v>
      </c>
      <c r="G193" s="72" t="s">
        <v>434</v>
      </c>
      <c r="H193" s="72" t="s">
        <v>422</v>
      </c>
      <c r="I193" s="72" t="s">
        <v>393</v>
      </c>
      <c r="J193" s="72" t="s">
        <v>411</v>
      </c>
      <c r="K193" s="72" t="s">
        <v>432</v>
      </c>
      <c r="L193" s="72" t="s">
        <v>435</v>
      </c>
      <c r="M193" s="72" t="s">
        <v>436</v>
      </c>
      <c r="N193" s="72" t="s">
        <v>395</v>
      </c>
    </row>
    <row r="194" spans="1:14">
      <c r="A194" s="72" t="s">
        <v>254</v>
      </c>
      <c r="B194" s="72" t="s">
        <v>429</v>
      </c>
      <c r="C194" s="72" t="s">
        <v>433</v>
      </c>
      <c r="D194" s="72" t="s">
        <v>430</v>
      </c>
      <c r="E194" s="72" t="s">
        <v>437</v>
      </c>
      <c r="F194" s="72" t="s">
        <v>437</v>
      </c>
      <c r="G194" s="72" t="s">
        <v>434</v>
      </c>
      <c r="H194" s="72" t="s">
        <v>422</v>
      </c>
      <c r="I194" s="72" t="s">
        <v>393</v>
      </c>
      <c r="J194" s="72" t="s">
        <v>411</v>
      </c>
      <c r="K194" s="72" t="s">
        <v>432</v>
      </c>
      <c r="L194" s="72" t="s">
        <v>435</v>
      </c>
      <c r="M194" s="72" t="s">
        <v>436</v>
      </c>
      <c r="N194" s="72" t="s">
        <v>395</v>
      </c>
    </row>
    <row r="195" spans="1:14">
      <c r="A195" s="72" t="s">
        <v>254</v>
      </c>
      <c r="B195" s="72" t="s">
        <v>429</v>
      </c>
      <c r="C195" s="72" t="s">
        <v>433</v>
      </c>
      <c r="D195" s="72" t="s">
        <v>430</v>
      </c>
      <c r="E195" s="72" t="s">
        <v>437</v>
      </c>
      <c r="F195" s="72" t="s">
        <v>438</v>
      </c>
      <c r="G195" s="72" t="s">
        <v>434</v>
      </c>
      <c r="H195" s="72" t="s">
        <v>422</v>
      </c>
      <c r="I195" s="72" t="s">
        <v>393</v>
      </c>
      <c r="J195" s="72" t="s">
        <v>411</v>
      </c>
      <c r="K195" s="72" t="s">
        <v>432</v>
      </c>
      <c r="L195" s="72" t="s">
        <v>435</v>
      </c>
      <c r="M195" s="72" t="s">
        <v>439</v>
      </c>
      <c r="N195" s="72" t="s">
        <v>395</v>
      </c>
    </row>
    <row r="196" spans="1:14">
      <c r="A196" s="72" t="s">
        <v>254</v>
      </c>
      <c r="B196" s="72" t="s">
        <v>429</v>
      </c>
      <c r="C196" s="72" t="s">
        <v>433</v>
      </c>
      <c r="D196" s="72" t="s">
        <v>430</v>
      </c>
      <c r="E196" s="72" t="s">
        <v>438</v>
      </c>
      <c r="F196" s="72" t="s">
        <v>438</v>
      </c>
      <c r="G196" s="72" t="s">
        <v>434</v>
      </c>
      <c r="H196" s="72" t="s">
        <v>422</v>
      </c>
      <c r="I196" s="72" t="s">
        <v>393</v>
      </c>
      <c r="J196" s="72" t="s">
        <v>411</v>
      </c>
      <c r="K196" s="72" t="s">
        <v>440</v>
      </c>
      <c r="L196" s="72" t="s">
        <v>441</v>
      </c>
      <c r="M196" s="72" t="s">
        <v>439</v>
      </c>
      <c r="N196" s="72" t="s">
        <v>395</v>
      </c>
    </row>
    <row r="197" spans="1:14">
      <c r="A197" s="72" t="s">
        <v>254</v>
      </c>
      <c r="B197" s="72" t="s">
        <v>429</v>
      </c>
      <c r="C197" s="72" t="s">
        <v>433</v>
      </c>
      <c r="D197" s="72" t="s">
        <v>430</v>
      </c>
      <c r="E197" s="72" t="s">
        <v>438</v>
      </c>
      <c r="F197" s="72" t="s">
        <v>442</v>
      </c>
      <c r="G197" s="72" t="s">
        <v>434</v>
      </c>
      <c r="H197" s="72" t="s">
        <v>422</v>
      </c>
      <c r="I197" s="72" t="s">
        <v>393</v>
      </c>
      <c r="J197" s="72" t="s">
        <v>411</v>
      </c>
      <c r="K197" s="72" t="s">
        <v>440</v>
      </c>
      <c r="L197" s="72" t="s">
        <v>441</v>
      </c>
      <c r="M197" s="72" t="s">
        <v>443</v>
      </c>
      <c r="N197" s="72" t="s">
        <v>395</v>
      </c>
    </row>
    <row r="198" spans="1:14">
      <c r="A198" s="72" t="s">
        <v>254</v>
      </c>
      <c r="B198" s="72" t="s">
        <v>429</v>
      </c>
      <c r="C198" s="72" t="s">
        <v>444</v>
      </c>
      <c r="D198" s="72" t="s">
        <v>430</v>
      </c>
      <c r="E198" s="72" t="s">
        <v>442</v>
      </c>
      <c r="F198" s="72" t="s">
        <v>442</v>
      </c>
      <c r="G198" s="72" t="s">
        <v>434</v>
      </c>
      <c r="H198" s="72" t="s">
        <v>422</v>
      </c>
      <c r="I198" s="72" t="s">
        <v>393</v>
      </c>
      <c r="J198" s="72" t="s">
        <v>411</v>
      </c>
      <c r="K198" s="72" t="s">
        <v>440</v>
      </c>
      <c r="L198" s="72" t="s">
        <v>441</v>
      </c>
      <c r="M198" s="72" t="s">
        <v>443</v>
      </c>
      <c r="N198" s="72" t="s">
        <v>395</v>
      </c>
    </row>
    <row r="199" spans="1:14">
      <c r="A199" s="72" t="s">
        <v>254</v>
      </c>
      <c r="B199" s="72" t="s">
        <v>445</v>
      </c>
      <c r="C199" s="72" t="s">
        <v>446</v>
      </c>
      <c r="D199" s="72" t="s">
        <v>430</v>
      </c>
      <c r="E199" s="72" t="s">
        <v>447</v>
      </c>
      <c r="F199" s="72" t="s">
        <v>447</v>
      </c>
      <c r="G199" s="72" t="s">
        <v>434</v>
      </c>
      <c r="H199" s="72" t="s">
        <v>422</v>
      </c>
      <c r="I199" s="72" t="s">
        <v>393</v>
      </c>
      <c r="J199" s="72" t="s">
        <v>411</v>
      </c>
      <c r="K199" s="72" t="s">
        <v>448</v>
      </c>
      <c r="L199" s="72" t="s">
        <v>441</v>
      </c>
      <c r="M199" s="72" t="s">
        <v>443</v>
      </c>
      <c r="N199" s="72" t="s">
        <v>395</v>
      </c>
    </row>
    <row r="200" spans="1:14">
      <c r="A200" s="72" t="s">
        <v>254</v>
      </c>
      <c r="B200" s="72" t="s">
        <v>449</v>
      </c>
      <c r="C200" s="72" t="s">
        <v>446</v>
      </c>
      <c r="D200" s="72" t="s">
        <v>430</v>
      </c>
      <c r="E200" s="72" t="s">
        <v>447</v>
      </c>
      <c r="F200" s="72" t="s">
        <v>447</v>
      </c>
      <c r="G200" s="72" t="s">
        <v>434</v>
      </c>
      <c r="H200" s="72" t="s">
        <v>422</v>
      </c>
      <c r="I200" s="72" t="s">
        <v>400</v>
      </c>
      <c r="J200" s="72" t="s">
        <v>411</v>
      </c>
      <c r="K200" s="72" t="s">
        <v>448</v>
      </c>
      <c r="L200" s="72" t="s">
        <v>441</v>
      </c>
      <c r="M200" s="72" t="s">
        <v>443</v>
      </c>
      <c r="N200" s="72" t="s">
        <v>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4140625" defaultRowHeight="15" customHeight="1"/>
  <cols>
    <col min="1" max="1" width="20.88671875" customWidth="1"/>
    <col min="2" max="2" width="10.109375" customWidth="1"/>
    <col min="3" max="3" width="20.6640625" customWidth="1"/>
    <col min="4" max="4" width="12.33203125" customWidth="1"/>
    <col min="5" max="5" width="20.6640625" customWidth="1"/>
    <col min="6" max="6" width="18.44140625" customWidth="1"/>
    <col min="7" max="7" width="23.88671875" customWidth="1"/>
    <col min="8" max="9" width="20.6640625" customWidth="1"/>
    <col min="10" max="10" width="13.109375" customWidth="1"/>
    <col min="11" max="11" width="22.6640625" customWidth="1"/>
    <col min="12" max="12" width="15.6640625" customWidth="1"/>
    <col min="13" max="26" width="8.6640625" customWidth="1"/>
  </cols>
  <sheetData>
    <row r="1" spans="1:26" ht="14.4">
      <c r="A1" s="73" t="s">
        <v>450</v>
      </c>
      <c r="B1" s="73" t="s">
        <v>451</v>
      </c>
      <c r="C1" s="73" t="s">
        <v>452</v>
      </c>
      <c r="D1" s="73" t="s">
        <v>453</v>
      </c>
      <c r="E1" s="73" t="s">
        <v>454</v>
      </c>
      <c r="F1" s="73" t="s">
        <v>455</v>
      </c>
      <c r="G1" s="73" t="s">
        <v>456</v>
      </c>
      <c r="H1" s="73" t="s">
        <v>457</v>
      </c>
      <c r="I1" s="73" t="s">
        <v>458</v>
      </c>
      <c r="J1" s="73" t="s">
        <v>459</v>
      </c>
      <c r="K1" s="73" t="s">
        <v>460</v>
      </c>
      <c r="L1" s="73" t="s">
        <v>461</v>
      </c>
      <c r="M1" s="74"/>
      <c r="N1" s="74"/>
      <c r="O1" s="74"/>
      <c r="P1" s="74"/>
      <c r="Q1" s="74"/>
      <c r="R1" s="74"/>
      <c r="S1" s="74"/>
      <c r="T1" s="74"/>
      <c r="U1" s="74"/>
      <c r="V1" s="74"/>
      <c r="W1" s="74"/>
      <c r="X1" s="74"/>
      <c r="Y1" s="74"/>
      <c r="Z1" s="74"/>
    </row>
    <row r="2" spans="1:26" ht="14.4">
      <c r="A2" s="75" t="s">
        <v>462</v>
      </c>
      <c r="B2" s="75" t="s">
        <v>463</v>
      </c>
      <c r="C2" s="75" t="s">
        <v>464</v>
      </c>
      <c r="D2" s="75" t="s">
        <v>465</v>
      </c>
      <c r="E2" s="75" t="s">
        <v>466</v>
      </c>
      <c r="F2" s="75" t="s">
        <v>467</v>
      </c>
      <c r="G2" s="75" t="s">
        <v>468</v>
      </c>
      <c r="H2" s="75" t="s">
        <v>469</v>
      </c>
      <c r="I2" s="75" t="s">
        <v>470</v>
      </c>
      <c r="J2" s="75" t="s">
        <v>471</v>
      </c>
      <c r="K2" s="75" t="s">
        <v>472</v>
      </c>
      <c r="L2" s="75" t="s">
        <v>473</v>
      </c>
      <c r="M2" s="74"/>
      <c r="N2" s="74"/>
      <c r="O2" s="74"/>
      <c r="P2" s="74"/>
      <c r="Q2" s="74"/>
      <c r="R2" s="74"/>
      <c r="S2" s="74"/>
      <c r="T2" s="74"/>
      <c r="U2" s="74"/>
      <c r="V2" s="74"/>
      <c r="W2" s="74"/>
      <c r="X2" s="74"/>
      <c r="Y2" s="74"/>
      <c r="Z2" s="74"/>
    </row>
    <row r="3" spans="1:26" ht="14.4">
      <c r="A3" s="75" t="s">
        <v>474</v>
      </c>
      <c r="B3" s="75" t="s">
        <v>475</v>
      </c>
      <c r="C3" s="75" t="s">
        <v>476</v>
      </c>
      <c r="D3" s="75" t="s">
        <v>477</v>
      </c>
      <c r="E3" s="75" t="s">
        <v>478</v>
      </c>
      <c r="F3" s="75" t="s">
        <v>479</v>
      </c>
      <c r="G3" s="75" t="s">
        <v>480</v>
      </c>
      <c r="H3" s="75" t="s">
        <v>481</v>
      </c>
      <c r="I3" s="75" t="s">
        <v>482</v>
      </c>
      <c r="J3" s="75" t="s">
        <v>483</v>
      </c>
      <c r="K3" s="75" t="s">
        <v>484</v>
      </c>
      <c r="L3" s="75" t="s">
        <v>485</v>
      </c>
      <c r="M3" s="74"/>
      <c r="N3" s="74"/>
      <c r="O3" s="74"/>
      <c r="P3" s="74"/>
      <c r="Q3" s="74"/>
      <c r="R3" s="74"/>
      <c r="S3" s="74"/>
      <c r="T3" s="74"/>
      <c r="U3" s="74"/>
      <c r="V3" s="74"/>
      <c r="W3" s="74"/>
      <c r="X3" s="74"/>
      <c r="Y3" s="74"/>
      <c r="Z3" s="74"/>
    </row>
    <row r="4" spans="1:26" ht="14.4">
      <c r="A4" s="75" t="s">
        <v>486</v>
      </c>
      <c r="B4" s="75" t="s">
        <v>487</v>
      </c>
      <c r="C4" s="75" t="s">
        <v>488</v>
      </c>
      <c r="D4" s="75" t="s">
        <v>489</v>
      </c>
      <c r="E4" s="75" t="s">
        <v>490</v>
      </c>
      <c r="F4" s="75" t="s">
        <v>491</v>
      </c>
      <c r="G4" s="75" t="s">
        <v>492</v>
      </c>
      <c r="H4" s="75" t="s">
        <v>493</v>
      </c>
      <c r="I4" s="75" t="s">
        <v>494</v>
      </c>
      <c r="J4" s="75" t="s">
        <v>495</v>
      </c>
      <c r="K4" s="75" t="s">
        <v>496</v>
      </c>
      <c r="L4" s="75" t="s">
        <v>497</v>
      </c>
      <c r="M4" s="74"/>
      <c r="N4" s="74"/>
      <c r="O4" s="74"/>
      <c r="P4" s="74"/>
      <c r="Q4" s="74"/>
      <c r="R4" s="74"/>
      <c r="S4" s="74"/>
      <c r="T4" s="74"/>
      <c r="U4" s="74"/>
      <c r="V4" s="74"/>
      <c r="W4" s="74"/>
      <c r="X4" s="74"/>
      <c r="Y4" s="74"/>
      <c r="Z4" s="74"/>
    </row>
    <row r="5" spans="1:26" ht="14.4">
      <c r="A5" s="75" t="s">
        <v>498</v>
      </c>
      <c r="B5" s="75" t="s">
        <v>499</v>
      </c>
      <c r="C5" s="75" t="s">
        <v>500</v>
      </c>
      <c r="D5" s="75" t="s">
        <v>501</v>
      </c>
      <c r="E5" s="75" t="s">
        <v>502</v>
      </c>
      <c r="F5" s="75" t="s">
        <v>503</v>
      </c>
      <c r="G5" s="75" t="s">
        <v>504</v>
      </c>
      <c r="H5" s="75" t="s">
        <v>505</v>
      </c>
      <c r="I5" s="75" t="s">
        <v>506</v>
      </c>
      <c r="J5" s="75" t="s">
        <v>507</v>
      </c>
      <c r="K5" s="75" t="str">
        <f ca="1">TownSheet!C$16 &amp; "'s"</f>
        <v>Telchal's</v>
      </c>
      <c r="L5" s="75" t="s">
        <v>508</v>
      </c>
      <c r="M5" s="74"/>
      <c r="N5" s="74"/>
      <c r="O5" s="74"/>
      <c r="P5" s="74"/>
      <c r="Q5" s="74"/>
      <c r="R5" s="74"/>
      <c r="S5" s="74"/>
      <c r="T5" s="74"/>
      <c r="U5" s="74"/>
      <c r="V5" s="74"/>
      <c r="W5" s="74"/>
      <c r="X5" s="74"/>
      <c r="Y5" s="74"/>
      <c r="Z5" s="74"/>
    </row>
    <row r="6" spans="1:26" ht="14.4">
      <c r="A6" s="75" t="s">
        <v>509</v>
      </c>
      <c r="B6" s="75" t="s">
        <v>510</v>
      </c>
      <c r="C6" s="75" t="s">
        <v>511</v>
      </c>
      <c r="D6" s="75" t="s">
        <v>512</v>
      </c>
      <c r="E6" s="75" t="s">
        <v>513</v>
      </c>
      <c r="F6" s="75" t="s">
        <v>514</v>
      </c>
      <c r="G6" s="75" t="s">
        <v>515</v>
      </c>
      <c r="H6" s="75" t="s">
        <v>516</v>
      </c>
      <c r="I6" s="75" t="str">
        <f ca="1">TownSheet!C$15 &amp; "'s"</f>
        <v>Gyles's</v>
      </c>
      <c r="J6" s="75" t="s">
        <v>517</v>
      </c>
      <c r="K6" s="75" t="str">
        <f ca="1">TownSheet!C$16 &amp; "'s"</f>
        <v>Telchal's</v>
      </c>
      <c r="L6" s="75" t="s">
        <v>518</v>
      </c>
      <c r="M6" s="74"/>
      <c r="N6" s="74"/>
      <c r="O6" s="74"/>
      <c r="P6" s="74"/>
      <c r="Q6" s="74"/>
      <c r="R6" s="74"/>
      <c r="S6" s="74"/>
      <c r="T6" s="74"/>
      <c r="U6" s="74"/>
      <c r="V6" s="74"/>
      <c r="W6" s="74"/>
      <c r="X6" s="74"/>
      <c r="Y6" s="74"/>
      <c r="Z6" s="74"/>
    </row>
    <row r="7" spans="1:26" ht="14.4">
      <c r="A7" s="75" t="s">
        <v>519</v>
      </c>
      <c r="B7" s="75" t="s">
        <v>520</v>
      </c>
      <c r="C7" s="75" t="s">
        <v>521</v>
      </c>
      <c r="D7" s="75" t="s">
        <v>522</v>
      </c>
      <c r="E7" s="75" t="s">
        <v>523</v>
      </c>
      <c r="F7" s="75" t="s">
        <v>524</v>
      </c>
      <c r="G7" s="75" t="s">
        <v>525</v>
      </c>
      <c r="H7" s="75" t="s">
        <v>526</v>
      </c>
      <c r="I7" s="75" t="str">
        <f ca="1">TownSheet!C$15 &amp; "'s"</f>
        <v>Gyles's</v>
      </c>
      <c r="J7" s="75" t="s">
        <v>527</v>
      </c>
      <c r="K7" s="75" t="str">
        <f ca="1">TownSheet!C$16 &amp; "'s"</f>
        <v>Telchal's</v>
      </c>
      <c r="L7" s="75" t="s">
        <v>528</v>
      </c>
      <c r="M7" s="74"/>
      <c r="N7" s="74"/>
      <c r="O7" s="74"/>
      <c r="P7" s="74"/>
      <c r="Q7" s="74"/>
      <c r="R7" s="74"/>
      <c r="S7" s="74"/>
      <c r="T7" s="74"/>
      <c r="U7" s="74"/>
      <c r="V7" s="74"/>
      <c r="W7" s="74"/>
      <c r="X7" s="74"/>
      <c r="Y7" s="74"/>
      <c r="Z7" s="74"/>
    </row>
    <row r="8" spans="1:26" ht="14.4">
      <c r="A8" s="75" t="s">
        <v>529</v>
      </c>
      <c r="B8" s="75" t="s">
        <v>530</v>
      </c>
      <c r="C8" s="75" t="s">
        <v>515</v>
      </c>
      <c r="D8" s="75" t="s">
        <v>531</v>
      </c>
      <c r="E8" s="75" t="str">
        <f ca="1">TownSheet!C$13 &amp; "'s"</f>
        <v>Beornmund's</v>
      </c>
      <c r="F8" s="75" t="s">
        <v>532</v>
      </c>
      <c r="G8" s="75" t="str">
        <f ca="1">TownSheet!C$14 &amp; "'s"</f>
        <v>Saerophil's</v>
      </c>
      <c r="H8" s="75" t="s">
        <v>533</v>
      </c>
      <c r="I8" s="75" t="str">
        <f ca="1">TownSheet!C$15 &amp; "'s"</f>
        <v>Gyles's</v>
      </c>
      <c r="J8" s="75" t="s">
        <v>534</v>
      </c>
      <c r="K8" s="75" t="str">
        <f ca="1">TownSheet!C$16 &amp; "'s"</f>
        <v>Telchal's</v>
      </c>
      <c r="L8" s="75" t="s">
        <v>535</v>
      </c>
      <c r="M8" s="74"/>
      <c r="N8" s="74"/>
      <c r="O8" s="74"/>
      <c r="P8" s="74"/>
      <c r="Q8" s="74"/>
      <c r="R8" s="74"/>
      <c r="S8" s="74"/>
      <c r="T8" s="74"/>
      <c r="U8" s="74"/>
      <c r="V8" s="74"/>
      <c r="W8" s="74"/>
      <c r="X8" s="74"/>
      <c r="Y8" s="74"/>
      <c r="Z8" s="74"/>
    </row>
    <row r="9" spans="1:26" ht="14.4">
      <c r="A9" s="75" t="s">
        <v>536</v>
      </c>
      <c r="B9" s="75" t="s">
        <v>537</v>
      </c>
      <c r="C9" s="75" t="s">
        <v>538</v>
      </c>
      <c r="D9" s="75"/>
      <c r="E9" s="75" t="str">
        <f ca="1">TownSheet!C$13 &amp; "'s"</f>
        <v>Beornmund's</v>
      </c>
      <c r="F9" s="75" t="s">
        <v>539</v>
      </c>
      <c r="G9" s="75" t="str">
        <f ca="1">TownSheet!C$14 &amp; "'s"</f>
        <v>Saerophil's</v>
      </c>
      <c r="H9" s="75" t="s">
        <v>540</v>
      </c>
      <c r="I9" s="75" t="str">
        <f ca="1">TownSheet!C$15 &amp; "'s"</f>
        <v>Gyles's</v>
      </c>
      <c r="J9" s="75" t="s">
        <v>541</v>
      </c>
      <c r="K9" s="75" t="str">
        <f ca="1">TownSheet!C$16 &amp; "'s"</f>
        <v>Telchal's</v>
      </c>
      <c r="L9" s="75" t="s">
        <v>542</v>
      </c>
      <c r="M9" s="74"/>
      <c r="N9" s="74"/>
      <c r="O9" s="74"/>
      <c r="P9" s="74"/>
      <c r="Q9" s="74"/>
      <c r="R9" s="74"/>
      <c r="S9" s="74"/>
      <c r="T9" s="74"/>
      <c r="U9" s="74"/>
      <c r="V9" s="74"/>
      <c r="W9" s="74"/>
      <c r="X9" s="74"/>
      <c r="Y9" s="74"/>
      <c r="Z9" s="74"/>
    </row>
    <row r="10" spans="1:26" ht="14.4">
      <c r="A10" s="75" t="s">
        <v>543</v>
      </c>
      <c r="B10" s="75" t="s">
        <v>544</v>
      </c>
      <c r="C10" s="75" t="str">
        <f ca="1">TownSheet!C$12 &amp; "'s"</f>
        <v>Swulfa's</v>
      </c>
      <c r="D10" s="75"/>
      <c r="E10" s="75" t="str">
        <f ca="1">TownSheet!C$13 &amp; "'s"</f>
        <v>Beornmund's</v>
      </c>
      <c r="F10" s="75" t="s">
        <v>545</v>
      </c>
      <c r="G10" s="75" t="str">
        <f ca="1">TownSheet!C$14 &amp; "'s"</f>
        <v>Saerophil's</v>
      </c>
      <c r="H10" s="75" t="s">
        <v>546</v>
      </c>
      <c r="I10" s="75" t="str">
        <f ca="1">TownSheet!C$15 &amp; "'s"</f>
        <v>Gyles's</v>
      </c>
      <c r="J10" s="75"/>
      <c r="K10" s="75" t="str">
        <f ca="1">TownSheet!C$16 &amp; "'s"</f>
        <v>Telchal's</v>
      </c>
      <c r="L10" s="75" t="s">
        <v>547</v>
      </c>
      <c r="M10" s="74"/>
      <c r="N10" s="74"/>
      <c r="O10" s="74"/>
      <c r="P10" s="74"/>
      <c r="Q10" s="74"/>
      <c r="R10" s="74"/>
      <c r="S10" s="74"/>
      <c r="T10" s="74"/>
      <c r="U10" s="74"/>
      <c r="V10" s="74"/>
      <c r="W10" s="74"/>
      <c r="X10" s="74"/>
      <c r="Y10" s="74"/>
      <c r="Z10" s="74"/>
    </row>
    <row r="11" spans="1:26" ht="14.4">
      <c r="A11" s="75" t="s">
        <v>548</v>
      </c>
      <c r="B11" s="75" t="s">
        <v>549</v>
      </c>
      <c r="C11" s="75" t="str">
        <f ca="1">TownSheet!C$12 &amp; "'s"</f>
        <v>Swulfa's</v>
      </c>
      <c r="D11" s="75"/>
      <c r="E11" s="75" t="str">
        <f ca="1">TownSheet!C$13 &amp; "'s"</f>
        <v>Beornmund's</v>
      </c>
      <c r="F11" s="75" t="s">
        <v>550</v>
      </c>
      <c r="G11" s="75" t="str">
        <f ca="1">TownSheet!C$14 &amp; "'s"</f>
        <v>Saerophil's</v>
      </c>
      <c r="H11" s="75"/>
      <c r="I11" s="75" t="str">
        <f ca="1">TownSheet!C$15 &amp; "'s"</f>
        <v>Gyles's</v>
      </c>
      <c r="J11" s="75"/>
      <c r="K11" s="75" t="e">
        <f ca="1">TownSheet!D$16 &amp; "'s"</f>
        <v>#NAME?</v>
      </c>
      <c r="L11" s="75" t="s">
        <v>39</v>
      </c>
      <c r="M11" s="74"/>
      <c r="N11" s="74"/>
      <c r="O11" s="74"/>
      <c r="P11" s="74"/>
      <c r="Q11" s="74"/>
      <c r="R11" s="74"/>
      <c r="S11" s="74"/>
      <c r="T11" s="74"/>
      <c r="U11" s="74"/>
      <c r="V11" s="74"/>
      <c r="W11" s="74"/>
      <c r="X11" s="74"/>
      <c r="Y11" s="74"/>
      <c r="Z11" s="74"/>
    </row>
    <row r="12" spans="1:26" ht="14.4">
      <c r="A12" s="75" t="s">
        <v>551</v>
      </c>
      <c r="B12" s="75" t="s">
        <v>552</v>
      </c>
      <c r="C12" s="75" t="str">
        <f ca="1">TownSheet!C$12 &amp; "'s"</f>
        <v>Swulfa's</v>
      </c>
      <c r="D12" s="75"/>
      <c r="E12" s="75" t="str">
        <f ca="1">TownSheet!C$13 &amp; "'s"</f>
        <v>Beornmund's</v>
      </c>
      <c r="F12" s="75" t="s">
        <v>553</v>
      </c>
      <c r="G12" s="75" t="str">
        <f ca="1">TownSheet!C$14 &amp; "'s"</f>
        <v>Saerophil's</v>
      </c>
      <c r="H12" s="75"/>
      <c r="I12" s="75" t="e">
        <f ca="1">TownSheet!D$15 &amp; "'s"</f>
        <v>#NAME?</v>
      </c>
      <c r="J12" s="75"/>
      <c r="K12" s="75" t="e">
        <f ca="1">TownSheet!D$16 &amp; "'s"</f>
        <v>#NAME?</v>
      </c>
      <c r="L12" s="75"/>
      <c r="M12" s="74"/>
      <c r="N12" s="74"/>
      <c r="O12" s="74"/>
      <c r="P12" s="74"/>
      <c r="Q12" s="74"/>
      <c r="R12" s="74"/>
      <c r="S12" s="74"/>
      <c r="T12" s="74"/>
      <c r="U12" s="74"/>
      <c r="V12" s="74"/>
      <c r="W12" s="74"/>
      <c r="X12" s="74"/>
      <c r="Y12" s="74"/>
      <c r="Z12" s="74"/>
    </row>
    <row r="13" spans="1:26" ht="14.4">
      <c r="A13" s="75" t="s">
        <v>554</v>
      </c>
      <c r="B13" s="75" t="s">
        <v>555</v>
      </c>
      <c r="C13" s="75" t="str">
        <f ca="1">TownSheet!C$12 &amp; "'s"</f>
        <v>Swulfa's</v>
      </c>
      <c r="D13" s="75"/>
      <c r="E13" s="75" t="str">
        <f ca="1">TownSheet!C$13 &amp; "'s"</f>
        <v>Beornmund's</v>
      </c>
      <c r="F13" s="75" t="s">
        <v>556</v>
      </c>
      <c r="G13" s="75" t="str">
        <f ca="1">TownSheet!C$14 &amp; "'s"</f>
        <v>Saerophil's</v>
      </c>
      <c r="H13" s="75"/>
      <c r="I13" s="75" t="e">
        <f ca="1">TownSheet!D$15 &amp; "'s"</f>
        <v>#NAME?</v>
      </c>
      <c r="J13" s="75"/>
      <c r="K13" s="75" t="e">
        <f ca="1">TownSheet!D$16 &amp; "'s"</f>
        <v>#NAME?</v>
      </c>
      <c r="L13" s="75"/>
      <c r="M13" s="74"/>
      <c r="N13" s="74"/>
      <c r="O13" s="74"/>
      <c r="P13" s="74"/>
      <c r="Q13" s="74"/>
      <c r="R13" s="74"/>
      <c r="S13" s="74"/>
      <c r="T13" s="74"/>
      <c r="U13" s="74"/>
      <c r="V13" s="74"/>
      <c r="W13" s="74"/>
      <c r="X13" s="74"/>
      <c r="Y13" s="74"/>
      <c r="Z13" s="74"/>
    </row>
    <row r="14" spans="1:26" ht="14.4">
      <c r="A14" s="75" t="s">
        <v>557</v>
      </c>
      <c r="B14" s="75" t="s">
        <v>558</v>
      </c>
      <c r="C14" s="75" t="str">
        <f ca="1">TownSheet!C$12 &amp; "'s"</f>
        <v>Swulfa's</v>
      </c>
      <c r="D14" s="75"/>
      <c r="E14" s="75" t="e">
        <f ca="1">TownSheet!D$13 &amp; "'s"</f>
        <v>#NAME?</v>
      </c>
      <c r="F14" s="75" t="s">
        <v>559</v>
      </c>
      <c r="G14" s="75" t="e">
        <f ca="1">TownSheet!D$14 &amp; "'s"</f>
        <v>#NAME?</v>
      </c>
      <c r="H14" s="75"/>
      <c r="I14" s="75" t="e">
        <f ca="1">TownSheet!D$15 &amp; "'s"</f>
        <v>#NAME?</v>
      </c>
      <c r="J14" s="75"/>
      <c r="K14" s="75" t="e">
        <f ca="1">TownSheet!D$16 &amp; "'s"</f>
        <v>#NAME?</v>
      </c>
      <c r="L14" s="75"/>
      <c r="M14" s="74"/>
      <c r="N14" s="74"/>
      <c r="O14" s="74"/>
      <c r="P14" s="74"/>
      <c r="Q14" s="74"/>
      <c r="R14" s="74"/>
      <c r="S14" s="74"/>
      <c r="T14" s="74"/>
      <c r="U14" s="74"/>
      <c r="V14" s="74"/>
      <c r="W14" s="74"/>
      <c r="X14" s="74"/>
      <c r="Y14" s="74"/>
      <c r="Z14" s="74"/>
    </row>
    <row r="15" spans="1:26" ht="14.4">
      <c r="A15" s="75" t="s">
        <v>560</v>
      </c>
      <c r="B15" s="75" t="s">
        <v>561</v>
      </c>
      <c r="C15" s="75" t="e">
        <f ca="1">TownSheet!D$12 &amp; "'s"</f>
        <v>#NAME?</v>
      </c>
      <c r="D15" s="75"/>
      <c r="E15" s="75" t="e">
        <f ca="1">TownSheet!D$13 &amp; "'s"</f>
        <v>#NAME?</v>
      </c>
      <c r="F15" s="75" t="s">
        <v>562</v>
      </c>
      <c r="G15" s="75" t="e">
        <f ca="1">TownSheet!D$14 &amp; "'s"</f>
        <v>#NAME?</v>
      </c>
      <c r="H15" s="75"/>
      <c r="I15" s="75" t="e">
        <f ca="1">TownSheet!D$15 &amp; "'s"</f>
        <v>#NAME?</v>
      </c>
      <c r="J15" s="75"/>
      <c r="K15" s="75" t="e">
        <f ca="1">TownSheet!D$16 &amp; "'s"</f>
        <v>#NAME?</v>
      </c>
      <c r="L15" s="75"/>
      <c r="M15" s="74"/>
      <c r="N15" s="74"/>
      <c r="O15" s="74"/>
      <c r="P15" s="74"/>
      <c r="Q15" s="74"/>
      <c r="R15" s="74"/>
      <c r="S15" s="74"/>
      <c r="T15" s="74"/>
      <c r="U15" s="74"/>
      <c r="V15" s="74"/>
      <c r="W15" s="74"/>
      <c r="X15" s="74"/>
      <c r="Y15" s="74"/>
      <c r="Z15" s="74"/>
    </row>
    <row r="16" spans="1:26" ht="14.4">
      <c r="A16" s="75" t="str">
        <f ca="1">TownSheet!C$11 &amp; "'s"</f>
        <v>Shakar's</v>
      </c>
      <c r="B16" s="75"/>
      <c r="C16" s="75" t="e">
        <f ca="1">TownSheet!D$12 &amp; "'s"</f>
        <v>#NAME?</v>
      </c>
      <c r="D16" s="75"/>
      <c r="E16" s="75" t="e">
        <f ca="1">TownSheet!D$13 &amp; "'s"</f>
        <v>#NAME?</v>
      </c>
      <c r="F16" s="75"/>
      <c r="G16" s="75" t="e">
        <f ca="1">TownSheet!D$14 &amp; "'s"</f>
        <v>#NAME?</v>
      </c>
      <c r="H16" s="75"/>
      <c r="I16" s="75" t="e">
        <f ca="1">TownSheet!D$15 &amp; "'s"</f>
        <v>#NAME?</v>
      </c>
      <c r="J16" s="75"/>
      <c r="K16" s="75" t="s">
        <v>563</v>
      </c>
      <c r="L16" s="75"/>
      <c r="M16" s="74"/>
      <c r="N16" s="74"/>
      <c r="O16" s="74"/>
      <c r="P16" s="74"/>
      <c r="Q16" s="74"/>
      <c r="R16" s="74"/>
      <c r="S16" s="74"/>
      <c r="T16" s="74"/>
      <c r="U16" s="74"/>
      <c r="V16" s="74"/>
      <c r="W16" s="74"/>
      <c r="X16" s="74"/>
      <c r="Y16" s="74"/>
      <c r="Z16" s="74"/>
    </row>
    <row r="17" spans="1:26" ht="14.4">
      <c r="A17" s="75" t="str">
        <f ca="1">TownSheet!C$11 &amp; "'s"</f>
        <v>Shakar's</v>
      </c>
      <c r="B17" s="75"/>
      <c r="C17" s="75" t="e">
        <f ca="1">TownSheet!D$12 &amp; "'s"</f>
        <v>#NAME?</v>
      </c>
      <c r="D17" s="75"/>
      <c r="E17" s="75" t="e">
        <f ca="1">TownSheet!D$13 &amp; "'s"</f>
        <v>#NAME?</v>
      </c>
      <c r="F17" s="75"/>
      <c r="G17" s="75" t="e">
        <f ca="1">TownSheet!D$14 &amp; "'s"</f>
        <v>#NAME?</v>
      </c>
      <c r="H17" s="75"/>
      <c r="I17" s="75" t="s">
        <v>564</v>
      </c>
      <c r="J17" s="75"/>
      <c r="K17" s="75" t="s">
        <v>565</v>
      </c>
      <c r="L17" s="75"/>
      <c r="M17" s="74"/>
      <c r="N17" s="74"/>
      <c r="O17" s="74"/>
      <c r="P17" s="74"/>
      <c r="Q17" s="74"/>
      <c r="R17" s="74"/>
      <c r="S17" s="74"/>
      <c r="T17" s="74"/>
      <c r="U17" s="74"/>
      <c r="V17" s="74"/>
      <c r="W17" s="74"/>
      <c r="X17" s="74"/>
      <c r="Y17" s="74"/>
      <c r="Z17" s="74"/>
    </row>
    <row r="18" spans="1:26" ht="14.4">
      <c r="A18" s="75" t="str">
        <f ca="1">TownSheet!C$11 &amp; "'s"</f>
        <v>Shakar's</v>
      </c>
      <c r="B18" s="75"/>
      <c r="C18" s="75" t="e">
        <f ca="1">TownSheet!D$12 &amp; "'s"</f>
        <v>#NAME?</v>
      </c>
      <c r="D18" s="75"/>
      <c r="E18" s="75" t="e">
        <f ca="1">TownSheet!D$13 &amp; "'s"</f>
        <v>#NAME?</v>
      </c>
      <c r="F18" s="75"/>
      <c r="G18" s="75" t="e">
        <f ca="1">TownSheet!D$14 &amp; "'s"</f>
        <v>#NAME?</v>
      </c>
      <c r="H18" s="75"/>
      <c r="I18" s="75" t="s">
        <v>566</v>
      </c>
      <c r="J18" s="75"/>
      <c r="K18" s="75" t="s">
        <v>567</v>
      </c>
      <c r="L18" s="75"/>
      <c r="M18" s="74"/>
      <c r="N18" s="74"/>
      <c r="O18" s="74"/>
      <c r="P18" s="74"/>
      <c r="Q18" s="74"/>
      <c r="R18" s="74"/>
      <c r="S18" s="74"/>
      <c r="T18" s="74"/>
      <c r="U18" s="74"/>
      <c r="V18" s="74"/>
      <c r="W18" s="74"/>
      <c r="X18" s="74"/>
      <c r="Y18" s="74"/>
      <c r="Z18" s="74"/>
    </row>
    <row r="19" spans="1:26" ht="14.4">
      <c r="A19" s="75" t="str">
        <f ca="1">TownSheet!C$11 &amp; "'s"</f>
        <v>Shakar's</v>
      </c>
      <c r="B19" s="75"/>
      <c r="C19" s="75" t="e">
        <f ca="1">TownSheet!D$12 &amp; "'s"</f>
        <v>#NAME?</v>
      </c>
      <c r="D19" s="75"/>
      <c r="E19" s="76" t="str">
        <f t="array" aca="1" ref="E19" ca="1">INDEX(TownSheet!E1,0)</f>
        <v>Kharn</v>
      </c>
      <c r="F19" s="75"/>
      <c r="G19" s="76" t="str">
        <f t="array" aca="1" ref="G19" ca="1">INDEX(TownSheet!E1,0)</f>
        <v>Kharn</v>
      </c>
      <c r="H19" s="75"/>
      <c r="I19" s="75" t="s">
        <v>568</v>
      </c>
      <c r="J19" s="75"/>
      <c r="K19" s="75" t="s">
        <v>569</v>
      </c>
      <c r="L19" s="75"/>
      <c r="M19" s="74"/>
      <c r="N19" s="74"/>
      <c r="O19" s="74"/>
      <c r="P19" s="74"/>
      <c r="Q19" s="74"/>
      <c r="R19" s="74"/>
      <c r="S19" s="74"/>
      <c r="T19" s="74"/>
      <c r="U19" s="74"/>
      <c r="V19" s="74"/>
      <c r="W19" s="74"/>
      <c r="X19" s="74"/>
      <c r="Y19" s="74"/>
      <c r="Z19" s="74"/>
    </row>
    <row r="20" spans="1:26" ht="14.4">
      <c r="A20" s="75" t="str">
        <f ca="1">TownSheet!C$11 &amp; "'s"</f>
        <v>Shakar's</v>
      </c>
      <c r="B20" s="75"/>
      <c r="C20" s="76" t="str">
        <f t="array" aca="1" ref="C20" ca="1">INDEX(TownSheet!E1,0)</f>
        <v>Kharn</v>
      </c>
      <c r="D20" s="75"/>
      <c r="E20" s="76" t="str">
        <f t="array" aca="1" ref="E20" ca="1">INDEX(TownSheet!E1,0)</f>
        <v>Kharn</v>
      </c>
      <c r="F20" s="75"/>
      <c r="G20" s="76" t="str">
        <f t="array" aca="1" ref="G20" ca="1">INDEX(TownSheet!E1,0)</f>
        <v>Kharn</v>
      </c>
      <c r="H20" s="75"/>
      <c r="I20" s="75" t="s">
        <v>570</v>
      </c>
      <c r="J20" s="75"/>
      <c r="K20" s="76" t="str">
        <f t="array" aca="1" ref="K20" ca="1">INDEX(TownSheet!E1,0)</f>
        <v>Kharn</v>
      </c>
      <c r="L20" s="75"/>
      <c r="M20" s="74"/>
      <c r="N20" s="74"/>
      <c r="O20" s="74"/>
      <c r="P20" s="74"/>
      <c r="Q20" s="74"/>
      <c r="R20" s="74"/>
      <c r="S20" s="74"/>
      <c r="T20" s="74"/>
      <c r="U20" s="74"/>
      <c r="V20" s="74"/>
      <c r="W20" s="74"/>
      <c r="X20" s="74"/>
      <c r="Y20" s="74"/>
      <c r="Z20" s="74"/>
    </row>
    <row r="21" spans="1:26" ht="15.75" customHeight="1">
      <c r="A21" s="75" t="e">
        <f ca="1">TownSheet!D$11 &amp; "'s"</f>
        <v>#NAME?</v>
      </c>
      <c r="B21" s="75"/>
      <c r="C21" s="76" t="str">
        <f t="array" aca="1" ref="C21" ca="1">INDEX(TownSheet!E1,0)</f>
        <v>Kharn</v>
      </c>
      <c r="D21" s="75"/>
      <c r="E21" s="75" t="s">
        <v>571</v>
      </c>
      <c r="F21" s="75"/>
      <c r="G21" s="75" t="s">
        <v>572</v>
      </c>
      <c r="H21" s="75"/>
      <c r="I21" s="76" t="str">
        <f t="array" aca="1" ref="I21" ca="1">INDEX(TownSheet!E1,0)</f>
        <v>Kharn</v>
      </c>
      <c r="J21" s="75"/>
      <c r="K21" s="76" t="str">
        <f t="array" aca="1" ref="K21" ca="1">INDEX(TownSheet!E1,0)</f>
        <v>Kharn</v>
      </c>
      <c r="L21" s="75"/>
      <c r="M21" s="74"/>
      <c r="N21" s="74"/>
      <c r="O21" s="74"/>
      <c r="P21" s="74"/>
      <c r="Q21" s="74"/>
      <c r="R21" s="74"/>
      <c r="S21" s="74"/>
      <c r="T21" s="74"/>
      <c r="U21" s="74"/>
      <c r="V21" s="74"/>
      <c r="W21" s="74"/>
      <c r="X21" s="74"/>
      <c r="Y21" s="74"/>
      <c r="Z21" s="74"/>
    </row>
    <row r="22" spans="1:26" ht="15.75" customHeight="1">
      <c r="A22" s="75" t="e">
        <f ca="1">TownSheet!D$11 &amp; "'s"</f>
        <v>#NAME?</v>
      </c>
      <c r="B22" s="75"/>
      <c r="C22" s="77" t="s">
        <v>573</v>
      </c>
      <c r="D22" s="75"/>
      <c r="E22" s="75" t="s">
        <v>574</v>
      </c>
      <c r="F22" s="75"/>
      <c r="G22" s="75" t="s">
        <v>575</v>
      </c>
      <c r="H22" s="75"/>
      <c r="I22" s="76" t="str">
        <f t="array" aca="1" ref="I22" ca="1">INDEX(TownSheet!E1,0)</f>
        <v>Kharn</v>
      </c>
      <c r="J22" s="75"/>
      <c r="K22" s="75" t="s">
        <v>576</v>
      </c>
      <c r="L22" s="75"/>
      <c r="M22" s="74"/>
      <c r="N22" s="74"/>
      <c r="O22" s="74"/>
      <c r="P22" s="74"/>
      <c r="Q22" s="74"/>
      <c r="R22" s="74"/>
      <c r="S22" s="74"/>
      <c r="T22" s="74"/>
      <c r="U22" s="74"/>
      <c r="V22" s="74"/>
      <c r="W22" s="74"/>
      <c r="X22" s="74"/>
      <c r="Y22" s="74"/>
      <c r="Z22" s="74"/>
    </row>
    <row r="23" spans="1:26" ht="15.75" customHeight="1">
      <c r="A23" s="75" t="e">
        <f ca="1">TownSheet!D$11 &amp; "'s"</f>
        <v>#NAME?</v>
      </c>
      <c r="B23" s="75"/>
      <c r="C23" s="77" t="s">
        <v>577</v>
      </c>
      <c r="D23" s="75"/>
      <c r="E23" s="75" t="s">
        <v>578</v>
      </c>
      <c r="F23" s="75"/>
      <c r="G23" s="75" t="s">
        <v>543</v>
      </c>
      <c r="H23" s="75"/>
      <c r="I23" s="75" t="s">
        <v>579</v>
      </c>
      <c r="J23" s="75"/>
      <c r="K23" s="75" t="s">
        <v>580</v>
      </c>
      <c r="L23" s="75"/>
      <c r="M23" s="74"/>
      <c r="N23" s="74"/>
      <c r="O23" s="74"/>
      <c r="P23" s="74"/>
      <c r="Q23" s="74"/>
      <c r="R23" s="74"/>
      <c r="S23" s="74"/>
      <c r="T23" s="74"/>
      <c r="U23" s="74"/>
      <c r="V23" s="74"/>
      <c r="W23" s="74"/>
      <c r="X23" s="74"/>
      <c r="Y23" s="74"/>
      <c r="Z23" s="74"/>
    </row>
    <row r="24" spans="1:26" ht="15.75" customHeight="1">
      <c r="A24" s="75" t="e">
        <f ca="1">TownSheet!D$11 &amp; "'s"</f>
        <v>#NAME?</v>
      </c>
      <c r="B24" s="75"/>
      <c r="C24" s="75" t="s">
        <v>581</v>
      </c>
      <c r="D24" s="75"/>
      <c r="E24" s="75" t="s">
        <v>582</v>
      </c>
      <c r="F24" s="75"/>
      <c r="G24" s="75" t="s">
        <v>583</v>
      </c>
      <c r="H24" s="75"/>
      <c r="I24" s="75" t="s">
        <v>584</v>
      </c>
      <c r="J24" s="75"/>
      <c r="K24" s="75" t="s">
        <v>585</v>
      </c>
      <c r="L24" s="75"/>
      <c r="M24" s="74"/>
      <c r="N24" s="74"/>
      <c r="O24" s="74"/>
      <c r="P24" s="74"/>
      <c r="Q24" s="74"/>
      <c r="R24" s="74"/>
      <c r="S24" s="74"/>
      <c r="T24" s="74"/>
      <c r="U24" s="74"/>
      <c r="V24" s="74"/>
      <c r="W24" s="74"/>
      <c r="X24" s="74"/>
      <c r="Y24" s="74"/>
      <c r="Z24" s="74"/>
    </row>
    <row r="25" spans="1:26" ht="15.75" customHeight="1">
      <c r="A25" s="75" t="e">
        <f ca="1">TownSheet!D$11 &amp; "'s"</f>
        <v>#NAME?</v>
      </c>
      <c r="B25" s="75"/>
      <c r="C25" s="75" t="s">
        <v>586</v>
      </c>
      <c r="D25" s="75"/>
      <c r="E25" s="75" t="s">
        <v>587</v>
      </c>
      <c r="F25" s="75"/>
      <c r="G25" s="75" t="s">
        <v>588</v>
      </c>
      <c r="H25" s="75"/>
      <c r="I25" s="75" t="s">
        <v>589</v>
      </c>
      <c r="J25" s="75"/>
      <c r="K25" s="75" t="s">
        <v>590</v>
      </c>
      <c r="L25" s="75"/>
      <c r="M25" s="74"/>
      <c r="N25" s="74"/>
      <c r="O25" s="74"/>
      <c r="P25" s="74"/>
      <c r="Q25" s="74"/>
      <c r="R25" s="74"/>
      <c r="S25" s="74"/>
      <c r="T25" s="74"/>
      <c r="U25" s="74"/>
      <c r="V25" s="74"/>
      <c r="W25" s="74"/>
      <c r="X25" s="74"/>
      <c r="Y25" s="74"/>
      <c r="Z25" s="74"/>
    </row>
    <row r="26" spans="1:26" ht="15.75" customHeight="1">
      <c r="A26" s="76" t="str">
        <f t="array" aca="1" ref="A26" ca="1">INDEX(TownSheet!E1,0)</f>
        <v>Kharn</v>
      </c>
      <c r="B26" s="75"/>
      <c r="C26" s="75" t="s">
        <v>591</v>
      </c>
      <c r="D26" s="75"/>
      <c r="E26" s="75" t="s">
        <v>592</v>
      </c>
      <c r="F26" s="75"/>
      <c r="G26" s="75" t="s">
        <v>593</v>
      </c>
      <c r="H26" s="75"/>
      <c r="I26" s="75" t="s">
        <v>594</v>
      </c>
      <c r="J26" s="75"/>
      <c r="K26" s="75" t="s">
        <v>595</v>
      </c>
      <c r="L26" s="75"/>
      <c r="M26" s="74"/>
      <c r="N26" s="74"/>
      <c r="O26" s="74"/>
      <c r="P26" s="74"/>
      <c r="Q26" s="74"/>
      <c r="R26" s="74"/>
      <c r="S26" s="74"/>
      <c r="T26" s="74"/>
      <c r="U26" s="74"/>
      <c r="V26" s="74"/>
      <c r="W26" s="74"/>
      <c r="X26" s="74"/>
      <c r="Y26" s="74"/>
      <c r="Z26" s="74"/>
    </row>
    <row r="27" spans="1:26" ht="15.75" customHeight="1">
      <c r="A27" s="78" t="str">
        <f t="array" aca="1" ref="A27" ca="1">INDEX(TownSheet!E1,0)</f>
        <v>Kharn</v>
      </c>
      <c r="B27" s="79"/>
      <c r="C27" s="79" t="s">
        <v>596</v>
      </c>
      <c r="D27" s="79"/>
      <c r="E27" s="79" t="s">
        <v>597</v>
      </c>
      <c r="F27" s="79"/>
      <c r="G27" s="79" t="s">
        <v>598</v>
      </c>
      <c r="H27" s="79"/>
      <c r="I27" s="79" t="s">
        <v>599</v>
      </c>
      <c r="J27" s="79"/>
      <c r="K27" s="79" t="s">
        <v>600</v>
      </c>
      <c r="L27" s="79"/>
      <c r="M27" s="74"/>
      <c r="N27" s="74"/>
      <c r="O27" s="74"/>
      <c r="P27" s="74"/>
      <c r="Q27" s="74"/>
      <c r="R27" s="74"/>
      <c r="S27" s="74"/>
      <c r="T27" s="74"/>
      <c r="U27" s="74"/>
      <c r="V27" s="74"/>
      <c r="W27" s="74"/>
      <c r="X27" s="74"/>
      <c r="Y27" s="74"/>
      <c r="Z27" s="74"/>
    </row>
    <row r="28" spans="1:26" ht="15.75" customHeight="1">
      <c r="A28" s="74"/>
      <c r="B28" s="74"/>
      <c r="C28" s="74"/>
      <c r="D28" s="74"/>
      <c r="E28" s="74"/>
      <c r="F28" s="74"/>
      <c r="G28" s="74"/>
      <c r="H28" s="74"/>
      <c r="I28" s="74"/>
      <c r="J28" s="74"/>
      <c r="K28" s="74"/>
      <c r="L28" s="74"/>
      <c r="M28" s="74"/>
      <c r="N28" s="74"/>
      <c r="O28" s="74"/>
      <c r="P28" s="74"/>
      <c r="Q28" s="74"/>
      <c r="R28" s="74"/>
      <c r="S28" s="74"/>
      <c r="T28" s="74"/>
      <c r="U28" s="74"/>
      <c r="V28" s="74"/>
      <c r="W28" s="74"/>
      <c r="X28" s="74"/>
      <c r="Y28" s="74"/>
      <c r="Z28" s="74"/>
    </row>
    <row r="29" spans="1:26" ht="15.75" customHeight="1">
      <c r="A29" s="74"/>
      <c r="B29" s="74"/>
      <c r="C29" s="74"/>
      <c r="D29" s="74"/>
      <c r="E29" s="74"/>
      <c r="F29" s="74"/>
      <c r="G29" s="74"/>
      <c r="H29" s="74"/>
      <c r="I29" s="74"/>
      <c r="J29" s="74"/>
      <c r="K29" s="74"/>
      <c r="L29" s="74"/>
      <c r="M29" s="74"/>
      <c r="N29" s="74"/>
      <c r="O29" s="74"/>
      <c r="P29" s="74"/>
      <c r="Q29" s="74"/>
      <c r="R29" s="74"/>
      <c r="S29" s="74"/>
      <c r="T29" s="74"/>
      <c r="U29" s="74"/>
      <c r="V29" s="74"/>
      <c r="W29" s="74"/>
      <c r="X29" s="74"/>
      <c r="Y29" s="74"/>
      <c r="Z29" s="74"/>
    </row>
    <row r="30" spans="1:26" ht="15.75" customHeight="1">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row>
    <row r="31" spans="1:26" ht="15.75" customHeight="1">
      <c r="A31" s="74"/>
      <c r="B31" s="74"/>
      <c r="C31" s="74"/>
      <c r="D31" s="74"/>
      <c r="E31" s="74"/>
      <c r="F31" s="74"/>
      <c r="G31" s="74"/>
      <c r="H31" s="74"/>
      <c r="I31" s="74"/>
      <c r="J31" s="74"/>
      <c r="K31" s="74"/>
      <c r="L31" s="74"/>
      <c r="M31" s="74"/>
      <c r="N31" s="74"/>
      <c r="O31" s="74"/>
      <c r="P31" s="74"/>
      <c r="Q31" s="74"/>
      <c r="R31" s="74"/>
      <c r="S31" s="74"/>
      <c r="T31" s="74"/>
      <c r="U31" s="74"/>
      <c r="V31" s="74"/>
      <c r="W31" s="74"/>
      <c r="X31" s="74"/>
      <c r="Y31" s="74"/>
      <c r="Z31" s="74"/>
    </row>
    <row r="32" spans="1:26" ht="15.75" customHeight="1">
      <c r="A32" s="74"/>
      <c r="B32" s="74"/>
      <c r="C32" s="74"/>
      <c r="D32" s="74"/>
      <c r="E32" s="74"/>
      <c r="F32" s="74"/>
      <c r="G32" s="74"/>
      <c r="H32" s="74"/>
      <c r="I32" s="74"/>
      <c r="J32" s="74"/>
      <c r="K32" s="74"/>
      <c r="L32" s="74"/>
      <c r="M32" s="74"/>
      <c r="N32" s="74"/>
      <c r="O32" s="74"/>
      <c r="P32" s="74"/>
      <c r="Q32" s="74"/>
      <c r="R32" s="74"/>
      <c r="S32" s="74"/>
      <c r="T32" s="74"/>
      <c r="U32" s="74"/>
      <c r="V32" s="74"/>
      <c r="W32" s="74"/>
      <c r="X32" s="74"/>
      <c r="Y32" s="74"/>
      <c r="Z32" s="74"/>
    </row>
    <row r="33" spans="1:26" ht="15.75" customHeight="1">
      <c r="A33" s="74"/>
      <c r="B33" s="74"/>
      <c r="C33" s="74"/>
      <c r="D33" s="74"/>
      <c r="E33" s="74"/>
      <c r="F33" s="74"/>
      <c r="G33" s="74"/>
      <c r="H33" s="74"/>
      <c r="I33" s="74"/>
      <c r="J33" s="74"/>
      <c r="K33" s="74"/>
      <c r="L33" s="74"/>
      <c r="M33" s="74"/>
      <c r="N33" s="74"/>
      <c r="O33" s="74"/>
      <c r="P33" s="74"/>
      <c r="Q33" s="74"/>
      <c r="R33" s="74"/>
      <c r="S33" s="74"/>
      <c r="T33" s="74"/>
      <c r="U33" s="74"/>
      <c r="V33" s="74"/>
      <c r="W33" s="74"/>
      <c r="X33" s="74"/>
      <c r="Y33" s="74"/>
      <c r="Z33" s="74"/>
    </row>
    <row r="34" spans="1:26" ht="15.75" customHeight="1">
      <c r="A34" s="74"/>
      <c r="B34" s="74"/>
      <c r="C34" s="74"/>
      <c r="D34" s="74"/>
      <c r="E34" s="74"/>
      <c r="F34" s="74"/>
      <c r="G34" s="74"/>
      <c r="H34" s="74"/>
      <c r="I34" s="74"/>
      <c r="J34" s="74"/>
      <c r="K34" s="74"/>
      <c r="L34" s="74"/>
      <c r="M34" s="74"/>
      <c r="N34" s="74"/>
      <c r="O34" s="74"/>
      <c r="P34" s="74"/>
      <c r="Q34" s="74"/>
      <c r="R34" s="74"/>
      <c r="S34" s="74"/>
      <c r="T34" s="74"/>
      <c r="U34" s="74"/>
      <c r="V34" s="74"/>
      <c r="W34" s="74"/>
      <c r="X34" s="74"/>
      <c r="Y34" s="74"/>
      <c r="Z34" s="74"/>
    </row>
    <row r="35" spans="1:26" ht="15.75" customHeight="1">
      <c r="A35" s="74"/>
      <c r="B35" s="74"/>
      <c r="C35" s="74"/>
      <c r="D35" s="74"/>
      <c r="E35" s="74"/>
      <c r="F35" s="74"/>
      <c r="G35" s="74"/>
      <c r="H35" s="74"/>
      <c r="I35" s="74"/>
      <c r="J35" s="74"/>
      <c r="K35" s="74"/>
      <c r="L35" s="74"/>
      <c r="M35" s="74"/>
      <c r="N35" s="74"/>
      <c r="O35" s="74"/>
      <c r="P35" s="74"/>
      <c r="Q35" s="74"/>
      <c r="R35" s="74"/>
      <c r="S35" s="74"/>
      <c r="T35" s="74"/>
      <c r="U35" s="74"/>
      <c r="V35" s="74"/>
      <c r="W35" s="74"/>
      <c r="X35" s="74"/>
      <c r="Y35" s="74"/>
      <c r="Z35" s="74"/>
    </row>
    <row r="36" spans="1:26" ht="15.75" customHeight="1">
      <c r="A36" s="74"/>
      <c r="B36" s="74"/>
      <c r="C36" s="74"/>
      <c r="D36" s="74"/>
      <c r="E36" s="74"/>
      <c r="F36" s="74"/>
      <c r="G36" s="74"/>
      <c r="H36" s="74"/>
      <c r="I36" s="74"/>
      <c r="J36" s="74"/>
      <c r="K36" s="74"/>
      <c r="L36" s="74"/>
      <c r="M36" s="74"/>
      <c r="N36" s="74"/>
      <c r="O36" s="74"/>
      <c r="P36" s="74"/>
      <c r="Q36" s="74"/>
      <c r="R36" s="74"/>
      <c r="S36" s="74"/>
      <c r="T36" s="74"/>
      <c r="U36" s="74"/>
      <c r="V36" s="74"/>
      <c r="W36" s="74"/>
      <c r="X36" s="74"/>
      <c r="Y36" s="74"/>
      <c r="Z36" s="74"/>
    </row>
    <row r="37" spans="1:26" ht="15.75" customHeight="1">
      <c r="A37" s="74"/>
      <c r="B37" s="74"/>
      <c r="C37" s="74"/>
      <c r="D37" s="74"/>
      <c r="E37" s="74"/>
      <c r="F37" s="74"/>
      <c r="G37" s="74"/>
      <c r="H37" s="74"/>
      <c r="I37" s="74"/>
      <c r="J37" s="74"/>
      <c r="K37" s="74"/>
      <c r="L37" s="74"/>
      <c r="M37" s="74"/>
      <c r="N37" s="74"/>
      <c r="O37" s="74"/>
      <c r="P37" s="74"/>
      <c r="Q37" s="74"/>
      <c r="R37" s="74"/>
      <c r="S37" s="74"/>
      <c r="T37" s="74"/>
      <c r="U37" s="74"/>
      <c r="V37" s="74"/>
      <c r="W37" s="74"/>
      <c r="X37" s="74"/>
      <c r="Y37" s="74"/>
      <c r="Z37" s="74"/>
    </row>
    <row r="38" spans="1:26" ht="15.75" customHeight="1">
      <c r="A38" s="74"/>
      <c r="B38" s="74"/>
      <c r="C38" s="74"/>
      <c r="D38" s="74"/>
      <c r="E38" s="74"/>
      <c r="F38" s="74"/>
      <c r="G38" s="74"/>
      <c r="H38" s="74"/>
      <c r="I38" s="74"/>
      <c r="J38" s="74"/>
      <c r="K38" s="74"/>
      <c r="L38" s="74"/>
      <c r="M38" s="74"/>
      <c r="N38" s="74"/>
      <c r="O38" s="74"/>
      <c r="P38" s="74"/>
      <c r="Q38" s="74"/>
      <c r="R38" s="74"/>
      <c r="S38" s="74"/>
      <c r="T38" s="74"/>
      <c r="U38" s="74"/>
      <c r="V38" s="74"/>
      <c r="W38" s="74"/>
      <c r="X38" s="74"/>
      <c r="Y38" s="74"/>
      <c r="Z38" s="74"/>
    </row>
    <row r="39" spans="1:26" ht="15.75" customHeight="1">
      <c r="A39" s="74"/>
      <c r="B39" s="74"/>
      <c r="C39" s="74"/>
      <c r="D39" s="74"/>
      <c r="E39" s="74"/>
      <c r="F39" s="74"/>
      <c r="G39" s="74"/>
      <c r="H39" s="74"/>
      <c r="I39" s="74"/>
      <c r="J39" s="74"/>
      <c r="K39" s="74"/>
      <c r="L39" s="74"/>
      <c r="M39" s="74"/>
      <c r="N39" s="74"/>
      <c r="O39" s="74"/>
      <c r="P39" s="74"/>
      <c r="Q39" s="74"/>
      <c r="R39" s="74"/>
      <c r="S39" s="74"/>
      <c r="T39" s="74"/>
      <c r="U39" s="74"/>
      <c r="V39" s="74"/>
      <c r="W39" s="74"/>
      <c r="X39" s="74"/>
      <c r="Y39" s="74"/>
      <c r="Z39" s="74"/>
    </row>
    <row r="40" spans="1:26" ht="15.75" customHeight="1">
      <c r="A40" s="74"/>
      <c r="B40" s="74"/>
      <c r="C40" s="74"/>
      <c r="D40" s="74"/>
      <c r="E40" s="74"/>
      <c r="F40" s="74"/>
      <c r="G40" s="74"/>
      <c r="H40" s="74"/>
      <c r="I40" s="74"/>
      <c r="J40" s="74"/>
      <c r="K40" s="74"/>
      <c r="L40" s="74"/>
      <c r="M40" s="74"/>
      <c r="N40" s="74"/>
      <c r="O40" s="74"/>
      <c r="P40" s="74"/>
      <c r="Q40" s="74"/>
      <c r="R40" s="74"/>
      <c r="S40" s="74"/>
      <c r="T40" s="74"/>
      <c r="U40" s="74"/>
      <c r="V40" s="74"/>
      <c r="W40" s="74"/>
      <c r="X40" s="74"/>
      <c r="Y40" s="74"/>
      <c r="Z40" s="74"/>
    </row>
    <row r="41" spans="1:26" ht="15.75" customHeight="1">
      <c r="A41" s="74"/>
      <c r="B41" s="74"/>
      <c r="C41" s="74"/>
      <c r="D41" s="74"/>
      <c r="E41" s="74"/>
      <c r="F41" s="74"/>
      <c r="G41" s="74"/>
      <c r="H41" s="74"/>
      <c r="I41" s="74"/>
      <c r="J41" s="74"/>
      <c r="K41" s="74"/>
      <c r="L41" s="74"/>
      <c r="M41" s="74"/>
      <c r="N41" s="74"/>
      <c r="O41" s="74"/>
      <c r="P41" s="74"/>
      <c r="Q41" s="74"/>
      <c r="R41" s="74"/>
      <c r="S41" s="74"/>
      <c r="T41" s="74"/>
      <c r="U41" s="74"/>
      <c r="V41" s="74"/>
      <c r="W41" s="74"/>
      <c r="X41" s="74"/>
      <c r="Y41" s="74"/>
      <c r="Z41" s="74"/>
    </row>
    <row r="42" spans="1:26" ht="15.75" customHeight="1">
      <c r="A42" s="74"/>
      <c r="B42" s="74"/>
      <c r="C42" s="74"/>
      <c r="D42" s="74"/>
      <c r="E42" s="74"/>
      <c r="F42" s="74"/>
      <c r="G42" s="74"/>
      <c r="H42" s="74"/>
      <c r="I42" s="74"/>
      <c r="J42" s="74"/>
      <c r="K42" s="74"/>
      <c r="L42" s="74"/>
      <c r="M42" s="74"/>
      <c r="N42" s="74"/>
      <c r="O42" s="74"/>
      <c r="P42" s="74"/>
      <c r="Q42" s="74"/>
      <c r="R42" s="74"/>
      <c r="S42" s="74"/>
      <c r="T42" s="74"/>
      <c r="U42" s="74"/>
      <c r="V42" s="74"/>
      <c r="W42" s="74"/>
      <c r="X42" s="74"/>
      <c r="Y42" s="74"/>
      <c r="Z42" s="74"/>
    </row>
    <row r="43" spans="1:26" ht="15.75" customHeight="1">
      <c r="A43" s="74"/>
      <c r="B43" s="74"/>
      <c r="C43" s="74"/>
      <c r="D43" s="74"/>
      <c r="E43" s="74"/>
      <c r="F43" s="74"/>
      <c r="G43" s="74"/>
      <c r="H43" s="74"/>
      <c r="I43" s="74"/>
      <c r="J43" s="74"/>
      <c r="K43" s="74"/>
      <c r="L43" s="74"/>
      <c r="M43" s="74"/>
      <c r="N43" s="74"/>
      <c r="O43" s="74"/>
      <c r="P43" s="74"/>
      <c r="Q43" s="74"/>
      <c r="R43" s="74"/>
      <c r="S43" s="74"/>
      <c r="T43" s="74"/>
      <c r="U43" s="74"/>
      <c r="V43" s="74"/>
      <c r="W43" s="74"/>
      <c r="X43" s="74"/>
      <c r="Y43" s="74"/>
      <c r="Z43" s="74"/>
    </row>
    <row r="44" spans="1:26" ht="15.75" customHeight="1">
      <c r="A44" s="74"/>
      <c r="B44" s="74"/>
      <c r="C44" s="74"/>
      <c r="D44" s="74"/>
      <c r="E44" s="74"/>
      <c r="F44" s="74"/>
      <c r="G44" s="74"/>
      <c r="H44" s="74"/>
      <c r="I44" s="74"/>
      <c r="J44" s="74"/>
      <c r="K44" s="74"/>
      <c r="L44" s="74"/>
      <c r="M44" s="74"/>
      <c r="N44" s="74"/>
      <c r="O44" s="74"/>
      <c r="P44" s="74"/>
      <c r="Q44" s="74"/>
      <c r="R44" s="74"/>
      <c r="S44" s="74"/>
      <c r="T44" s="74"/>
      <c r="U44" s="74"/>
      <c r="V44" s="74"/>
      <c r="W44" s="74"/>
      <c r="X44" s="74"/>
      <c r="Y44" s="74"/>
      <c r="Z44" s="74"/>
    </row>
    <row r="45" spans="1:26" ht="15.75" customHeight="1">
      <c r="A45" s="74"/>
      <c r="B45" s="74"/>
      <c r="C45" s="74"/>
      <c r="D45" s="74"/>
      <c r="E45" s="74"/>
      <c r="F45" s="74"/>
      <c r="G45" s="74"/>
      <c r="H45" s="74"/>
      <c r="I45" s="74"/>
      <c r="J45" s="74"/>
      <c r="K45" s="74"/>
      <c r="L45" s="74"/>
      <c r="M45" s="74"/>
      <c r="N45" s="74"/>
      <c r="O45" s="74"/>
      <c r="P45" s="74"/>
      <c r="Q45" s="74"/>
      <c r="R45" s="74"/>
      <c r="S45" s="74"/>
      <c r="T45" s="74"/>
      <c r="U45" s="74"/>
      <c r="V45" s="74"/>
      <c r="W45" s="74"/>
      <c r="X45" s="74"/>
      <c r="Y45" s="74"/>
      <c r="Z45" s="74"/>
    </row>
    <row r="46" spans="1:26" ht="15.75" customHeight="1">
      <c r="A46" s="74"/>
      <c r="B46" s="74"/>
      <c r="C46" s="74"/>
      <c r="D46" s="74"/>
      <c r="E46" s="74"/>
      <c r="F46" s="74"/>
      <c r="G46" s="74"/>
      <c r="H46" s="74"/>
      <c r="I46" s="74"/>
      <c r="J46" s="74"/>
      <c r="K46" s="74"/>
      <c r="L46" s="74"/>
      <c r="M46" s="74"/>
      <c r="N46" s="74"/>
      <c r="O46" s="74"/>
      <c r="P46" s="74"/>
      <c r="Q46" s="74"/>
      <c r="R46" s="74"/>
      <c r="S46" s="74"/>
      <c r="T46" s="74"/>
      <c r="U46" s="74"/>
      <c r="V46" s="74"/>
      <c r="W46" s="74"/>
      <c r="X46" s="74"/>
      <c r="Y46" s="74"/>
      <c r="Z46" s="74"/>
    </row>
    <row r="47" spans="1:26" ht="15.75" customHeight="1">
      <c r="A47" s="74"/>
      <c r="B47" s="74"/>
      <c r="C47" s="74"/>
      <c r="D47" s="74"/>
      <c r="E47" s="74"/>
      <c r="F47" s="74"/>
      <c r="G47" s="74"/>
      <c r="H47" s="74"/>
      <c r="I47" s="74"/>
      <c r="J47" s="74"/>
      <c r="K47" s="74"/>
      <c r="L47" s="74"/>
      <c r="M47" s="74"/>
      <c r="N47" s="74"/>
      <c r="O47" s="74"/>
      <c r="P47" s="74"/>
      <c r="Q47" s="74"/>
      <c r="R47" s="74"/>
      <c r="S47" s="74"/>
      <c r="T47" s="74"/>
      <c r="U47" s="74"/>
      <c r="V47" s="74"/>
      <c r="W47" s="74"/>
      <c r="X47" s="74"/>
      <c r="Y47" s="74"/>
      <c r="Z47" s="74"/>
    </row>
    <row r="48" spans="1:26" ht="15.75" customHeight="1">
      <c r="A48" s="74"/>
      <c r="B48" s="74"/>
      <c r="C48" s="74"/>
      <c r="D48" s="74"/>
      <c r="E48" s="74"/>
      <c r="F48" s="74"/>
      <c r="G48" s="74"/>
      <c r="H48" s="74"/>
      <c r="I48" s="74"/>
      <c r="J48" s="74"/>
      <c r="K48" s="74"/>
      <c r="L48" s="74"/>
      <c r="M48" s="74"/>
      <c r="N48" s="74"/>
      <c r="O48" s="74"/>
      <c r="P48" s="74"/>
      <c r="Q48" s="74"/>
      <c r="R48" s="74"/>
      <c r="S48" s="74"/>
      <c r="T48" s="74"/>
      <c r="U48" s="74"/>
      <c r="V48" s="74"/>
      <c r="W48" s="74"/>
      <c r="X48" s="74"/>
      <c r="Y48" s="74"/>
      <c r="Z48" s="74"/>
    </row>
    <row r="49" spans="1:26" ht="15.75" customHeight="1">
      <c r="A49" s="74"/>
      <c r="B49" s="74"/>
      <c r="C49" s="74"/>
      <c r="D49" s="74"/>
      <c r="E49" s="74"/>
      <c r="F49" s="74"/>
      <c r="G49" s="74"/>
      <c r="H49" s="74"/>
      <c r="I49" s="74"/>
      <c r="J49" s="74"/>
      <c r="K49" s="74"/>
      <c r="L49" s="74"/>
      <c r="M49" s="74"/>
      <c r="N49" s="74"/>
      <c r="O49" s="74"/>
      <c r="P49" s="74"/>
      <c r="Q49" s="74"/>
      <c r="R49" s="74"/>
      <c r="S49" s="74"/>
      <c r="T49" s="74"/>
      <c r="U49" s="74"/>
      <c r="V49" s="74"/>
      <c r="W49" s="74"/>
      <c r="X49" s="74"/>
      <c r="Y49" s="74"/>
      <c r="Z49" s="74"/>
    </row>
    <row r="50" spans="1:26" ht="15.75" customHeight="1">
      <c r="A50" s="74"/>
      <c r="B50" s="74"/>
      <c r="C50" s="74"/>
      <c r="D50" s="74"/>
      <c r="E50" s="74"/>
      <c r="F50" s="74"/>
      <c r="G50" s="74"/>
      <c r="H50" s="74"/>
      <c r="I50" s="74"/>
      <c r="J50" s="74"/>
      <c r="K50" s="74"/>
      <c r="L50" s="74"/>
      <c r="M50" s="74"/>
      <c r="N50" s="74"/>
      <c r="O50" s="74"/>
      <c r="P50" s="74"/>
      <c r="Q50" s="74"/>
      <c r="R50" s="74"/>
      <c r="S50" s="74"/>
      <c r="T50" s="74"/>
      <c r="U50" s="74"/>
      <c r="V50" s="74"/>
      <c r="W50" s="74"/>
      <c r="X50" s="74"/>
      <c r="Y50" s="74"/>
      <c r="Z50" s="74"/>
    </row>
    <row r="51" spans="1:26" ht="15.75" customHeight="1">
      <c r="A51" s="74"/>
      <c r="B51" s="74"/>
      <c r="C51" s="74"/>
      <c r="D51" s="74"/>
      <c r="E51" s="74"/>
      <c r="F51" s="74"/>
      <c r="G51" s="74"/>
      <c r="H51" s="74"/>
      <c r="I51" s="74"/>
      <c r="J51" s="74"/>
      <c r="K51" s="74"/>
      <c r="L51" s="74"/>
      <c r="M51" s="74"/>
      <c r="N51" s="74"/>
      <c r="O51" s="74"/>
      <c r="P51" s="74"/>
      <c r="Q51" s="74"/>
      <c r="R51" s="74"/>
      <c r="S51" s="74"/>
      <c r="T51" s="74"/>
      <c r="U51" s="74"/>
      <c r="V51" s="74"/>
      <c r="W51" s="74"/>
      <c r="X51" s="74"/>
      <c r="Y51" s="74"/>
      <c r="Z51" s="74"/>
    </row>
    <row r="52" spans="1:26" ht="15.75" customHeight="1">
      <c r="A52" s="74"/>
      <c r="B52" s="74"/>
      <c r="C52" s="74"/>
      <c r="D52" s="74"/>
      <c r="E52" s="74"/>
      <c r="F52" s="74"/>
      <c r="G52" s="74"/>
      <c r="H52" s="74"/>
      <c r="I52" s="74"/>
      <c r="J52" s="74"/>
      <c r="K52" s="74"/>
      <c r="L52" s="74"/>
      <c r="M52" s="74"/>
      <c r="N52" s="74"/>
      <c r="O52" s="74"/>
      <c r="P52" s="74"/>
      <c r="Q52" s="74"/>
      <c r="R52" s="74"/>
      <c r="S52" s="74"/>
      <c r="T52" s="74"/>
      <c r="U52" s="74"/>
      <c r="V52" s="74"/>
      <c r="W52" s="74"/>
      <c r="X52" s="74"/>
      <c r="Y52" s="74"/>
      <c r="Z52" s="74"/>
    </row>
    <row r="53" spans="1:26" ht="15.75" customHeight="1">
      <c r="A53" s="74"/>
      <c r="B53" s="74"/>
      <c r="C53" s="74"/>
      <c r="D53" s="74"/>
      <c r="E53" s="74"/>
      <c r="F53" s="74"/>
      <c r="G53" s="74"/>
      <c r="H53" s="74"/>
      <c r="I53" s="74"/>
      <c r="J53" s="74"/>
      <c r="K53" s="74"/>
      <c r="L53" s="74"/>
      <c r="M53" s="74"/>
      <c r="N53" s="74"/>
      <c r="O53" s="74"/>
      <c r="P53" s="74"/>
      <c r="Q53" s="74"/>
      <c r="R53" s="74"/>
      <c r="S53" s="74"/>
      <c r="T53" s="74"/>
      <c r="U53" s="74"/>
      <c r="V53" s="74"/>
      <c r="W53" s="74"/>
      <c r="X53" s="74"/>
      <c r="Y53" s="74"/>
      <c r="Z53" s="74"/>
    </row>
    <row r="54" spans="1:26" ht="15.75" customHeight="1">
      <c r="A54" s="74"/>
      <c r="B54" s="74"/>
      <c r="C54" s="74"/>
      <c r="D54" s="74"/>
      <c r="E54" s="74"/>
      <c r="F54" s="74"/>
      <c r="G54" s="74"/>
      <c r="H54" s="74"/>
      <c r="I54" s="74"/>
      <c r="J54" s="74"/>
      <c r="K54" s="74"/>
      <c r="L54" s="74"/>
      <c r="M54" s="74"/>
      <c r="N54" s="74"/>
      <c r="O54" s="74"/>
      <c r="P54" s="74"/>
      <c r="Q54" s="74"/>
      <c r="R54" s="74"/>
      <c r="S54" s="74"/>
      <c r="T54" s="74"/>
      <c r="U54" s="74"/>
      <c r="V54" s="74"/>
      <c r="W54" s="74"/>
      <c r="X54" s="74"/>
      <c r="Y54" s="74"/>
      <c r="Z54" s="74"/>
    </row>
    <row r="55" spans="1:26" ht="15.75" customHeight="1">
      <c r="A55" s="74"/>
      <c r="B55" s="74"/>
      <c r="C55" s="74"/>
      <c r="D55" s="74"/>
      <c r="E55" s="74"/>
      <c r="F55" s="74"/>
      <c r="G55" s="74"/>
      <c r="H55" s="74"/>
      <c r="I55" s="74"/>
      <c r="J55" s="74"/>
      <c r="K55" s="74"/>
      <c r="L55" s="74"/>
      <c r="M55" s="74"/>
      <c r="N55" s="74"/>
      <c r="O55" s="74"/>
      <c r="P55" s="74"/>
      <c r="Q55" s="74"/>
      <c r="R55" s="74"/>
      <c r="S55" s="74"/>
      <c r="T55" s="74"/>
      <c r="U55" s="74"/>
      <c r="V55" s="74"/>
      <c r="W55" s="74"/>
      <c r="X55" s="74"/>
      <c r="Y55" s="74"/>
      <c r="Z55" s="74"/>
    </row>
    <row r="56" spans="1:26" ht="15.75" customHeight="1">
      <c r="A56" s="74"/>
      <c r="B56" s="74"/>
      <c r="C56" s="74"/>
      <c r="D56" s="74"/>
      <c r="E56" s="74"/>
      <c r="F56" s="74"/>
      <c r="G56" s="74"/>
      <c r="H56" s="74"/>
      <c r="I56" s="74"/>
      <c r="J56" s="74"/>
      <c r="K56" s="74"/>
      <c r="L56" s="74"/>
      <c r="M56" s="74"/>
      <c r="N56" s="74"/>
      <c r="O56" s="74"/>
      <c r="P56" s="74"/>
      <c r="Q56" s="74"/>
      <c r="R56" s="74"/>
      <c r="S56" s="74"/>
      <c r="T56" s="74"/>
      <c r="U56" s="74"/>
      <c r="V56" s="74"/>
      <c r="W56" s="74"/>
      <c r="X56" s="74"/>
      <c r="Y56" s="74"/>
      <c r="Z56" s="74"/>
    </row>
    <row r="57" spans="1:26" ht="15.75" customHeight="1">
      <c r="A57" s="74"/>
      <c r="B57" s="74"/>
      <c r="C57" s="74"/>
      <c r="D57" s="74"/>
      <c r="E57" s="74"/>
      <c r="F57" s="74"/>
      <c r="G57" s="74"/>
      <c r="H57" s="74"/>
      <c r="I57" s="74"/>
      <c r="J57" s="74"/>
      <c r="K57" s="74"/>
      <c r="L57" s="74"/>
      <c r="M57" s="74"/>
      <c r="N57" s="74"/>
      <c r="O57" s="74"/>
      <c r="P57" s="74"/>
      <c r="Q57" s="74"/>
      <c r="R57" s="74"/>
      <c r="S57" s="74"/>
      <c r="T57" s="74"/>
      <c r="U57" s="74"/>
      <c r="V57" s="74"/>
      <c r="W57" s="74"/>
      <c r="X57" s="74"/>
      <c r="Y57" s="74"/>
      <c r="Z57" s="74"/>
    </row>
    <row r="58" spans="1:26" ht="15.75" customHeight="1">
      <c r="A58" s="74"/>
      <c r="B58" s="74"/>
      <c r="C58" s="74"/>
      <c r="D58" s="74"/>
      <c r="E58" s="74"/>
      <c r="F58" s="74"/>
      <c r="G58" s="74"/>
      <c r="H58" s="74"/>
      <c r="I58" s="74"/>
      <c r="J58" s="74"/>
      <c r="K58" s="74"/>
      <c r="L58" s="74"/>
      <c r="M58" s="74"/>
      <c r="N58" s="74"/>
      <c r="O58" s="74"/>
      <c r="P58" s="74"/>
      <c r="Q58" s="74"/>
      <c r="R58" s="74"/>
      <c r="S58" s="74"/>
      <c r="T58" s="74"/>
      <c r="U58" s="74"/>
      <c r="V58" s="74"/>
      <c r="W58" s="74"/>
      <c r="X58" s="74"/>
      <c r="Y58" s="74"/>
      <c r="Z58" s="74"/>
    </row>
    <row r="59" spans="1:26" ht="15.75" customHeight="1">
      <c r="A59" s="74"/>
      <c r="B59" s="74"/>
      <c r="C59" s="74"/>
      <c r="D59" s="74"/>
      <c r="E59" s="74"/>
      <c r="F59" s="74"/>
      <c r="G59" s="74"/>
      <c r="H59" s="74"/>
      <c r="I59" s="74"/>
      <c r="J59" s="74"/>
      <c r="K59" s="74"/>
      <c r="L59" s="74"/>
      <c r="M59" s="74"/>
      <c r="N59" s="74"/>
      <c r="O59" s="74"/>
      <c r="P59" s="74"/>
      <c r="Q59" s="74"/>
      <c r="R59" s="74"/>
      <c r="S59" s="74"/>
      <c r="T59" s="74"/>
      <c r="U59" s="74"/>
      <c r="V59" s="74"/>
      <c r="W59" s="74"/>
      <c r="X59" s="74"/>
      <c r="Y59" s="74"/>
      <c r="Z59" s="74"/>
    </row>
    <row r="60" spans="1:26" ht="15.75" customHeight="1">
      <c r="A60" s="74"/>
      <c r="B60" s="74"/>
      <c r="C60" s="74"/>
      <c r="D60" s="74"/>
      <c r="E60" s="74"/>
      <c r="F60" s="74"/>
      <c r="G60" s="74"/>
      <c r="H60" s="74"/>
      <c r="I60" s="74"/>
      <c r="J60" s="74"/>
      <c r="K60" s="74"/>
      <c r="L60" s="74"/>
      <c r="M60" s="74"/>
      <c r="N60" s="74"/>
      <c r="O60" s="74"/>
      <c r="P60" s="74"/>
      <c r="Q60" s="74"/>
      <c r="R60" s="74"/>
      <c r="S60" s="74"/>
      <c r="T60" s="74"/>
      <c r="U60" s="74"/>
      <c r="V60" s="74"/>
      <c r="W60" s="74"/>
      <c r="X60" s="74"/>
      <c r="Y60" s="74"/>
      <c r="Z60" s="74"/>
    </row>
    <row r="61" spans="1:26" ht="15.75" customHeight="1">
      <c r="A61" s="74"/>
      <c r="B61" s="74"/>
      <c r="C61" s="74"/>
      <c r="D61" s="74"/>
      <c r="E61" s="74"/>
      <c r="F61" s="74"/>
      <c r="G61" s="74"/>
      <c r="H61" s="74"/>
      <c r="I61" s="74"/>
      <c r="J61" s="74"/>
      <c r="K61" s="74"/>
      <c r="L61" s="74"/>
      <c r="M61" s="74"/>
      <c r="N61" s="74"/>
      <c r="O61" s="74"/>
      <c r="P61" s="74"/>
      <c r="Q61" s="74"/>
      <c r="R61" s="74"/>
      <c r="S61" s="74"/>
      <c r="T61" s="74"/>
      <c r="U61" s="74"/>
      <c r="V61" s="74"/>
      <c r="W61" s="74"/>
      <c r="X61" s="74"/>
      <c r="Y61" s="74"/>
      <c r="Z61" s="74"/>
    </row>
    <row r="62" spans="1:26" ht="15.75" customHeight="1">
      <c r="A62" s="74"/>
      <c r="B62" s="74"/>
      <c r="C62" s="74"/>
      <c r="D62" s="74"/>
      <c r="E62" s="74"/>
      <c r="F62" s="74"/>
      <c r="G62" s="74"/>
      <c r="H62" s="74"/>
      <c r="I62" s="74"/>
      <c r="J62" s="74"/>
      <c r="K62" s="74"/>
      <c r="L62" s="74"/>
      <c r="M62" s="74"/>
      <c r="N62" s="74"/>
      <c r="O62" s="74"/>
      <c r="P62" s="74"/>
      <c r="Q62" s="74"/>
      <c r="R62" s="74"/>
      <c r="S62" s="74"/>
      <c r="T62" s="74"/>
      <c r="U62" s="74"/>
      <c r="V62" s="74"/>
      <c r="W62" s="74"/>
      <c r="X62" s="74"/>
      <c r="Y62" s="74"/>
      <c r="Z62" s="74"/>
    </row>
    <row r="63" spans="1:26" ht="15.75" customHeight="1">
      <c r="A63" s="74"/>
      <c r="B63" s="74"/>
      <c r="C63" s="74"/>
      <c r="D63" s="74"/>
      <c r="E63" s="74"/>
      <c r="F63" s="74"/>
      <c r="G63" s="74"/>
      <c r="H63" s="74"/>
      <c r="I63" s="74"/>
      <c r="J63" s="74"/>
      <c r="K63" s="74"/>
      <c r="L63" s="74"/>
      <c r="M63" s="74"/>
      <c r="N63" s="74"/>
      <c r="O63" s="74"/>
      <c r="P63" s="74"/>
      <c r="Q63" s="74"/>
      <c r="R63" s="74"/>
      <c r="S63" s="74"/>
      <c r="T63" s="74"/>
      <c r="U63" s="74"/>
      <c r="V63" s="74"/>
      <c r="W63" s="74"/>
      <c r="X63" s="74"/>
      <c r="Y63" s="74"/>
      <c r="Z63" s="74"/>
    </row>
    <row r="64" spans="1:26" ht="15.75" customHeight="1">
      <c r="A64" s="74"/>
      <c r="B64" s="74"/>
      <c r="C64" s="74"/>
      <c r="D64" s="74"/>
      <c r="E64" s="74"/>
      <c r="F64" s="74"/>
      <c r="G64" s="74"/>
      <c r="H64" s="74"/>
      <c r="I64" s="74"/>
      <c r="J64" s="74"/>
      <c r="K64" s="74"/>
      <c r="L64" s="74"/>
      <c r="M64" s="74"/>
      <c r="N64" s="74"/>
      <c r="O64" s="74"/>
      <c r="P64" s="74"/>
      <c r="Q64" s="74"/>
      <c r="R64" s="74"/>
      <c r="S64" s="74"/>
      <c r="T64" s="74"/>
      <c r="U64" s="74"/>
      <c r="V64" s="74"/>
      <c r="W64" s="74"/>
      <c r="X64" s="74"/>
      <c r="Y64" s="74"/>
      <c r="Z64" s="74"/>
    </row>
    <row r="65" spans="1:26" ht="15.75" customHeight="1">
      <c r="A65" s="74"/>
      <c r="B65" s="74"/>
      <c r="C65" s="74"/>
      <c r="D65" s="74"/>
      <c r="E65" s="74"/>
      <c r="F65" s="74"/>
      <c r="G65" s="74"/>
      <c r="H65" s="74"/>
      <c r="I65" s="74"/>
      <c r="J65" s="74"/>
      <c r="K65" s="74"/>
      <c r="L65" s="74"/>
      <c r="M65" s="74"/>
      <c r="N65" s="74"/>
      <c r="O65" s="74"/>
      <c r="P65" s="74"/>
      <c r="Q65" s="74"/>
      <c r="R65" s="74"/>
      <c r="S65" s="74"/>
      <c r="T65" s="74"/>
      <c r="U65" s="74"/>
      <c r="V65" s="74"/>
      <c r="W65" s="74"/>
      <c r="X65" s="74"/>
      <c r="Y65" s="74"/>
      <c r="Z65" s="74"/>
    </row>
    <row r="66" spans="1:26" ht="15.75" customHeight="1">
      <c r="A66" s="74"/>
      <c r="B66" s="74"/>
      <c r="C66" s="74"/>
      <c r="D66" s="74"/>
      <c r="E66" s="74"/>
      <c r="F66" s="74"/>
      <c r="G66" s="74"/>
      <c r="H66" s="74"/>
      <c r="I66" s="74"/>
      <c r="J66" s="74"/>
      <c r="K66" s="74"/>
      <c r="L66" s="74"/>
      <c r="M66" s="74"/>
      <c r="N66" s="74"/>
      <c r="O66" s="74"/>
      <c r="P66" s="74"/>
      <c r="Q66" s="74"/>
      <c r="R66" s="74"/>
      <c r="S66" s="74"/>
      <c r="T66" s="74"/>
      <c r="U66" s="74"/>
      <c r="V66" s="74"/>
      <c r="W66" s="74"/>
      <c r="X66" s="74"/>
      <c r="Y66" s="74"/>
      <c r="Z66" s="74"/>
    </row>
    <row r="67" spans="1:26" ht="15.75" customHeight="1">
      <c r="A67" s="74"/>
      <c r="B67" s="74"/>
      <c r="C67" s="74"/>
      <c r="D67" s="74"/>
      <c r="E67" s="74"/>
      <c r="F67" s="74"/>
      <c r="G67" s="74"/>
      <c r="H67" s="74"/>
      <c r="I67" s="74"/>
      <c r="J67" s="74"/>
      <c r="K67" s="74"/>
      <c r="L67" s="74"/>
      <c r="M67" s="74"/>
      <c r="N67" s="74"/>
      <c r="O67" s="74"/>
      <c r="P67" s="74"/>
      <c r="Q67" s="74"/>
      <c r="R67" s="74"/>
      <c r="S67" s="74"/>
      <c r="T67" s="74"/>
      <c r="U67" s="74"/>
      <c r="V67" s="74"/>
      <c r="W67" s="74"/>
      <c r="X67" s="74"/>
      <c r="Y67" s="74"/>
      <c r="Z67" s="74"/>
    </row>
    <row r="68" spans="1:26" ht="15.75" customHeight="1">
      <c r="A68" s="74"/>
      <c r="B68" s="74"/>
      <c r="C68" s="74"/>
      <c r="D68" s="74"/>
      <c r="E68" s="74"/>
      <c r="F68" s="74"/>
      <c r="G68" s="74"/>
      <c r="H68" s="74"/>
      <c r="I68" s="74"/>
      <c r="J68" s="74"/>
      <c r="K68" s="74"/>
      <c r="L68" s="74"/>
      <c r="M68" s="74"/>
      <c r="N68" s="74"/>
      <c r="O68" s="74"/>
      <c r="P68" s="74"/>
      <c r="Q68" s="74"/>
      <c r="R68" s="74"/>
      <c r="S68" s="74"/>
      <c r="T68" s="74"/>
      <c r="U68" s="74"/>
      <c r="V68" s="74"/>
      <c r="W68" s="74"/>
      <c r="X68" s="74"/>
      <c r="Y68" s="74"/>
      <c r="Z68" s="74"/>
    </row>
    <row r="69" spans="1:26" ht="15.75" customHeight="1">
      <c r="A69" s="74"/>
      <c r="B69" s="74"/>
      <c r="C69" s="74"/>
      <c r="D69" s="74"/>
      <c r="E69" s="74"/>
      <c r="F69" s="74"/>
      <c r="G69" s="74"/>
      <c r="H69" s="74"/>
      <c r="I69" s="74"/>
      <c r="J69" s="74"/>
      <c r="K69" s="74"/>
      <c r="L69" s="74"/>
      <c r="M69" s="74"/>
      <c r="N69" s="74"/>
      <c r="O69" s="74"/>
      <c r="P69" s="74"/>
      <c r="Q69" s="74"/>
      <c r="R69" s="74"/>
      <c r="S69" s="74"/>
      <c r="T69" s="74"/>
      <c r="U69" s="74"/>
      <c r="V69" s="74"/>
      <c r="W69" s="74"/>
      <c r="X69" s="74"/>
      <c r="Y69" s="74"/>
      <c r="Z69" s="74"/>
    </row>
    <row r="70" spans="1:26" ht="15.75" customHeight="1">
      <c r="A70" s="74"/>
      <c r="B70" s="74"/>
      <c r="C70" s="74"/>
      <c r="D70" s="74"/>
      <c r="E70" s="74"/>
      <c r="F70" s="74"/>
      <c r="G70" s="74"/>
      <c r="H70" s="74"/>
      <c r="I70" s="74"/>
      <c r="J70" s="74"/>
      <c r="K70" s="74"/>
      <c r="L70" s="74"/>
      <c r="M70" s="74"/>
      <c r="N70" s="74"/>
      <c r="O70" s="74"/>
      <c r="P70" s="74"/>
      <c r="Q70" s="74"/>
      <c r="R70" s="74"/>
      <c r="S70" s="74"/>
      <c r="T70" s="74"/>
      <c r="U70" s="74"/>
      <c r="V70" s="74"/>
      <c r="W70" s="74"/>
      <c r="X70" s="74"/>
      <c r="Y70" s="74"/>
      <c r="Z70" s="74"/>
    </row>
    <row r="71" spans="1:26" ht="15.75" customHeight="1">
      <c r="A71" s="74"/>
      <c r="B71" s="74"/>
      <c r="C71" s="74"/>
      <c r="D71" s="74"/>
      <c r="E71" s="74"/>
      <c r="F71" s="74"/>
      <c r="G71" s="74"/>
      <c r="H71" s="74"/>
      <c r="I71" s="74"/>
      <c r="J71" s="74"/>
      <c r="K71" s="74"/>
      <c r="L71" s="74"/>
      <c r="M71" s="74"/>
      <c r="N71" s="74"/>
      <c r="O71" s="74"/>
      <c r="P71" s="74"/>
      <c r="Q71" s="74"/>
      <c r="R71" s="74"/>
      <c r="S71" s="74"/>
      <c r="T71" s="74"/>
      <c r="U71" s="74"/>
      <c r="V71" s="74"/>
      <c r="W71" s="74"/>
      <c r="X71" s="74"/>
      <c r="Y71" s="74"/>
      <c r="Z71" s="74"/>
    </row>
    <row r="72" spans="1:26" ht="15.75" customHeight="1">
      <c r="A72" s="74"/>
      <c r="B72" s="74"/>
      <c r="C72" s="74"/>
      <c r="D72" s="74"/>
      <c r="E72" s="74"/>
      <c r="F72" s="74"/>
      <c r="G72" s="74"/>
      <c r="H72" s="74"/>
      <c r="I72" s="74"/>
      <c r="J72" s="74"/>
      <c r="K72" s="74"/>
      <c r="L72" s="74"/>
      <c r="M72" s="74"/>
      <c r="N72" s="74"/>
      <c r="O72" s="74"/>
      <c r="P72" s="74"/>
      <c r="Q72" s="74"/>
      <c r="R72" s="74"/>
      <c r="S72" s="74"/>
      <c r="T72" s="74"/>
      <c r="U72" s="74"/>
      <c r="V72" s="74"/>
      <c r="W72" s="74"/>
      <c r="X72" s="74"/>
      <c r="Y72" s="74"/>
      <c r="Z72" s="74"/>
    </row>
    <row r="73" spans="1:26" ht="15.75" customHeight="1">
      <c r="A73" s="74"/>
      <c r="B73" s="74"/>
      <c r="C73" s="74"/>
      <c r="D73" s="74"/>
      <c r="E73" s="74"/>
      <c r="F73" s="74"/>
      <c r="G73" s="74"/>
      <c r="H73" s="74"/>
      <c r="I73" s="74"/>
      <c r="J73" s="74"/>
      <c r="K73" s="74"/>
      <c r="L73" s="74"/>
      <c r="M73" s="74"/>
      <c r="N73" s="74"/>
      <c r="O73" s="74"/>
      <c r="P73" s="74"/>
      <c r="Q73" s="74"/>
      <c r="R73" s="74"/>
      <c r="S73" s="74"/>
      <c r="T73" s="74"/>
      <c r="U73" s="74"/>
      <c r="V73" s="74"/>
      <c r="W73" s="74"/>
      <c r="X73" s="74"/>
      <c r="Y73" s="74"/>
      <c r="Z73" s="74"/>
    </row>
    <row r="74" spans="1:26" ht="15.75" customHeight="1">
      <c r="A74" s="74"/>
      <c r="B74" s="74"/>
      <c r="C74" s="74"/>
      <c r="D74" s="74"/>
      <c r="E74" s="74"/>
      <c r="F74" s="74"/>
      <c r="G74" s="74"/>
      <c r="H74" s="74"/>
      <c r="I74" s="74"/>
      <c r="J74" s="74"/>
      <c r="K74" s="74"/>
      <c r="L74" s="74"/>
      <c r="M74" s="74"/>
      <c r="N74" s="74"/>
      <c r="O74" s="74"/>
      <c r="P74" s="74"/>
      <c r="Q74" s="74"/>
      <c r="R74" s="74"/>
      <c r="S74" s="74"/>
      <c r="T74" s="74"/>
      <c r="U74" s="74"/>
      <c r="V74" s="74"/>
      <c r="W74" s="74"/>
      <c r="X74" s="74"/>
      <c r="Y74" s="74"/>
      <c r="Z74" s="74"/>
    </row>
    <row r="75" spans="1:26" ht="15.75" customHeight="1">
      <c r="A75" s="74"/>
      <c r="B75" s="74"/>
      <c r="C75" s="74"/>
      <c r="D75" s="74"/>
      <c r="E75" s="74"/>
      <c r="F75" s="74"/>
      <c r="G75" s="74"/>
      <c r="H75" s="74"/>
      <c r="I75" s="74"/>
      <c r="J75" s="74"/>
      <c r="K75" s="74"/>
      <c r="L75" s="74"/>
      <c r="M75" s="74"/>
      <c r="N75" s="74"/>
      <c r="O75" s="74"/>
      <c r="P75" s="74"/>
      <c r="Q75" s="74"/>
      <c r="R75" s="74"/>
      <c r="S75" s="74"/>
      <c r="T75" s="74"/>
      <c r="U75" s="74"/>
      <c r="V75" s="74"/>
      <c r="W75" s="74"/>
      <c r="X75" s="74"/>
      <c r="Y75" s="74"/>
      <c r="Z75" s="74"/>
    </row>
    <row r="76" spans="1:26" ht="15.75" customHeight="1">
      <c r="A76" s="74"/>
      <c r="B76" s="74"/>
      <c r="C76" s="74"/>
      <c r="D76" s="74"/>
      <c r="E76" s="74"/>
      <c r="F76" s="74"/>
      <c r="G76" s="74"/>
      <c r="H76" s="74"/>
      <c r="I76" s="74"/>
      <c r="J76" s="74"/>
      <c r="K76" s="74"/>
      <c r="L76" s="74"/>
      <c r="M76" s="74"/>
      <c r="N76" s="74"/>
      <c r="O76" s="74"/>
      <c r="P76" s="74"/>
      <c r="Q76" s="74"/>
      <c r="R76" s="74"/>
      <c r="S76" s="74"/>
      <c r="T76" s="74"/>
      <c r="U76" s="74"/>
      <c r="V76" s="74"/>
      <c r="W76" s="74"/>
      <c r="X76" s="74"/>
      <c r="Y76" s="74"/>
      <c r="Z76" s="74"/>
    </row>
    <row r="77" spans="1:26" ht="15.75" customHeight="1">
      <c r="A77" s="74"/>
      <c r="B77" s="74"/>
      <c r="C77" s="74"/>
      <c r="D77" s="74"/>
      <c r="E77" s="74"/>
      <c r="F77" s="74"/>
      <c r="G77" s="74"/>
      <c r="H77" s="74"/>
      <c r="I77" s="74"/>
      <c r="J77" s="74"/>
      <c r="K77" s="74"/>
      <c r="L77" s="74"/>
      <c r="M77" s="74"/>
      <c r="N77" s="74"/>
      <c r="O77" s="74"/>
      <c r="P77" s="74"/>
      <c r="Q77" s="74"/>
      <c r="R77" s="74"/>
      <c r="S77" s="74"/>
      <c r="T77" s="74"/>
      <c r="U77" s="74"/>
      <c r="V77" s="74"/>
      <c r="W77" s="74"/>
      <c r="X77" s="74"/>
      <c r="Y77" s="74"/>
      <c r="Z77" s="74"/>
    </row>
    <row r="78" spans="1:26" ht="15.75" customHeight="1">
      <c r="A78" s="74"/>
      <c r="B78" s="74"/>
      <c r="C78" s="74"/>
      <c r="D78" s="74"/>
      <c r="E78" s="74"/>
      <c r="F78" s="74"/>
      <c r="G78" s="74"/>
      <c r="H78" s="74"/>
      <c r="I78" s="74"/>
      <c r="J78" s="74"/>
      <c r="K78" s="74"/>
      <c r="L78" s="74"/>
      <c r="M78" s="74"/>
      <c r="N78" s="74"/>
      <c r="O78" s="74"/>
      <c r="P78" s="74"/>
      <c r="Q78" s="74"/>
      <c r="R78" s="74"/>
      <c r="S78" s="74"/>
      <c r="T78" s="74"/>
      <c r="U78" s="74"/>
      <c r="V78" s="74"/>
      <c r="W78" s="74"/>
      <c r="X78" s="74"/>
      <c r="Y78" s="74"/>
      <c r="Z78" s="74"/>
    </row>
    <row r="79" spans="1:26" ht="15.75" customHeight="1">
      <c r="A79" s="74"/>
      <c r="B79" s="74"/>
      <c r="C79" s="74"/>
      <c r="D79" s="74"/>
      <c r="E79" s="74"/>
      <c r="F79" s="74"/>
      <c r="G79" s="74"/>
      <c r="H79" s="74"/>
      <c r="I79" s="74"/>
      <c r="J79" s="74"/>
      <c r="K79" s="74"/>
      <c r="L79" s="74"/>
      <c r="M79" s="74"/>
      <c r="N79" s="74"/>
      <c r="O79" s="74"/>
      <c r="P79" s="74"/>
      <c r="Q79" s="74"/>
      <c r="R79" s="74"/>
      <c r="S79" s="74"/>
      <c r="T79" s="74"/>
      <c r="U79" s="74"/>
      <c r="V79" s="74"/>
      <c r="W79" s="74"/>
      <c r="X79" s="74"/>
      <c r="Y79" s="74"/>
      <c r="Z79" s="74"/>
    </row>
    <row r="80" spans="1:26" ht="15.75" customHeight="1">
      <c r="A80" s="74"/>
      <c r="B80" s="74"/>
      <c r="C80" s="74"/>
      <c r="D80" s="74"/>
      <c r="E80" s="74"/>
      <c r="F80" s="74"/>
      <c r="G80" s="74"/>
      <c r="H80" s="74"/>
      <c r="I80" s="74"/>
      <c r="J80" s="74"/>
      <c r="K80" s="74"/>
      <c r="L80" s="74"/>
      <c r="M80" s="74"/>
      <c r="N80" s="74"/>
      <c r="O80" s="74"/>
      <c r="P80" s="74"/>
      <c r="Q80" s="74"/>
      <c r="R80" s="74"/>
      <c r="S80" s="74"/>
      <c r="T80" s="74"/>
      <c r="U80" s="74"/>
      <c r="V80" s="74"/>
      <c r="W80" s="74"/>
      <c r="X80" s="74"/>
      <c r="Y80" s="74"/>
      <c r="Z80" s="74"/>
    </row>
    <row r="81" spans="1:26" ht="15.75" customHeight="1">
      <c r="A81" s="74"/>
      <c r="B81" s="74"/>
      <c r="C81" s="74"/>
      <c r="D81" s="74"/>
      <c r="E81" s="74"/>
      <c r="F81" s="74"/>
      <c r="G81" s="74"/>
      <c r="H81" s="74"/>
      <c r="I81" s="74"/>
      <c r="J81" s="74"/>
      <c r="K81" s="74"/>
      <c r="L81" s="74"/>
      <c r="M81" s="74"/>
      <c r="N81" s="74"/>
      <c r="O81" s="74"/>
      <c r="P81" s="74"/>
      <c r="Q81" s="74"/>
      <c r="R81" s="74"/>
      <c r="S81" s="74"/>
      <c r="T81" s="74"/>
      <c r="U81" s="74"/>
      <c r="V81" s="74"/>
      <c r="W81" s="74"/>
      <c r="X81" s="74"/>
      <c r="Y81" s="74"/>
      <c r="Z81" s="74"/>
    </row>
    <row r="82" spans="1:26" ht="15.75" customHeight="1">
      <c r="A82" s="74"/>
      <c r="B82" s="74"/>
      <c r="C82" s="74"/>
      <c r="D82" s="74"/>
      <c r="E82" s="74"/>
      <c r="F82" s="74"/>
      <c r="G82" s="74"/>
      <c r="H82" s="74"/>
      <c r="I82" s="74"/>
      <c r="J82" s="74"/>
      <c r="K82" s="74"/>
      <c r="L82" s="74"/>
      <c r="M82" s="74"/>
      <c r="N82" s="74"/>
      <c r="O82" s="74"/>
      <c r="P82" s="74"/>
      <c r="Q82" s="74"/>
      <c r="R82" s="74"/>
      <c r="S82" s="74"/>
      <c r="T82" s="74"/>
      <c r="U82" s="74"/>
      <c r="V82" s="74"/>
      <c r="W82" s="74"/>
      <c r="X82" s="74"/>
      <c r="Y82" s="74"/>
      <c r="Z82" s="74"/>
    </row>
    <row r="83" spans="1:26" ht="15.75" customHeight="1">
      <c r="A83" s="74"/>
      <c r="B83" s="74"/>
      <c r="C83" s="74"/>
      <c r="D83" s="74"/>
      <c r="E83" s="74"/>
      <c r="F83" s="74"/>
      <c r="G83" s="74"/>
      <c r="H83" s="74"/>
      <c r="I83" s="74"/>
      <c r="J83" s="74"/>
      <c r="K83" s="74"/>
      <c r="L83" s="74"/>
      <c r="M83" s="74"/>
      <c r="N83" s="74"/>
      <c r="O83" s="74"/>
      <c r="P83" s="74"/>
      <c r="Q83" s="74"/>
      <c r="R83" s="74"/>
      <c r="S83" s="74"/>
      <c r="T83" s="74"/>
      <c r="U83" s="74"/>
      <c r="V83" s="74"/>
      <c r="W83" s="74"/>
      <c r="X83" s="74"/>
      <c r="Y83" s="74"/>
      <c r="Z83" s="74"/>
    </row>
    <row r="84" spans="1:26" ht="15.75" customHeight="1">
      <c r="A84" s="74"/>
      <c r="B84" s="74"/>
      <c r="C84" s="74"/>
      <c r="D84" s="74"/>
      <c r="E84" s="74"/>
      <c r="F84" s="74"/>
      <c r="G84" s="74"/>
      <c r="H84" s="74"/>
      <c r="I84" s="74"/>
      <c r="J84" s="74"/>
      <c r="K84" s="74"/>
      <c r="L84" s="74"/>
      <c r="M84" s="74"/>
      <c r="N84" s="74"/>
      <c r="O84" s="74"/>
      <c r="P84" s="74"/>
      <c r="Q84" s="74"/>
      <c r="R84" s="74"/>
      <c r="S84" s="74"/>
      <c r="T84" s="74"/>
      <c r="U84" s="74"/>
      <c r="V84" s="74"/>
      <c r="W84" s="74"/>
      <c r="X84" s="74"/>
      <c r="Y84" s="74"/>
      <c r="Z84" s="74"/>
    </row>
    <row r="85" spans="1:26" ht="15.75" customHeight="1">
      <c r="A85" s="74"/>
      <c r="B85" s="74"/>
      <c r="C85" s="74"/>
      <c r="D85" s="74"/>
      <c r="E85" s="74"/>
      <c r="F85" s="74"/>
      <c r="G85" s="74"/>
      <c r="H85" s="74"/>
      <c r="I85" s="74"/>
      <c r="J85" s="74"/>
      <c r="K85" s="74"/>
      <c r="L85" s="74"/>
      <c r="M85" s="74"/>
      <c r="N85" s="74"/>
      <c r="O85" s="74"/>
      <c r="P85" s="74"/>
      <c r="Q85" s="74"/>
      <c r="R85" s="74"/>
      <c r="S85" s="74"/>
      <c r="T85" s="74"/>
      <c r="U85" s="74"/>
      <c r="V85" s="74"/>
      <c r="W85" s="74"/>
      <c r="X85" s="74"/>
      <c r="Y85" s="74"/>
      <c r="Z85" s="74"/>
    </row>
    <row r="86" spans="1:26" ht="15.75" customHeight="1">
      <c r="A86" s="74"/>
      <c r="B86" s="74"/>
      <c r="C86" s="74"/>
      <c r="D86" s="74"/>
      <c r="E86" s="74"/>
      <c r="F86" s="74"/>
      <c r="G86" s="74"/>
      <c r="H86" s="74"/>
      <c r="I86" s="74"/>
      <c r="J86" s="74"/>
      <c r="K86" s="74"/>
      <c r="L86" s="74"/>
      <c r="M86" s="74"/>
      <c r="N86" s="74"/>
      <c r="O86" s="74"/>
      <c r="P86" s="74"/>
      <c r="Q86" s="74"/>
      <c r="R86" s="74"/>
      <c r="S86" s="74"/>
      <c r="T86" s="74"/>
      <c r="U86" s="74"/>
      <c r="V86" s="74"/>
      <c r="W86" s="74"/>
      <c r="X86" s="74"/>
      <c r="Y86" s="74"/>
      <c r="Z86" s="74"/>
    </row>
    <row r="87" spans="1:26" ht="15.75" customHeight="1">
      <c r="A87" s="74"/>
      <c r="B87" s="74"/>
      <c r="C87" s="74"/>
      <c r="D87" s="74"/>
      <c r="E87" s="74"/>
      <c r="F87" s="74"/>
      <c r="G87" s="74"/>
      <c r="H87" s="74"/>
      <c r="I87" s="74"/>
      <c r="J87" s="74"/>
      <c r="K87" s="74"/>
      <c r="L87" s="74"/>
      <c r="M87" s="74"/>
      <c r="N87" s="74"/>
      <c r="O87" s="74"/>
      <c r="P87" s="74"/>
      <c r="Q87" s="74"/>
      <c r="R87" s="74"/>
      <c r="S87" s="74"/>
      <c r="T87" s="74"/>
      <c r="U87" s="74"/>
      <c r="V87" s="74"/>
      <c r="W87" s="74"/>
      <c r="X87" s="74"/>
      <c r="Y87" s="74"/>
      <c r="Z87" s="74"/>
    </row>
    <row r="88" spans="1:26" ht="15.75" customHeight="1">
      <c r="A88" s="74"/>
      <c r="B88" s="74"/>
      <c r="C88" s="74"/>
      <c r="D88" s="74"/>
      <c r="E88" s="74"/>
      <c r="F88" s="74"/>
      <c r="G88" s="74"/>
      <c r="H88" s="74"/>
      <c r="I88" s="74"/>
      <c r="J88" s="74"/>
      <c r="K88" s="74"/>
      <c r="L88" s="74"/>
      <c r="M88" s="74"/>
      <c r="N88" s="74"/>
      <c r="O88" s="74"/>
      <c r="P88" s="74"/>
      <c r="Q88" s="74"/>
      <c r="R88" s="74"/>
      <c r="S88" s="74"/>
      <c r="T88" s="74"/>
      <c r="U88" s="74"/>
      <c r="V88" s="74"/>
      <c r="W88" s="74"/>
      <c r="X88" s="74"/>
      <c r="Y88" s="74"/>
      <c r="Z88" s="74"/>
    </row>
    <row r="89" spans="1:26" ht="15.75" customHeight="1">
      <c r="A89" s="74"/>
      <c r="B89" s="74"/>
      <c r="C89" s="74"/>
      <c r="D89" s="74"/>
      <c r="E89" s="74"/>
      <c r="F89" s="74"/>
      <c r="G89" s="74"/>
      <c r="H89" s="74"/>
      <c r="I89" s="74"/>
      <c r="J89" s="74"/>
      <c r="K89" s="74"/>
      <c r="L89" s="74"/>
      <c r="M89" s="74"/>
      <c r="N89" s="74"/>
      <c r="O89" s="74"/>
      <c r="P89" s="74"/>
      <c r="Q89" s="74"/>
      <c r="R89" s="74"/>
      <c r="S89" s="74"/>
      <c r="T89" s="74"/>
      <c r="U89" s="74"/>
      <c r="V89" s="74"/>
      <c r="W89" s="74"/>
      <c r="X89" s="74"/>
      <c r="Y89" s="74"/>
      <c r="Z89" s="74"/>
    </row>
    <row r="90" spans="1:26" ht="15.75" customHeight="1">
      <c r="A90" s="74"/>
      <c r="B90" s="74"/>
      <c r="C90" s="74"/>
      <c r="D90" s="74"/>
      <c r="E90" s="74"/>
      <c r="F90" s="74"/>
      <c r="G90" s="74"/>
      <c r="H90" s="74"/>
      <c r="I90" s="74"/>
      <c r="J90" s="74"/>
      <c r="K90" s="74"/>
      <c r="L90" s="74"/>
      <c r="M90" s="74"/>
      <c r="N90" s="74"/>
      <c r="O90" s="74"/>
      <c r="P90" s="74"/>
      <c r="Q90" s="74"/>
      <c r="R90" s="74"/>
      <c r="S90" s="74"/>
      <c r="T90" s="74"/>
      <c r="U90" s="74"/>
      <c r="V90" s="74"/>
      <c r="W90" s="74"/>
      <c r="X90" s="74"/>
      <c r="Y90" s="74"/>
      <c r="Z90" s="74"/>
    </row>
    <row r="91" spans="1:26" ht="15.75" customHeight="1">
      <c r="A91" s="74"/>
      <c r="B91" s="74"/>
      <c r="C91" s="74"/>
      <c r="D91" s="74"/>
      <c r="E91" s="74"/>
      <c r="F91" s="74"/>
      <c r="G91" s="74"/>
      <c r="H91" s="74"/>
      <c r="I91" s="74"/>
      <c r="J91" s="74"/>
      <c r="K91" s="74"/>
      <c r="L91" s="74"/>
      <c r="M91" s="74"/>
      <c r="N91" s="74"/>
      <c r="O91" s="74"/>
      <c r="P91" s="74"/>
      <c r="Q91" s="74"/>
      <c r="R91" s="74"/>
      <c r="S91" s="74"/>
      <c r="T91" s="74"/>
      <c r="U91" s="74"/>
      <c r="V91" s="74"/>
      <c r="W91" s="74"/>
      <c r="X91" s="74"/>
      <c r="Y91" s="74"/>
      <c r="Z91" s="74"/>
    </row>
    <row r="92" spans="1:26" ht="15.75" customHeight="1">
      <c r="A92" s="74"/>
      <c r="B92" s="74"/>
      <c r="C92" s="74"/>
      <c r="D92" s="74"/>
      <c r="E92" s="74"/>
      <c r="F92" s="74"/>
      <c r="G92" s="74"/>
      <c r="H92" s="74"/>
      <c r="I92" s="74"/>
      <c r="J92" s="74"/>
      <c r="K92" s="74"/>
      <c r="L92" s="74"/>
      <c r="M92" s="74"/>
      <c r="N92" s="74"/>
      <c r="O92" s="74"/>
      <c r="P92" s="74"/>
      <c r="Q92" s="74"/>
      <c r="R92" s="74"/>
      <c r="S92" s="74"/>
      <c r="T92" s="74"/>
      <c r="U92" s="74"/>
      <c r="V92" s="74"/>
      <c r="W92" s="74"/>
      <c r="X92" s="74"/>
      <c r="Y92" s="74"/>
      <c r="Z92" s="74"/>
    </row>
    <row r="93" spans="1:26" ht="15.75" customHeight="1">
      <c r="A93" s="74"/>
      <c r="B93" s="74"/>
      <c r="C93" s="74"/>
      <c r="D93" s="74"/>
      <c r="E93" s="74"/>
      <c r="F93" s="74"/>
      <c r="G93" s="74"/>
      <c r="H93" s="74"/>
      <c r="I93" s="74"/>
      <c r="J93" s="74"/>
      <c r="K93" s="74"/>
      <c r="L93" s="74"/>
      <c r="M93" s="74"/>
      <c r="N93" s="74"/>
      <c r="O93" s="74"/>
      <c r="P93" s="74"/>
      <c r="Q93" s="74"/>
      <c r="R93" s="74"/>
      <c r="S93" s="74"/>
      <c r="T93" s="74"/>
      <c r="U93" s="74"/>
      <c r="V93" s="74"/>
      <c r="W93" s="74"/>
      <c r="X93" s="74"/>
      <c r="Y93" s="74"/>
      <c r="Z93" s="74"/>
    </row>
    <row r="94" spans="1:26" ht="15.75" customHeight="1">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74"/>
    </row>
    <row r="95" spans="1:26" ht="15.75" customHeight="1">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row>
    <row r="96" spans="1:26" ht="15.75" customHeight="1">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74"/>
    </row>
    <row r="97" spans="1:26" ht="15.75" customHeight="1">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74"/>
    </row>
    <row r="98" spans="1:26" ht="15.75" customHeight="1">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74"/>
    </row>
    <row r="99" spans="1:26" ht="15.75" customHeight="1">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74"/>
    </row>
    <row r="100" spans="1:26" ht="15.75" customHeight="1">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spans="1:26" ht="15.75" customHeight="1">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spans="1:26" ht="15.75" customHeight="1">
      <c r="A102" s="74"/>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spans="1:26" ht="15.75" customHeight="1">
      <c r="A103" s="7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spans="1:26" ht="15.75" customHeight="1">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spans="1:26" ht="15.75" customHeight="1">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spans="1:26" ht="15.75" customHeight="1">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spans="1:26" ht="15.75" customHeight="1">
      <c r="A107" s="74"/>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spans="1:26" ht="15.75" customHeight="1">
      <c r="A108" s="74"/>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spans="1:26" ht="15.75" customHeight="1">
      <c r="A109" s="74"/>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spans="1:26" ht="15.75" customHeight="1">
      <c r="A110" s="74"/>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spans="1:26" ht="15.75" customHeight="1">
      <c r="A111" s="7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spans="1:26" ht="15.75" customHeight="1">
      <c r="A112" s="74"/>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spans="1:26" ht="15.75" customHeight="1">
      <c r="A113" s="7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spans="1:26" ht="15.75" customHeight="1">
      <c r="A114" s="74"/>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spans="1:26" ht="15.75" customHeight="1">
      <c r="A115" s="7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spans="1:26" ht="15.75" customHeight="1">
      <c r="A116" s="74"/>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spans="1:26" ht="15.75" customHeight="1">
      <c r="A117" s="74"/>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spans="1:26" ht="15.75" customHeight="1">
      <c r="A118" s="74"/>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spans="1:26" ht="15.75" customHeight="1">
      <c r="A119" s="7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spans="1:26" ht="15.75" customHeight="1">
      <c r="A120" s="74"/>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spans="1:26" ht="15.75" customHeight="1">
      <c r="A121" s="7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spans="1:26" ht="15.75" customHeight="1">
      <c r="A122" s="74"/>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spans="1:26" ht="15.75" customHeight="1">
      <c r="A123" s="74"/>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spans="1:26" ht="15.75" customHeight="1">
      <c r="A124" s="74"/>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spans="1:26" ht="15.75" customHeight="1">
      <c r="A125" s="74"/>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spans="1:26" ht="15.75" customHeight="1">
      <c r="A126" s="74"/>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spans="1:26" ht="15.75" customHeight="1">
      <c r="A127" s="74"/>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spans="1:26" ht="15.75" customHeight="1">
      <c r="A128" s="7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spans="1:26" ht="15.75" customHeight="1">
      <c r="A129" s="74"/>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spans="1:26" ht="15.75" customHeight="1">
      <c r="A130" s="74"/>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spans="1:26" ht="15.75" customHeight="1">
      <c r="A131" s="74"/>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spans="1:26" ht="15.75" customHeight="1">
      <c r="A132" s="7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spans="1:26" ht="15.75" customHeight="1">
      <c r="A133" s="74"/>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spans="1:26" ht="15.75" customHeight="1">
      <c r="A134" s="74"/>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spans="1:26" ht="15.75" customHeight="1">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spans="1:26" ht="15.75" customHeight="1">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spans="1:26" ht="15.75" customHeight="1">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spans="1:26" ht="15.75" customHeight="1">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spans="1:26" ht="15.75" customHeight="1">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spans="1:26" ht="15.75" customHeight="1">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spans="1:26" ht="15.75" customHeight="1">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spans="1:26" ht="15.75" customHeight="1">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spans="1:26" ht="15.75" customHeight="1">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spans="1:26" ht="15.75" customHeight="1">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spans="1:26" ht="15.75" customHeight="1">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spans="1:26" ht="15.75" customHeight="1">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spans="1:26" ht="15.75" customHeight="1">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spans="1:26" ht="15.75" customHeight="1">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spans="1:26" ht="15.75" customHeight="1">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spans="1:26" ht="15.75" customHeight="1">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spans="1:26" ht="15.75" customHeight="1">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spans="1:26" ht="15.75" customHeight="1">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spans="1:26" ht="15.75" customHeight="1">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spans="1:26" ht="15.75" customHeight="1">
      <c r="A154" s="74"/>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spans="1:26" ht="15.75" customHeight="1">
      <c r="A155" s="74"/>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spans="1:26" ht="15.75" customHeight="1">
      <c r="A156" s="74"/>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spans="1:26" ht="15.75" customHeight="1">
      <c r="A157" s="74"/>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spans="1:26" ht="15.75" customHeight="1">
      <c r="A158" s="74"/>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spans="1:26" ht="15.75" customHeight="1">
      <c r="A159" s="74"/>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spans="1:26" ht="15.75" customHeight="1">
      <c r="A160" s="74"/>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spans="1:26" ht="15.75" customHeight="1">
      <c r="A161" s="74"/>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spans="1:26" ht="15.75" customHeight="1">
      <c r="A162" s="74"/>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spans="1:26" ht="15.75" customHeight="1">
      <c r="A163" s="74"/>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spans="1:26" ht="15.75" customHeight="1">
      <c r="A164" s="74"/>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spans="1:26" ht="15.75" customHeight="1">
      <c r="A165" s="74"/>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spans="1:26" ht="15.75" customHeight="1">
      <c r="A166" s="74"/>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spans="1:26" ht="15.75" customHeight="1">
      <c r="A167" s="74"/>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spans="1:26" ht="15.75" customHeight="1">
      <c r="A168" s="74"/>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spans="1:26" ht="15.75" customHeight="1">
      <c r="A169" s="74"/>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spans="1:26" ht="15.75" customHeight="1">
      <c r="A170" s="74"/>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spans="1:26" ht="15.75" customHeight="1">
      <c r="A171" s="74"/>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spans="1:26" ht="15.75" customHeight="1">
      <c r="A172" s="74"/>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spans="1:26" ht="15.75" customHeight="1">
      <c r="A173" s="74"/>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spans="1:26" ht="15.75" customHeight="1">
      <c r="A174" s="74"/>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spans="1:26" ht="15.75" customHeight="1">
      <c r="A175" s="74"/>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spans="1:26" ht="15.75" customHeight="1">
      <c r="A176" s="74"/>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spans="1:26" ht="15.75" customHeight="1">
      <c r="A177" s="74"/>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spans="1:26" ht="15.75" customHeight="1">
      <c r="A178" s="74"/>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spans="1:26" ht="15.75" customHeight="1">
      <c r="A179" s="74"/>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spans="1:26" ht="15.75" customHeight="1">
      <c r="A180" s="74"/>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spans="1:26" ht="15.75" customHeight="1">
      <c r="A181" s="74"/>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spans="1:26" ht="15.75" customHeight="1">
      <c r="A182" s="74"/>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spans="1:26" ht="15.75" customHeight="1">
      <c r="A183" s="74"/>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spans="1:26" ht="15.75" customHeight="1">
      <c r="A184" s="74"/>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spans="1:26" ht="15.75" customHeight="1">
      <c r="A185" s="74"/>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spans="1:26" ht="15.75" customHeight="1">
      <c r="A186" s="74"/>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spans="1:26" ht="15.75" customHeight="1">
      <c r="A187" s="74"/>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spans="1:26" ht="15.75" customHeight="1">
      <c r="A188" s="74"/>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spans="1:26" ht="15.75" customHeight="1">
      <c r="A189" s="74"/>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spans="1:26" ht="15.75" customHeight="1">
      <c r="A190" s="74"/>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spans="1:26" ht="15.75" customHeight="1">
      <c r="A191" s="74"/>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spans="1:26" ht="15.75" customHeight="1">
      <c r="A192" s="74"/>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spans="1:26" ht="15.75" customHeight="1">
      <c r="A193" s="74"/>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spans="1:26" ht="15.75" customHeight="1">
      <c r="A194" s="74"/>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spans="1:26" ht="15.75" customHeight="1">
      <c r="A195" s="74"/>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spans="1:26" ht="15.75" customHeight="1">
      <c r="A196" s="74"/>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spans="1:26" ht="15.75" customHeight="1">
      <c r="A197" s="74"/>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spans="1:26" ht="15.75" customHeight="1">
      <c r="A198" s="74"/>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spans="1:26" ht="15.75" customHeight="1">
      <c r="A199" s="74"/>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spans="1:26" ht="15.75" customHeight="1">
      <c r="A200" s="74"/>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spans="1:26" ht="15.75" customHeight="1">
      <c r="A201" s="74"/>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spans="1:26" ht="15.75" customHeight="1">
      <c r="A202" s="74"/>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spans="1:26" ht="15.75" customHeight="1">
      <c r="A203" s="74"/>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spans="1:26" ht="15.75" customHeight="1">
      <c r="A204" s="74"/>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spans="1:26" ht="15.75" customHeight="1">
      <c r="A205" s="74"/>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spans="1:26" ht="15.75" customHeight="1">
      <c r="A206" s="74"/>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spans="1:26" ht="15.75" customHeight="1">
      <c r="A207" s="74"/>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spans="1:26" ht="15.75" customHeight="1">
      <c r="A208" s="74"/>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spans="1:26" ht="15.75" customHeight="1">
      <c r="A209" s="74"/>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spans="1:26" ht="15.75" customHeight="1">
      <c r="A210" s="74"/>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spans="1:26" ht="15.75" customHeight="1">
      <c r="A211" s="74"/>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spans="1:26" ht="15.75" customHeight="1">
      <c r="A212" s="74"/>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spans="1:26" ht="15.75" customHeight="1">
      <c r="A213" s="74"/>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spans="1:26" ht="15.75" customHeight="1">
      <c r="A214" s="74"/>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spans="1:26" ht="15.75" customHeight="1">
      <c r="A215" s="74"/>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spans="1:26" ht="15.75" customHeight="1">
      <c r="A216" s="74"/>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spans="1:26" ht="15.75" customHeight="1">
      <c r="A217" s="74"/>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spans="1:26" ht="15.75" customHeight="1">
      <c r="A218" s="74"/>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spans="1:26" ht="15.75" customHeight="1">
      <c r="A219" s="74"/>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spans="1:26" ht="15.75" customHeight="1">
      <c r="A220" s="74"/>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spans="1:26" ht="15.75" customHeight="1">
      <c r="A221" s="74"/>
      <c r="B221" s="74"/>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row>
    <row r="222" spans="1:26" ht="15.75" customHeight="1">
      <c r="A222" s="74"/>
      <c r="B222" s="74"/>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row>
    <row r="223" spans="1:26" ht="15.75" customHeight="1">
      <c r="A223" s="74"/>
      <c r="B223" s="74"/>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row>
    <row r="224" spans="1:26" ht="15.75" customHeight="1">
      <c r="A224" s="74"/>
      <c r="B224" s="74"/>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row>
    <row r="225" spans="1:26" ht="15.75" customHeight="1">
      <c r="A225" s="74"/>
      <c r="B225" s="74"/>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row>
    <row r="226" spans="1:26" ht="15.75" customHeight="1">
      <c r="A226" s="74"/>
      <c r="B226" s="74"/>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row>
    <row r="227" spans="1:26" ht="15.75" customHeight="1">
      <c r="A227" s="74"/>
      <c r="B227" s="74"/>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row>
    <row r="228" spans="1:26" ht="15.75" customHeight="1">
      <c r="A228" s="74"/>
      <c r="B228" s="74"/>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row>
    <row r="229" spans="1:26" ht="15.75" customHeight="1">
      <c r="A229" s="74"/>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spans="1:26" ht="15.75" customHeight="1">
      <c r="A230" s="74"/>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row>
    <row r="231" spans="1:26" ht="15.75" customHeight="1">
      <c r="A231" s="74"/>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row>
    <row r="232" spans="1:26" ht="15.75" customHeight="1">
      <c r="A232" s="74"/>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row>
    <row r="233" spans="1:26" ht="15.75" customHeight="1">
      <c r="A233" s="74"/>
      <c r="B233" s="74"/>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row>
    <row r="234" spans="1:26" ht="15.75" customHeight="1">
      <c r="A234" s="74"/>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row>
    <row r="235" spans="1:26" ht="15.75" customHeight="1">
      <c r="A235" s="74"/>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row>
    <row r="236" spans="1:26" ht="15.75" customHeight="1">
      <c r="A236" s="74"/>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row>
    <row r="237" spans="1:26" ht="15.75" customHeight="1">
      <c r="A237" s="74"/>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spans="1:26" ht="15.75" customHeight="1">
      <c r="A238" s="74"/>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spans="1:26" ht="15.75" customHeight="1">
      <c r="A239" s="74"/>
      <c r="B239" s="74"/>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row>
    <row r="240" spans="1:26" ht="15.75" customHeight="1">
      <c r="A240" s="74"/>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row>
    <row r="241" spans="1:26" ht="15.75" customHeight="1">
      <c r="A241" s="74"/>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row>
    <row r="242" spans="1:26" ht="15.75" customHeight="1">
      <c r="A242" s="74"/>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row>
    <row r="243" spans="1:26" ht="15.75" customHeight="1">
      <c r="A243" s="74"/>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row>
    <row r="244" spans="1:26" ht="15.75" customHeight="1">
      <c r="A244" s="74"/>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row>
    <row r="245" spans="1:26" ht="15.75" customHeight="1">
      <c r="A245" s="74"/>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row>
    <row r="246" spans="1:26" ht="15.75" customHeight="1">
      <c r="A246" s="74"/>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spans="1:26" ht="15.75" customHeight="1">
      <c r="A247" s="74"/>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spans="1:26" ht="15.75" customHeight="1">
      <c r="A248" s="74"/>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spans="1:26" ht="15.75" customHeight="1">
      <c r="A249" s="74"/>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spans="1:26" ht="15.75" customHeight="1">
      <c r="A250" s="74"/>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spans="1:26" ht="15.75" customHeight="1">
      <c r="A251" s="74"/>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spans="1:26" ht="15.75" customHeight="1">
      <c r="A252" s="74"/>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spans="1:26" ht="15.75" customHeight="1">
      <c r="A253" s="74"/>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spans="1:26" ht="15.75" customHeight="1">
      <c r="A254" s="74"/>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spans="1:26" ht="15.75" customHeight="1">
      <c r="A255" s="74"/>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spans="1:26" ht="15.75" customHeight="1">
      <c r="A256" s="74"/>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spans="1:26" ht="15.75" customHeight="1">
      <c r="A257" s="7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spans="1:26" ht="15.75" customHeight="1">
      <c r="A258" s="74"/>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spans="1:26" ht="15.75" customHeight="1">
      <c r="A259" s="74"/>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spans="1:26" ht="15.75" customHeight="1">
      <c r="A260" s="74"/>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spans="1:26" ht="15.75" customHeight="1">
      <c r="A261" s="74"/>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spans="1:26" ht="15.75" customHeight="1">
      <c r="A262" s="74"/>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spans="1:26" ht="15.75" customHeight="1">
      <c r="A263" s="74"/>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spans="1:26" ht="15.75" customHeight="1">
      <c r="A264" s="74"/>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spans="1:26" ht="15.75" customHeight="1">
      <c r="A265" s="74"/>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spans="1:26" ht="15.75" customHeight="1">
      <c r="A266" s="74"/>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spans="1:26" ht="15.75" customHeight="1">
      <c r="A267" s="74"/>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spans="1:26" ht="15.75" customHeight="1">
      <c r="A268" s="74"/>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spans="1:26" ht="15.75" customHeight="1">
      <c r="A269" s="74"/>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spans="1:26" ht="15.75" customHeight="1">
      <c r="A270" s="74"/>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spans="1:26" ht="15.75" customHeight="1">
      <c r="A271" s="74"/>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spans="1:26" ht="15.75" customHeight="1">
      <c r="A272" s="74"/>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spans="1:26" ht="15.75" customHeight="1">
      <c r="A273" s="74"/>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spans="1:26" ht="15.75" customHeight="1">
      <c r="A274" s="74"/>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spans="1:26" ht="15.75" customHeight="1">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spans="1:26" ht="15.75" customHeight="1">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spans="1:26" ht="15.75" customHeight="1">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spans="1:26" ht="15.75" customHeight="1">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spans="1:26" ht="15.75" customHeight="1">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spans="1:26" ht="15.75" customHeight="1">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spans="1:26" ht="15.75" customHeight="1">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spans="1:26" ht="15.75" customHeight="1">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spans="1:26" ht="15.75" customHeight="1">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spans="1:26" ht="15.75" customHeight="1">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spans="1:26" ht="15.75" customHeight="1">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spans="1:26" ht="15.75" customHeight="1">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spans="1:26" ht="15.75" customHeight="1">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spans="1:26" ht="15.75" customHeight="1">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spans="1:26" ht="15.75" customHeight="1">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spans="1:26" ht="15.75" customHeight="1">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spans="1:26" ht="15.75" customHeight="1">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spans="1:26" ht="15.75" customHeight="1">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spans="1:26" ht="15.75" customHeight="1">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spans="1:26" ht="15.75" customHeight="1">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spans="1:26" ht="15.75" customHeight="1">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spans="1:26" ht="15.75" customHeight="1">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spans="1:26" ht="15.75" customHeight="1">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spans="1:26" ht="15.75" customHeight="1">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spans="1:26" ht="15.75" customHeight="1">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spans="1:26" ht="15.75" customHeight="1">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spans="1:26" ht="15.75" customHeight="1">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spans="1:26" ht="15.75" customHeight="1">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spans="1:26" ht="15.75" customHeight="1">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spans="1:26" ht="15.75" customHeight="1">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spans="1:26" ht="15.75" customHeight="1">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spans="1:26" ht="15.75" customHeight="1">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spans="1:26" ht="15.75" customHeight="1">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spans="1:26" ht="15.75" customHeight="1">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spans="1:26" ht="15.75" customHeight="1">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spans="1:26" ht="15.75" customHeight="1">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spans="1:26" ht="15.75" customHeight="1">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spans="1:26" ht="15.75" customHeight="1">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spans="1:26" ht="15.75" customHeight="1">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spans="1:26" ht="15.75" customHeight="1">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spans="1:26" ht="15.75" customHeight="1">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spans="1:26" ht="15.75" customHeight="1">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spans="1:26" ht="15.75" customHeight="1">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spans="1:26" ht="15.75" customHeight="1">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spans="1:26" ht="15.75" customHeight="1">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spans="1:26" ht="15.75" customHeight="1">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spans="1:26" ht="15.75" customHeight="1">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spans="1:26" ht="15.75" customHeight="1">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spans="1:26" ht="15.75" customHeight="1">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spans="1:26" ht="15.75" customHeight="1">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spans="1:26" ht="15.75" customHeight="1">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spans="1:26" ht="15.75" customHeight="1">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spans="1:26" ht="15.75" customHeight="1">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spans="1:26" ht="15.75" customHeight="1">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spans="1:26" ht="15.75" customHeight="1">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spans="1:26" ht="15.75" customHeight="1">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spans="1:26" ht="15.75" customHeight="1">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spans="1:26" ht="15.75" customHeight="1">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spans="1:26" ht="15.75" customHeight="1">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spans="1:26" ht="15.75" customHeight="1">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spans="1:26" ht="15.75" customHeight="1">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spans="1:26" ht="15.75" customHeight="1">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spans="1:26" ht="15.75" customHeight="1">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spans="1:26" ht="15.75" customHeight="1">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spans="1:26" ht="15.75" customHeight="1">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spans="1:26" ht="15.75" customHeight="1">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spans="1:26" ht="15.75" customHeight="1">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spans="1:26" ht="15.75" customHeight="1">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spans="1:26" ht="15.75" customHeight="1">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spans="1:26" ht="15.75" customHeight="1">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spans="1:26" ht="15.75" customHeight="1">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spans="1:26" ht="15.75" customHeight="1">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spans="1:26" ht="15.75" customHeight="1">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spans="1:26" ht="15.75" customHeight="1">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spans="1:26" ht="15.75" customHeight="1">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spans="1:26" ht="15.75" customHeight="1">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spans="1:26" ht="15.75" customHeight="1">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spans="1:26" ht="15.75" customHeight="1">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spans="1:26" ht="15.75" customHeight="1">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spans="1:26" ht="15.75" customHeight="1">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spans="1:26" ht="15.75" customHeight="1">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spans="1:26" ht="15.75" customHeight="1">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spans="1:26" ht="15.75" customHeight="1">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spans="1:26" ht="15.75" customHeight="1">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spans="1:26" ht="15.75" customHeight="1">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spans="1:26" ht="15.75" customHeight="1">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spans="1:26" ht="15.75" customHeight="1">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spans="1:26" ht="15.75" customHeight="1">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spans="1:26" ht="15.75" customHeight="1">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spans="1:26" ht="15.75" customHeight="1">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spans="1:26" ht="15.75" customHeight="1">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spans="1:26" ht="15.75" customHeight="1">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spans="1:26" ht="15.75" customHeight="1">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spans="1:26" ht="15.75" customHeight="1">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spans="1:26" ht="15.75" customHeight="1">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spans="1:26" ht="15.75" customHeight="1">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spans="1:26" ht="15.75" customHeight="1">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spans="1:26" ht="15.75" customHeight="1">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spans="1:26" ht="15.75" customHeight="1">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spans="1:26" ht="15.75" customHeight="1">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spans="1:26" ht="15.75" customHeight="1">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spans="1:26" ht="15.75" customHeight="1">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spans="1:26" ht="15.75" customHeight="1">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spans="1:26" ht="15.75" customHeight="1">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spans="1:26" ht="15.75" customHeight="1">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spans="1:26" ht="15.75" customHeight="1">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spans="1:26" ht="15.75" customHeight="1">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spans="1:26" ht="15.75" customHeight="1">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spans="1:26" ht="15.75" customHeight="1">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spans="1:26" ht="15.75" customHeight="1">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spans="1:26" ht="15.75" customHeight="1">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spans="1:26" ht="15.75" customHeight="1">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spans="1:26" ht="15.75" customHeight="1">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spans="1:26" ht="15.75" customHeight="1">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spans="1:26" ht="15.75" customHeight="1">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spans="1:26" ht="15.75" customHeight="1">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spans="1:26" ht="15.75" customHeight="1">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spans="1:26" ht="15.75" customHeight="1">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spans="1:26" ht="15.75" customHeight="1">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spans="1:26" ht="15.75" customHeight="1">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spans="1:26" ht="15.75" customHeight="1">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spans="1:26" ht="15.75" customHeight="1">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spans="1:26" ht="15.75" customHeight="1">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spans="1:26" ht="15.75" customHeight="1">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spans="1:26" ht="15.75" customHeight="1">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spans="1:26" ht="15.75" customHeight="1">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spans="1:26" ht="15.75" customHeight="1">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spans="1:26" ht="15.75" customHeight="1">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spans="1:26" ht="15.75" customHeight="1">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spans="1:26" ht="15.75" customHeight="1">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spans="1:26" ht="15.75" customHeight="1">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spans="1:26" ht="15.75" customHeight="1">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spans="1:26" ht="15.75" customHeight="1">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spans="1:26" ht="15.75" customHeight="1">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spans="1:26" ht="15.75" customHeight="1">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spans="1:26" ht="15.75" customHeight="1">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spans="1:26" ht="15.75" customHeight="1">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spans="1:26" ht="15.75" customHeight="1">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spans="1:26" ht="15.75" customHeight="1">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spans="1:26" ht="15.75" customHeight="1">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spans="1:26" ht="15.75" customHeight="1">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spans="1:26" ht="15.75" customHeight="1">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spans="1:26" ht="15.75" customHeight="1">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spans="1:26" ht="15.75" customHeight="1">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spans="1:26" ht="15.75" customHeight="1">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spans="1:26" ht="15.75" customHeight="1">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spans="1:26" ht="15.75" customHeight="1">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spans="1:26" ht="15.75" customHeight="1">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spans="1:26" ht="15.75" customHeight="1">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spans="1:26" ht="15.75" customHeight="1">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spans="1:26" ht="15.75" customHeight="1">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spans="1:26" ht="15.75" customHeight="1">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spans="1:26" ht="15.75" customHeight="1">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spans="1:26" ht="15.75" customHeight="1">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spans="1:26" ht="15.75" customHeight="1">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spans="1:26" ht="15.75" customHeight="1">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spans="1:26" ht="15.75" customHeight="1">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spans="1:26" ht="15.75" customHeight="1">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spans="1:26" ht="15.75" customHeight="1">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spans="1:26" ht="15.75" customHeight="1">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spans="1:26" ht="15.75" customHeight="1">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spans="1:26" ht="15.75" customHeight="1">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spans="1:26" ht="15.75" customHeight="1">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spans="1:26" ht="15.75" customHeight="1">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spans="1:26" ht="15.75" customHeight="1">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spans="1:26" ht="15.75" customHeight="1">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spans="1:26" ht="15.75" customHeight="1">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spans="1:26" ht="15.75" customHeight="1">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spans="1:26" ht="15.75" customHeight="1">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spans="1:26" ht="15.75" customHeight="1">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spans="1:26" ht="15.75" customHeight="1">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spans="1:26" ht="15.75" customHeight="1">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spans="1:26" ht="15.75" customHeight="1">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spans="1:26" ht="15.75" customHeight="1">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spans="1:26" ht="15.75" customHeight="1">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spans="1:26" ht="15.75" customHeight="1">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spans="1:26" ht="15.75" customHeight="1">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spans="1:26" ht="15.75" customHeight="1">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spans="1:26" ht="15.75" customHeight="1">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spans="1:26" ht="15.75" customHeight="1">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spans="1:26" ht="15.75" customHeight="1">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spans="1:26" ht="15.75" customHeight="1">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spans="1:26" ht="15.75" customHeight="1">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spans="1:26" ht="15.75" customHeight="1">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spans="1:26" ht="15.75" customHeight="1">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spans="1:26" ht="15.75" customHeight="1">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spans="1:26" ht="15.75" customHeight="1">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spans="1:26" ht="15.75" customHeight="1">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spans="1:26" ht="15.75" customHeight="1">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spans="1:26" ht="15.75" customHeight="1">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spans="1:26" ht="15.75" customHeight="1">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spans="1:26" ht="15.75" customHeight="1">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spans="1:26" ht="15.75" customHeight="1">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spans="1:26" ht="15.75" customHeight="1">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spans="1:26" ht="15.75" customHeight="1">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spans="1:26" ht="15.75" customHeight="1">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spans="1:26" ht="15.75" customHeight="1">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spans="1:26" ht="15.75" customHeight="1">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spans="1:26" ht="15.75" customHeight="1">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spans="1:26" ht="15.75" customHeight="1">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spans="1:26" ht="15.75" customHeight="1">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spans="1:26" ht="15.75" customHeight="1">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spans="1:26" ht="15.75" customHeight="1">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spans="1:26" ht="15.75" customHeight="1">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spans="1:26" ht="15.75" customHeight="1">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spans="1:26" ht="15.75" customHeight="1">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spans="1:26" ht="15.75" customHeight="1">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spans="1:26" ht="15.75" customHeight="1">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spans="1:26" ht="15.75" customHeight="1">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spans="1:26" ht="15.75" customHeight="1">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spans="1:26" ht="15.75" customHeight="1">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spans="1:26" ht="15.75" customHeight="1">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spans="1:26" ht="15.75" customHeight="1">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spans="1:26" ht="15.75" customHeight="1">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spans="1:26" ht="15.75" customHeight="1">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spans="1:26" ht="15.75" customHeight="1">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spans="1:26" ht="15.75" customHeight="1">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spans="1:26" ht="15.75" customHeight="1">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spans="1:26" ht="15.75" customHeight="1">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spans="1:26" ht="15.75" customHeight="1">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spans="1:26" ht="15.75" customHeight="1">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spans="1:26" ht="15.75" customHeight="1">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spans="1:26" ht="15.75" customHeight="1">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spans="1:26" ht="15.75" customHeight="1">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spans="1:26" ht="15.75" customHeight="1">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spans="1:26" ht="15.75" customHeight="1">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spans="1:26" ht="15.75" customHeight="1">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spans="1:26" ht="15.75" customHeight="1">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spans="1:26" ht="15.75" customHeight="1">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spans="1:26" ht="15.75" customHeight="1">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spans="1:26" ht="15.75" customHeight="1">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spans="1:26" ht="15.75" customHeight="1">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spans="1:26" ht="15.75" customHeight="1">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spans="1:26" ht="15.75" customHeight="1">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spans="1:26" ht="15.75" customHeight="1">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spans="1:26" ht="15.75" customHeight="1">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spans="1:26" ht="15.75" customHeight="1">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spans="1:26" ht="15.75" customHeight="1">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spans="1:26" ht="15.75" customHeight="1">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spans="1:26" ht="15.75" customHeight="1">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spans="1:26" ht="15.75" customHeight="1">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spans="1:26" ht="15.75" customHeight="1">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spans="1:26" ht="15.75" customHeight="1">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spans="1:26" ht="15.75" customHeight="1">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spans="1:26" ht="15.75" customHeight="1">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spans="1:26" ht="15.75" customHeight="1">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spans="1:26" ht="15.75" customHeight="1">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spans="1:26" ht="15.75" customHeight="1">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spans="1:26" ht="15.75" customHeight="1">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spans="1:26" ht="15.75" customHeight="1">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spans="1:26" ht="15.75" customHeight="1">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spans="1:26" ht="15.75" customHeight="1">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spans="1:26" ht="15.75" customHeight="1">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spans="1:26" ht="15.75" customHeight="1">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spans="1:26" ht="15.75" customHeight="1">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spans="1:26" ht="15.75" customHeight="1">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spans="1:26" ht="15.75" customHeight="1">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spans="1:26" ht="15.75" customHeight="1">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spans="1:26" ht="15.75" customHeight="1">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spans="1:26" ht="15.75" customHeight="1">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spans="1:26" ht="15.75" customHeight="1">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spans="1:26" ht="15.75" customHeight="1">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spans="1:26" ht="15.75" customHeight="1">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spans="1:26" ht="15.75" customHeight="1">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spans="1:26" ht="15.75" customHeight="1">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spans="1:26" ht="15.75" customHeight="1">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spans="1:26" ht="15.75" customHeight="1">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spans="1:26" ht="15.75" customHeight="1">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spans="1:26" ht="15.75" customHeight="1">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spans="1:26" ht="15.75" customHeight="1">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spans="1:26" ht="15.75" customHeight="1">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spans="1:26" ht="15.75" customHeight="1">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spans="1:26" ht="15.75" customHeight="1">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spans="1:26" ht="15.75" customHeight="1">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spans="1:26" ht="15.75" customHeight="1">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spans="1:26" ht="15.75" customHeight="1">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spans="1:26" ht="15.75" customHeight="1">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spans="1:26" ht="15.75" customHeight="1">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spans="1:26" ht="15.75" customHeight="1">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spans="1:26" ht="15.75" customHeight="1">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spans="1:26" ht="15.75" customHeight="1">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spans="1:26" ht="15.75" customHeight="1">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spans="1:26" ht="15.75" customHeight="1">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spans="1:26" ht="15.75" customHeight="1">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spans="1:26" ht="15.75" customHeight="1">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spans="1:26" ht="15.75" customHeight="1">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spans="1:26" ht="15.75" customHeight="1">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spans="1:26" ht="15.75" customHeight="1">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spans="1:26" ht="15.75" customHeight="1">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spans="1:26" ht="15.75" customHeight="1">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spans="1:26" ht="15.75" customHeight="1">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spans="1:26" ht="15.75" customHeight="1">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spans="1:26" ht="15.75" customHeight="1">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spans="1:26" ht="15.75" customHeight="1">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spans="1:26" ht="15.75" customHeight="1">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spans="1:26" ht="15.75" customHeight="1">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spans="1:26" ht="15.75" customHeight="1">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spans="1:26" ht="15.75" customHeight="1">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spans="1:26" ht="15.75" customHeight="1">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spans="1:26" ht="15.75" customHeight="1">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spans="1:26" ht="15.75" customHeight="1">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spans="1:26" ht="15.75" customHeight="1">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spans="1:26" ht="15.75" customHeight="1">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spans="1:26" ht="15.75" customHeight="1">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spans="1:26" ht="15.75" customHeight="1">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spans="1:26" ht="15.75" customHeight="1">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spans="1:26" ht="15.75" customHeight="1">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spans="1:26" ht="15.75" customHeight="1">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spans="1:26" ht="15.75" customHeight="1">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spans="1:26" ht="15.75" customHeight="1">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spans="1:26" ht="15.75" customHeight="1">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spans="1:26" ht="15.75" customHeight="1">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spans="1:26" ht="15.75" customHeight="1">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spans="1:26" ht="15.75" customHeight="1">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spans="1:26" ht="15.75" customHeight="1">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spans="1:26" ht="15.75" customHeight="1">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spans="1:26" ht="15.75" customHeight="1">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spans="1:26" ht="15.75" customHeight="1">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spans="1:26" ht="15.75" customHeight="1">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spans="1:26" ht="15.75" customHeight="1">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spans="1:26" ht="15.75" customHeight="1">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spans="1:26" ht="15.75" customHeight="1">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spans="1:26" ht="15.75" customHeight="1">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spans="1:26" ht="15.75" customHeight="1">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spans="1:26" ht="15.75" customHeight="1">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spans="1:26" ht="15.75" customHeight="1">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spans="1:26" ht="15.75" customHeight="1">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spans="1:26" ht="15.75" customHeight="1">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spans="1:26" ht="15.75" customHeight="1">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spans="1:26" ht="15.75" customHeight="1">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spans="1:26" ht="15.75" customHeight="1">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spans="1:26" ht="15.75" customHeight="1">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spans="1:26" ht="15.75" customHeight="1">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spans="1:26" ht="15.75" customHeight="1">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spans="1:26" ht="15.75" customHeight="1">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spans="1:26" ht="15.75" customHeight="1">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spans="1:26" ht="15.75" customHeight="1">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spans="1:26" ht="15.75" customHeight="1">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spans="1:26" ht="15.75" customHeight="1">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spans="1:26" ht="15.75" customHeight="1">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spans="1:26" ht="15.75" customHeight="1">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spans="1:26" ht="15.75" customHeight="1">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spans="1:26" ht="15.75" customHeight="1">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spans="1:26" ht="15.75" customHeight="1">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spans="1:26" ht="15.75" customHeight="1">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spans="1:26" ht="15.75" customHeight="1">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spans="1:26" ht="15.75" customHeight="1">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spans="1:26" ht="15.75" customHeight="1">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spans="1:26" ht="15.75" customHeight="1">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spans="1:26" ht="15.75" customHeight="1">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spans="1:26" ht="15.75" customHeight="1">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spans="1:26" ht="15.75" customHeight="1">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spans="1:26" ht="15.75" customHeight="1">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spans="1:26" ht="15.75" customHeight="1">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spans="1:26" ht="15.75" customHeight="1">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spans="1:26" ht="15.75" customHeight="1">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spans="1:26" ht="15.75" customHeight="1">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spans="1:26" ht="15.75" customHeight="1">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spans="1:26" ht="15.75" customHeight="1">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spans="1:26" ht="15.75" customHeight="1">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spans="1:26" ht="15.75" customHeight="1">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spans="1:26" ht="15.75" customHeight="1">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spans="1:26" ht="15.75" customHeight="1">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spans="1:26" ht="15.75" customHeight="1">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spans="1:26" ht="15.75" customHeight="1">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spans="1:26" ht="15.75" customHeight="1">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spans="1:26" ht="15.75" customHeight="1">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spans="1:26" ht="15.75" customHeight="1">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spans="1:26" ht="15.75" customHeight="1">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spans="1:26" ht="15.75" customHeight="1">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spans="1:26" ht="15.75" customHeight="1">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spans="1:26" ht="15.75" customHeight="1">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spans="1:26" ht="15.75" customHeight="1">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spans="1:26" ht="15.75" customHeight="1">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spans="1:26" ht="15.75" customHeight="1">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spans="1:26" ht="15.75" customHeight="1">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spans="1:26" ht="15.75" customHeight="1">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spans="1:26" ht="15.75" customHeight="1">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spans="1:26" ht="15.75" customHeight="1">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spans="1:26" ht="15.75" customHeight="1">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spans="1:26" ht="15.75" customHeight="1">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spans="1:26" ht="15.75" customHeight="1">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spans="1:26" ht="15.75" customHeight="1">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spans="1:26" ht="15.75" customHeight="1">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spans="1:26" ht="15.75" customHeight="1">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spans="1:26" ht="15.75" customHeight="1">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spans="1:26" ht="15.75" customHeight="1">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spans="1:26" ht="15.75" customHeight="1">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spans="1:26" ht="15.75" customHeight="1">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spans="1:26" ht="15.75" customHeight="1">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spans="1:26" ht="15.75" customHeight="1">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spans="1:26" ht="15.75" customHeight="1">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spans="1:26" ht="15.75" customHeight="1">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spans="1:26" ht="15.75" customHeight="1">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spans="1:26" ht="15.75" customHeight="1">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spans="1:26" ht="15.75" customHeight="1">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spans="1:26" ht="15.75" customHeight="1">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spans="1:26" ht="15.75" customHeight="1">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spans="1:26" ht="15.75" customHeight="1">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spans="1:26" ht="15.75" customHeight="1">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spans="1:26" ht="15.75" customHeight="1">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spans="1:26" ht="15.75" customHeight="1">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spans="1:26" ht="15.75" customHeight="1">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spans="1:26" ht="15.75" customHeight="1">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spans="1:26" ht="15.75" customHeight="1">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spans="1:26" ht="15.75" customHeight="1">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spans="1:26" ht="15.75" customHeight="1">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spans="1:26" ht="15.75" customHeight="1">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spans="1:26" ht="15.75" customHeight="1">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spans="1:26" ht="15.75" customHeight="1">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spans="1:26" ht="15.75" customHeight="1">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spans="1:26" ht="15.75" customHeight="1">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spans="1:26" ht="15.75" customHeight="1">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spans="1:26" ht="15.75" customHeight="1">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spans="1:26" ht="15.75" customHeight="1">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spans="1:26" ht="15.75" customHeight="1">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spans="1:26" ht="15.75" customHeight="1">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spans="1:26" ht="15.75" customHeight="1">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spans="1:26" ht="15.75" customHeight="1">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spans="1:26" ht="15.75" customHeight="1">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spans="1:26" ht="15.75" customHeight="1">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spans="1:26" ht="15.75" customHeight="1">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spans="1:26" ht="15.75" customHeight="1">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spans="1:26" ht="15.75" customHeight="1">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spans="1:26" ht="15.75" customHeight="1">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spans="1:26" ht="15.75" customHeight="1">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spans="1:26" ht="15.75" customHeight="1">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spans="1:26" ht="15.75" customHeight="1">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spans="1:26" ht="15.75" customHeight="1">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spans="1:26" ht="15.75" customHeight="1">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spans="1:26" ht="15.75" customHeight="1">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spans="1:26" ht="15.75" customHeight="1">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spans="1:26" ht="15.75" customHeight="1">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spans="1:26" ht="15.75" customHeight="1">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spans="1:26" ht="15.75" customHeight="1">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spans="1:26" ht="15.75" customHeight="1">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spans="1:26" ht="15.75" customHeight="1">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spans="1:26" ht="15.75" customHeight="1">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spans="1:26" ht="15.75" customHeight="1">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spans="1:26" ht="15.75" customHeight="1">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spans="1:26" ht="15.75" customHeight="1">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spans="1:26" ht="15.75" customHeight="1">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spans="1:26" ht="15.75" customHeight="1">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spans="1:26" ht="15.75" customHeight="1">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spans="1:26" ht="15.75" customHeight="1">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spans="1:26" ht="15.75" customHeight="1">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spans="1:26" ht="15.75" customHeight="1">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spans="1:26" ht="15.75" customHeight="1">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spans="1:26" ht="15.75" customHeight="1">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spans="1:26" ht="15.75" customHeight="1">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spans="1:26" ht="15.75" customHeight="1">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spans="1:26" ht="15.75" customHeight="1">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spans="1:26" ht="15.75" customHeight="1">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spans="1:26" ht="15.75" customHeight="1">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spans="1:26" ht="15.75" customHeight="1">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spans="1:26" ht="15.75" customHeight="1">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spans="1:26" ht="15.75" customHeight="1">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spans="1:26" ht="15.75" customHeight="1">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spans="1:26" ht="15.75" customHeight="1">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spans="1:26" ht="15.75" customHeight="1">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spans="1:26" ht="15.75" customHeight="1">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spans="1:26" ht="15.75" customHeight="1">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spans="1:26" ht="15.75" customHeight="1">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spans="1:26" ht="15.75" customHeight="1">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spans="1:26" ht="15.75" customHeight="1">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spans="1:26" ht="15.75" customHeight="1">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spans="1:26" ht="15.75" customHeight="1">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spans="1:26" ht="15.75" customHeight="1">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spans="1:26" ht="15.75" customHeight="1">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spans="1:26" ht="15.75" customHeight="1">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spans="1:26" ht="15.75" customHeight="1">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spans="1:26" ht="15.75" customHeight="1">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spans="1:26" ht="15.75" customHeight="1">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spans="1:26" ht="15.75" customHeight="1">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spans="1:26" ht="15.75" customHeight="1">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spans="1:26" ht="15.75" customHeight="1">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spans="1:26" ht="15.75" customHeight="1">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spans="1:26" ht="15.75" customHeight="1">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spans="1:26" ht="15.75" customHeight="1">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spans="1:26" ht="15.75" customHeight="1">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spans="1:26" ht="15.75" customHeight="1">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spans="1:26" ht="15.75" customHeight="1">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spans="1:26" ht="15.75" customHeight="1">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spans="1:26" ht="15.75" customHeight="1">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spans="1:26" ht="15.75" customHeight="1">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spans="1:26" ht="15.75" customHeight="1">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spans="1:26" ht="15.75" customHeight="1">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spans="1:26" ht="15.75" customHeight="1">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spans="1:26" ht="15.75" customHeight="1">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spans="1:26" ht="15.75" customHeight="1">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spans="1:26" ht="15.75" customHeight="1">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spans="1:26" ht="15.75" customHeight="1">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spans="1:26" ht="15.75" customHeight="1">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spans="1:26" ht="15.75" customHeight="1">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spans="1:26" ht="15.75" customHeight="1">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spans="1:26" ht="15.75" customHeight="1">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spans="1:26" ht="15.75" customHeight="1">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spans="1:26" ht="15.75" customHeight="1">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spans="1:26" ht="15.75" customHeight="1">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spans="1:26" ht="15.75" customHeight="1">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spans="1:26" ht="15.75" customHeight="1">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spans="1:26" ht="15.75" customHeight="1">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spans="1:26" ht="15.75" customHeight="1">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spans="1:26" ht="15.75" customHeight="1">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spans="1:26" ht="15.75" customHeight="1">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spans="1:26" ht="15.75" customHeight="1">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spans="1:26" ht="15.75" customHeight="1">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spans="1:26" ht="15.75" customHeight="1">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spans="1:26" ht="15.75" customHeight="1">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spans="1:26" ht="15.75" customHeight="1">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spans="1:26" ht="15.75" customHeight="1">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spans="1:26" ht="15.75" customHeight="1">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spans="1:26" ht="15.75" customHeight="1">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spans="1:26" ht="15.75" customHeight="1">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spans="1:26" ht="15.75" customHeight="1">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spans="1:26" ht="15.75" customHeight="1">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spans="1:26" ht="15.75" customHeight="1">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spans="1:26" ht="15.75" customHeight="1">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spans="1:26" ht="15.75" customHeight="1">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spans="1:26" ht="15.75" customHeight="1">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spans="1:26" ht="15.75" customHeight="1">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spans="1:26" ht="15.75" customHeight="1">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spans="1:26" ht="15.75" customHeight="1">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spans="1:26" ht="15.75" customHeight="1">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spans="1:26" ht="15.75" customHeight="1">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spans="1:26" ht="15.75" customHeight="1">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spans="1:26" ht="15.75" customHeight="1">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spans="1:26" ht="15.75" customHeight="1">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spans="1:26" ht="15.75" customHeight="1">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spans="1:26" ht="15.75" customHeight="1">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spans="1:26" ht="15.75" customHeight="1">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spans="1:26" ht="15.75" customHeight="1">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spans="1:26" ht="15.75" customHeight="1">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spans="1:26" ht="15.75" customHeight="1">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spans="1:26" ht="15.75" customHeight="1">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spans="1:26" ht="15.75" customHeight="1">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spans="1:26" ht="15.75" customHeight="1">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spans="1:26" ht="15.75" customHeight="1">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spans="1:26" ht="15.75" customHeight="1">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spans="1:26" ht="15.75" customHeight="1">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spans="1:26" ht="15.75" customHeight="1">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spans="1:26" ht="15.75" customHeight="1">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spans="1:26" ht="15.75" customHeight="1">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spans="1:26" ht="15.75" customHeight="1">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spans="1:26" ht="15.75" customHeight="1">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spans="1:26" ht="15.75" customHeight="1">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spans="1:26" ht="15.75" customHeight="1">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spans="1:26" ht="15.75" customHeight="1">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spans="1:26" ht="15.75" customHeight="1">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spans="1:26" ht="15.75" customHeight="1">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spans="1:26" ht="15.75" customHeight="1">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spans="1:26" ht="15.75" customHeight="1">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spans="1:26" ht="15.75" customHeight="1">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spans="1:26" ht="15.75" customHeight="1">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spans="1:26" ht="15.75" customHeight="1">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spans="1:26" ht="15.75" customHeight="1">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spans="1:26" ht="15.75" customHeight="1">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spans="1:26" ht="15.75" customHeight="1">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spans="1:26" ht="15.75" customHeight="1">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spans="1:26" ht="15.75" customHeight="1">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spans="1:26" ht="15.75" customHeight="1">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spans="1:26" ht="15.75" customHeight="1">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spans="1:26" ht="15.75" customHeight="1">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spans="1:26" ht="15.75" customHeight="1">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spans="1:26" ht="15.75" customHeight="1">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spans="1:26" ht="15.75" customHeight="1">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spans="1:26" ht="15.75" customHeight="1">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spans="1:26" ht="15.75" customHeight="1">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spans="1:26" ht="15.75" customHeight="1">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spans="1:26" ht="15.75" customHeight="1">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spans="1:26" ht="15.75" customHeight="1">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spans="1:26" ht="15.75" customHeight="1">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spans="1:26" ht="15.75" customHeight="1">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spans="1:26" ht="15.75" customHeight="1">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spans="1:26" ht="15.75" customHeight="1">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spans="1:26" ht="15.75" customHeight="1">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spans="1:26" ht="15.75" customHeight="1">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spans="1:26" ht="15.75" customHeight="1">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spans="1:26" ht="15.75" customHeight="1">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spans="1:26" ht="15.75" customHeight="1">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spans="1:26" ht="15.75" customHeight="1">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spans="1:26" ht="15.75" customHeight="1">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spans="1:26" ht="15.75" customHeight="1">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spans="1:26" ht="15.75" customHeight="1">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spans="1:26" ht="15.75" customHeight="1">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spans="1:26" ht="15.75" customHeight="1">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spans="1:26" ht="15.75" customHeight="1">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spans="1:26" ht="15.75" customHeight="1">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spans="1:26" ht="15.75" customHeight="1">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spans="1:26" ht="15.75" customHeight="1">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spans="1:26" ht="15.75" customHeight="1">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spans="1:26" ht="15.75" customHeight="1">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spans="1:26" ht="15.75" customHeight="1">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spans="1:26" ht="15.75" customHeight="1">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spans="1:26" ht="15.75" customHeight="1">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spans="1:26" ht="15.75" customHeight="1">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spans="1:26" ht="15.75" customHeight="1">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spans="1:26" ht="15.75" customHeight="1">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spans="1:26" ht="15.75" customHeight="1">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spans="1:26" ht="15.75" customHeight="1">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spans="1:26" ht="15.75" customHeight="1">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spans="1:26" ht="15.75" customHeight="1">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spans="1:26" ht="15.75" customHeight="1">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spans="1:26" ht="15.75" customHeight="1">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spans="1:26" ht="15.75" customHeight="1">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spans="1:26" ht="15.75" customHeight="1">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spans="1:26" ht="15.75" customHeight="1">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spans="1:26" ht="15.75" customHeight="1">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spans="1:26" ht="15.75" customHeight="1">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spans="1:26" ht="15.75" customHeight="1">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spans="1:26" ht="15.75" customHeight="1">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spans="1:26" ht="15.75" customHeight="1">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spans="1:26" ht="15.75" customHeight="1">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spans="1:26" ht="15.75" customHeight="1">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spans="1:26" ht="15.75" customHeight="1">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spans="1:26" ht="15.75" customHeight="1">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spans="1:26" ht="15.75" customHeight="1">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spans="1:26" ht="15.75" customHeight="1">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spans="1:26" ht="15.75" customHeight="1">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spans="1:26" ht="15.75" customHeight="1">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spans="1:26" ht="15.75" customHeight="1">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spans="1:26" ht="15.75" customHeight="1">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spans="1:26" ht="15.75" customHeight="1">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spans="1:26" ht="15.75" customHeight="1">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spans="1:26" ht="15.75" customHeight="1">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spans="1:26" ht="15.75" customHeight="1">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spans="1:26" ht="15.75" customHeight="1">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spans="1:26" ht="15.75" customHeight="1">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spans="1:26" ht="15.75" customHeight="1">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spans="1:26" ht="15.75" customHeight="1">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spans="1:26" ht="15.75" customHeight="1">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spans="1:26" ht="15.75" customHeight="1">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spans="1:26" ht="15.75" customHeight="1">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spans="1:26" ht="15.75" customHeight="1">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spans="1:26" ht="15.75" customHeight="1">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spans="1:26" ht="15.75" customHeight="1">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spans="1:26" ht="15.75" customHeight="1">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spans="1:26" ht="15.75" customHeight="1">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spans="1:26" ht="15.75" customHeight="1">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spans="1:26" ht="15.75" customHeight="1">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spans="1:26" ht="15.75" customHeight="1">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spans="1:26" ht="15.75" customHeight="1">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spans="1:26" ht="15.75" customHeight="1">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spans="1:26" ht="15.75" customHeight="1">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spans="1:26" ht="15.75" customHeight="1">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spans="1:26" ht="15.75" customHeight="1">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spans="1:26" ht="15.75" customHeight="1">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spans="1:26" ht="15.75" customHeight="1">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spans="1:26" ht="15.75" customHeight="1">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spans="1:26" ht="15.75" customHeight="1">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spans="1:26" ht="15.75" customHeight="1">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spans="1:26" ht="15.75" customHeight="1">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spans="1:26" ht="15.75" customHeight="1">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spans="1:26" ht="15.75" customHeight="1">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spans="1:26" ht="15.75" customHeight="1">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spans="1:26" ht="15.75" customHeight="1">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spans="1:26" ht="15.75" customHeight="1">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spans="1:26" ht="15.75" customHeight="1">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spans="1:26" ht="15.75" customHeight="1">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spans="1:26" ht="15.75" customHeight="1">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spans="1:26" ht="15.75" customHeight="1">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spans="1:26" ht="15.75" customHeight="1">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spans="1:26" ht="15.75" customHeight="1">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spans="1:26" ht="15.75" customHeight="1">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spans="1:26" ht="15.75" customHeight="1">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spans="1:26" ht="15.75" customHeight="1">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spans="1:26" ht="15.75" customHeight="1">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spans="1:26" ht="15.75" customHeight="1">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spans="1:26" ht="15.75" customHeight="1">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spans="1:26" ht="15.75" customHeight="1">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spans="1:26" ht="15.75" customHeight="1">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spans="1:26" ht="15.75" customHeight="1">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spans="1:26" ht="15.75" customHeight="1">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spans="1:26" ht="15.75" customHeight="1">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spans="1:26" ht="15.75" customHeight="1">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spans="1:26" ht="15.75" customHeight="1">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spans="1:26" ht="15.75" customHeight="1">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spans="1:26" ht="15.75" customHeight="1">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spans="1:26" ht="15.75" customHeight="1">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spans="1:26" ht="15.75" customHeight="1">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spans="1:26" ht="15.75" customHeight="1">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spans="1:26" ht="15.75" customHeight="1">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spans="1:26" ht="15.75" customHeight="1">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spans="1:26" ht="15.75" customHeight="1">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spans="1:26" ht="15.75" customHeight="1">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spans="1:26" ht="15.75" customHeight="1">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spans="1:26" ht="15.75" customHeight="1">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spans="1:26" ht="15.75" customHeight="1">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spans="1:26" ht="15.75" customHeight="1">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spans="1:26" ht="15.75" customHeight="1">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spans="1:26" ht="15.75" customHeight="1">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spans="1:26" ht="15.75" customHeight="1">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spans="1:26" ht="15.75" customHeight="1">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spans="1:26" ht="15.75" customHeight="1">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spans="1:26" ht="15.75" customHeight="1">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spans="1:26" ht="15.75" customHeight="1">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spans="1:26" ht="15.75" customHeight="1">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spans="1:26" ht="15.75" customHeight="1">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spans="1:26" ht="15.75" customHeight="1">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spans="1:26" ht="15.75" customHeight="1">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spans="1:26" ht="15.75" customHeight="1">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spans="1:26" ht="15.75" customHeight="1">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spans="1:26" ht="15.75" customHeight="1">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spans="1:26" ht="15.75" customHeight="1">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spans="1:26" ht="15.75" customHeight="1">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spans="1:26" ht="15.75" customHeight="1">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spans="1:26" ht="15.75" customHeight="1">
      <c r="A981" s="74"/>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spans="1:26" ht="15.75" customHeight="1">
      <c r="A982" s="74"/>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spans="1:26" ht="15.75" customHeight="1">
      <c r="A983" s="74"/>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spans="1:26" ht="15.75" customHeight="1">
      <c r="A984" s="74"/>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spans="1:26" ht="15.75" customHeight="1">
      <c r="A985" s="74"/>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spans="1:26" ht="15.75" customHeight="1">
      <c r="A986" s="74"/>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spans="1:26" ht="15.75" customHeight="1">
      <c r="A987" s="74"/>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spans="1:26" ht="15.75" customHeight="1">
      <c r="A988" s="74"/>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spans="1:26" ht="15.75" customHeight="1">
      <c r="A989" s="74"/>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spans="1:26" ht="15.75" customHeight="1">
      <c r="A990" s="74"/>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spans="1:26" ht="15.75" customHeight="1">
      <c r="A991" s="74"/>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spans="1:26" ht="15.75" customHeight="1">
      <c r="A992" s="74"/>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spans="1:26" ht="15.75" customHeight="1">
      <c r="A993" s="74"/>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spans="1:26" ht="15.75" customHeight="1">
      <c r="A994" s="74"/>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spans="1:26" ht="15.75" customHeight="1">
      <c r="A995" s="74"/>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spans="1:26" ht="15.75" customHeight="1">
      <c r="A996" s="74"/>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spans="1:26" ht="15.75" customHeight="1">
      <c r="A997" s="74"/>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spans="1:26" ht="15.75" customHeight="1">
      <c r="A998" s="74"/>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spans="1:26" ht="15.75" customHeight="1">
      <c r="A999" s="74"/>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spans="1:26" ht="15.75" customHeight="1">
      <c r="A1000" s="74"/>
      <c r="B1000" s="74"/>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sheetData>
  <conditionalFormatting sqref="A1:Z1000">
    <cfRule type="containsBlanks" dxfId="10" priority="1">
      <formula>LEN(TRIM(A1))=0</formula>
    </cfRule>
  </conditionalFormatting>
  <pageMargins left="0.7" right="0.7" top="0.75" bottom="0.75" header="0" footer="0"/>
  <pageSetup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E1004"/>
  <sheetViews>
    <sheetView workbookViewId="0"/>
  </sheetViews>
  <sheetFormatPr defaultColWidth="14.44140625" defaultRowHeight="15" customHeight="1"/>
  <cols>
    <col min="1" max="1" width="7.44140625" customWidth="1"/>
    <col min="2" max="2" width="3.5546875" customWidth="1"/>
    <col min="3" max="3" width="35.88671875" customWidth="1"/>
    <col min="4" max="4" width="4.44140625" customWidth="1"/>
    <col min="5" max="5" width="7.44140625" customWidth="1"/>
    <col min="6" max="6" width="4.6640625" customWidth="1"/>
    <col min="7" max="7" width="37.109375" customWidth="1"/>
    <col min="8" max="8" width="4.44140625" customWidth="1"/>
    <col min="9" max="9" width="5.109375" customWidth="1"/>
    <col min="10" max="10" width="7.44140625" customWidth="1"/>
    <col min="11" max="11" width="5.6640625" customWidth="1"/>
    <col min="12" max="12" width="17.109375" customWidth="1"/>
    <col min="13" max="13" width="4.44140625" customWidth="1"/>
    <col min="14" max="14" width="19" customWidth="1"/>
  </cols>
  <sheetData>
    <row r="1" spans="1:31">
      <c r="A1" s="80" t="s">
        <v>601</v>
      </c>
      <c r="B1" s="80"/>
      <c r="C1" s="80" t="s">
        <v>602</v>
      </c>
      <c r="D1" s="80" t="s">
        <v>603</v>
      </c>
      <c r="E1" s="80" t="s">
        <v>601</v>
      </c>
      <c r="F1" s="80"/>
      <c r="G1" s="80" t="s">
        <v>602</v>
      </c>
      <c r="H1" s="81" t="s">
        <v>603</v>
      </c>
      <c r="I1" s="82"/>
      <c r="J1" s="80" t="s">
        <v>601</v>
      </c>
      <c r="K1" s="80"/>
      <c r="L1" s="80" t="s">
        <v>602</v>
      </c>
      <c r="M1" s="81" t="s">
        <v>603</v>
      </c>
      <c r="N1" s="74"/>
      <c r="O1" s="74"/>
      <c r="P1" s="74"/>
      <c r="Q1" s="74"/>
      <c r="R1" s="74"/>
      <c r="S1" s="74"/>
      <c r="T1" s="74"/>
      <c r="U1" s="74"/>
      <c r="V1" s="74"/>
      <c r="W1" s="74"/>
      <c r="X1" s="74"/>
      <c r="Y1" s="74"/>
      <c r="Z1" s="74"/>
      <c r="AA1" s="74"/>
      <c r="AB1" s="74"/>
      <c r="AC1" s="74"/>
      <c r="AD1" s="74"/>
      <c r="AE1" s="74"/>
    </row>
    <row r="2" spans="1:31">
      <c r="A2" s="73">
        <v>1</v>
      </c>
      <c r="B2" s="73">
        <f ca="1">70*(TownSheet!D22)</f>
        <v>79.099999999999994</v>
      </c>
      <c r="C2" s="73" t="s">
        <v>604</v>
      </c>
      <c r="D2" s="73">
        <v>0</v>
      </c>
      <c r="E2" s="73">
        <v>1</v>
      </c>
      <c r="F2" s="73">
        <f ca="1">80*(TownSheet!D22)</f>
        <v>90.399999999999991</v>
      </c>
      <c r="G2" s="73" t="s">
        <v>604</v>
      </c>
      <c r="H2" s="75">
        <v>0</v>
      </c>
      <c r="I2" s="82"/>
      <c r="J2" s="73">
        <v>1</v>
      </c>
      <c r="K2" s="73">
        <f ca="1">30*(TownSheet!D22)</f>
        <v>33.9</v>
      </c>
      <c r="L2" s="73" t="s">
        <v>604</v>
      </c>
      <c r="M2" s="75">
        <v>0</v>
      </c>
      <c r="N2" s="74"/>
      <c r="O2" s="74"/>
      <c r="P2" s="74"/>
      <c r="Q2" s="74"/>
      <c r="R2" s="74"/>
      <c r="S2" s="74"/>
      <c r="T2" s="74"/>
      <c r="U2" s="74"/>
      <c r="V2" s="74"/>
      <c r="W2" s="74"/>
      <c r="X2" s="74"/>
      <c r="Y2" s="74"/>
      <c r="Z2" s="74"/>
      <c r="AA2" s="74"/>
      <c r="AB2" s="74"/>
      <c r="AC2" s="74"/>
      <c r="AD2" s="74"/>
      <c r="AE2" s="74"/>
    </row>
    <row r="3" spans="1:31">
      <c r="A3" s="73">
        <f t="shared" ref="A3:A105" ca="1" si="0">(A2+B2)</f>
        <v>80.099999999999994</v>
      </c>
      <c r="B3" s="73">
        <v>1</v>
      </c>
      <c r="C3" s="73" t="s">
        <v>605</v>
      </c>
      <c r="D3" s="75">
        <v>0.03</v>
      </c>
      <c r="E3" s="73">
        <f ca="1">(E2+F2)</f>
        <v>91.399999999999991</v>
      </c>
      <c r="F3" s="73">
        <v>1</v>
      </c>
      <c r="G3" s="73" t="s">
        <v>606</v>
      </c>
      <c r="H3" s="83">
        <v>0.3</v>
      </c>
      <c r="I3" s="82"/>
      <c r="J3" s="73">
        <f t="shared" ref="J3:J11" ca="1" si="1">SUM(J2:K2)</f>
        <v>34.9</v>
      </c>
      <c r="K3" s="73">
        <v>8</v>
      </c>
      <c r="L3" s="73" t="s">
        <v>607</v>
      </c>
      <c r="M3" s="73">
        <v>0.1</v>
      </c>
      <c r="N3" s="74"/>
      <c r="O3" s="74"/>
      <c r="P3" s="74"/>
      <c r="Q3" s="74"/>
      <c r="R3" s="74"/>
      <c r="S3" s="74"/>
      <c r="T3" s="74"/>
      <c r="U3" s="74"/>
      <c r="V3" s="74"/>
      <c r="W3" s="74"/>
      <c r="X3" s="74"/>
      <c r="Y3" s="74"/>
      <c r="Z3" s="74"/>
      <c r="AA3" s="74"/>
      <c r="AB3" s="74"/>
      <c r="AC3" s="74"/>
      <c r="AD3" s="74"/>
      <c r="AE3" s="74"/>
    </row>
    <row r="4" spans="1:31">
      <c r="A4" s="73">
        <f t="shared" ca="1" si="0"/>
        <v>81.099999999999994</v>
      </c>
      <c r="B4" s="73">
        <v>1</v>
      </c>
      <c r="C4" s="73" t="s">
        <v>608</v>
      </c>
      <c r="D4" s="73">
        <v>0.03</v>
      </c>
      <c r="E4" s="73">
        <f t="shared" ref="E4:E90" ca="1" si="2">(E3+1)</f>
        <v>92.399999999999991</v>
      </c>
      <c r="F4" s="73">
        <v>1</v>
      </c>
      <c r="G4" s="73" t="s">
        <v>609</v>
      </c>
      <c r="H4" s="83">
        <v>0.5</v>
      </c>
      <c r="I4" s="82"/>
      <c r="J4" s="73">
        <f t="shared" ca="1" si="1"/>
        <v>42.9</v>
      </c>
      <c r="K4" s="73">
        <v>20</v>
      </c>
      <c r="L4" s="73" t="s">
        <v>610</v>
      </c>
      <c r="M4" s="73">
        <v>0.17</v>
      </c>
      <c r="N4" s="74"/>
      <c r="O4" s="74"/>
      <c r="P4" s="74"/>
      <c r="Q4" s="74"/>
      <c r="R4" s="74"/>
      <c r="S4" s="74"/>
      <c r="T4" s="74"/>
      <c r="U4" s="74"/>
      <c r="V4" s="74"/>
      <c r="W4" s="74"/>
      <c r="X4" s="74"/>
      <c r="Y4" s="74"/>
      <c r="Z4" s="74"/>
      <c r="AA4" s="74"/>
      <c r="AB4" s="74"/>
      <c r="AC4" s="74"/>
      <c r="AD4" s="74"/>
      <c r="AE4" s="74"/>
    </row>
    <row r="5" spans="1:31">
      <c r="A5" s="73">
        <f t="shared" ca="1" si="0"/>
        <v>82.1</v>
      </c>
      <c r="B5" s="73">
        <v>1</v>
      </c>
      <c r="C5" s="73" t="s">
        <v>611</v>
      </c>
      <c r="D5" s="73">
        <v>0.05</v>
      </c>
      <c r="E5" s="73">
        <f t="shared" ca="1" si="2"/>
        <v>93.399999999999991</v>
      </c>
      <c r="F5" s="73">
        <v>1</v>
      </c>
      <c r="G5" s="73" t="s">
        <v>612</v>
      </c>
      <c r="H5" s="83">
        <v>0.4</v>
      </c>
      <c r="I5" s="82"/>
      <c r="J5" s="73">
        <f t="shared" ca="1" si="1"/>
        <v>62.9</v>
      </c>
      <c r="K5" s="73">
        <v>4</v>
      </c>
      <c r="L5" s="73" t="s">
        <v>613</v>
      </c>
      <c r="M5" s="73">
        <v>0.35</v>
      </c>
      <c r="N5" s="74"/>
      <c r="O5" s="74"/>
      <c r="P5" s="74"/>
      <c r="Q5" s="74"/>
      <c r="R5" s="74"/>
      <c r="S5" s="74"/>
      <c r="T5" s="74"/>
      <c r="U5" s="74"/>
      <c r="V5" s="74"/>
      <c r="W5" s="74"/>
      <c r="X5" s="74"/>
      <c r="Y5" s="74"/>
      <c r="Z5" s="74"/>
      <c r="AA5" s="74"/>
      <c r="AB5" s="74"/>
      <c r="AC5" s="74"/>
      <c r="AD5" s="74"/>
      <c r="AE5" s="74"/>
    </row>
    <row r="6" spans="1:31">
      <c r="A6" s="73">
        <f t="shared" ca="1" si="0"/>
        <v>83.1</v>
      </c>
      <c r="B6" s="73">
        <v>1</v>
      </c>
      <c r="C6" s="73" t="s">
        <v>614</v>
      </c>
      <c r="D6" s="73">
        <v>0.05</v>
      </c>
      <c r="E6" s="73">
        <f t="shared" ca="1" si="2"/>
        <v>94.399999999999991</v>
      </c>
      <c r="F6" s="73">
        <v>1</v>
      </c>
      <c r="G6" s="73" t="s">
        <v>615</v>
      </c>
      <c r="H6" s="83">
        <v>0.1</v>
      </c>
      <c r="I6" s="82"/>
      <c r="J6" s="73">
        <f t="shared" ca="1" si="1"/>
        <v>66.900000000000006</v>
      </c>
      <c r="K6" s="73">
        <v>2</v>
      </c>
      <c r="L6" s="73" t="s">
        <v>616</v>
      </c>
      <c r="M6" s="73">
        <v>0.5</v>
      </c>
      <c r="N6" s="74"/>
      <c r="O6" s="74"/>
      <c r="P6" s="74"/>
      <c r="Q6" s="74"/>
      <c r="R6" s="74"/>
      <c r="S6" s="74"/>
      <c r="T6" s="74"/>
      <c r="U6" s="74"/>
      <c r="V6" s="74"/>
      <c r="W6" s="74"/>
      <c r="X6" s="74"/>
      <c r="Y6" s="74"/>
      <c r="Z6" s="74"/>
      <c r="AA6" s="74"/>
      <c r="AB6" s="74"/>
      <c r="AC6" s="74"/>
      <c r="AD6" s="74"/>
      <c r="AE6" s="74"/>
    </row>
    <row r="7" spans="1:31">
      <c r="A7" s="73">
        <f t="shared" ca="1" si="0"/>
        <v>84.1</v>
      </c>
      <c r="B7" s="73">
        <v>1</v>
      </c>
      <c r="C7" s="73" t="s">
        <v>617</v>
      </c>
      <c r="D7" s="73">
        <v>0.02</v>
      </c>
      <c r="E7" s="73">
        <f t="shared" ca="1" si="2"/>
        <v>95.399999999999991</v>
      </c>
      <c r="F7" s="73">
        <v>1</v>
      </c>
      <c r="G7" s="73" t="s">
        <v>618</v>
      </c>
      <c r="H7" s="83">
        <v>0.3</v>
      </c>
      <c r="I7" s="82"/>
      <c r="J7" s="73">
        <f t="shared" ca="1" si="1"/>
        <v>68.900000000000006</v>
      </c>
      <c r="K7" s="73">
        <v>10</v>
      </c>
      <c r="L7" s="73" t="s">
        <v>619</v>
      </c>
      <c r="M7" s="73">
        <v>0.05</v>
      </c>
      <c r="N7" s="74"/>
      <c r="O7" s="74"/>
      <c r="P7" s="74"/>
      <c r="Q7" s="74"/>
      <c r="R7" s="74"/>
      <c r="S7" s="74"/>
      <c r="T7" s="74"/>
      <c r="U7" s="74"/>
      <c r="V7" s="74"/>
      <c r="W7" s="74"/>
      <c r="X7" s="74"/>
      <c r="Y7" s="74"/>
      <c r="Z7" s="74"/>
      <c r="AA7" s="74"/>
      <c r="AB7" s="74"/>
      <c r="AC7" s="74"/>
      <c r="AD7" s="74"/>
      <c r="AE7" s="74"/>
    </row>
    <row r="8" spans="1:31">
      <c r="A8" s="73">
        <f t="shared" ca="1" si="0"/>
        <v>85.1</v>
      </c>
      <c r="B8" s="73">
        <v>1</v>
      </c>
      <c r="C8" s="73" t="s">
        <v>620</v>
      </c>
      <c r="D8" s="73">
        <v>0.01</v>
      </c>
      <c r="E8" s="73">
        <f t="shared" ca="1" si="2"/>
        <v>96.399999999999991</v>
      </c>
      <c r="F8" s="73">
        <v>1</v>
      </c>
      <c r="G8" s="73" t="s">
        <v>621</v>
      </c>
      <c r="H8" s="83">
        <v>0.2</v>
      </c>
      <c r="I8" s="82"/>
      <c r="J8" s="73">
        <f t="shared" ca="1" si="1"/>
        <v>78.900000000000006</v>
      </c>
      <c r="K8" s="73">
        <v>8</v>
      </c>
      <c r="L8" s="73" t="s">
        <v>622</v>
      </c>
      <c r="M8" s="73">
        <v>0.3</v>
      </c>
      <c r="N8" s="74"/>
      <c r="O8" s="74"/>
      <c r="P8" s="74"/>
      <c r="Q8" s="74"/>
      <c r="R8" s="74"/>
      <c r="S8" s="74"/>
      <c r="T8" s="74"/>
      <c r="U8" s="74"/>
      <c r="V8" s="74"/>
      <c r="W8" s="74"/>
      <c r="X8" s="74"/>
      <c r="Y8" s="74"/>
      <c r="Z8" s="74"/>
      <c r="AA8" s="74"/>
      <c r="AB8" s="74"/>
      <c r="AC8" s="74"/>
      <c r="AD8" s="74"/>
      <c r="AE8" s="74"/>
    </row>
    <row r="9" spans="1:31">
      <c r="A9" s="73">
        <f t="shared" ca="1" si="0"/>
        <v>86.1</v>
      </c>
      <c r="B9" s="73">
        <v>1</v>
      </c>
      <c r="C9" s="73" t="s">
        <v>623</v>
      </c>
      <c r="D9" s="73">
        <v>0.05</v>
      </c>
      <c r="E9" s="73">
        <f t="shared" ca="1" si="2"/>
        <v>97.399999999999991</v>
      </c>
      <c r="F9" s="73">
        <v>1</v>
      </c>
      <c r="G9" s="73" t="s">
        <v>624</v>
      </c>
      <c r="H9" s="83">
        <v>0.2</v>
      </c>
      <c r="I9" s="82"/>
      <c r="J9" s="73">
        <f t="shared" ca="1" si="1"/>
        <v>86.9</v>
      </c>
      <c r="K9" s="73">
        <v>4</v>
      </c>
      <c r="L9" s="73" t="s">
        <v>625</v>
      </c>
      <c r="M9" s="73">
        <v>0.5</v>
      </c>
      <c r="N9" s="74"/>
      <c r="O9" s="74"/>
      <c r="P9" s="74"/>
      <c r="Q9" s="74"/>
      <c r="R9" s="74"/>
      <c r="S9" s="74"/>
      <c r="T9" s="74"/>
      <c r="U9" s="74"/>
      <c r="V9" s="74"/>
      <c r="W9" s="74"/>
      <c r="X9" s="74"/>
      <c r="Y9" s="74"/>
      <c r="Z9" s="74"/>
      <c r="AA9" s="74"/>
      <c r="AB9" s="74"/>
      <c r="AC9" s="74"/>
      <c r="AD9" s="74"/>
      <c r="AE9" s="74"/>
    </row>
    <row r="10" spans="1:31">
      <c r="A10" s="73">
        <f t="shared" ca="1" si="0"/>
        <v>87.1</v>
      </c>
      <c r="B10" s="73">
        <v>1</v>
      </c>
      <c r="C10" s="73" t="s">
        <v>626</v>
      </c>
      <c r="D10" s="73">
        <v>0.05</v>
      </c>
      <c r="E10" s="73">
        <f t="shared" ca="1" si="2"/>
        <v>98.399999999999991</v>
      </c>
      <c r="F10" s="73">
        <v>1</v>
      </c>
      <c r="G10" s="73" t="s">
        <v>627</v>
      </c>
      <c r="H10" s="83">
        <v>0.4</v>
      </c>
      <c r="I10" s="82"/>
      <c r="J10" s="73">
        <f t="shared" ca="1" si="1"/>
        <v>90.9</v>
      </c>
      <c r="K10" s="73">
        <v>4</v>
      </c>
      <c r="L10" s="73" t="s">
        <v>628</v>
      </c>
      <c r="M10" s="73">
        <v>1</v>
      </c>
      <c r="N10" s="74"/>
      <c r="O10" s="74"/>
      <c r="P10" s="74"/>
      <c r="Q10" s="74"/>
      <c r="R10" s="74"/>
      <c r="S10" s="74"/>
      <c r="T10" s="74"/>
      <c r="U10" s="74"/>
      <c r="V10" s="74"/>
      <c r="W10" s="74"/>
      <c r="X10" s="74"/>
      <c r="Y10" s="74"/>
      <c r="Z10" s="74"/>
      <c r="AA10" s="74"/>
      <c r="AB10" s="74"/>
      <c r="AC10" s="74"/>
      <c r="AD10" s="74"/>
      <c r="AE10" s="74"/>
    </row>
    <row r="11" spans="1:31">
      <c r="A11" s="73">
        <f t="shared" ca="1" si="0"/>
        <v>88.1</v>
      </c>
      <c r="B11" s="73">
        <v>1</v>
      </c>
      <c r="C11" s="73" t="s">
        <v>629</v>
      </c>
      <c r="D11" s="73">
        <v>0.01</v>
      </c>
      <c r="E11" s="73">
        <f t="shared" ca="1" si="2"/>
        <v>99.399999999999991</v>
      </c>
      <c r="F11" s="73">
        <v>1</v>
      </c>
      <c r="G11" s="73" t="s">
        <v>630</v>
      </c>
      <c r="H11" s="83">
        <v>0.1</v>
      </c>
      <c r="I11" s="82"/>
      <c r="J11" s="73">
        <f t="shared" ca="1" si="1"/>
        <v>94.9</v>
      </c>
      <c r="K11" s="73">
        <v>4</v>
      </c>
      <c r="L11" s="73" t="s">
        <v>631</v>
      </c>
      <c r="M11" s="73">
        <v>0.5</v>
      </c>
      <c r="N11" s="74"/>
      <c r="O11" s="74"/>
      <c r="P11" s="74"/>
      <c r="Q11" s="74"/>
      <c r="R11" s="74"/>
      <c r="S11" s="74"/>
      <c r="T11" s="74"/>
      <c r="U11" s="74"/>
      <c r="V11" s="74"/>
      <c r="W11" s="74"/>
      <c r="X11" s="74"/>
      <c r="Y11" s="74"/>
      <c r="Z11" s="74"/>
      <c r="AA11" s="74"/>
      <c r="AB11" s="74"/>
      <c r="AC11" s="74"/>
      <c r="AD11" s="74"/>
      <c r="AE11" s="74"/>
    </row>
    <row r="12" spans="1:31">
      <c r="A12" s="73">
        <f t="shared" ca="1" si="0"/>
        <v>89.1</v>
      </c>
      <c r="B12" s="73">
        <v>1</v>
      </c>
      <c r="C12" s="73" t="s">
        <v>632</v>
      </c>
      <c r="D12" s="73">
        <v>0.05</v>
      </c>
      <c r="E12" s="73">
        <f t="shared" ca="1" si="2"/>
        <v>100.39999999999999</v>
      </c>
      <c r="F12" s="73">
        <v>1</v>
      </c>
      <c r="G12" s="73" t="s">
        <v>633</v>
      </c>
      <c r="H12" s="83">
        <v>0.2</v>
      </c>
      <c r="I12" s="74"/>
      <c r="J12" s="74"/>
      <c r="K12" s="74"/>
      <c r="L12" s="74"/>
      <c r="M12" s="74"/>
      <c r="N12" s="74"/>
      <c r="O12" s="74"/>
      <c r="P12" s="74"/>
      <c r="Q12" s="74"/>
      <c r="R12" s="74"/>
      <c r="S12" s="74"/>
      <c r="T12" s="74"/>
      <c r="U12" s="74"/>
      <c r="V12" s="74"/>
      <c r="W12" s="74"/>
      <c r="X12" s="74"/>
      <c r="Y12" s="74"/>
      <c r="Z12" s="74"/>
      <c r="AA12" s="74"/>
      <c r="AB12" s="74"/>
      <c r="AC12" s="74"/>
      <c r="AD12" s="74"/>
      <c r="AE12" s="74"/>
    </row>
    <row r="13" spans="1:31">
      <c r="A13" s="73">
        <f t="shared" ca="1" si="0"/>
        <v>90.1</v>
      </c>
      <c r="B13" s="73">
        <v>1</v>
      </c>
      <c r="C13" s="73" t="s">
        <v>634</v>
      </c>
      <c r="D13" s="73">
        <v>0.05</v>
      </c>
      <c r="E13" s="73">
        <f t="shared" ca="1" si="2"/>
        <v>101.39999999999999</v>
      </c>
      <c r="F13" s="73">
        <v>1</v>
      </c>
      <c r="G13" s="73" t="s">
        <v>635</v>
      </c>
      <c r="H13" s="83">
        <v>0.1</v>
      </c>
      <c r="I13" s="74"/>
      <c r="J13" s="74"/>
      <c r="K13" s="74"/>
      <c r="L13" s="74"/>
      <c r="M13" s="74"/>
      <c r="N13" s="74"/>
      <c r="O13" s="74"/>
      <c r="P13" s="74"/>
      <c r="Q13" s="74"/>
      <c r="R13" s="74"/>
      <c r="S13" s="74"/>
      <c r="T13" s="74"/>
      <c r="U13" s="74"/>
      <c r="V13" s="74"/>
      <c r="W13" s="74"/>
      <c r="X13" s="74"/>
      <c r="Y13" s="74"/>
      <c r="Z13" s="74"/>
      <c r="AA13" s="74"/>
      <c r="AB13" s="74"/>
      <c r="AC13" s="74"/>
      <c r="AD13" s="74"/>
      <c r="AE13" s="74"/>
    </row>
    <row r="14" spans="1:31">
      <c r="A14" s="73">
        <f t="shared" ca="1" si="0"/>
        <v>91.1</v>
      </c>
      <c r="B14" s="73">
        <v>1</v>
      </c>
      <c r="C14" s="73" t="s">
        <v>636</v>
      </c>
      <c r="D14" s="73">
        <v>0.03</v>
      </c>
      <c r="E14" s="73">
        <f t="shared" ca="1" si="2"/>
        <v>102.39999999999999</v>
      </c>
      <c r="F14" s="73">
        <v>1</v>
      </c>
      <c r="G14" s="73" t="s">
        <v>637</v>
      </c>
      <c r="H14" s="83">
        <v>0.5</v>
      </c>
      <c r="I14" s="74"/>
      <c r="J14" s="74"/>
      <c r="K14" s="74"/>
      <c r="L14" s="74"/>
      <c r="M14" s="74"/>
      <c r="N14" s="74"/>
      <c r="O14" s="74"/>
      <c r="P14" s="74"/>
      <c r="Q14" s="74"/>
      <c r="R14" s="74"/>
      <c r="S14" s="74"/>
      <c r="T14" s="74"/>
      <c r="U14" s="74"/>
      <c r="V14" s="74"/>
      <c r="W14" s="74"/>
      <c r="X14" s="74"/>
      <c r="Y14" s="74"/>
      <c r="Z14" s="74"/>
      <c r="AA14" s="74"/>
      <c r="AB14" s="74"/>
      <c r="AC14" s="74"/>
      <c r="AD14" s="74"/>
      <c r="AE14" s="74"/>
    </row>
    <row r="15" spans="1:31">
      <c r="A15" s="73">
        <f t="shared" ca="1" si="0"/>
        <v>92.1</v>
      </c>
      <c r="B15" s="73">
        <v>1</v>
      </c>
      <c r="C15" s="73" t="s">
        <v>638</v>
      </c>
      <c r="D15" s="73">
        <v>0.05</v>
      </c>
      <c r="E15" s="73">
        <f t="shared" ca="1" si="2"/>
        <v>103.39999999999999</v>
      </c>
      <c r="F15" s="73">
        <v>1</v>
      </c>
      <c r="G15" s="73" t="s">
        <v>639</v>
      </c>
      <c r="H15" s="83">
        <v>1</v>
      </c>
      <c r="I15" s="74"/>
      <c r="J15" s="74"/>
      <c r="K15" s="74"/>
      <c r="L15" s="74"/>
      <c r="M15" s="74"/>
      <c r="N15" s="74"/>
      <c r="O15" s="74"/>
      <c r="P15" s="74"/>
      <c r="Q15" s="74"/>
      <c r="R15" s="74"/>
      <c r="S15" s="74"/>
      <c r="T15" s="74"/>
      <c r="U15" s="74"/>
      <c r="V15" s="74"/>
      <c r="W15" s="74"/>
      <c r="X15" s="74"/>
      <c r="Y15" s="74"/>
      <c r="Z15" s="74"/>
      <c r="AA15" s="74"/>
      <c r="AB15" s="74"/>
      <c r="AC15" s="74"/>
      <c r="AD15" s="74"/>
      <c r="AE15" s="74"/>
    </row>
    <row r="16" spans="1:31">
      <c r="A16" s="73">
        <f t="shared" ca="1" si="0"/>
        <v>93.1</v>
      </c>
      <c r="B16" s="73">
        <v>1</v>
      </c>
      <c r="C16" s="73" t="s">
        <v>640</v>
      </c>
      <c r="D16" s="73">
        <v>0.01</v>
      </c>
      <c r="E16" s="73">
        <f t="shared" ca="1" si="2"/>
        <v>104.39999999999999</v>
      </c>
      <c r="F16" s="73">
        <v>1</v>
      </c>
      <c r="G16" s="73" t="s">
        <v>641</v>
      </c>
      <c r="H16" s="83">
        <v>0.3</v>
      </c>
      <c r="I16" s="74"/>
      <c r="J16" s="74"/>
      <c r="K16" s="74"/>
      <c r="L16" s="74"/>
      <c r="M16" s="74"/>
      <c r="N16" s="74"/>
      <c r="O16" s="74"/>
      <c r="P16" s="74"/>
      <c r="Q16" s="74"/>
      <c r="R16" s="74"/>
      <c r="S16" s="74"/>
      <c r="T16" s="74"/>
      <c r="U16" s="74"/>
      <c r="V16" s="74"/>
      <c r="W16" s="74"/>
      <c r="X16" s="74"/>
      <c r="Y16" s="74"/>
      <c r="Z16" s="74"/>
      <c r="AA16" s="74"/>
      <c r="AB16" s="74"/>
      <c r="AC16" s="74"/>
      <c r="AD16" s="74"/>
      <c r="AE16" s="74"/>
    </row>
    <row r="17" spans="1:31">
      <c r="A17" s="73">
        <f t="shared" ca="1" si="0"/>
        <v>94.1</v>
      </c>
      <c r="B17" s="73">
        <v>1</v>
      </c>
      <c r="C17" s="73" t="s">
        <v>642</v>
      </c>
      <c r="D17" s="73">
        <v>0.05</v>
      </c>
      <c r="E17" s="73">
        <f t="shared" ca="1" si="2"/>
        <v>105.39999999999999</v>
      </c>
      <c r="F17" s="73">
        <v>1</v>
      </c>
      <c r="G17" s="73" t="s">
        <v>643</v>
      </c>
      <c r="H17" s="83">
        <v>0.5</v>
      </c>
      <c r="I17" s="74"/>
      <c r="J17" s="74"/>
      <c r="K17" s="74"/>
      <c r="L17" s="74"/>
      <c r="M17" s="74"/>
      <c r="N17" s="74"/>
      <c r="O17" s="74"/>
      <c r="P17" s="74"/>
      <c r="Q17" s="74"/>
      <c r="R17" s="74"/>
      <c r="S17" s="74"/>
      <c r="T17" s="74"/>
      <c r="U17" s="74"/>
      <c r="V17" s="74"/>
      <c r="W17" s="74"/>
      <c r="X17" s="74"/>
      <c r="Y17" s="74"/>
      <c r="Z17" s="74"/>
      <c r="AA17" s="74"/>
      <c r="AB17" s="74"/>
      <c r="AC17" s="74"/>
      <c r="AD17" s="74"/>
      <c r="AE17" s="74"/>
    </row>
    <row r="18" spans="1:31">
      <c r="A18" s="73">
        <f t="shared" ca="1" si="0"/>
        <v>95.1</v>
      </c>
      <c r="B18" s="73">
        <v>1</v>
      </c>
      <c r="C18" s="73" t="s">
        <v>644</v>
      </c>
      <c r="D18" s="73">
        <v>0.03</v>
      </c>
      <c r="E18" s="73">
        <f t="shared" ca="1" si="2"/>
        <v>106.39999999999999</v>
      </c>
      <c r="F18" s="73">
        <v>1</v>
      </c>
      <c r="G18" s="73" t="s">
        <v>645</v>
      </c>
      <c r="H18" s="83">
        <v>0.4</v>
      </c>
      <c r="I18" s="74"/>
      <c r="J18" s="74"/>
      <c r="K18" s="74"/>
      <c r="L18" s="74"/>
      <c r="M18" s="74"/>
      <c r="N18" s="74"/>
      <c r="O18" s="74"/>
      <c r="P18" s="74"/>
      <c r="Q18" s="74"/>
      <c r="R18" s="74"/>
      <c r="S18" s="74"/>
      <c r="T18" s="74"/>
      <c r="U18" s="74"/>
      <c r="V18" s="74"/>
      <c r="W18" s="74"/>
      <c r="X18" s="74"/>
      <c r="Y18" s="74"/>
      <c r="Z18" s="74"/>
      <c r="AA18" s="74"/>
      <c r="AB18" s="74"/>
      <c r="AC18" s="74"/>
      <c r="AD18" s="74"/>
      <c r="AE18" s="74"/>
    </row>
    <row r="19" spans="1:31">
      <c r="A19" s="73">
        <f t="shared" ca="1" si="0"/>
        <v>96.1</v>
      </c>
      <c r="B19" s="73">
        <v>1</v>
      </c>
      <c r="C19" s="73" t="s">
        <v>646</v>
      </c>
      <c r="D19" s="73">
        <v>0.05</v>
      </c>
      <c r="E19" s="73">
        <f t="shared" ca="1" si="2"/>
        <v>107.39999999999999</v>
      </c>
      <c r="F19" s="73">
        <v>1</v>
      </c>
      <c r="G19" s="73" t="s">
        <v>647</v>
      </c>
      <c r="H19" s="83">
        <v>0.1</v>
      </c>
      <c r="I19" s="74"/>
      <c r="J19" s="74"/>
      <c r="K19" s="74"/>
      <c r="L19" s="74"/>
      <c r="M19" s="74"/>
      <c r="N19" s="74"/>
      <c r="O19" s="74"/>
      <c r="P19" s="74"/>
      <c r="Q19" s="74"/>
      <c r="R19" s="74"/>
      <c r="S19" s="74"/>
      <c r="T19" s="74"/>
      <c r="U19" s="74"/>
      <c r="V19" s="74"/>
      <c r="W19" s="74"/>
      <c r="X19" s="74"/>
      <c r="Y19" s="74"/>
      <c r="Z19" s="74"/>
      <c r="AA19" s="74"/>
      <c r="AB19" s="74"/>
      <c r="AC19" s="74"/>
      <c r="AD19" s="74"/>
      <c r="AE19" s="74"/>
    </row>
    <row r="20" spans="1:31">
      <c r="A20" s="73">
        <f t="shared" ca="1" si="0"/>
        <v>97.1</v>
      </c>
      <c r="B20" s="73">
        <v>1</v>
      </c>
      <c r="C20" s="73" t="s">
        <v>648</v>
      </c>
      <c r="D20" s="73">
        <v>0.05</v>
      </c>
      <c r="E20" s="73">
        <f t="shared" ca="1" si="2"/>
        <v>108.39999999999999</v>
      </c>
      <c r="F20" s="73">
        <v>1</v>
      </c>
      <c r="G20" s="73" t="s">
        <v>649</v>
      </c>
      <c r="H20" s="83">
        <v>0.3</v>
      </c>
      <c r="I20" s="74"/>
      <c r="J20" s="74"/>
      <c r="K20" s="74"/>
      <c r="L20" s="74"/>
      <c r="M20" s="74"/>
      <c r="N20" s="74"/>
      <c r="O20" s="74"/>
      <c r="P20" s="74"/>
      <c r="Q20" s="74"/>
      <c r="R20" s="74"/>
      <c r="S20" s="74"/>
      <c r="T20" s="74"/>
      <c r="U20" s="74"/>
      <c r="V20" s="74"/>
      <c r="W20" s="74"/>
      <c r="X20" s="74"/>
      <c r="Y20" s="74"/>
      <c r="Z20" s="74"/>
      <c r="AA20" s="74"/>
      <c r="AB20" s="74"/>
      <c r="AC20" s="74"/>
      <c r="AD20" s="74"/>
      <c r="AE20" s="74"/>
    </row>
    <row r="21" spans="1:31">
      <c r="A21" s="73">
        <f t="shared" ca="1" si="0"/>
        <v>98.1</v>
      </c>
      <c r="B21" s="73">
        <v>1</v>
      </c>
      <c r="C21" s="73" t="s">
        <v>650</v>
      </c>
      <c r="D21" s="73">
        <v>0.03</v>
      </c>
      <c r="E21" s="73">
        <f t="shared" ca="1" si="2"/>
        <v>109.39999999999999</v>
      </c>
      <c r="F21" s="73">
        <v>1</v>
      </c>
      <c r="G21" s="73" t="s">
        <v>651</v>
      </c>
      <c r="H21" s="83">
        <v>0.2</v>
      </c>
      <c r="I21" s="74"/>
      <c r="J21" s="74"/>
      <c r="K21" s="74"/>
      <c r="L21" s="74"/>
      <c r="M21" s="74"/>
      <c r="N21" s="74"/>
      <c r="O21" s="74"/>
      <c r="P21" s="74"/>
      <c r="Q21" s="74"/>
      <c r="R21" s="74"/>
      <c r="S21" s="74"/>
      <c r="T21" s="74"/>
      <c r="U21" s="74"/>
      <c r="V21" s="74"/>
      <c r="W21" s="74"/>
      <c r="X21" s="74"/>
      <c r="Y21" s="74"/>
      <c r="Z21" s="74"/>
      <c r="AA21" s="74"/>
      <c r="AB21" s="74"/>
      <c r="AC21" s="74"/>
      <c r="AD21" s="74"/>
      <c r="AE21" s="74"/>
    </row>
    <row r="22" spans="1:31">
      <c r="A22" s="73">
        <f t="shared" ca="1" si="0"/>
        <v>99.1</v>
      </c>
      <c r="B22" s="73">
        <v>1</v>
      </c>
      <c r="C22" s="73" t="s">
        <v>652</v>
      </c>
      <c r="D22" s="73">
        <v>0.04</v>
      </c>
      <c r="E22" s="73">
        <f t="shared" ca="1" si="2"/>
        <v>110.39999999999999</v>
      </c>
      <c r="F22" s="73">
        <v>1</v>
      </c>
      <c r="G22" s="73" t="s">
        <v>653</v>
      </c>
      <c r="H22" s="83">
        <v>0.2</v>
      </c>
      <c r="I22" s="74"/>
      <c r="J22" s="74"/>
      <c r="K22" s="74"/>
      <c r="L22" s="74"/>
      <c r="M22" s="74"/>
      <c r="N22" s="74"/>
      <c r="O22" s="74"/>
      <c r="P22" s="74"/>
      <c r="Q22" s="74"/>
      <c r="R22" s="74"/>
      <c r="S22" s="74"/>
      <c r="T22" s="74"/>
      <c r="U22" s="74"/>
      <c r="V22" s="74"/>
      <c r="W22" s="74"/>
      <c r="X22" s="74"/>
      <c r="Y22" s="74"/>
      <c r="Z22" s="74"/>
      <c r="AA22" s="74"/>
      <c r="AB22" s="74"/>
      <c r="AC22" s="74"/>
      <c r="AD22" s="74"/>
      <c r="AE22" s="74"/>
    </row>
    <row r="23" spans="1:31">
      <c r="A23" s="73">
        <f t="shared" ca="1" si="0"/>
        <v>100.1</v>
      </c>
      <c r="B23" s="73">
        <v>1</v>
      </c>
      <c r="C23" s="73" t="s">
        <v>654</v>
      </c>
      <c r="D23" s="73">
        <v>0.02</v>
      </c>
      <c r="E23" s="73">
        <f t="shared" ca="1" si="2"/>
        <v>111.39999999999999</v>
      </c>
      <c r="F23" s="73">
        <v>1</v>
      </c>
      <c r="G23" s="73" t="s">
        <v>655</v>
      </c>
      <c r="H23" s="83">
        <v>0.4</v>
      </c>
      <c r="I23" s="74"/>
      <c r="J23" s="74"/>
      <c r="K23" s="74"/>
      <c r="L23" s="74"/>
      <c r="M23" s="74"/>
      <c r="N23" s="74"/>
      <c r="O23" s="74"/>
      <c r="P23" s="74"/>
      <c r="Q23" s="74"/>
      <c r="R23" s="74"/>
      <c r="S23" s="74"/>
      <c r="T23" s="74"/>
      <c r="U23" s="74"/>
      <c r="V23" s="74"/>
      <c r="W23" s="74"/>
      <c r="X23" s="74"/>
      <c r="Y23" s="74"/>
      <c r="Z23" s="74"/>
      <c r="AA23" s="74"/>
      <c r="AB23" s="74"/>
      <c r="AC23" s="74"/>
      <c r="AD23" s="74"/>
      <c r="AE23" s="74"/>
    </row>
    <row r="24" spans="1:31">
      <c r="A24" s="73">
        <f t="shared" ca="1" si="0"/>
        <v>101.1</v>
      </c>
      <c r="B24" s="73">
        <v>1</v>
      </c>
      <c r="C24" s="73" t="s">
        <v>656</v>
      </c>
      <c r="D24" s="73">
        <v>0.03</v>
      </c>
      <c r="E24" s="73">
        <f t="shared" ca="1" si="2"/>
        <v>112.39999999999999</v>
      </c>
      <c r="F24" s="73">
        <v>1</v>
      </c>
      <c r="G24" s="73" t="s">
        <v>657</v>
      </c>
      <c r="H24" s="83">
        <v>0.1</v>
      </c>
      <c r="I24" s="74"/>
      <c r="J24" s="74"/>
      <c r="K24" s="74"/>
      <c r="L24" s="74"/>
      <c r="M24" s="74"/>
      <c r="N24" s="74"/>
      <c r="O24" s="74"/>
      <c r="P24" s="74"/>
      <c r="Q24" s="74"/>
      <c r="R24" s="74"/>
      <c r="S24" s="74"/>
      <c r="T24" s="74"/>
      <c r="U24" s="74"/>
      <c r="V24" s="74"/>
      <c r="W24" s="74"/>
      <c r="X24" s="74"/>
      <c r="Y24" s="74"/>
      <c r="Z24" s="74"/>
      <c r="AA24" s="74"/>
      <c r="AB24" s="74"/>
      <c r="AC24" s="74"/>
      <c r="AD24" s="74"/>
      <c r="AE24" s="74"/>
    </row>
    <row r="25" spans="1:31">
      <c r="A25" s="73">
        <f t="shared" ca="1" si="0"/>
        <v>102.1</v>
      </c>
      <c r="B25" s="73">
        <v>1</v>
      </c>
      <c r="C25" s="73" t="s">
        <v>658</v>
      </c>
      <c r="D25" s="73">
        <v>0.03</v>
      </c>
      <c r="E25" s="73">
        <f t="shared" ca="1" si="2"/>
        <v>113.39999999999999</v>
      </c>
      <c r="F25" s="73">
        <v>1</v>
      </c>
      <c r="G25" s="73" t="s">
        <v>659</v>
      </c>
      <c r="H25" s="83">
        <v>0.2</v>
      </c>
      <c r="I25" s="74"/>
      <c r="J25" s="74"/>
      <c r="K25" s="74"/>
      <c r="L25" s="74"/>
      <c r="M25" s="74"/>
      <c r="N25" s="74"/>
      <c r="O25" s="74"/>
      <c r="P25" s="74"/>
      <c r="Q25" s="74"/>
      <c r="R25" s="74"/>
      <c r="S25" s="74"/>
      <c r="T25" s="74"/>
      <c r="U25" s="74"/>
      <c r="V25" s="74"/>
      <c r="W25" s="74"/>
      <c r="X25" s="74"/>
      <c r="Y25" s="74"/>
      <c r="Z25" s="74"/>
      <c r="AA25" s="74"/>
      <c r="AB25" s="74"/>
      <c r="AC25" s="74"/>
      <c r="AD25" s="74"/>
      <c r="AE25" s="74"/>
    </row>
    <row r="26" spans="1:31">
      <c r="A26" s="73">
        <f t="shared" ca="1" si="0"/>
        <v>103.1</v>
      </c>
      <c r="B26" s="73">
        <v>1</v>
      </c>
      <c r="C26" s="73" t="s">
        <v>660</v>
      </c>
      <c r="D26" s="73">
        <v>0.05</v>
      </c>
      <c r="E26" s="73">
        <f t="shared" ca="1" si="2"/>
        <v>114.39999999999999</v>
      </c>
      <c r="F26" s="73">
        <v>1</v>
      </c>
      <c r="G26" s="73" t="s">
        <v>661</v>
      </c>
      <c r="H26" s="83">
        <v>0.1</v>
      </c>
      <c r="I26" s="74"/>
      <c r="J26" s="74"/>
      <c r="K26" s="74"/>
      <c r="L26" s="74"/>
      <c r="M26" s="74"/>
      <c r="N26" s="74"/>
      <c r="O26" s="74"/>
      <c r="P26" s="74"/>
      <c r="Q26" s="74"/>
      <c r="R26" s="74"/>
      <c r="S26" s="74"/>
      <c r="T26" s="74"/>
      <c r="U26" s="74"/>
      <c r="V26" s="74"/>
      <c r="W26" s="74"/>
      <c r="X26" s="74"/>
      <c r="Y26" s="74"/>
      <c r="Z26" s="74"/>
      <c r="AA26" s="74"/>
      <c r="AB26" s="74"/>
      <c r="AC26" s="74"/>
      <c r="AD26" s="74"/>
      <c r="AE26" s="74"/>
    </row>
    <row r="27" spans="1:31">
      <c r="A27" s="73">
        <f t="shared" ca="1" si="0"/>
        <v>104.1</v>
      </c>
      <c r="B27" s="73">
        <v>1</v>
      </c>
      <c r="C27" s="73" t="s">
        <v>662</v>
      </c>
      <c r="D27" s="73">
        <v>0.01</v>
      </c>
      <c r="E27" s="73">
        <f t="shared" ca="1" si="2"/>
        <v>115.39999999999999</v>
      </c>
      <c r="F27" s="73">
        <v>1</v>
      </c>
      <c r="G27" s="73" t="s">
        <v>663</v>
      </c>
      <c r="H27" s="83">
        <v>0.5</v>
      </c>
      <c r="I27" s="74"/>
      <c r="J27" s="74"/>
      <c r="K27" s="74"/>
      <c r="L27" s="74"/>
      <c r="M27" s="74"/>
      <c r="N27" s="74"/>
      <c r="O27" s="74"/>
      <c r="P27" s="74"/>
      <c r="Q27" s="74"/>
      <c r="R27" s="74"/>
      <c r="S27" s="74"/>
      <c r="T27" s="74"/>
      <c r="U27" s="74"/>
      <c r="V27" s="74"/>
      <c r="W27" s="74"/>
      <c r="X27" s="74"/>
      <c r="Y27" s="74"/>
      <c r="Z27" s="74"/>
      <c r="AA27" s="74"/>
      <c r="AB27" s="74"/>
      <c r="AC27" s="74"/>
      <c r="AD27" s="74"/>
      <c r="AE27" s="74"/>
    </row>
    <row r="28" spans="1:31">
      <c r="A28" s="73">
        <f t="shared" ca="1" si="0"/>
        <v>105.1</v>
      </c>
      <c r="B28" s="73">
        <v>1</v>
      </c>
      <c r="C28" s="73" t="s">
        <v>664</v>
      </c>
      <c r="D28" s="73">
        <v>0.01</v>
      </c>
      <c r="E28" s="73">
        <f t="shared" ca="1" si="2"/>
        <v>116.39999999999999</v>
      </c>
      <c r="F28" s="73">
        <v>1</v>
      </c>
      <c r="G28" s="73" t="s">
        <v>665</v>
      </c>
      <c r="H28" s="83">
        <v>1</v>
      </c>
      <c r="I28" s="74"/>
      <c r="J28" s="74"/>
      <c r="K28" s="74"/>
      <c r="L28" s="74"/>
      <c r="M28" s="74"/>
      <c r="N28" s="74"/>
      <c r="O28" s="74"/>
      <c r="P28" s="74"/>
      <c r="Q28" s="74"/>
      <c r="R28" s="74"/>
      <c r="S28" s="74"/>
      <c r="T28" s="74"/>
      <c r="U28" s="74"/>
      <c r="V28" s="74"/>
      <c r="W28" s="74"/>
      <c r="X28" s="74"/>
      <c r="Y28" s="74"/>
      <c r="Z28" s="74"/>
      <c r="AA28" s="74"/>
      <c r="AB28" s="74"/>
      <c r="AC28" s="74"/>
      <c r="AD28" s="74"/>
      <c r="AE28" s="74"/>
    </row>
    <row r="29" spans="1:31">
      <c r="A29" s="73">
        <f t="shared" ca="1" si="0"/>
        <v>106.1</v>
      </c>
      <c r="B29" s="73">
        <v>1</v>
      </c>
      <c r="C29" s="73" t="s">
        <v>666</v>
      </c>
      <c r="D29" s="73">
        <v>0.02</v>
      </c>
      <c r="E29" s="73">
        <f t="shared" ca="1" si="2"/>
        <v>117.39999999999999</v>
      </c>
      <c r="F29" s="73">
        <v>1</v>
      </c>
      <c r="G29" s="73" t="s">
        <v>667</v>
      </c>
      <c r="H29" s="83">
        <v>0.3</v>
      </c>
      <c r="I29" s="74"/>
      <c r="J29" s="74"/>
      <c r="K29" s="74"/>
      <c r="L29" s="74"/>
      <c r="M29" s="74"/>
      <c r="N29" s="74"/>
      <c r="O29" s="74"/>
      <c r="P29" s="74"/>
      <c r="Q29" s="74"/>
      <c r="R29" s="74"/>
      <c r="S29" s="74"/>
      <c r="T29" s="74"/>
      <c r="U29" s="74"/>
      <c r="V29" s="74"/>
      <c r="W29" s="74"/>
      <c r="X29" s="74"/>
      <c r="Y29" s="74"/>
      <c r="Z29" s="74"/>
      <c r="AA29" s="74"/>
      <c r="AB29" s="74"/>
      <c r="AC29" s="74"/>
      <c r="AD29" s="74"/>
      <c r="AE29" s="74"/>
    </row>
    <row r="30" spans="1:31">
      <c r="A30" s="73">
        <f t="shared" ca="1" si="0"/>
        <v>107.1</v>
      </c>
      <c r="B30" s="73">
        <v>1</v>
      </c>
      <c r="C30" s="73" t="s">
        <v>668</v>
      </c>
      <c r="D30" s="73">
        <v>0.03</v>
      </c>
      <c r="E30" s="73">
        <f t="shared" ca="1" si="2"/>
        <v>118.39999999999999</v>
      </c>
      <c r="F30" s="73">
        <v>1</v>
      </c>
      <c r="G30" s="73" t="s">
        <v>669</v>
      </c>
      <c r="H30" s="83">
        <v>0.5</v>
      </c>
      <c r="I30" s="74"/>
      <c r="J30" s="74"/>
      <c r="K30" s="74"/>
      <c r="L30" s="74"/>
      <c r="M30" s="74"/>
      <c r="N30" s="74"/>
      <c r="O30" s="74"/>
      <c r="P30" s="74"/>
      <c r="Q30" s="74"/>
      <c r="R30" s="74"/>
      <c r="S30" s="74"/>
      <c r="T30" s="74"/>
      <c r="U30" s="74"/>
      <c r="V30" s="74"/>
      <c r="W30" s="74"/>
      <c r="X30" s="74"/>
      <c r="Y30" s="74"/>
      <c r="Z30" s="74"/>
      <c r="AA30" s="74"/>
      <c r="AB30" s="74"/>
      <c r="AC30" s="74"/>
      <c r="AD30" s="74"/>
      <c r="AE30" s="74"/>
    </row>
    <row r="31" spans="1:31">
      <c r="A31" s="73">
        <f t="shared" ca="1" si="0"/>
        <v>108.1</v>
      </c>
      <c r="B31" s="73">
        <v>1</v>
      </c>
      <c r="C31" s="73" t="s">
        <v>670</v>
      </c>
      <c r="D31" s="73">
        <v>0.05</v>
      </c>
      <c r="E31" s="73">
        <f t="shared" ca="1" si="2"/>
        <v>119.39999999999999</v>
      </c>
      <c r="F31" s="73">
        <v>1</v>
      </c>
      <c r="G31" s="73" t="s">
        <v>671</v>
      </c>
      <c r="H31" s="83">
        <v>0.4</v>
      </c>
      <c r="I31" s="74"/>
      <c r="J31" s="74"/>
      <c r="K31" s="74"/>
      <c r="L31" s="74"/>
      <c r="M31" s="74"/>
      <c r="N31" s="74"/>
      <c r="O31" s="74"/>
      <c r="P31" s="74"/>
      <c r="Q31" s="74"/>
      <c r="R31" s="74"/>
      <c r="S31" s="74"/>
      <c r="T31" s="74"/>
      <c r="U31" s="74"/>
      <c r="V31" s="74"/>
      <c r="W31" s="74"/>
      <c r="X31" s="74"/>
      <c r="Y31" s="74"/>
      <c r="Z31" s="74"/>
      <c r="AA31" s="74"/>
      <c r="AB31" s="74"/>
      <c r="AC31" s="74"/>
      <c r="AD31" s="74"/>
      <c r="AE31" s="74"/>
    </row>
    <row r="32" spans="1:31">
      <c r="A32" s="73">
        <f t="shared" ca="1" si="0"/>
        <v>109.1</v>
      </c>
      <c r="B32" s="73">
        <v>1</v>
      </c>
      <c r="C32" s="73" t="s">
        <v>672</v>
      </c>
      <c r="D32" s="73">
        <v>0.01</v>
      </c>
      <c r="E32" s="73">
        <f t="shared" ca="1" si="2"/>
        <v>120.39999999999999</v>
      </c>
      <c r="F32" s="73">
        <v>1</v>
      </c>
      <c r="G32" s="73" t="s">
        <v>673</v>
      </c>
      <c r="H32" s="83">
        <v>0.1</v>
      </c>
      <c r="I32" s="74"/>
      <c r="J32" s="74"/>
      <c r="K32" s="74"/>
      <c r="L32" s="74"/>
      <c r="M32" s="74"/>
      <c r="N32" s="74"/>
      <c r="O32" s="74"/>
      <c r="P32" s="74"/>
      <c r="Q32" s="74"/>
      <c r="R32" s="74"/>
      <c r="S32" s="74"/>
      <c r="T32" s="74"/>
      <c r="U32" s="74"/>
      <c r="V32" s="74"/>
      <c r="W32" s="74"/>
      <c r="X32" s="74"/>
      <c r="Y32" s="74"/>
      <c r="Z32" s="74"/>
      <c r="AA32" s="74"/>
      <c r="AB32" s="74"/>
      <c r="AC32" s="74"/>
      <c r="AD32" s="74"/>
      <c r="AE32" s="74"/>
    </row>
    <row r="33" spans="1:31">
      <c r="A33" s="73">
        <f t="shared" ca="1" si="0"/>
        <v>110.1</v>
      </c>
      <c r="B33" s="73">
        <v>1</v>
      </c>
      <c r="C33" s="73" t="s">
        <v>674</v>
      </c>
      <c r="D33" s="73">
        <v>0.02</v>
      </c>
      <c r="E33" s="73">
        <f t="shared" ca="1" si="2"/>
        <v>121.39999999999999</v>
      </c>
      <c r="F33" s="73">
        <v>1</v>
      </c>
      <c r="G33" s="73" t="s">
        <v>675</v>
      </c>
      <c r="H33" s="83">
        <v>0.3</v>
      </c>
      <c r="I33" s="74"/>
      <c r="J33" s="74"/>
      <c r="K33" s="74"/>
      <c r="L33" s="74"/>
      <c r="M33" s="74"/>
      <c r="N33" s="74"/>
      <c r="O33" s="74"/>
      <c r="P33" s="74"/>
      <c r="Q33" s="74"/>
      <c r="R33" s="74"/>
      <c r="S33" s="74"/>
      <c r="T33" s="74"/>
      <c r="U33" s="74"/>
      <c r="V33" s="74"/>
      <c r="W33" s="74"/>
      <c r="X33" s="74"/>
      <c r="Y33" s="74"/>
      <c r="Z33" s="74"/>
      <c r="AA33" s="74"/>
      <c r="AB33" s="74"/>
      <c r="AC33" s="74"/>
      <c r="AD33" s="74"/>
      <c r="AE33" s="74"/>
    </row>
    <row r="34" spans="1:31">
      <c r="A34" s="73">
        <f t="shared" ca="1" si="0"/>
        <v>111.1</v>
      </c>
      <c r="B34" s="73">
        <v>1</v>
      </c>
      <c r="C34" s="73" t="s">
        <v>676</v>
      </c>
      <c r="D34" s="73">
        <v>0.01</v>
      </c>
      <c r="E34" s="73">
        <f t="shared" ca="1" si="2"/>
        <v>122.39999999999999</v>
      </c>
      <c r="F34" s="73">
        <v>1</v>
      </c>
      <c r="G34" s="73" t="s">
        <v>677</v>
      </c>
      <c r="H34" s="83">
        <v>0.2</v>
      </c>
      <c r="I34" s="74"/>
      <c r="J34" s="74"/>
      <c r="K34" s="74"/>
      <c r="L34" s="74"/>
      <c r="M34" s="74"/>
      <c r="N34" s="74"/>
      <c r="O34" s="74"/>
      <c r="P34" s="74"/>
      <c r="Q34" s="74"/>
      <c r="R34" s="74"/>
      <c r="S34" s="74"/>
      <c r="T34" s="74"/>
      <c r="U34" s="74"/>
      <c r="V34" s="74"/>
      <c r="W34" s="74"/>
      <c r="X34" s="74"/>
      <c r="Y34" s="74"/>
      <c r="Z34" s="74"/>
      <c r="AA34" s="74"/>
      <c r="AB34" s="74"/>
      <c r="AC34" s="74"/>
      <c r="AD34" s="74"/>
      <c r="AE34" s="74"/>
    </row>
    <row r="35" spans="1:31">
      <c r="A35" s="73">
        <f t="shared" ca="1" si="0"/>
        <v>112.1</v>
      </c>
      <c r="B35" s="73">
        <v>1</v>
      </c>
      <c r="C35" s="73" t="s">
        <v>678</v>
      </c>
      <c r="D35" s="73">
        <v>0.02</v>
      </c>
      <c r="E35" s="73">
        <f t="shared" ca="1" si="2"/>
        <v>123.39999999999999</v>
      </c>
      <c r="F35" s="73">
        <v>1</v>
      </c>
      <c r="G35" s="73" t="s">
        <v>679</v>
      </c>
      <c r="H35" s="83">
        <v>0.2</v>
      </c>
      <c r="I35" s="74"/>
      <c r="J35" s="74"/>
      <c r="K35" s="74"/>
      <c r="L35" s="74"/>
      <c r="M35" s="74"/>
      <c r="N35" s="74"/>
      <c r="O35" s="74"/>
      <c r="P35" s="74"/>
      <c r="Q35" s="74"/>
      <c r="R35" s="74"/>
      <c r="S35" s="74"/>
      <c r="T35" s="74"/>
      <c r="U35" s="74"/>
      <c r="V35" s="74"/>
      <c r="W35" s="74"/>
      <c r="X35" s="74"/>
      <c r="Y35" s="74"/>
      <c r="Z35" s="74"/>
      <c r="AA35" s="74"/>
      <c r="AB35" s="74"/>
      <c r="AC35" s="74"/>
      <c r="AD35" s="74"/>
      <c r="AE35" s="74"/>
    </row>
    <row r="36" spans="1:31">
      <c r="A36" s="73">
        <f t="shared" ca="1" si="0"/>
        <v>113.1</v>
      </c>
      <c r="B36" s="73">
        <v>1</v>
      </c>
      <c r="C36" s="73" t="s">
        <v>680</v>
      </c>
      <c r="D36" s="73">
        <v>0.05</v>
      </c>
      <c r="E36" s="73">
        <f t="shared" ca="1" si="2"/>
        <v>124.39999999999999</v>
      </c>
      <c r="F36" s="73">
        <v>1</v>
      </c>
      <c r="G36" s="73" t="s">
        <v>681</v>
      </c>
      <c r="H36" s="83">
        <v>0.4</v>
      </c>
      <c r="I36" s="74"/>
      <c r="J36" s="74"/>
      <c r="K36" s="74"/>
      <c r="L36" s="74"/>
      <c r="M36" s="74"/>
      <c r="N36" s="74"/>
      <c r="O36" s="74"/>
      <c r="P36" s="74"/>
      <c r="Q36" s="74"/>
      <c r="R36" s="74"/>
      <c r="S36" s="74"/>
      <c r="T36" s="74"/>
      <c r="U36" s="74"/>
      <c r="V36" s="74"/>
      <c r="W36" s="74"/>
      <c r="X36" s="74"/>
      <c r="Y36" s="74"/>
      <c r="Z36" s="74"/>
      <c r="AA36" s="74"/>
      <c r="AB36" s="74"/>
      <c r="AC36" s="74"/>
      <c r="AD36" s="74"/>
      <c r="AE36" s="74"/>
    </row>
    <row r="37" spans="1:31">
      <c r="A37" s="73">
        <f t="shared" ca="1" si="0"/>
        <v>114.1</v>
      </c>
      <c r="B37" s="73">
        <v>1</v>
      </c>
      <c r="C37" s="73" t="s">
        <v>682</v>
      </c>
      <c r="D37" s="73">
        <v>0.02</v>
      </c>
      <c r="E37" s="73">
        <f t="shared" ca="1" si="2"/>
        <v>125.39999999999999</v>
      </c>
      <c r="F37" s="73">
        <v>1</v>
      </c>
      <c r="G37" s="73" t="s">
        <v>683</v>
      </c>
      <c r="H37" s="83">
        <v>0.1</v>
      </c>
      <c r="I37" s="74"/>
      <c r="J37" s="74"/>
      <c r="K37" s="74"/>
      <c r="L37" s="74"/>
      <c r="M37" s="74"/>
      <c r="N37" s="74"/>
      <c r="O37" s="74"/>
      <c r="P37" s="74"/>
      <c r="Q37" s="74"/>
      <c r="R37" s="74"/>
      <c r="S37" s="74"/>
      <c r="T37" s="74"/>
      <c r="U37" s="74"/>
      <c r="V37" s="74"/>
      <c r="W37" s="74"/>
      <c r="X37" s="74"/>
      <c r="Y37" s="74"/>
      <c r="Z37" s="74"/>
      <c r="AA37" s="74"/>
      <c r="AB37" s="74"/>
      <c r="AC37" s="74"/>
      <c r="AD37" s="74"/>
      <c r="AE37" s="74"/>
    </row>
    <row r="38" spans="1:31">
      <c r="A38" s="73">
        <f t="shared" ca="1" si="0"/>
        <v>115.1</v>
      </c>
      <c r="B38" s="73">
        <v>1</v>
      </c>
      <c r="C38" s="73" t="s">
        <v>684</v>
      </c>
      <c r="D38" s="73">
        <v>0.02</v>
      </c>
      <c r="E38" s="73">
        <f t="shared" ca="1" si="2"/>
        <v>126.39999999999999</v>
      </c>
      <c r="F38" s="73">
        <v>1</v>
      </c>
      <c r="G38" s="73" t="s">
        <v>685</v>
      </c>
      <c r="H38" s="83">
        <v>0.2</v>
      </c>
      <c r="I38" s="74"/>
      <c r="J38" s="74"/>
      <c r="K38" s="74"/>
      <c r="L38" s="74"/>
      <c r="M38" s="74"/>
      <c r="N38" s="74"/>
      <c r="O38" s="74"/>
      <c r="P38" s="74"/>
      <c r="Q38" s="74"/>
      <c r="R38" s="74"/>
      <c r="S38" s="74"/>
      <c r="T38" s="74"/>
      <c r="U38" s="74"/>
      <c r="V38" s="74"/>
      <c r="W38" s="74"/>
      <c r="X38" s="74"/>
      <c r="Y38" s="74"/>
      <c r="Z38" s="74"/>
      <c r="AA38" s="74"/>
      <c r="AB38" s="74"/>
      <c r="AC38" s="74"/>
      <c r="AD38" s="74"/>
      <c r="AE38" s="74"/>
    </row>
    <row r="39" spans="1:31">
      <c r="A39" s="73">
        <f t="shared" ca="1" si="0"/>
        <v>116.1</v>
      </c>
      <c r="B39" s="73">
        <v>1</v>
      </c>
      <c r="C39" s="73" t="s">
        <v>686</v>
      </c>
      <c r="D39" s="73">
        <v>0.02</v>
      </c>
      <c r="E39" s="73">
        <f t="shared" ca="1" si="2"/>
        <v>127.39999999999999</v>
      </c>
      <c r="F39" s="73">
        <v>1</v>
      </c>
      <c r="G39" s="73" t="s">
        <v>687</v>
      </c>
      <c r="H39" s="83">
        <v>0.1</v>
      </c>
      <c r="I39" s="74"/>
      <c r="J39" s="74"/>
      <c r="K39" s="74"/>
      <c r="L39" s="74"/>
      <c r="M39" s="74"/>
      <c r="N39" s="74"/>
      <c r="O39" s="74"/>
      <c r="P39" s="74"/>
      <c r="Q39" s="74"/>
      <c r="R39" s="74"/>
      <c r="S39" s="74"/>
      <c r="T39" s="74"/>
      <c r="U39" s="74"/>
      <c r="V39" s="74"/>
      <c r="W39" s="74"/>
      <c r="X39" s="74"/>
      <c r="Y39" s="74"/>
      <c r="Z39" s="74"/>
      <c r="AA39" s="74"/>
      <c r="AB39" s="74"/>
      <c r="AC39" s="74"/>
      <c r="AD39" s="74"/>
      <c r="AE39" s="74"/>
    </row>
    <row r="40" spans="1:31">
      <c r="A40" s="73">
        <f t="shared" ca="1" si="0"/>
        <v>117.1</v>
      </c>
      <c r="B40" s="73">
        <v>1</v>
      </c>
      <c r="C40" s="73" t="s">
        <v>688</v>
      </c>
      <c r="D40" s="73">
        <v>0.05</v>
      </c>
      <c r="E40" s="73">
        <f t="shared" ca="1" si="2"/>
        <v>128.39999999999998</v>
      </c>
      <c r="F40" s="73">
        <v>1</v>
      </c>
      <c r="G40" s="73" t="s">
        <v>689</v>
      </c>
      <c r="H40" s="83">
        <v>0.5</v>
      </c>
      <c r="I40" s="74"/>
      <c r="J40" s="74"/>
      <c r="K40" s="74"/>
      <c r="L40" s="74"/>
      <c r="M40" s="74"/>
      <c r="N40" s="74"/>
      <c r="O40" s="74"/>
      <c r="P40" s="74"/>
      <c r="Q40" s="74"/>
      <c r="R40" s="74"/>
      <c r="S40" s="74"/>
      <c r="T40" s="74"/>
      <c r="U40" s="74"/>
      <c r="V40" s="74"/>
      <c r="W40" s="74"/>
      <c r="X40" s="74"/>
      <c r="Y40" s="74"/>
      <c r="Z40" s="74"/>
      <c r="AA40" s="74"/>
      <c r="AB40" s="74"/>
      <c r="AC40" s="74"/>
      <c r="AD40" s="74"/>
      <c r="AE40" s="74"/>
    </row>
    <row r="41" spans="1:31">
      <c r="A41" s="73">
        <f t="shared" ca="1" si="0"/>
        <v>118.1</v>
      </c>
      <c r="B41" s="73">
        <v>1</v>
      </c>
      <c r="C41" s="73" t="s">
        <v>690</v>
      </c>
      <c r="D41" s="73">
        <v>0.05</v>
      </c>
      <c r="E41" s="73">
        <f t="shared" ca="1" si="2"/>
        <v>129.39999999999998</v>
      </c>
      <c r="F41" s="73">
        <v>1</v>
      </c>
      <c r="G41" s="73" t="s">
        <v>691</v>
      </c>
      <c r="H41" s="83">
        <v>1</v>
      </c>
      <c r="I41" s="74"/>
      <c r="J41" s="74"/>
      <c r="K41" s="74"/>
      <c r="L41" s="74"/>
      <c r="M41" s="74"/>
      <c r="N41" s="74"/>
      <c r="O41" s="74"/>
      <c r="P41" s="74"/>
      <c r="Q41" s="74"/>
      <c r="R41" s="74"/>
      <c r="S41" s="74"/>
      <c r="T41" s="74"/>
      <c r="U41" s="74"/>
      <c r="V41" s="74"/>
      <c r="W41" s="74"/>
      <c r="X41" s="74"/>
      <c r="Y41" s="74"/>
      <c r="Z41" s="74"/>
      <c r="AA41" s="74"/>
      <c r="AB41" s="74"/>
      <c r="AC41" s="74"/>
      <c r="AD41" s="74"/>
      <c r="AE41" s="74"/>
    </row>
    <row r="42" spans="1:31">
      <c r="A42" s="73">
        <f t="shared" ca="1" si="0"/>
        <v>119.1</v>
      </c>
      <c r="B42" s="73">
        <v>1</v>
      </c>
      <c r="C42" s="73" t="s">
        <v>692</v>
      </c>
      <c r="D42" s="73">
        <v>0.01</v>
      </c>
      <c r="E42" s="73">
        <f t="shared" ca="1" si="2"/>
        <v>130.39999999999998</v>
      </c>
      <c r="F42" s="73">
        <v>1</v>
      </c>
      <c r="G42" s="73" t="s">
        <v>693</v>
      </c>
      <c r="H42" s="83">
        <v>0.3</v>
      </c>
      <c r="I42" s="74"/>
      <c r="J42" s="74"/>
      <c r="K42" s="74"/>
      <c r="L42" s="74"/>
      <c r="M42" s="74"/>
      <c r="N42" s="74"/>
      <c r="O42" s="74"/>
      <c r="P42" s="74"/>
      <c r="Q42" s="74"/>
      <c r="R42" s="74"/>
      <c r="S42" s="74"/>
      <c r="T42" s="74"/>
      <c r="U42" s="74"/>
      <c r="V42" s="74"/>
      <c r="W42" s="74"/>
      <c r="X42" s="74"/>
      <c r="Y42" s="74"/>
      <c r="Z42" s="74"/>
      <c r="AA42" s="74"/>
      <c r="AB42" s="74"/>
      <c r="AC42" s="74"/>
      <c r="AD42" s="74"/>
      <c r="AE42" s="74"/>
    </row>
    <row r="43" spans="1:31">
      <c r="A43" s="73">
        <f t="shared" ca="1" si="0"/>
        <v>120.1</v>
      </c>
      <c r="B43" s="73">
        <v>1</v>
      </c>
      <c r="C43" s="73" t="s">
        <v>694</v>
      </c>
      <c r="D43" s="73">
        <v>0.05</v>
      </c>
      <c r="E43" s="73">
        <f t="shared" ca="1" si="2"/>
        <v>131.39999999999998</v>
      </c>
      <c r="F43" s="73">
        <v>1</v>
      </c>
      <c r="G43" s="73" t="s">
        <v>695</v>
      </c>
      <c r="H43" s="83">
        <v>0.5</v>
      </c>
      <c r="I43" s="74"/>
      <c r="J43" s="74"/>
      <c r="K43" s="74"/>
      <c r="L43" s="74"/>
      <c r="M43" s="74"/>
      <c r="N43" s="74"/>
      <c r="O43" s="74"/>
      <c r="P43" s="74"/>
      <c r="Q43" s="74"/>
      <c r="R43" s="74"/>
      <c r="S43" s="74"/>
      <c r="T43" s="74"/>
      <c r="U43" s="74"/>
      <c r="V43" s="74"/>
      <c r="W43" s="74"/>
      <c r="X43" s="74"/>
      <c r="Y43" s="74"/>
      <c r="Z43" s="74"/>
      <c r="AA43" s="74"/>
      <c r="AB43" s="74"/>
      <c r="AC43" s="74"/>
      <c r="AD43" s="74"/>
      <c r="AE43" s="74"/>
    </row>
    <row r="44" spans="1:31">
      <c r="A44" s="73">
        <f t="shared" ca="1" si="0"/>
        <v>121.1</v>
      </c>
      <c r="B44" s="73">
        <v>1</v>
      </c>
      <c r="C44" s="73" t="s">
        <v>696</v>
      </c>
      <c r="D44" s="73">
        <v>0.02</v>
      </c>
      <c r="E44" s="73">
        <f t="shared" ca="1" si="2"/>
        <v>132.39999999999998</v>
      </c>
      <c r="F44" s="73">
        <v>1</v>
      </c>
      <c r="G44" s="73" t="s">
        <v>697</v>
      </c>
      <c r="H44" s="83">
        <v>0.4</v>
      </c>
      <c r="I44" s="74"/>
      <c r="J44" s="74"/>
      <c r="K44" s="74"/>
      <c r="L44" s="74"/>
      <c r="M44" s="74"/>
      <c r="N44" s="74"/>
      <c r="O44" s="74"/>
      <c r="P44" s="74"/>
      <c r="Q44" s="74"/>
      <c r="R44" s="74"/>
      <c r="S44" s="74"/>
      <c r="T44" s="74"/>
      <c r="U44" s="74"/>
      <c r="V44" s="74"/>
      <c r="W44" s="74"/>
      <c r="X44" s="74"/>
      <c r="Y44" s="74"/>
      <c r="Z44" s="74"/>
      <c r="AA44" s="74"/>
      <c r="AB44" s="74"/>
      <c r="AC44" s="74"/>
      <c r="AD44" s="74"/>
      <c r="AE44" s="74"/>
    </row>
    <row r="45" spans="1:31">
      <c r="A45" s="73">
        <f t="shared" ca="1" si="0"/>
        <v>122.1</v>
      </c>
      <c r="B45" s="73">
        <v>1</v>
      </c>
      <c r="C45" s="73" t="s">
        <v>698</v>
      </c>
      <c r="D45" s="73">
        <v>0.02</v>
      </c>
      <c r="E45" s="73">
        <f t="shared" ca="1" si="2"/>
        <v>133.39999999999998</v>
      </c>
      <c r="F45" s="73">
        <v>1</v>
      </c>
      <c r="G45" s="73" t="s">
        <v>699</v>
      </c>
      <c r="H45" s="83">
        <v>0.1</v>
      </c>
      <c r="I45" s="74"/>
      <c r="J45" s="74"/>
      <c r="K45" s="74"/>
      <c r="L45" s="74"/>
      <c r="M45" s="74"/>
      <c r="N45" s="74"/>
      <c r="O45" s="74"/>
      <c r="P45" s="74"/>
      <c r="Q45" s="74"/>
      <c r="R45" s="74"/>
      <c r="S45" s="74"/>
      <c r="T45" s="74"/>
      <c r="U45" s="74"/>
      <c r="V45" s="74"/>
      <c r="W45" s="74"/>
      <c r="X45" s="74"/>
      <c r="Y45" s="74"/>
      <c r="Z45" s="74"/>
      <c r="AA45" s="74"/>
      <c r="AB45" s="74"/>
      <c r="AC45" s="74"/>
      <c r="AD45" s="74"/>
      <c r="AE45" s="74"/>
    </row>
    <row r="46" spans="1:31">
      <c r="A46" s="73">
        <f t="shared" ca="1" si="0"/>
        <v>123.1</v>
      </c>
      <c r="B46" s="73">
        <v>1</v>
      </c>
      <c r="C46" s="73" t="s">
        <v>700</v>
      </c>
      <c r="D46" s="73">
        <v>0.01</v>
      </c>
      <c r="E46" s="73">
        <f t="shared" ca="1" si="2"/>
        <v>134.39999999999998</v>
      </c>
      <c r="F46" s="73">
        <v>1</v>
      </c>
      <c r="G46" s="73" t="s">
        <v>701</v>
      </c>
      <c r="H46" s="83">
        <v>0.3</v>
      </c>
      <c r="I46" s="74"/>
      <c r="J46" s="74"/>
      <c r="K46" s="74"/>
      <c r="L46" s="74"/>
      <c r="M46" s="74"/>
      <c r="N46" s="74"/>
      <c r="O46" s="74"/>
      <c r="P46" s="74"/>
      <c r="Q46" s="74"/>
      <c r="R46" s="74"/>
      <c r="S46" s="74"/>
      <c r="T46" s="74"/>
      <c r="U46" s="74"/>
      <c r="V46" s="74"/>
      <c r="W46" s="74"/>
      <c r="X46" s="74"/>
      <c r="Y46" s="74"/>
      <c r="Z46" s="74"/>
      <c r="AA46" s="74"/>
      <c r="AB46" s="74"/>
      <c r="AC46" s="74"/>
      <c r="AD46" s="74"/>
      <c r="AE46" s="74"/>
    </row>
    <row r="47" spans="1:31">
      <c r="A47" s="73">
        <f t="shared" ca="1" si="0"/>
        <v>124.1</v>
      </c>
      <c r="B47" s="73">
        <v>1</v>
      </c>
      <c r="C47" s="73" t="s">
        <v>702</v>
      </c>
      <c r="D47" s="73">
        <v>0.03</v>
      </c>
      <c r="E47" s="73">
        <f t="shared" ca="1" si="2"/>
        <v>135.39999999999998</v>
      </c>
      <c r="F47" s="73">
        <v>1</v>
      </c>
      <c r="G47" s="73" t="s">
        <v>703</v>
      </c>
      <c r="H47" s="83">
        <v>0.2</v>
      </c>
      <c r="I47" s="74"/>
      <c r="J47" s="74"/>
      <c r="K47" s="74"/>
      <c r="L47" s="74"/>
      <c r="M47" s="74"/>
      <c r="N47" s="74"/>
      <c r="O47" s="74"/>
      <c r="P47" s="74"/>
      <c r="Q47" s="74"/>
      <c r="R47" s="74"/>
      <c r="S47" s="74"/>
      <c r="T47" s="74"/>
      <c r="U47" s="74"/>
      <c r="V47" s="74"/>
      <c r="W47" s="74"/>
      <c r="X47" s="74"/>
      <c r="Y47" s="74"/>
      <c r="Z47" s="74"/>
      <c r="AA47" s="74"/>
      <c r="AB47" s="74"/>
      <c r="AC47" s="74"/>
      <c r="AD47" s="74"/>
      <c r="AE47" s="74"/>
    </row>
    <row r="48" spans="1:31">
      <c r="A48" s="73">
        <f t="shared" ca="1" si="0"/>
        <v>125.1</v>
      </c>
      <c r="B48" s="73">
        <v>1</v>
      </c>
      <c r="C48" s="73" t="s">
        <v>704</v>
      </c>
      <c r="D48" s="73">
        <v>0.02</v>
      </c>
      <c r="E48" s="73">
        <f t="shared" ca="1" si="2"/>
        <v>136.39999999999998</v>
      </c>
      <c r="F48" s="73">
        <v>1</v>
      </c>
      <c r="G48" s="73" t="s">
        <v>705</v>
      </c>
      <c r="H48" s="83">
        <v>0.2</v>
      </c>
      <c r="I48" s="74"/>
      <c r="J48" s="74"/>
      <c r="K48" s="74"/>
      <c r="L48" s="74"/>
      <c r="M48" s="74"/>
      <c r="N48" s="74"/>
      <c r="O48" s="74"/>
      <c r="P48" s="74"/>
      <c r="Q48" s="74"/>
      <c r="R48" s="74"/>
      <c r="S48" s="74"/>
      <c r="T48" s="74"/>
      <c r="U48" s="74"/>
      <c r="V48" s="74"/>
      <c r="W48" s="74"/>
      <c r="X48" s="74"/>
      <c r="Y48" s="74"/>
      <c r="Z48" s="74"/>
      <c r="AA48" s="74"/>
      <c r="AB48" s="74"/>
      <c r="AC48" s="74"/>
      <c r="AD48" s="74"/>
      <c r="AE48" s="74"/>
    </row>
    <row r="49" spans="1:31">
      <c r="A49" s="73">
        <f t="shared" ca="1" si="0"/>
        <v>126.1</v>
      </c>
      <c r="B49" s="73">
        <v>1</v>
      </c>
      <c r="C49" s="73" t="s">
        <v>706</v>
      </c>
      <c r="D49" s="73">
        <v>0.05</v>
      </c>
      <c r="E49" s="73">
        <f t="shared" ca="1" si="2"/>
        <v>137.39999999999998</v>
      </c>
      <c r="F49" s="73">
        <v>1</v>
      </c>
      <c r="G49" s="73" t="s">
        <v>707</v>
      </c>
      <c r="H49" s="83">
        <v>0.4</v>
      </c>
      <c r="I49" s="74"/>
      <c r="J49" s="74"/>
      <c r="K49" s="74"/>
      <c r="L49" s="74"/>
      <c r="M49" s="74"/>
      <c r="N49" s="74"/>
      <c r="O49" s="74"/>
      <c r="P49" s="74"/>
      <c r="Q49" s="74"/>
      <c r="R49" s="74"/>
      <c r="S49" s="74"/>
      <c r="T49" s="74"/>
      <c r="U49" s="74"/>
      <c r="V49" s="74"/>
      <c r="W49" s="74"/>
      <c r="X49" s="74"/>
      <c r="Y49" s="74"/>
      <c r="Z49" s="74"/>
      <c r="AA49" s="74"/>
      <c r="AB49" s="74"/>
      <c r="AC49" s="74"/>
      <c r="AD49" s="74"/>
      <c r="AE49" s="74"/>
    </row>
    <row r="50" spans="1:31">
      <c r="A50" s="73">
        <f t="shared" ca="1" si="0"/>
        <v>127.1</v>
      </c>
      <c r="B50" s="73">
        <v>1</v>
      </c>
      <c r="C50" s="73" t="s">
        <v>708</v>
      </c>
      <c r="D50" s="73">
        <v>0.04</v>
      </c>
      <c r="E50" s="73">
        <f t="shared" ca="1" si="2"/>
        <v>138.39999999999998</v>
      </c>
      <c r="F50" s="73">
        <v>1</v>
      </c>
      <c r="G50" s="73" t="s">
        <v>709</v>
      </c>
      <c r="H50" s="83">
        <v>0.1</v>
      </c>
      <c r="I50" s="74"/>
      <c r="J50" s="74"/>
      <c r="K50" s="74"/>
      <c r="L50" s="74"/>
      <c r="M50" s="74"/>
      <c r="N50" s="74"/>
      <c r="O50" s="74"/>
      <c r="P50" s="74"/>
      <c r="Q50" s="74"/>
      <c r="R50" s="74"/>
      <c r="S50" s="74"/>
      <c r="T50" s="74"/>
      <c r="U50" s="74"/>
      <c r="V50" s="74"/>
      <c r="W50" s="74"/>
      <c r="X50" s="74"/>
      <c r="Y50" s="74"/>
      <c r="Z50" s="74"/>
      <c r="AA50" s="74"/>
      <c r="AB50" s="74"/>
      <c r="AC50" s="74"/>
      <c r="AD50" s="74"/>
      <c r="AE50" s="74"/>
    </row>
    <row r="51" spans="1:31">
      <c r="A51" s="73">
        <f t="shared" ca="1" si="0"/>
        <v>128.1</v>
      </c>
      <c r="B51" s="73">
        <v>1</v>
      </c>
      <c r="C51" s="73" t="s">
        <v>710</v>
      </c>
      <c r="D51" s="73">
        <v>0.02</v>
      </c>
      <c r="E51" s="73">
        <f t="shared" ca="1" si="2"/>
        <v>139.39999999999998</v>
      </c>
      <c r="F51" s="73">
        <v>1</v>
      </c>
      <c r="G51" s="73" t="s">
        <v>711</v>
      </c>
      <c r="H51" s="83">
        <v>0.2</v>
      </c>
      <c r="I51" s="74"/>
      <c r="J51" s="74"/>
      <c r="K51" s="74"/>
      <c r="L51" s="74"/>
      <c r="M51" s="74"/>
      <c r="N51" s="74"/>
      <c r="O51" s="74"/>
      <c r="P51" s="74"/>
      <c r="Q51" s="74"/>
      <c r="R51" s="74"/>
      <c r="S51" s="74"/>
      <c r="T51" s="74"/>
      <c r="U51" s="74"/>
      <c r="V51" s="74"/>
      <c r="W51" s="74"/>
      <c r="X51" s="74"/>
      <c r="Y51" s="74"/>
      <c r="Z51" s="74"/>
      <c r="AA51" s="74"/>
      <c r="AB51" s="74"/>
      <c r="AC51" s="74"/>
      <c r="AD51" s="74"/>
      <c r="AE51" s="74"/>
    </row>
    <row r="52" spans="1:31">
      <c r="A52" s="73">
        <f t="shared" ca="1" si="0"/>
        <v>129.1</v>
      </c>
      <c r="B52" s="73">
        <v>1</v>
      </c>
      <c r="C52" s="73" t="s">
        <v>712</v>
      </c>
      <c r="D52" s="73">
        <v>0.02</v>
      </c>
      <c r="E52" s="73">
        <f t="shared" ca="1" si="2"/>
        <v>140.39999999999998</v>
      </c>
      <c r="F52" s="73">
        <v>1</v>
      </c>
      <c r="G52" s="73" t="s">
        <v>713</v>
      </c>
      <c r="H52" s="83">
        <v>0.1</v>
      </c>
      <c r="I52" s="74"/>
      <c r="J52" s="74"/>
      <c r="K52" s="74"/>
      <c r="L52" s="74"/>
      <c r="M52" s="74"/>
      <c r="N52" s="74"/>
      <c r="O52" s="74"/>
      <c r="P52" s="74"/>
      <c r="Q52" s="74"/>
      <c r="R52" s="74"/>
      <c r="S52" s="74"/>
      <c r="T52" s="74"/>
      <c r="U52" s="74"/>
      <c r="V52" s="74"/>
      <c r="W52" s="74"/>
      <c r="X52" s="74"/>
      <c r="Y52" s="74"/>
      <c r="Z52" s="74"/>
      <c r="AA52" s="74"/>
      <c r="AB52" s="74"/>
      <c r="AC52" s="74"/>
      <c r="AD52" s="74"/>
      <c r="AE52" s="74"/>
    </row>
    <row r="53" spans="1:31">
      <c r="A53" s="73">
        <f t="shared" ca="1" si="0"/>
        <v>130.1</v>
      </c>
      <c r="B53" s="73">
        <v>1</v>
      </c>
      <c r="C53" s="73" t="s">
        <v>714</v>
      </c>
      <c r="D53" s="73">
        <v>0.03</v>
      </c>
      <c r="E53" s="73">
        <f t="shared" ca="1" si="2"/>
        <v>141.39999999999998</v>
      </c>
      <c r="F53" s="73">
        <v>1</v>
      </c>
      <c r="G53" s="73" t="s">
        <v>715</v>
      </c>
      <c r="H53" s="83">
        <v>0.5</v>
      </c>
      <c r="I53" s="74"/>
      <c r="J53" s="74"/>
      <c r="K53" s="74"/>
      <c r="L53" s="74"/>
      <c r="M53" s="74"/>
      <c r="N53" s="74"/>
      <c r="O53" s="74"/>
      <c r="P53" s="74"/>
      <c r="Q53" s="74"/>
      <c r="R53" s="74"/>
      <c r="S53" s="74"/>
      <c r="T53" s="74"/>
      <c r="U53" s="74"/>
      <c r="V53" s="74"/>
      <c r="W53" s="74"/>
      <c r="X53" s="74"/>
      <c r="Y53" s="74"/>
      <c r="Z53" s="74"/>
      <c r="AA53" s="74"/>
      <c r="AB53" s="74"/>
      <c r="AC53" s="74"/>
      <c r="AD53" s="74"/>
      <c r="AE53" s="74"/>
    </row>
    <row r="54" spans="1:31">
      <c r="A54" s="73">
        <f t="shared" ca="1" si="0"/>
        <v>131.1</v>
      </c>
      <c r="B54" s="73">
        <v>1</v>
      </c>
      <c r="C54" s="73" t="s">
        <v>716</v>
      </c>
      <c r="D54" s="73">
        <v>0.02</v>
      </c>
      <c r="E54" s="73">
        <f t="shared" ca="1" si="2"/>
        <v>142.39999999999998</v>
      </c>
      <c r="F54" s="73">
        <v>1</v>
      </c>
      <c r="G54" s="73" t="s">
        <v>717</v>
      </c>
      <c r="H54" s="83">
        <v>1</v>
      </c>
      <c r="I54" s="74"/>
      <c r="J54" s="74"/>
      <c r="K54" s="74"/>
      <c r="L54" s="74"/>
      <c r="M54" s="74"/>
      <c r="N54" s="74"/>
      <c r="O54" s="74"/>
      <c r="P54" s="74"/>
      <c r="Q54" s="74"/>
      <c r="R54" s="74"/>
      <c r="S54" s="74"/>
      <c r="T54" s="74"/>
      <c r="U54" s="74"/>
      <c r="V54" s="74"/>
      <c r="W54" s="74"/>
      <c r="X54" s="74"/>
      <c r="Y54" s="74"/>
      <c r="Z54" s="74"/>
      <c r="AA54" s="74"/>
      <c r="AB54" s="74"/>
      <c r="AC54" s="74"/>
      <c r="AD54" s="74"/>
      <c r="AE54" s="74"/>
    </row>
    <row r="55" spans="1:31">
      <c r="A55" s="73">
        <f t="shared" ca="1" si="0"/>
        <v>132.1</v>
      </c>
      <c r="B55" s="73">
        <v>1</v>
      </c>
      <c r="C55" s="73" t="s">
        <v>718</v>
      </c>
      <c r="D55" s="73">
        <v>0.03</v>
      </c>
      <c r="E55" s="73">
        <f t="shared" ca="1" si="2"/>
        <v>143.39999999999998</v>
      </c>
      <c r="F55" s="73">
        <v>1</v>
      </c>
      <c r="G55" s="73" t="s">
        <v>719</v>
      </c>
      <c r="H55" s="83">
        <v>0.3</v>
      </c>
      <c r="I55" s="74"/>
      <c r="J55" s="74"/>
      <c r="K55" s="74"/>
      <c r="L55" s="74"/>
      <c r="M55" s="74"/>
      <c r="N55" s="74"/>
      <c r="O55" s="74"/>
      <c r="P55" s="74"/>
      <c r="Q55" s="74"/>
      <c r="R55" s="74"/>
      <c r="S55" s="74"/>
      <c r="T55" s="74"/>
      <c r="U55" s="74"/>
      <c r="V55" s="74"/>
      <c r="W55" s="74"/>
      <c r="X55" s="74"/>
      <c r="Y55" s="74"/>
      <c r="Z55" s="74"/>
      <c r="AA55" s="74"/>
      <c r="AB55" s="74"/>
      <c r="AC55" s="74"/>
      <c r="AD55" s="74"/>
      <c r="AE55" s="74"/>
    </row>
    <row r="56" spans="1:31">
      <c r="A56" s="73">
        <f t="shared" ca="1" si="0"/>
        <v>133.1</v>
      </c>
      <c r="B56" s="73">
        <v>1</v>
      </c>
      <c r="C56" s="73" t="s">
        <v>720</v>
      </c>
      <c r="D56" s="73">
        <v>0.02</v>
      </c>
      <c r="E56" s="73">
        <f t="shared" ca="1" si="2"/>
        <v>144.39999999999998</v>
      </c>
      <c r="F56" s="73">
        <v>1</v>
      </c>
      <c r="G56" s="73" t="s">
        <v>721</v>
      </c>
      <c r="H56" s="83">
        <v>0.5</v>
      </c>
      <c r="I56" s="74"/>
      <c r="J56" s="74"/>
      <c r="K56" s="74"/>
      <c r="L56" s="74"/>
      <c r="M56" s="74"/>
      <c r="N56" s="74"/>
      <c r="O56" s="74"/>
      <c r="P56" s="74"/>
      <c r="Q56" s="74"/>
      <c r="R56" s="74"/>
      <c r="S56" s="74"/>
      <c r="T56" s="74"/>
      <c r="U56" s="74"/>
      <c r="V56" s="74"/>
      <c r="W56" s="74"/>
      <c r="X56" s="74"/>
      <c r="Y56" s="74"/>
      <c r="Z56" s="74"/>
      <c r="AA56" s="74"/>
      <c r="AB56" s="74"/>
      <c r="AC56" s="74"/>
      <c r="AD56" s="74"/>
      <c r="AE56" s="74"/>
    </row>
    <row r="57" spans="1:31">
      <c r="A57" s="73">
        <f t="shared" ca="1" si="0"/>
        <v>134.1</v>
      </c>
      <c r="B57" s="73">
        <v>1</v>
      </c>
      <c r="C57" s="73" t="s">
        <v>722</v>
      </c>
      <c r="D57" s="73">
        <v>0.02</v>
      </c>
      <c r="E57" s="73">
        <f t="shared" ca="1" si="2"/>
        <v>145.39999999999998</v>
      </c>
      <c r="F57" s="73">
        <v>1</v>
      </c>
      <c r="G57" s="84" t="s">
        <v>723</v>
      </c>
      <c r="H57" s="83">
        <v>0.4</v>
      </c>
      <c r="I57" s="74"/>
      <c r="J57" s="74"/>
      <c r="K57" s="74"/>
      <c r="L57" s="74"/>
      <c r="M57" s="74"/>
      <c r="N57" s="74"/>
      <c r="O57" s="74"/>
      <c r="P57" s="74"/>
      <c r="Q57" s="74"/>
      <c r="R57" s="74"/>
      <c r="S57" s="74"/>
      <c r="T57" s="74"/>
      <c r="U57" s="74"/>
      <c r="V57" s="74"/>
      <c r="W57" s="74"/>
      <c r="X57" s="74"/>
      <c r="Y57" s="74"/>
      <c r="Z57" s="74"/>
      <c r="AA57" s="74"/>
      <c r="AB57" s="74"/>
      <c r="AC57" s="74"/>
      <c r="AD57" s="74"/>
      <c r="AE57" s="74"/>
    </row>
    <row r="58" spans="1:31">
      <c r="A58" s="73">
        <f t="shared" ca="1" si="0"/>
        <v>135.1</v>
      </c>
      <c r="B58" s="73">
        <v>1</v>
      </c>
      <c r="C58" s="73" t="s">
        <v>724</v>
      </c>
      <c r="D58" s="73">
        <v>0.05</v>
      </c>
      <c r="E58" s="73">
        <f t="shared" ca="1" si="2"/>
        <v>146.39999999999998</v>
      </c>
      <c r="F58" s="73">
        <v>1</v>
      </c>
      <c r="G58" s="73" t="s">
        <v>725</v>
      </c>
      <c r="H58" s="83">
        <v>0.1</v>
      </c>
      <c r="I58" s="74"/>
      <c r="J58" s="74"/>
      <c r="K58" s="74"/>
      <c r="L58" s="74"/>
      <c r="M58" s="74"/>
      <c r="N58" s="74"/>
      <c r="O58" s="74"/>
      <c r="P58" s="74"/>
      <c r="Q58" s="74"/>
      <c r="R58" s="74"/>
      <c r="S58" s="74"/>
      <c r="T58" s="74"/>
      <c r="U58" s="74"/>
      <c r="V58" s="74"/>
      <c r="W58" s="74"/>
      <c r="X58" s="74"/>
      <c r="Y58" s="74"/>
      <c r="Z58" s="74"/>
      <c r="AA58" s="74"/>
      <c r="AB58" s="74"/>
      <c r="AC58" s="74"/>
      <c r="AD58" s="74"/>
      <c r="AE58" s="74"/>
    </row>
    <row r="59" spans="1:31">
      <c r="A59" s="73">
        <f t="shared" ca="1" si="0"/>
        <v>136.1</v>
      </c>
      <c r="B59" s="73">
        <v>1</v>
      </c>
      <c r="C59" s="73" t="s">
        <v>726</v>
      </c>
      <c r="D59" s="73">
        <v>0.05</v>
      </c>
      <c r="E59" s="73">
        <f t="shared" ca="1" si="2"/>
        <v>147.39999999999998</v>
      </c>
      <c r="F59" s="73">
        <v>1</v>
      </c>
      <c r="G59" s="73" t="s">
        <v>727</v>
      </c>
      <c r="H59" s="83">
        <v>0.3</v>
      </c>
      <c r="I59" s="74"/>
      <c r="J59" s="74"/>
      <c r="K59" s="74"/>
      <c r="L59" s="74"/>
      <c r="M59" s="74"/>
      <c r="N59" s="74"/>
      <c r="O59" s="74"/>
      <c r="P59" s="74"/>
      <c r="Q59" s="74"/>
      <c r="R59" s="74"/>
      <c r="S59" s="74"/>
      <c r="T59" s="74"/>
      <c r="U59" s="74"/>
      <c r="V59" s="74"/>
      <c r="W59" s="74"/>
      <c r="X59" s="74"/>
      <c r="Y59" s="74"/>
      <c r="Z59" s="74"/>
      <c r="AA59" s="74"/>
      <c r="AB59" s="74"/>
      <c r="AC59" s="74"/>
      <c r="AD59" s="74"/>
      <c r="AE59" s="74"/>
    </row>
    <row r="60" spans="1:31">
      <c r="A60" s="73">
        <f t="shared" ca="1" si="0"/>
        <v>137.1</v>
      </c>
      <c r="B60" s="73">
        <v>1</v>
      </c>
      <c r="C60" s="73" t="s">
        <v>728</v>
      </c>
      <c r="D60" s="73">
        <v>0.03</v>
      </c>
      <c r="E60" s="73">
        <f t="shared" ca="1" si="2"/>
        <v>148.39999999999998</v>
      </c>
      <c r="F60" s="73">
        <v>1</v>
      </c>
      <c r="G60" s="73" t="s">
        <v>729</v>
      </c>
      <c r="H60" s="83">
        <v>0.2</v>
      </c>
      <c r="I60" s="74"/>
      <c r="J60" s="74"/>
      <c r="K60" s="74"/>
      <c r="L60" s="74"/>
      <c r="M60" s="74"/>
      <c r="N60" s="74"/>
      <c r="O60" s="74"/>
      <c r="P60" s="74"/>
      <c r="Q60" s="74"/>
      <c r="R60" s="74"/>
      <c r="S60" s="74"/>
      <c r="T60" s="74"/>
      <c r="U60" s="74"/>
      <c r="V60" s="74"/>
      <c r="W60" s="74"/>
      <c r="X60" s="74"/>
      <c r="Y60" s="74"/>
      <c r="Z60" s="74"/>
      <c r="AA60" s="74"/>
      <c r="AB60" s="74"/>
      <c r="AC60" s="74"/>
      <c r="AD60" s="74"/>
      <c r="AE60" s="74"/>
    </row>
    <row r="61" spans="1:31">
      <c r="A61" s="73">
        <f t="shared" ca="1" si="0"/>
        <v>138.1</v>
      </c>
      <c r="B61" s="73">
        <v>1</v>
      </c>
      <c r="C61" s="73" t="s">
        <v>730</v>
      </c>
      <c r="D61" s="73">
        <v>0.02</v>
      </c>
      <c r="E61" s="73">
        <f t="shared" ca="1" si="2"/>
        <v>149.39999999999998</v>
      </c>
      <c r="F61" s="73">
        <v>1</v>
      </c>
      <c r="G61" s="73" t="s">
        <v>731</v>
      </c>
      <c r="H61" s="83">
        <v>0.2</v>
      </c>
      <c r="I61" s="74"/>
      <c r="J61" s="74"/>
      <c r="K61" s="74"/>
      <c r="L61" s="74"/>
      <c r="M61" s="74"/>
      <c r="N61" s="74"/>
      <c r="O61" s="74"/>
      <c r="P61" s="74"/>
      <c r="Q61" s="74"/>
      <c r="R61" s="74"/>
      <c r="S61" s="74"/>
      <c r="T61" s="74"/>
      <c r="U61" s="74"/>
      <c r="V61" s="74"/>
      <c r="W61" s="74"/>
      <c r="X61" s="74"/>
      <c r="Y61" s="74"/>
      <c r="Z61" s="74"/>
      <c r="AA61" s="74"/>
      <c r="AB61" s="74"/>
      <c r="AC61" s="74"/>
      <c r="AD61" s="74"/>
      <c r="AE61" s="74"/>
    </row>
    <row r="62" spans="1:31">
      <c r="A62" s="73">
        <f t="shared" ca="1" si="0"/>
        <v>139.1</v>
      </c>
      <c r="B62" s="73">
        <v>1</v>
      </c>
      <c r="C62" s="73" t="s">
        <v>732</v>
      </c>
      <c r="D62" s="73">
        <v>0.03</v>
      </c>
      <c r="E62" s="73">
        <f t="shared" ca="1" si="2"/>
        <v>150.39999999999998</v>
      </c>
      <c r="F62" s="73">
        <v>1</v>
      </c>
      <c r="G62" s="73" t="s">
        <v>733</v>
      </c>
      <c r="H62" s="83">
        <v>0.4</v>
      </c>
      <c r="I62" s="74"/>
      <c r="J62" s="74"/>
      <c r="K62" s="74"/>
      <c r="L62" s="74"/>
      <c r="M62" s="74"/>
      <c r="N62" s="74"/>
      <c r="O62" s="74"/>
      <c r="P62" s="74"/>
      <c r="Q62" s="74"/>
      <c r="R62" s="74"/>
      <c r="S62" s="74"/>
      <c r="T62" s="74"/>
      <c r="U62" s="74"/>
      <c r="V62" s="74"/>
      <c r="W62" s="74"/>
      <c r="X62" s="74"/>
      <c r="Y62" s="74"/>
      <c r="Z62" s="74"/>
      <c r="AA62" s="74"/>
      <c r="AB62" s="74"/>
      <c r="AC62" s="74"/>
      <c r="AD62" s="74"/>
      <c r="AE62" s="74"/>
    </row>
    <row r="63" spans="1:31">
      <c r="A63" s="73">
        <f t="shared" ca="1" si="0"/>
        <v>140.1</v>
      </c>
      <c r="B63" s="73">
        <v>1</v>
      </c>
      <c r="C63" s="73" t="s">
        <v>734</v>
      </c>
      <c r="D63" s="73">
        <v>0.01</v>
      </c>
      <c r="E63" s="73">
        <f t="shared" ca="1" si="2"/>
        <v>151.39999999999998</v>
      </c>
      <c r="F63" s="73">
        <v>1</v>
      </c>
      <c r="G63" s="73" t="s">
        <v>735</v>
      </c>
      <c r="H63" s="83">
        <v>0.1</v>
      </c>
      <c r="I63" s="74"/>
      <c r="J63" s="74"/>
      <c r="K63" s="74"/>
      <c r="L63" s="74"/>
      <c r="M63" s="74"/>
      <c r="N63" s="74"/>
      <c r="O63" s="74"/>
      <c r="P63" s="74"/>
      <c r="Q63" s="74"/>
      <c r="R63" s="74"/>
      <c r="S63" s="74"/>
      <c r="T63" s="74"/>
      <c r="U63" s="74"/>
      <c r="V63" s="74"/>
      <c r="W63" s="74"/>
      <c r="X63" s="74"/>
      <c r="Y63" s="74"/>
      <c r="Z63" s="74"/>
      <c r="AA63" s="74"/>
      <c r="AB63" s="74"/>
      <c r="AC63" s="74"/>
      <c r="AD63" s="74"/>
      <c r="AE63" s="74"/>
    </row>
    <row r="64" spans="1:31">
      <c r="A64" s="73">
        <f t="shared" ca="1" si="0"/>
        <v>141.1</v>
      </c>
      <c r="B64" s="73">
        <v>1</v>
      </c>
      <c r="C64" s="73" t="s">
        <v>736</v>
      </c>
      <c r="D64" s="73">
        <v>0.01</v>
      </c>
      <c r="E64" s="73">
        <f t="shared" ca="1" si="2"/>
        <v>152.39999999999998</v>
      </c>
      <c r="F64" s="73">
        <v>1</v>
      </c>
      <c r="G64" s="73" t="s">
        <v>737</v>
      </c>
      <c r="H64" s="83">
        <v>0.2</v>
      </c>
      <c r="I64" s="74"/>
      <c r="J64" s="74"/>
      <c r="K64" s="74"/>
      <c r="L64" s="74"/>
      <c r="M64" s="74"/>
      <c r="N64" s="74"/>
      <c r="O64" s="74"/>
      <c r="P64" s="74"/>
      <c r="Q64" s="74"/>
      <c r="R64" s="74"/>
      <c r="S64" s="74"/>
      <c r="T64" s="74"/>
      <c r="U64" s="74"/>
      <c r="V64" s="74"/>
      <c r="W64" s="74"/>
      <c r="X64" s="74"/>
      <c r="Y64" s="74"/>
      <c r="Z64" s="74"/>
      <c r="AA64" s="74"/>
      <c r="AB64" s="74"/>
      <c r="AC64" s="74"/>
      <c r="AD64" s="74"/>
      <c r="AE64" s="74"/>
    </row>
    <row r="65" spans="1:31">
      <c r="A65" s="73">
        <f t="shared" ca="1" si="0"/>
        <v>142.1</v>
      </c>
      <c r="B65" s="73">
        <v>1</v>
      </c>
      <c r="C65" s="73" t="s">
        <v>738</v>
      </c>
      <c r="D65" s="73">
        <v>0.02</v>
      </c>
      <c r="E65" s="73">
        <f t="shared" ca="1" si="2"/>
        <v>153.39999999999998</v>
      </c>
      <c r="F65" s="73">
        <v>1</v>
      </c>
      <c r="G65" s="73" t="s">
        <v>739</v>
      </c>
      <c r="H65" s="83">
        <v>0.1</v>
      </c>
      <c r="I65" s="74"/>
      <c r="J65" s="74"/>
      <c r="K65" s="74"/>
      <c r="L65" s="74"/>
      <c r="M65" s="74"/>
      <c r="N65" s="74"/>
      <c r="O65" s="74"/>
      <c r="P65" s="74"/>
      <c r="Q65" s="74"/>
      <c r="R65" s="74"/>
      <c r="S65" s="74"/>
      <c r="T65" s="74"/>
      <c r="U65" s="74"/>
      <c r="V65" s="74"/>
      <c r="W65" s="74"/>
      <c r="X65" s="74"/>
      <c r="Y65" s="74"/>
      <c r="Z65" s="74"/>
      <c r="AA65" s="74"/>
      <c r="AB65" s="74"/>
      <c r="AC65" s="74"/>
      <c r="AD65" s="74"/>
      <c r="AE65" s="74"/>
    </row>
    <row r="66" spans="1:31">
      <c r="A66" s="73">
        <f t="shared" ca="1" si="0"/>
        <v>143.1</v>
      </c>
      <c r="B66" s="73">
        <v>1</v>
      </c>
      <c r="C66" s="73" t="s">
        <v>740</v>
      </c>
      <c r="D66" s="73">
        <v>0.01</v>
      </c>
      <c r="E66" s="73">
        <f t="shared" ca="1" si="2"/>
        <v>154.39999999999998</v>
      </c>
      <c r="F66" s="73">
        <v>1</v>
      </c>
      <c r="G66" s="73" t="s">
        <v>741</v>
      </c>
      <c r="H66" s="83">
        <v>0.5</v>
      </c>
      <c r="I66" s="74"/>
      <c r="J66" s="74"/>
      <c r="K66" s="74"/>
      <c r="L66" s="74"/>
      <c r="M66" s="74"/>
      <c r="N66" s="74"/>
      <c r="O66" s="74"/>
      <c r="P66" s="74"/>
      <c r="Q66" s="74"/>
      <c r="R66" s="74"/>
      <c r="S66" s="74"/>
      <c r="T66" s="74"/>
      <c r="U66" s="74"/>
      <c r="V66" s="74"/>
      <c r="W66" s="74"/>
      <c r="X66" s="74"/>
      <c r="Y66" s="74"/>
      <c r="Z66" s="74"/>
      <c r="AA66" s="74"/>
      <c r="AB66" s="74"/>
      <c r="AC66" s="74"/>
      <c r="AD66" s="74"/>
      <c r="AE66" s="74"/>
    </row>
    <row r="67" spans="1:31">
      <c r="A67" s="73">
        <f t="shared" ca="1" si="0"/>
        <v>144.1</v>
      </c>
      <c r="B67" s="73">
        <v>1</v>
      </c>
      <c r="C67" s="73" t="s">
        <v>742</v>
      </c>
      <c r="D67" s="73">
        <v>0.03</v>
      </c>
      <c r="E67" s="73">
        <f t="shared" ca="1" si="2"/>
        <v>155.39999999999998</v>
      </c>
      <c r="F67" s="73">
        <v>1</v>
      </c>
      <c r="G67" s="73" t="s">
        <v>743</v>
      </c>
      <c r="H67" s="83">
        <v>1</v>
      </c>
      <c r="I67" s="74"/>
      <c r="J67" s="74"/>
      <c r="K67" s="74"/>
      <c r="L67" s="74"/>
      <c r="M67" s="74"/>
      <c r="N67" s="74"/>
      <c r="O67" s="74"/>
      <c r="P67" s="74"/>
      <c r="Q67" s="74"/>
      <c r="R67" s="74"/>
      <c r="S67" s="74"/>
      <c r="T67" s="74"/>
      <c r="U67" s="74"/>
      <c r="V67" s="74"/>
      <c r="W67" s="74"/>
      <c r="X67" s="74"/>
      <c r="Y67" s="74"/>
      <c r="Z67" s="74"/>
      <c r="AA67" s="74"/>
      <c r="AB67" s="74"/>
      <c r="AC67" s="74"/>
      <c r="AD67" s="74"/>
      <c r="AE67" s="74"/>
    </row>
    <row r="68" spans="1:31">
      <c r="A68" s="73">
        <f t="shared" ca="1" si="0"/>
        <v>145.1</v>
      </c>
      <c r="B68" s="73">
        <v>1</v>
      </c>
      <c r="C68" s="73" t="s">
        <v>744</v>
      </c>
      <c r="D68" s="73">
        <v>0.01</v>
      </c>
      <c r="E68" s="73">
        <f t="shared" ca="1" si="2"/>
        <v>156.39999999999998</v>
      </c>
      <c r="F68" s="73">
        <v>1</v>
      </c>
      <c r="G68" s="73" t="s">
        <v>745</v>
      </c>
      <c r="H68" s="83">
        <v>0.3</v>
      </c>
      <c r="I68" s="74"/>
      <c r="J68" s="74"/>
      <c r="K68" s="74"/>
      <c r="L68" s="74"/>
      <c r="M68" s="74"/>
      <c r="N68" s="74"/>
      <c r="O68" s="74"/>
      <c r="P68" s="74"/>
      <c r="Q68" s="74"/>
      <c r="R68" s="74"/>
      <c r="S68" s="74"/>
      <c r="T68" s="74"/>
      <c r="U68" s="74"/>
      <c r="V68" s="74"/>
      <c r="W68" s="74"/>
      <c r="X68" s="74"/>
      <c r="Y68" s="74"/>
      <c r="Z68" s="74"/>
      <c r="AA68" s="74"/>
      <c r="AB68" s="74"/>
      <c r="AC68" s="74"/>
      <c r="AD68" s="74"/>
      <c r="AE68" s="74"/>
    </row>
    <row r="69" spans="1:31">
      <c r="A69" s="73">
        <f t="shared" ca="1" si="0"/>
        <v>146.1</v>
      </c>
      <c r="B69" s="73">
        <v>1</v>
      </c>
      <c r="C69" s="73" t="s">
        <v>746</v>
      </c>
      <c r="D69" s="73">
        <v>0.02</v>
      </c>
      <c r="E69" s="73">
        <f t="shared" ca="1" si="2"/>
        <v>157.39999999999998</v>
      </c>
      <c r="F69" s="73">
        <v>1</v>
      </c>
      <c r="G69" s="73" t="s">
        <v>747</v>
      </c>
      <c r="H69" s="83">
        <v>0.5</v>
      </c>
      <c r="I69" s="74"/>
      <c r="J69" s="74"/>
      <c r="K69" s="74"/>
      <c r="L69" s="74"/>
      <c r="M69" s="74"/>
      <c r="N69" s="74"/>
      <c r="O69" s="74"/>
      <c r="P69" s="74"/>
      <c r="Q69" s="74"/>
      <c r="R69" s="74"/>
      <c r="S69" s="74"/>
      <c r="T69" s="74"/>
      <c r="U69" s="74"/>
      <c r="V69" s="74"/>
      <c r="W69" s="74"/>
      <c r="X69" s="74"/>
      <c r="Y69" s="74"/>
      <c r="Z69" s="74"/>
      <c r="AA69" s="74"/>
      <c r="AB69" s="74"/>
      <c r="AC69" s="74"/>
      <c r="AD69" s="74"/>
      <c r="AE69" s="74"/>
    </row>
    <row r="70" spans="1:31">
      <c r="A70" s="73">
        <f t="shared" ca="1" si="0"/>
        <v>147.1</v>
      </c>
      <c r="B70" s="73">
        <v>1</v>
      </c>
      <c r="C70" s="73" t="s">
        <v>748</v>
      </c>
      <c r="D70" s="73">
        <v>0.03</v>
      </c>
      <c r="E70" s="73">
        <f t="shared" ca="1" si="2"/>
        <v>158.39999999999998</v>
      </c>
      <c r="F70" s="73">
        <v>1</v>
      </c>
      <c r="G70" s="73" t="s">
        <v>749</v>
      </c>
      <c r="H70" s="83">
        <v>0.4</v>
      </c>
      <c r="I70" s="74"/>
      <c r="J70" s="74"/>
      <c r="K70" s="74"/>
      <c r="L70" s="74"/>
      <c r="M70" s="74"/>
      <c r="N70" s="74"/>
      <c r="O70" s="74"/>
      <c r="P70" s="74"/>
      <c r="Q70" s="74"/>
      <c r="R70" s="74"/>
      <c r="S70" s="74"/>
      <c r="T70" s="74"/>
      <c r="U70" s="74"/>
      <c r="V70" s="74"/>
      <c r="W70" s="74"/>
      <c r="X70" s="74"/>
      <c r="Y70" s="74"/>
      <c r="Z70" s="74"/>
      <c r="AA70" s="74"/>
      <c r="AB70" s="74"/>
      <c r="AC70" s="74"/>
      <c r="AD70" s="74"/>
      <c r="AE70" s="74"/>
    </row>
    <row r="71" spans="1:31">
      <c r="A71" s="73">
        <f t="shared" ca="1" si="0"/>
        <v>148.1</v>
      </c>
      <c r="B71" s="73">
        <v>1</v>
      </c>
      <c r="C71" s="73" t="s">
        <v>750</v>
      </c>
      <c r="D71" s="73">
        <v>0.01</v>
      </c>
      <c r="E71" s="73">
        <f t="shared" ca="1" si="2"/>
        <v>159.39999999999998</v>
      </c>
      <c r="F71" s="73">
        <v>1</v>
      </c>
      <c r="G71" s="73" t="s">
        <v>751</v>
      </c>
      <c r="H71" s="83">
        <v>0.1</v>
      </c>
      <c r="I71" s="74"/>
      <c r="J71" s="74"/>
      <c r="K71" s="74"/>
      <c r="L71" s="74"/>
      <c r="M71" s="74"/>
      <c r="N71" s="74"/>
      <c r="O71" s="74"/>
      <c r="P71" s="74"/>
      <c r="Q71" s="74"/>
      <c r="R71" s="74"/>
      <c r="S71" s="74"/>
      <c r="T71" s="74"/>
      <c r="U71" s="74"/>
      <c r="V71" s="74"/>
      <c r="W71" s="74"/>
      <c r="X71" s="74"/>
      <c r="Y71" s="74"/>
      <c r="Z71" s="74"/>
      <c r="AA71" s="74"/>
      <c r="AB71" s="74"/>
      <c r="AC71" s="74"/>
      <c r="AD71" s="74"/>
      <c r="AE71" s="74"/>
    </row>
    <row r="72" spans="1:31">
      <c r="A72" s="73">
        <f t="shared" ca="1" si="0"/>
        <v>149.1</v>
      </c>
      <c r="B72" s="73">
        <v>1</v>
      </c>
      <c r="C72" s="73" t="s">
        <v>752</v>
      </c>
      <c r="D72" s="73">
        <v>0.03</v>
      </c>
      <c r="E72" s="73">
        <f t="shared" ca="1" si="2"/>
        <v>160.39999999999998</v>
      </c>
      <c r="F72" s="73">
        <v>1</v>
      </c>
      <c r="G72" s="73" t="s">
        <v>753</v>
      </c>
      <c r="H72" s="83">
        <v>0.3</v>
      </c>
      <c r="I72" s="74"/>
      <c r="J72" s="74"/>
      <c r="K72" s="74"/>
      <c r="L72" s="74"/>
      <c r="M72" s="74"/>
      <c r="N72" s="74"/>
      <c r="O72" s="74"/>
      <c r="P72" s="74"/>
      <c r="Q72" s="74"/>
      <c r="R72" s="74"/>
      <c r="S72" s="74"/>
      <c r="T72" s="74"/>
      <c r="U72" s="74"/>
      <c r="V72" s="74"/>
      <c r="W72" s="74"/>
      <c r="X72" s="74"/>
      <c r="Y72" s="74"/>
      <c r="Z72" s="74"/>
      <c r="AA72" s="74"/>
      <c r="AB72" s="74"/>
      <c r="AC72" s="74"/>
      <c r="AD72" s="74"/>
      <c r="AE72" s="74"/>
    </row>
    <row r="73" spans="1:31">
      <c r="A73" s="73">
        <f t="shared" ca="1" si="0"/>
        <v>150.1</v>
      </c>
      <c r="B73" s="73">
        <v>1</v>
      </c>
      <c r="C73" s="73" t="s">
        <v>754</v>
      </c>
      <c r="D73" s="73">
        <v>0.05</v>
      </c>
      <c r="E73" s="73">
        <f t="shared" ca="1" si="2"/>
        <v>161.39999999999998</v>
      </c>
      <c r="F73" s="73">
        <v>1</v>
      </c>
      <c r="G73" s="73" t="s">
        <v>755</v>
      </c>
      <c r="H73" s="83">
        <v>0.2</v>
      </c>
      <c r="I73" s="74"/>
      <c r="J73" s="74"/>
      <c r="K73" s="74"/>
      <c r="L73" s="74"/>
      <c r="M73" s="74"/>
      <c r="N73" s="74"/>
      <c r="O73" s="74"/>
      <c r="P73" s="74"/>
      <c r="Q73" s="74"/>
      <c r="R73" s="74"/>
      <c r="S73" s="74"/>
      <c r="T73" s="74"/>
      <c r="U73" s="74"/>
      <c r="V73" s="74"/>
      <c r="W73" s="74"/>
      <c r="X73" s="74"/>
      <c r="Y73" s="74"/>
      <c r="Z73" s="74"/>
      <c r="AA73" s="74"/>
      <c r="AB73" s="74"/>
      <c r="AC73" s="74"/>
      <c r="AD73" s="74"/>
      <c r="AE73" s="74"/>
    </row>
    <row r="74" spans="1:31">
      <c r="A74" s="73">
        <f t="shared" ca="1" si="0"/>
        <v>151.1</v>
      </c>
      <c r="B74" s="73">
        <v>1</v>
      </c>
      <c r="C74" s="73" t="s">
        <v>756</v>
      </c>
      <c r="D74" s="73">
        <v>0.02</v>
      </c>
      <c r="E74" s="73">
        <f t="shared" ca="1" si="2"/>
        <v>162.39999999999998</v>
      </c>
      <c r="F74" s="73">
        <v>1</v>
      </c>
      <c r="G74" s="73" t="s">
        <v>757</v>
      </c>
      <c r="H74" s="83">
        <v>0.2</v>
      </c>
      <c r="I74" s="74"/>
      <c r="J74" s="74"/>
      <c r="K74" s="74"/>
      <c r="L74" s="74"/>
      <c r="M74" s="74"/>
      <c r="N74" s="74"/>
      <c r="O74" s="74"/>
      <c r="P74" s="74"/>
      <c r="Q74" s="74"/>
      <c r="R74" s="74"/>
      <c r="S74" s="74"/>
      <c r="T74" s="74"/>
      <c r="U74" s="74"/>
      <c r="V74" s="74"/>
      <c r="W74" s="74"/>
      <c r="X74" s="74"/>
      <c r="Y74" s="74"/>
      <c r="Z74" s="74"/>
      <c r="AA74" s="74"/>
      <c r="AB74" s="74"/>
      <c r="AC74" s="74"/>
      <c r="AD74" s="74"/>
      <c r="AE74" s="74"/>
    </row>
    <row r="75" spans="1:31">
      <c r="A75" s="73">
        <f t="shared" ca="1" si="0"/>
        <v>152.1</v>
      </c>
      <c r="B75" s="73">
        <v>1</v>
      </c>
      <c r="C75" s="73" t="s">
        <v>758</v>
      </c>
      <c r="D75" s="73">
        <v>0.03</v>
      </c>
      <c r="E75" s="73">
        <f t="shared" ca="1" si="2"/>
        <v>163.39999999999998</v>
      </c>
      <c r="F75" s="73">
        <v>1</v>
      </c>
      <c r="G75" s="73" t="s">
        <v>759</v>
      </c>
      <c r="H75" s="83">
        <v>0.4</v>
      </c>
      <c r="I75" s="74"/>
      <c r="J75" s="74"/>
      <c r="K75" s="74"/>
      <c r="L75" s="74"/>
      <c r="M75" s="74"/>
      <c r="N75" s="74"/>
      <c r="O75" s="74"/>
      <c r="P75" s="74"/>
      <c r="Q75" s="74"/>
      <c r="R75" s="74"/>
      <c r="S75" s="74"/>
      <c r="T75" s="74"/>
      <c r="U75" s="74"/>
      <c r="V75" s="74"/>
      <c r="W75" s="74"/>
      <c r="X75" s="74"/>
      <c r="Y75" s="74"/>
      <c r="Z75" s="74"/>
      <c r="AA75" s="74"/>
      <c r="AB75" s="74"/>
      <c r="AC75" s="74"/>
      <c r="AD75" s="74"/>
      <c r="AE75" s="74"/>
    </row>
    <row r="76" spans="1:31">
      <c r="A76" s="73">
        <f t="shared" ca="1" si="0"/>
        <v>153.1</v>
      </c>
      <c r="B76" s="73">
        <v>1</v>
      </c>
      <c r="C76" s="73" t="s">
        <v>760</v>
      </c>
      <c r="D76" s="73">
        <v>0.02</v>
      </c>
      <c r="E76" s="73">
        <f t="shared" ca="1" si="2"/>
        <v>164.39999999999998</v>
      </c>
      <c r="F76" s="73">
        <v>1</v>
      </c>
      <c r="G76" s="73" t="s">
        <v>761</v>
      </c>
      <c r="H76" s="83">
        <v>0.1</v>
      </c>
      <c r="I76" s="74"/>
      <c r="J76" s="74"/>
      <c r="K76" s="74"/>
      <c r="L76" s="74"/>
      <c r="M76" s="74"/>
      <c r="N76" s="74"/>
      <c r="O76" s="74"/>
      <c r="P76" s="74"/>
      <c r="Q76" s="74"/>
      <c r="R76" s="74"/>
      <c r="S76" s="74"/>
      <c r="T76" s="74"/>
      <c r="U76" s="74"/>
      <c r="V76" s="74"/>
      <c r="W76" s="74"/>
      <c r="X76" s="74"/>
      <c r="Y76" s="74"/>
      <c r="Z76" s="74"/>
      <c r="AA76" s="74"/>
      <c r="AB76" s="74"/>
      <c r="AC76" s="74"/>
      <c r="AD76" s="74"/>
      <c r="AE76" s="74"/>
    </row>
    <row r="77" spans="1:31">
      <c r="A77" s="73">
        <f t="shared" ca="1" si="0"/>
        <v>154.1</v>
      </c>
      <c r="B77" s="73">
        <v>1</v>
      </c>
      <c r="C77" s="73" t="s">
        <v>762</v>
      </c>
      <c r="D77" s="73">
        <v>0.03</v>
      </c>
      <c r="E77" s="73">
        <f t="shared" ca="1" si="2"/>
        <v>165.39999999999998</v>
      </c>
      <c r="F77" s="73">
        <v>1</v>
      </c>
      <c r="G77" s="73" t="s">
        <v>763</v>
      </c>
      <c r="H77" s="83">
        <v>0.2</v>
      </c>
      <c r="I77" s="74"/>
      <c r="J77" s="74"/>
      <c r="K77" s="74"/>
      <c r="L77" s="74"/>
      <c r="M77" s="74"/>
      <c r="N77" s="74"/>
      <c r="O77" s="74"/>
      <c r="P77" s="74"/>
      <c r="Q77" s="74"/>
      <c r="R77" s="74"/>
      <c r="S77" s="74"/>
      <c r="T77" s="74"/>
      <c r="U77" s="74"/>
      <c r="V77" s="74"/>
      <c r="W77" s="74"/>
      <c r="X77" s="74"/>
      <c r="Y77" s="74"/>
      <c r="Z77" s="74"/>
      <c r="AA77" s="74"/>
      <c r="AB77" s="74"/>
      <c r="AC77" s="74"/>
      <c r="AD77" s="74"/>
      <c r="AE77" s="74"/>
    </row>
    <row r="78" spans="1:31">
      <c r="A78" s="73">
        <f t="shared" ca="1" si="0"/>
        <v>155.1</v>
      </c>
      <c r="B78" s="73">
        <v>1</v>
      </c>
      <c r="C78" s="73" t="s">
        <v>764</v>
      </c>
      <c r="D78" s="73">
        <v>0.03</v>
      </c>
      <c r="E78" s="73">
        <f t="shared" ca="1" si="2"/>
        <v>166.39999999999998</v>
      </c>
      <c r="F78" s="73">
        <v>1</v>
      </c>
      <c r="G78" s="73" t="s">
        <v>765</v>
      </c>
      <c r="H78" s="83">
        <v>0.1</v>
      </c>
      <c r="I78" s="74"/>
      <c r="J78" s="74"/>
      <c r="K78" s="74"/>
      <c r="L78" s="74"/>
      <c r="M78" s="74"/>
      <c r="N78" s="74"/>
      <c r="O78" s="74"/>
      <c r="P78" s="74"/>
      <c r="Q78" s="74"/>
      <c r="R78" s="74"/>
      <c r="S78" s="74"/>
      <c r="T78" s="74"/>
      <c r="U78" s="74"/>
      <c r="V78" s="74"/>
      <c r="W78" s="74"/>
      <c r="X78" s="74"/>
      <c r="Y78" s="74"/>
      <c r="Z78" s="74"/>
      <c r="AA78" s="74"/>
      <c r="AB78" s="74"/>
      <c r="AC78" s="74"/>
      <c r="AD78" s="74"/>
      <c r="AE78" s="74"/>
    </row>
    <row r="79" spans="1:31">
      <c r="A79" s="73">
        <f t="shared" ca="1" si="0"/>
        <v>156.1</v>
      </c>
      <c r="B79" s="73">
        <v>1</v>
      </c>
      <c r="C79" s="73" t="s">
        <v>766</v>
      </c>
      <c r="D79" s="73">
        <v>0.03</v>
      </c>
      <c r="E79" s="73">
        <f t="shared" ca="1" si="2"/>
        <v>167.39999999999998</v>
      </c>
      <c r="F79" s="73">
        <v>1</v>
      </c>
      <c r="G79" s="73" t="s">
        <v>767</v>
      </c>
      <c r="H79" s="83">
        <v>0.5</v>
      </c>
      <c r="I79" s="74"/>
      <c r="J79" s="74"/>
      <c r="K79" s="74"/>
      <c r="L79" s="74"/>
      <c r="M79" s="74"/>
      <c r="N79" s="74"/>
      <c r="O79" s="74"/>
      <c r="P79" s="74"/>
      <c r="Q79" s="74"/>
      <c r="R79" s="74"/>
      <c r="S79" s="74"/>
      <c r="T79" s="74"/>
      <c r="U79" s="74"/>
      <c r="V79" s="74"/>
      <c r="W79" s="74"/>
      <c r="X79" s="74"/>
      <c r="Y79" s="74"/>
      <c r="Z79" s="74"/>
      <c r="AA79" s="74"/>
      <c r="AB79" s="74"/>
      <c r="AC79" s="74"/>
      <c r="AD79" s="74"/>
      <c r="AE79" s="74"/>
    </row>
    <row r="80" spans="1:31">
      <c r="A80" s="73">
        <f t="shared" ca="1" si="0"/>
        <v>157.1</v>
      </c>
      <c r="B80" s="73">
        <v>1</v>
      </c>
      <c r="C80" s="73" t="s">
        <v>768</v>
      </c>
      <c r="D80" s="73">
        <v>0.03</v>
      </c>
      <c r="E80" s="73">
        <f t="shared" ca="1" si="2"/>
        <v>168.39999999999998</v>
      </c>
      <c r="F80" s="73">
        <v>1</v>
      </c>
      <c r="G80" s="73" t="s">
        <v>769</v>
      </c>
      <c r="H80" s="83">
        <v>1</v>
      </c>
      <c r="I80" s="74"/>
      <c r="J80" s="74"/>
      <c r="K80" s="74"/>
      <c r="L80" s="74"/>
      <c r="M80" s="74"/>
      <c r="N80" s="74"/>
      <c r="O80" s="74"/>
      <c r="P80" s="74"/>
      <c r="Q80" s="74"/>
      <c r="R80" s="74"/>
      <c r="S80" s="74"/>
      <c r="T80" s="74"/>
      <c r="U80" s="74"/>
      <c r="V80" s="74"/>
      <c r="W80" s="74"/>
      <c r="X80" s="74"/>
      <c r="Y80" s="74"/>
      <c r="Z80" s="74"/>
      <c r="AA80" s="74"/>
      <c r="AB80" s="74"/>
      <c r="AC80" s="74"/>
      <c r="AD80" s="74"/>
      <c r="AE80" s="74"/>
    </row>
    <row r="81" spans="1:31">
      <c r="A81" s="73">
        <f t="shared" ca="1" si="0"/>
        <v>158.1</v>
      </c>
      <c r="B81" s="73">
        <v>1</v>
      </c>
      <c r="C81" s="73" t="s">
        <v>770</v>
      </c>
      <c r="D81" s="73">
        <v>0.03</v>
      </c>
      <c r="E81" s="73">
        <f t="shared" ca="1" si="2"/>
        <v>169.39999999999998</v>
      </c>
      <c r="F81" s="73">
        <v>1</v>
      </c>
      <c r="G81" s="73" t="s">
        <v>771</v>
      </c>
      <c r="H81" s="83">
        <v>0.3</v>
      </c>
      <c r="I81" s="74"/>
      <c r="J81" s="74"/>
      <c r="K81" s="74"/>
      <c r="L81" s="74"/>
      <c r="M81" s="74"/>
      <c r="N81" s="74"/>
      <c r="O81" s="74"/>
      <c r="P81" s="74"/>
      <c r="Q81" s="74"/>
      <c r="R81" s="74"/>
      <c r="S81" s="74"/>
      <c r="T81" s="74"/>
      <c r="U81" s="74"/>
      <c r="V81" s="74"/>
      <c r="W81" s="74"/>
      <c r="X81" s="74"/>
      <c r="Y81" s="74"/>
      <c r="Z81" s="74"/>
      <c r="AA81" s="74"/>
      <c r="AB81" s="74"/>
      <c r="AC81" s="74"/>
      <c r="AD81" s="74"/>
      <c r="AE81" s="74"/>
    </row>
    <row r="82" spans="1:31">
      <c r="A82" s="73">
        <f t="shared" ca="1" si="0"/>
        <v>159.1</v>
      </c>
      <c r="B82" s="73">
        <v>1</v>
      </c>
      <c r="C82" s="73" t="s">
        <v>772</v>
      </c>
      <c r="D82" s="73">
        <v>0.03</v>
      </c>
      <c r="E82" s="73">
        <f t="shared" ca="1" si="2"/>
        <v>170.39999999999998</v>
      </c>
      <c r="F82" s="73">
        <v>1</v>
      </c>
      <c r="G82" s="73" t="s">
        <v>773</v>
      </c>
      <c r="H82" s="83">
        <v>0.5</v>
      </c>
      <c r="I82" s="74"/>
      <c r="J82" s="74"/>
      <c r="K82" s="74"/>
      <c r="L82" s="74"/>
      <c r="M82" s="74"/>
      <c r="N82" s="74"/>
      <c r="O82" s="74"/>
      <c r="P82" s="74"/>
      <c r="Q82" s="74"/>
      <c r="R82" s="74"/>
      <c r="S82" s="74"/>
      <c r="T82" s="74"/>
      <c r="U82" s="74"/>
      <c r="V82" s="74"/>
      <c r="W82" s="74"/>
      <c r="X82" s="74"/>
      <c r="Y82" s="74"/>
      <c r="Z82" s="74"/>
      <c r="AA82" s="74"/>
      <c r="AB82" s="74"/>
      <c r="AC82" s="74"/>
      <c r="AD82" s="74"/>
      <c r="AE82" s="74"/>
    </row>
    <row r="83" spans="1:31">
      <c r="A83" s="73">
        <f t="shared" ca="1" si="0"/>
        <v>160.1</v>
      </c>
      <c r="B83" s="73">
        <v>1</v>
      </c>
      <c r="C83" s="73" t="s">
        <v>774</v>
      </c>
      <c r="D83" s="73">
        <v>0.05</v>
      </c>
      <c r="E83" s="73">
        <f t="shared" ca="1" si="2"/>
        <v>171.39999999999998</v>
      </c>
      <c r="F83" s="73">
        <v>1</v>
      </c>
      <c r="G83" s="73" t="s">
        <v>775</v>
      </c>
      <c r="H83" s="83">
        <v>0.4</v>
      </c>
      <c r="I83" s="74"/>
      <c r="J83" s="74"/>
      <c r="K83" s="74"/>
      <c r="L83" s="74"/>
      <c r="M83" s="74"/>
      <c r="N83" s="74"/>
      <c r="O83" s="74"/>
      <c r="P83" s="74"/>
      <c r="Q83" s="74"/>
      <c r="R83" s="74"/>
      <c r="S83" s="74"/>
      <c r="T83" s="74"/>
      <c r="U83" s="74"/>
      <c r="V83" s="74"/>
      <c r="W83" s="74"/>
      <c r="X83" s="74"/>
      <c r="Y83" s="74"/>
      <c r="Z83" s="74"/>
      <c r="AA83" s="74"/>
      <c r="AB83" s="74"/>
      <c r="AC83" s="74"/>
      <c r="AD83" s="74"/>
      <c r="AE83" s="74"/>
    </row>
    <row r="84" spans="1:31">
      <c r="A84" s="73">
        <f t="shared" ca="1" si="0"/>
        <v>161.1</v>
      </c>
      <c r="B84" s="73">
        <v>1</v>
      </c>
      <c r="C84" s="73" t="s">
        <v>776</v>
      </c>
      <c r="D84" s="73">
        <v>0.05</v>
      </c>
      <c r="E84" s="73">
        <f t="shared" ca="1" si="2"/>
        <v>172.39999999999998</v>
      </c>
      <c r="F84" s="73">
        <v>1</v>
      </c>
      <c r="G84" s="73" t="s">
        <v>777</v>
      </c>
      <c r="H84" s="83">
        <v>0.1</v>
      </c>
      <c r="I84" s="74"/>
      <c r="J84" s="74"/>
      <c r="K84" s="74"/>
      <c r="L84" s="74"/>
      <c r="M84" s="74"/>
      <c r="N84" s="74"/>
      <c r="O84" s="74"/>
      <c r="P84" s="74"/>
      <c r="Q84" s="74"/>
      <c r="R84" s="74"/>
      <c r="S84" s="74"/>
      <c r="T84" s="74"/>
      <c r="U84" s="74"/>
      <c r="V84" s="74"/>
      <c r="W84" s="74"/>
      <c r="X84" s="74"/>
      <c r="Y84" s="74"/>
      <c r="Z84" s="74"/>
      <c r="AA84" s="74"/>
      <c r="AB84" s="74"/>
      <c r="AC84" s="74"/>
      <c r="AD84" s="74"/>
      <c r="AE84" s="74"/>
    </row>
    <row r="85" spans="1:31">
      <c r="A85" s="73">
        <f t="shared" ca="1" si="0"/>
        <v>162.1</v>
      </c>
      <c r="B85" s="73">
        <v>1</v>
      </c>
      <c r="C85" s="73" t="s">
        <v>778</v>
      </c>
      <c r="D85" s="73">
        <v>0.03</v>
      </c>
      <c r="E85" s="73">
        <f t="shared" ca="1" si="2"/>
        <v>173.39999999999998</v>
      </c>
      <c r="F85" s="73">
        <v>1</v>
      </c>
      <c r="G85" s="73" t="s">
        <v>779</v>
      </c>
      <c r="H85" s="83">
        <v>0.3</v>
      </c>
      <c r="I85" s="74"/>
      <c r="J85" s="74"/>
      <c r="K85" s="74"/>
      <c r="L85" s="74"/>
      <c r="M85" s="74"/>
      <c r="N85" s="74"/>
      <c r="O85" s="74"/>
      <c r="P85" s="74"/>
      <c r="Q85" s="74"/>
      <c r="R85" s="74"/>
      <c r="S85" s="74"/>
      <c r="T85" s="74"/>
      <c r="U85" s="74"/>
      <c r="V85" s="74"/>
      <c r="W85" s="74"/>
      <c r="X85" s="74"/>
      <c r="Y85" s="74"/>
      <c r="Z85" s="74"/>
      <c r="AA85" s="74"/>
      <c r="AB85" s="74"/>
      <c r="AC85" s="74"/>
      <c r="AD85" s="74"/>
      <c r="AE85" s="74"/>
    </row>
    <row r="86" spans="1:31">
      <c r="A86" s="73">
        <f t="shared" ca="1" si="0"/>
        <v>163.1</v>
      </c>
      <c r="B86" s="73">
        <v>1</v>
      </c>
      <c r="C86" s="73" t="s">
        <v>780</v>
      </c>
      <c r="D86" s="73">
        <v>0.05</v>
      </c>
      <c r="E86" s="73">
        <f t="shared" ca="1" si="2"/>
        <v>174.39999999999998</v>
      </c>
      <c r="F86" s="73">
        <v>1</v>
      </c>
      <c r="G86" s="73" t="s">
        <v>781</v>
      </c>
      <c r="H86" s="83">
        <v>0.2</v>
      </c>
      <c r="I86" s="74"/>
      <c r="J86" s="74"/>
      <c r="K86" s="74"/>
      <c r="L86" s="74"/>
      <c r="M86" s="74"/>
      <c r="N86" s="74"/>
      <c r="O86" s="74"/>
      <c r="P86" s="74"/>
      <c r="Q86" s="74"/>
      <c r="R86" s="74"/>
      <c r="S86" s="74"/>
      <c r="T86" s="74"/>
      <c r="U86" s="74"/>
      <c r="V86" s="74"/>
      <c r="W86" s="74"/>
      <c r="X86" s="74"/>
      <c r="Y86" s="74"/>
      <c r="Z86" s="74"/>
      <c r="AA86" s="74"/>
      <c r="AB86" s="74"/>
      <c r="AC86" s="74"/>
      <c r="AD86" s="74"/>
      <c r="AE86" s="74"/>
    </row>
    <row r="87" spans="1:31">
      <c r="A87" s="73">
        <f t="shared" ca="1" si="0"/>
        <v>164.1</v>
      </c>
      <c r="B87" s="73">
        <v>1</v>
      </c>
      <c r="C87" s="73" t="s">
        <v>782</v>
      </c>
      <c r="D87" s="73">
        <v>0.01</v>
      </c>
      <c r="E87" s="73">
        <f t="shared" ca="1" si="2"/>
        <v>175.39999999999998</v>
      </c>
      <c r="F87" s="73">
        <v>1</v>
      </c>
      <c r="G87" s="73" t="s">
        <v>783</v>
      </c>
      <c r="H87" s="83">
        <v>0.2</v>
      </c>
      <c r="I87" s="74"/>
      <c r="J87" s="74"/>
      <c r="K87" s="74"/>
      <c r="L87" s="74"/>
      <c r="M87" s="74"/>
      <c r="N87" s="74"/>
      <c r="O87" s="74"/>
      <c r="P87" s="74"/>
      <c r="Q87" s="74"/>
      <c r="R87" s="74"/>
      <c r="S87" s="74"/>
      <c r="T87" s="74"/>
      <c r="U87" s="74"/>
      <c r="V87" s="74"/>
      <c r="W87" s="74"/>
      <c r="X87" s="74"/>
      <c r="Y87" s="74"/>
      <c r="Z87" s="74"/>
      <c r="AA87" s="74"/>
      <c r="AB87" s="74"/>
      <c r="AC87" s="74"/>
      <c r="AD87" s="74"/>
      <c r="AE87" s="74"/>
    </row>
    <row r="88" spans="1:31">
      <c r="A88" s="73">
        <f t="shared" ca="1" si="0"/>
        <v>165.1</v>
      </c>
      <c r="B88" s="73">
        <v>1</v>
      </c>
      <c r="C88" s="73" t="s">
        <v>784</v>
      </c>
      <c r="D88" s="73">
        <v>0.03</v>
      </c>
      <c r="E88" s="73">
        <f t="shared" ca="1" si="2"/>
        <v>176.39999999999998</v>
      </c>
      <c r="F88" s="73">
        <v>1</v>
      </c>
      <c r="G88" s="73" t="s">
        <v>785</v>
      </c>
      <c r="H88" s="83">
        <v>0.4</v>
      </c>
      <c r="I88" s="74"/>
      <c r="J88" s="74"/>
      <c r="K88" s="74"/>
      <c r="L88" s="74"/>
      <c r="M88" s="74"/>
      <c r="N88" s="74"/>
      <c r="O88" s="74"/>
      <c r="P88" s="74"/>
      <c r="Q88" s="74"/>
      <c r="R88" s="74"/>
      <c r="S88" s="74"/>
      <c r="T88" s="74"/>
      <c r="U88" s="74"/>
      <c r="V88" s="74"/>
      <c r="W88" s="74"/>
      <c r="X88" s="74"/>
      <c r="Y88" s="74"/>
      <c r="Z88" s="74"/>
      <c r="AA88" s="74"/>
      <c r="AB88" s="74"/>
      <c r="AC88" s="74"/>
      <c r="AD88" s="74"/>
      <c r="AE88" s="74"/>
    </row>
    <row r="89" spans="1:31">
      <c r="A89" s="73">
        <f t="shared" ca="1" si="0"/>
        <v>166.1</v>
      </c>
      <c r="B89" s="73">
        <v>1</v>
      </c>
      <c r="C89" s="73" t="s">
        <v>786</v>
      </c>
      <c r="D89" s="73">
        <v>0.03</v>
      </c>
      <c r="E89" s="73">
        <f t="shared" ca="1" si="2"/>
        <v>177.39999999999998</v>
      </c>
      <c r="F89" s="73">
        <v>1</v>
      </c>
      <c r="G89" s="73" t="s">
        <v>787</v>
      </c>
      <c r="H89" s="83">
        <v>0.1</v>
      </c>
      <c r="I89" s="74"/>
      <c r="J89" s="74"/>
      <c r="K89" s="74"/>
      <c r="L89" s="74"/>
      <c r="M89" s="74"/>
      <c r="N89" s="74"/>
      <c r="O89" s="74"/>
      <c r="P89" s="74"/>
      <c r="Q89" s="74"/>
      <c r="R89" s="74"/>
      <c r="S89" s="74"/>
      <c r="T89" s="74"/>
      <c r="U89" s="74"/>
      <c r="V89" s="74"/>
      <c r="W89" s="74"/>
      <c r="X89" s="74"/>
      <c r="Y89" s="74"/>
      <c r="Z89" s="74"/>
      <c r="AA89" s="74"/>
      <c r="AB89" s="74"/>
      <c r="AC89" s="74"/>
      <c r="AD89" s="74"/>
      <c r="AE89" s="74"/>
    </row>
    <row r="90" spans="1:31">
      <c r="A90" s="73">
        <f t="shared" ca="1" si="0"/>
        <v>167.1</v>
      </c>
      <c r="B90" s="73">
        <v>1</v>
      </c>
      <c r="C90" s="73" t="s">
        <v>788</v>
      </c>
      <c r="D90" s="73">
        <v>0.01</v>
      </c>
      <c r="E90" s="73">
        <f t="shared" ca="1" si="2"/>
        <v>178.39999999999998</v>
      </c>
      <c r="F90" s="73">
        <v>1</v>
      </c>
      <c r="G90" s="73" t="s">
        <v>789</v>
      </c>
      <c r="H90" s="83">
        <v>0.2</v>
      </c>
      <c r="I90" s="74"/>
      <c r="J90" s="74"/>
      <c r="K90" s="74"/>
      <c r="L90" s="74"/>
      <c r="M90" s="74"/>
      <c r="N90" s="74"/>
      <c r="O90" s="74"/>
      <c r="P90" s="74"/>
      <c r="Q90" s="74"/>
      <c r="R90" s="74"/>
      <c r="S90" s="74"/>
      <c r="T90" s="74"/>
      <c r="U90" s="74"/>
      <c r="V90" s="74"/>
      <c r="W90" s="74"/>
      <c r="X90" s="74"/>
      <c r="Y90" s="74"/>
      <c r="Z90" s="74"/>
      <c r="AA90" s="74"/>
      <c r="AB90" s="74"/>
      <c r="AC90" s="74"/>
      <c r="AD90" s="74"/>
      <c r="AE90" s="74"/>
    </row>
    <row r="91" spans="1:31">
      <c r="A91" s="73">
        <f t="shared" ca="1" si="0"/>
        <v>168.1</v>
      </c>
      <c r="B91" s="73">
        <v>1</v>
      </c>
      <c r="C91" s="73" t="s">
        <v>790</v>
      </c>
      <c r="D91" s="73">
        <v>0.05</v>
      </c>
      <c r="E91" s="74"/>
      <c r="F91" s="74"/>
      <c r="G91" s="74"/>
      <c r="H91" s="85"/>
      <c r="I91" s="74"/>
      <c r="J91" s="74"/>
      <c r="K91" s="74"/>
      <c r="L91" s="74"/>
      <c r="M91" s="74"/>
      <c r="N91" s="74"/>
      <c r="O91" s="74"/>
      <c r="P91" s="74"/>
      <c r="Q91" s="74"/>
      <c r="R91" s="74"/>
      <c r="S91" s="74"/>
      <c r="T91" s="74"/>
      <c r="U91" s="74"/>
      <c r="V91" s="74"/>
      <c r="W91" s="74"/>
      <c r="X91" s="74"/>
      <c r="Y91" s="74"/>
      <c r="Z91" s="74"/>
      <c r="AA91" s="74"/>
      <c r="AB91" s="74"/>
      <c r="AC91" s="74"/>
      <c r="AD91" s="74"/>
      <c r="AE91" s="74"/>
    </row>
    <row r="92" spans="1:31">
      <c r="A92" s="73">
        <f t="shared" ca="1" si="0"/>
        <v>169.1</v>
      </c>
      <c r="B92" s="73">
        <v>1</v>
      </c>
      <c r="C92" s="73" t="s">
        <v>791</v>
      </c>
      <c r="D92" s="73">
        <v>0.02</v>
      </c>
      <c r="E92" s="74"/>
      <c r="F92" s="74"/>
      <c r="G92" s="74"/>
      <c r="H92" s="85"/>
      <c r="I92" s="74"/>
      <c r="J92" s="74"/>
      <c r="K92" s="74"/>
      <c r="L92" s="74"/>
      <c r="M92" s="74"/>
      <c r="N92" s="74"/>
      <c r="O92" s="74"/>
      <c r="P92" s="74"/>
      <c r="Q92" s="74"/>
      <c r="R92" s="74"/>
      <c r="S92" s="74"/>
      <c r="T92" s="74"/>
      <c r="U92" s="74"/>
      <c r="V92" s="74"/>
      <c r="W92" s="74"/>
      <c r="X92" s="74"/>
      <c r="Y92" s="74"/>
      <c r="Z92" s="74"/>
      <c r="AA92" s="74"/>
      <c r="AB92" s="74"/>
      <c r="AC92" s="74"/>
      <c r="AD92" s="74"/>
      <c r="AE92" s="74"/>
    </row>
    <row r="93" spans="1:31">
      <c r="A93" s="73">
        <f t="shared" ca="1" si="0"/>
        <v>170.1</v>
      </c>
      <c r="B93" s="73">
        <v>1</v>
      </c>
      <c r="C93" s="73" t="s">
        <v>792</v>
      </c>
      <c r="D93" s="73">
        <v>0.05</v>
      </c>
      <c r="E93" s="74"/>
      <c r="F93" s="74"/>
      <c r="G93" s="74"/>
      <c r="H93" s="85"/>
      <c r="I93" s="74"/>
      <c r="J93" s="74"/>
      <c r="K93" s="74"/>
      <c r="L93" s="74"/>
      <c r="M93" s="74"/>
      <c r="N93" s="74"/>
      <c r="O93" s="74"/>
      <c r="P93" s="74"/>
      <c r="Q93" s="74"/>
      <c r="R93" s="74"/>
      <c r="S93" s="74"/>
      <c r="T93" s="74"/>
      <c r="U93" s="74"/>
      <c r="V93" s="74"/>
      <c r="W93" s="74"/>
      <c r="X93" s="74"/>
      <c r="Y93" s="74"/>
      <c r="Z93" s="74"/>
      <c r="AA93" s="74"/>
      <c r="AB93" s="74"/>
      <c r="AC93" s="74"/>
      <c r="AD93" s="74"/>
      <c r="AE93" s="74"/>
    </row>
    <row r="94" spans="1:31">
      <c r="A94" s="73">
        <f t="shared" ca="1" si="0"/>
        <v>171.1</v>
      </c>
      <c r="B94" s="73">
        <v>1</v>
      </c>
      <c r="C94" s="73" t="s">
        <v>793</v>
      </c>
      <c r="D94" s="73">
        <v>0.02</v>
      </c>
      <c r="E94" s="74"/>
      <c r="F94" s="74"/>
      <c r="G94" s="74"/>
      <c r="H94" s="85"/>
      <c r="I94" s="74"/>
      <c r="J94" s="74"/>
      <c r="K94" s="74"/>
      <c r="L94" s="74"/>
      <c r="M94" s="74"/>
      <c r="N94" s="74"/>
      <c r="O94" s="74"/>
      <c r="P94" s="74"/>
      <c r="Q94" s="74"/>
      <c r="R94" s="74"/>
      <c r="S94" s="74"/>
      <c r="T94" s="74"/>
      <c r="U94" s="74"/>
      <c r="V94" s="74"/>
      <c r="W94" s="74"/>
      <c r="X94" s="74"/>
      <c r="Y94" s="74"/>
      <c r="Z94" s="74"/>
      <c r="AA94" s="74"/>
      <c r="AB94" s="74"/>
      <c r="AC94" s="74"/>
      <c r="AD94" s="74"/>
      <c r="AE94" s="74"/>
    </row>
    <row r="95" spans="1:31">
      <c r="A95" s="73">
        <f t="shared" ca="1" si="0"/>
        <v>172.1</v>
      </c>
      <c r="B95" s="73">
        <v>1</v>
      </c>
      <c r="C95" s="73" t="s">
        <v>794</v>
      </c>
      <c r="D95" s="73">
        <v>0.02</v>
      </c>
      <c r="E95" s="74"/>
      <c r="F95" s="74"/>
      <c r="G95" s="74"/>
      <c r="H95" s="85"/>
      <c r="I95" s="74"/>
      <c r="J95" s="74"/>
      <c r="K95" s="74"/>
      <c r="L95" s="74"/>
      <c r="M95" s="74"/>
      <c r="N95" s="74"/>
      <c r="O95" s="74"/>
      <c r="P95" s="74"/>
      <c r="Q95" s="74"/>
      <c r="R95" s="74"/>
      <c r="S95" s="74"/>
      <c r="T95" s="74"/>
      <c r="U95" s="74"/>
      <c r="V95" s="74"/>
      <c r="W95" s="74"/>
      <c r="X95" s="74"/>
      <c r="Y95" s="74"/>
      <c r="Z95" s="74"/>
      <c r="AA95" s="74"/>
      <c r="AB95" s="74"/>
      <c r="AC95" s="74"/>
      <c r="AD95" s="74"/>
      <c r="AE95" s="74"/>
    </row>
    <row r="96" spans="1:31">
      <c r="A96" s="73">
        <f t="shared" ca="1" si="0"/>
        <v>173.1</v>
      </c>
      <c r="B96" s="73">
        <v>1</v>
      </c>
      <c r="C96" s="73" t="s">
        <v>795</v>
      </c>
      <c r="D96" s="73">
        <v>0.05</v>
      </c>
      <c r="E96" s="74"/>
      <c r="F96" s="74"/>
      <c r="G96" s="74"/>
      <c r="H96" s="85"/>
      <c r="I96" s="74"/>
      <c r="J96" s="74"/>
      <c r="K96" s="74"/>
      <c r="L96" s="74"/>
      <c r="M96" s="74"/>
      <c r="N96" s="74"/>
      <c r="O96" s="74"/>
      <c r="P96" s="74"/>
      <c r="Q96" s="74"/>
      <c r="R96" s="74"/>
      <c r="S96" s="74"/>
      <c r="T96" s="74"/>
      <c r="U96" s="74"/>
      <c r="V96" s="74"/>
      <c r="W96" s="74"/>
      <c r="X96" s="74"/>
      <c r="Y96" s="74"/>
      <c r="Z96" s="74"/>
      <c r="AA96" s="74"/>
      <c r="AB96" s="74"/>
      <c r="AC96" s="74"/>
      <c r="AD96" s="74"/>
      <c r="AE96" s="74"/>
    </row>
    <row r="97" spans="1:31">
      <c r="A97" s="73">
        <f t="shared" ca="1" si="0"/>
        <v>174.1</v>
      </c>
      <c r="B97" s="73">
        <v>1</v>
      </c>
      <c r="C97" s="73" t="s">
        <v>796</v>
      </c>
      <c r="D97" s="73">
        <v>0.05</v>
      </c>
      <c r="E97" s="74"/>
      <c r="F97" s="74"/>
      <c r="G97" s="74"/>
      <c r="H97" s="85"/>
      <c r="I97" s="74"/>
      <c r="J97" s="74"/>
      <c r="K97" s="74"/>
      <c r="L97" s="74"/>
      <c r="M97" s="74"/>
      <c r="N97" s="74"/>
      <c r="O97" s="74"/>
      <c r="P97" s="74"/>
      <c r="Q97" s="74"/>
      <c r="R97" s="74"/>
      <c r="S97" s="74"/>
      <c r="T97" s="74"/>
      <c r="U97" s="74"/>
      <c r="V97" s="74"/>
      <c r="W97" s="74"/>
      <c r="X97" s="74"/>
      <c r="Y97" s="74"/>
      <c r="Z97" s="74"/>
      <c r="AA97" s="74"/>
      <c r="AB97" s="74"/>
      <c r="AC97" s="74"/>
      <c r="AD97" s="74"/>
      <c r="AE97" s="74"/>
    </row>
    <row r="98" spans="1:31">
      <c r="A98" s="73">
        <f t="shared" ca="1" si="0"/>
        <v>175.1</v>
      </c>
      <c r="B98" s="73">
        <v>1</v>
      </c>
      <c r="C98" s="73" t="s">
        <v>797</v>
      </c>
      <c r="D98" s="73">
        <v>0.05</v>
      </c>
      <c r="E98" s="74"/>
      <c r="F98" s="74"/>
      <c r="G98" s="74"/>
      <c r="H98" s="85"/>
      <c r="I98" s="74"/>
      <c r="J98" s="74"/>
      <c r="K98" s="74"/>
      <c r="L98" s="74"/>
      <c r="M98" s="74"/>
      <c r="N98" s="74"/>
      <c r="O98" s="74"/>
      <c r="P98" s="74"/>
      <c r="Q98" s="74"/>
      <c r="R98" s="74"/>
      <c r="S98" s="74"/>
      <c r="T98" s="74"/>
      <c r="U98" s="74"/>
      <c r="V98" s="74"/>
      <c r="W98" s="74"/>
      <c r="X98" s="74"/>
      <c r="Y98" s="74"/>
      <c r="Z98" s="74"/>
      <c r="AA98" s="74"/>
      <c r="AB98" s="74"/>
      <c r="AC98" s="74"/>
      <c r="AD98" s="74"/>
      <c r="AE98" s="74"/>
    </row>
    <row r="99" spans="1:31">
      <c r="A99" s="73">
        <f t="shared" ca="1" si="0"/>
        <v>176.1</v>
      </c>
      <c r="B99" s="73">
        <v>1</v>
      </c>
      <c r="C99" s="73" t="s">
        <v>798</v>
      </c>
      <c r="D99" s="73">
        <v>0.01</v>
      </c>
      <c r="E99" s="74"/>
      <c r="F99" s="74"/>
      <c r="G99" s="74"/>
      <c r="H99" s="85"/>
      <c r="I99" s="74"/>
      <c r="J99" s="74"/>
      <c r="K99" s="74"/>
      <c r="L99" s="74"/>
      <c r="M99" s="74"/>
      <c r="N99" s="74"/>
      <c r="O99" s="74"/>
      <c r="P99" s="74"/>
      <c r="Q99" s="74"/>
      <c r="R99" s="74"/>
      <c r="S99" s="74"/>
      <c r="T99" s="74"/>
      <c r="U99" s="74"/>
      <c r="V99" s="74"/>
      <c r="W99" s="74"/>
      <c r="X99" s="74"/>
      <c r="Y99" s="74"/>
      <c r="Z99" s="74"/>
      <c r="AA99" s="74"/>
      <c r="AB99" s="74"/>
      <c r="AC99" s="74"/>
      <c r="AD99" s="74"/>
      <c r="AE99" s="74"/>
    </row>
    <row r="100" spans="1:31">
      <c r="A100" s="73">
        <f t="shared" ca="1" si="0"/>
        <v>177.1</v>
      </c>
      <c r="B100" s="73">
        <v>1</v>
      </c>
      <c r="C100" s="73" t="s">
        <v>799</v>
      </c>
      <c r="D100" s="73">
        <v>0.05</v>
      </c>
      <c r="E100" s="74"/>
      <c r="F100" s="74"/>
      <c r="G100" s="74"/>
      <c r="H100" s="85"/>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row>
    <row r="101" spans="1:31">
      <c r="A101" s="73">
        <f t="shared" ca="1" si="0"/>
        <v>178.1</v>
      </c>
      <c r="B101" s="73">
        <v>1</v>
      </c>
      <c r="C101" s="73" t="s">
        <v>800</v>
      </c>
      <c r="D101" s="73">
        <v>0.01</v>
      </c>
      <c r="E101" s="74"/>
      <c r="F101" s="74"/>
      <c r="G101" s="74"/>
      <c r="H101" s="85"/>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row>
    <row r="102" spans="1:31">
      <c r="A102" s="73">
        <f t="shared" ca="1" si="0"/>
        <v>179.1</v>
      </c>
      <c r="B102" s="73">
        <v>1</v>
      </c>
      <c r="C102" s="73" t="s">
        <v>801</v>
      </c>
      <c r="D102" s="73">
        <v>0.03</v>
      </c>
      <c r="E102" s="74"/>
      <c r="F102" s="74"/>
      <c r="G102" s="74"/>
      <c r="H102" s="85"/>
      <c r="I102" s="74"/>
      <c r="J102" s="74"/>
      <c r="K102" s="74"/>
      <c r="L102" s="74"/>
      <c r="M102" s="74"/>
      <c r="N102" s="74"/>
      <c r="O102" s="74"/>
      <c r="P102" s="74"/>
      <c r="Q102" s="74"/>
      <c r="R102" s="74"/>
      <c r="S102" s="74"/>
      <c r="T102" s="74"/>
      <c r="U102" s="74"/>
      <c r="V102" s="74"/>
      <c r="W102" s="74"/>
      <c r="X102" s="74"/>
      <c r="Y102" s="74"/>
      <c r="Z102" s="74"/>
      <c r="AA102" s="74"/>
      <c r="AB102" s="74"/>
      <c r="AC102" s="74"/>
      <c r="AD102" s="74"/>
      <c r="AE102" s="74"/>
    </row>
    <row r="103" spans="1:31">
      <c r="A103" s="73">
        <f t="shared" ca="1" si="0"/>
        <v>180.1</v>
      </c>
      <c r="B103" s="73">
        <v>1</v>
      </c>
      <c r="C103" s="73" t="s">
        <v>802</v>
      </c>
      <c r="D103" s="73">
        <v>0.05</v>
      </c>
      <c r="E103" s="74"/>
      <c r="F103" s="74"/>
      <c r="G103" s="74"/>
      <c r="H103" s="85"/>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row>
    <row r="104" spans="1:31">
      <c r="A104" s="73">
        <f t="shared" ca="1" si="0"/>
        <v>181.1</v>
      </c>
      <c r="B104" s="73">
        <v>1</v>
      </c>
      <c r="C104" s="73" t="s">
        <v>803</v>
      </c>
      <c r="D104" s="73">
        <v>0.02</v>
      </c>
      <c r="E104" s="74"/>
      <c r="F104" s="74"/>
      <c r="G104" s="74"/>
      <c r="H104" s="85"/>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row>
    <row r="105" spans="1:31">
      <c r="A105" s="73">
        <f t="shared" ca="1" si="0"/>
        <v>182.1</v>
      </c>
      <c r="B105" s="73">
        <v>1</v>
      </c>
      <c r="C105" s="73" t="s">
        <v>804</v>
      </c>
      <c r="D105" s="73">
        <v>0.03</v>
      </c>
      <c r="E105" s="74"/>
      <c r="F105" s="74"/>
      <c r="G105" s="74"/>
      <c r="H105" s="85"/>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row>
    <row r="106" spans="1:31">
      <c r="A106" s="74"/>
      <c r="B106" s="74"/>
      <c r="C106" s="74"/>
      <c r="D106" s="74"/>
      <c r="E106" s="74"/>
      <c r="F106" s="74"/>
      <c r="G106" s="74"/>
      <c r="H106" s="85"/>
      <c r="I106" s="74"/>
      <c r="J106" s="74"/>
      <c r="K106" s="74"/>
      <c r="L106" s="74"/>
      <c r="M106" s="74"/>
      <c r="N106" s="74"/>
      <c r="O106" s="74"/>
      <c r="P106" s="74"/>
      <c r="Q106" s="74"/>
      <c r="R106" s="74"/>
      <c r="S106" s="74"/>
      <c r="T106" s="74"/>
      <c r="U106" s="74"/>
      <c r="V106" s="74"/>
      <c r="W106" s="74"/>
      <c r="X106" s="74"/>
      <c r="Y106" s="74"/>
      <c r="Z106" s="74"/>
      <c r="AA106" s="74"/>
      <c r="AB106" s="74"/>
      <c r="AC106" s="74"/>
      <c r="AD106" s="74"/>
      <c r="AE106" s="74"/>
    </row>
    <row r="107" spans="1:31">
      <c r="A107" s="74"/>
      <c r="B107" s="74"/>
      <c r="C107" s="74"/>
      <c r="D107" s="74"/>
      <c r="E107" s="74"/>
      <c r="F107" s="74"/>
      <c r="G107" s="74"/>
      <c r="H107" s="85"/>
      <c r="I107" s="74"/>
      <c r="J107" s="74"/>
      <c r="K107" s="74"/>
      <c r="L107" s="74"/>
      <c r="M107" s="74"/>
      <c r="N107" s="74"/>
      <c r="O107" s="74"/>
      <c r="P107" s="74"/>
      <c r="Q107" s="74"/>
      <c r="R107" s="74"/>
      <c r="S107" s="74"/>
      <c r="T107" s="74"/>
      <c r="U107" s="74"/>
      <c r="V107" s="74"/>
      <c r="W107" s="74"/>
      <c r="X107" s="74"/>
      <c r="Y107" s="74"/>
      <c r="Z107" s="74"/>
      <c r="AA107" s="74"/>
      <c r="AB107" s="74"/>
      <c r="AC107" s="74"/>
      <c r="AD107" s="74"/>
      <c r="AE107" s="74"/>
    </row>
    <row r="108" spans="1:31">
      <c r="A108" s="74"/>
      <c r="B108" s="74"/>
      <c r="C108" s="74"/>
      <c r="D108" s="74"/>
      <c r="E108" s="74"/>
      <c r="F108" s="74"/>
      <c r="G108" s="74"/>
      <c r="H108" s="85"/>
      <c r="I108" s="74"/>
      <c r="J108" s="74"/>
      <c r="K108" s="74"/>
      <c r="L108" s="74"/>
      <c r="M108" s="74"/>
      <c r="N108" s="74"/>
      <c r="O108" s="74"/>
      <c r="P108" s="74"/>
      <c r="Q108" s="74"/>
      <c r="R108" s="74"/>
      <c r="S108" s="74"/>
      <c r="T108" s="74"/>
      <c r="U108" s="74"/>
      <c r="V108" s="74"/>
      <c r="W108" s="74"/>
      <c r="X108" s="74"/>
      <c r="Y108" s="74"/>
      <c r="Z108" s="74"/>
      <c r="AA108" s="74"/>
      <c r="AB108" s="74"/>
      <c r="AC108" s="74"/>
      <c r="AD108" s="74"/>
      <c r="AE108" s="74"/>
    </row>
    <row r="109" spans="1:31">
      <c r="A109" s="74"/>
      <c r="B109" s="74"/>
      <c r="C109" s="74"/>
      <c r="D109" s="74"/>
      <c r="E109" s="74"/>
      <c r="F109" s="74"/>
      <c r="G109" s="74"/>
      <c r="H109" s="85"/>
      <c r="I109" s="74"/>
      <c r="J109" s="74"/>
      <c r="K109" s="74"/>
      <c r="L109" s="74"/>
      <c r="M109" s="74"/>
      <c r="N109" s="74"/>
      <c r="O109" s="74"/>
      <c r="P109" s="74"/>
      <c r="Q109" s="74"/>
      <c r="R109" s="74"/>
      <c r="S109" s="74"/>
      <c r="T109" s="74"/>
      <c r="U109" s="74"/>
      <c r="V109" s="74"/>
      <c r="W109" s="74"/>
      <c r="X109" s="74"/>
      <c r="Y109" s="74"/>
      <c r="Z109" s="74"/>
      <c r="AA109" s="74"/>
      <c r="AB109" s="74"/>
      <c r="AC109" s="74"/>
      <c r="AD109" s="74"/>
      <c r="AE109" s="74"/>
    </row>
    <row r="110" spans="1:31">
      <c r="A110" s="74"/>
      <c r="B110" s="74"/>
      <c r="C110" s="74"/>
      <c r="D110" s="74"/>
      <c r="E110" s="74"/>
      <c r="F110" s="74"/>
      <c r="G110" s="74"/>
      <c r="H110" s="85"/>
      <c r="I110" s="74"/>
      <c r="J110" s="74"/>
      <c r="K110" s="74"/>
      <c r="L110" s="74"/>
      <c r="M110" s="74"/>
      <c r="N110" s="74"/>
      <c r="O110" s="74"/>
      <c r="P110" s="74"/>
      <c r="Q110" s="74"/>
      <c r="R110" s="74"/>
      <c r="S110" s="74"/>
      <c r="T110" s="74"/>
      <c r="U110" s="74"/>
      <c r="V110" s="74"/>
      <c r="W110" s="74"/>
      <c r="X110" s="74"/>
      <c r="Y110" s="74"/>
      <c r="Z110" s="74"/>
      <c r="AA110" s="74"/>
      <c r="AB110" s="74"/>
      <c r="AC110" s="74"/>
      <c r="AD110" s="74"/>
      <c r="AE110" s="74"/>
    </row>
    <row r="111" spans="1:31">
      <c r="A111" s="74"/>
      <c r="B111" s="74"/>
      <c r="C111" s="74"/>
      <c r="D111" s="74"/>
      <c r="E111" s="74"/>
      <c r="F111" s="74"/>
      <c r="G111" s="74"/>
      <c r="H111" s="85"/>
      <c r="I111" s="74"/>
      <c r="J111" s="74"/>
      <c r="K111" s="74"/>
      <c r="L111" s="74"/>
      <c r="M111" s="74"/>
      <c r="N111" s="74"/>
      <c r="O111" s="74"/>
      <c r="P111" s="74"/>
      <c r="Q111" s="74"/>
      <c r="R111" s="74"/>
      <c r="S111" s="74"/>
      <c r="T111" s="74"/>
      <c r="U111" s="74"/>
      <c r="V111" s="74"/>
      <c r="W111" s="74"/>
      <c r="X111" s="74"/>
      <c r="Y111" s="74"/>
      <c r="Z111" s="74"/>
      <c r="AA111" s="74"/>
      <c r="AB111" s="74"/>
      <c r="AC111" s="74"/>
      <c r="AD111" s="74"/>
      <c r="AE111" s="74"/>
    </row>
    <row r="112" spans="1:31">
      <c r="A112" s="74"/>
      <c r="B112" s="74"/>
      <c r="C112" s="74"/>
      <c r="D112" s="74"/>
      <c r="E112" s="74"/>
      <c r="F112" s="74"/>
      <c r="G112" s="74"/>
      <c r="H112" s="85"/>
      <c r="I112" s="74"/>
      <c r="J112" s="74"/>
      <c r="K112" s="74"/>
      <c r="L112" s="74"/>
      <c r="M112" s="74"/>
      <c r="N112" s="74"/>
      <c r="O112" s="74"/>
      <c r="P112" s="74"/>
      <c r="Q112" s="74"/>
      <c r="R112" s="74"/>
      <c r="S112" s="74"/>
      <c r="T112" s="74"/>
      <c r="U112" s="74"/>
      <c r="V112" s="74"/>
      <c r="W112" s="74"/>
      <c r="X112" s="74"/>
      <c r="Y112" s="74"/>
      <c r="Z112" s="74"/>
      <c r="AA112" s="74"/>
      <c r="AB112" s="74"/>
      <c r="AC112" s="74"/>
      <c r="AD112" s="74"/>
      <c r="AE112" s="74"/>
    </row>
    <row r="113" spans="1:31">
      <c r="A113" s="74"/>
      <c r="B113" s="74"/>
      <c r="C113" s="74"/>
      <c r="D113" s="74"/>
      <c r="E113" s="74"/>
      <c r="F113" s="74"/>
      <c r="G113" s="74"/>
      <c r="H113" s="85"/>
      <c r="I113" s="74"/>
      <c r="J113" s="74"/>
      <c r="K113" s="74"/>
      <c r="L113" s="74"/>
      <c r="M113" s="74"/>
      <c r="N113" s="74"/>
      <c r="O113" s="74"/>
      <c r="P113" s="74"/>
      <c r="Q113" s="74"/>
      <c r="R113" s="74"/>
      <c r="S113" s="74"/>
      <c r="T113" s="74"/>
      <c r="U113" s="74"/>
      <c r="V113" s="74"/>
      <c r="W113" s="74"/>
      <c r="X113" s="74"/>
      <c r="Y113" s="74"/>
      <c r="Z113" s="74"/>
      <c r="AA113" s="74"/>
      <c r="AB113" s="74"/>
      <c r="AC113" s="74"/>
      <c r="AD113" s="74"/>
      <c r="AE113" s="74"/>
    </row>
    <row r="114" spans="1:31">
      <c r="A114" s="74"/>
      <c r="B114" s="74"/>
      <c r="C114" s="74"/>
      <c r="D114" s="74"/>
      <c r="E114" s="74"/>
      <c r="F114" s="74"/>
      <c r="G114" s="74"/>
      <c r="H114" s="85"/>
      <c r="I114" s="74"/>
      <c r="J114" s="74"/>
      <c r="K114" s="74"/>
      <c r="L114" s="74"/>
      <c r="M114" s="74"/>
      <c r="N114" s="74"/>
      <c r="O114" s="74"/>
      <c r="P114" s="74"/>
      <c r="Q114" s="74"/>
      <c r="R114" s="74"/>
      <c r="S114" s="74"/>
      <c r="T114" s="74"/>
      <c r="U114" s="74"/>
      <c r="V114" s="74"/>
      <c r="W114" s="74"/>
      <c r="X114" s="74"/>
      <c r="Y114" s="74"/>
      <c r="Z114" s="74"/>
      <c r="AA114" s="74"/>
      <c r="AB114" s="74"/>
      <c r="AC114" s="74"/>
      <c r="AD114" s="74"/>
      <c r="AE114" s="74"/>
    </row>
    <row r="115" spans="1:31">
      <c r="A115" s="74"/>
      <c r="B115" s="74"/>
      <c r="C115" s="74"/>
      <c r="D115" s="74"/>
      <c r="E115" s="74"/>
      <c r="F115" s="74"/>
      <c r="G115" s="74"/>
      <c r="H115" s="85"/>
      <c r="I115" s="74"/>
      <c r="J115" s="74"/>
      <c r="K115" s="74"/>
      <c r="L115" s="74"/>
      <c r="M115" s="74"/>
      <c r="N115" s="74"/>
      <c r="O115" s="74"/>
      <c r="P115" s="74"/>
      <c r="Q115" s="74"/>
      <c r="R115" s="74"/>
      <c r="S115" s="74"/>
      <c r="T115" s="74"/>
      <c r="U115" s="74"/>
      <c r="V115" s="74"/>
      <c r="W115" s="74"/>
      <c r="X115" s="74"/>
      <c r="Y115" s="74"/>
      <c r="Z115" s="74"/>
      <c r="AA115" s="74"/>
      <c r="AB115" s="74"/>
      <c r="AC115" s="74"/>
      <c r="AD115" s="74"/>
      <c r="AE115" s="74"/>
    </row>
    <row r="116" spans="1:31">
      <c r="A116" s="74"/>
      <c r="B116" s="74"/>
      <c r="C116" s="74"/>
      <c r="D116" s="74"/>
      <c r="E116" s="74"/>
      <c r="F116" s="74"/>
      <c r="G116" s="74"/>
      <c r="H116" s="85"/>
      <c r="I116" s="74"/>
      <c r="J116" s="74"/>
      <c r="K116" s="74"/>
      <c r="L116" s="74"/>
      <c r="M116" s="74"/>
      <c r="N116" s="74"/>
      <c r="O116" s="74"/>
      <c r="P116" s="74"/>
      <c r="Q116" s="74"/>
      <c r="R116" s="74"/>
      <c r="S116" s="74"/>
      <c r="T116" s="74"/>
      <c r="U116" s="74"/>
      <c r="V116" s="74"/>
      <c r="W116" s="74"/>
      <c r="X116" s="74"/>
      <c r="Y116" s="74"/>
      <c r="Z116" s="74"/>
      <c r="AA116" s="74"/>
      <c r="AB116" s="74"/>
      <c r="AC116" s="74"/>
      <c r="AD116" s="74"/>
      <c r="AE116" s="74"/>
    </row>
    <row r="117" spans="1:31">
      <c r="A117" s="74"/>
      <c r="B117" s="74"/>
      <c r="C117" s="74"/>
      <c r="D117" s="74"/>
      <c r="E117" s="74"/>
      <c r="F117" s="74"/>
      <c r="G117" s="74"/>
      <c r="H117" s="85"/>
      <c r="I117" s="74"/>
      <c r="J117" s="74"/>
      <c r="K117" s="74"/>
      <c r="L117" s="74"/>
      <c r="M117" s="74"/>
      <c r="N117" s="74"/>
      <c r="O117" s="74"/>
      <c r="P117" s="74"/>
      <c r="Q117" s="74"/>
      <c r="R117" s="74"/>
      <c r="S117" s="74"/>
      <c r="T117" s="74"/>
      <c r="U117" s="74"/>
      <c r="V117" s="74"/>
      <c r="W117" s="74"/>
      <c r="X117" s="74"/>
      <c r="Y117" s="74"/>
      <c r="Z117" s="74"/>
      <c r="AA117" s="74"/>
      <c r="AB117" s="74"/>
      <c r="AC117" s="74"/>
      <c r="AD117" s="74"/>
      <c r="AE117" s="74"/>
    </row>
    <row r="118" spans="1:31">
      <c r="A118" s="74"/>
      <c r="B118" s="74"/>
      <c r="C118" s="74"/>
      <c r="D118" s="74"/>
      <c r="E118" s="74"/>
      <c r="F118" s="74"/>
      <c r="G118" s="74"/>
      <c r="H118" s="85"/>
      <c r="I118" s="74"/>
      <c r="J118" s="74"/>
      <c r="K118" s="74"/>
      <c r="L118" s="74"/>
      <c r="M118" s="74"/>
      <c r="N118" s="74"/>
      <c r="O118" s="74"/>
      <c r="P118" s="74"/>
      <c r="Q118" s="74"/>
      <c r="R118" s="74"/>
      <c r="S118" s="74"/>
      <c r="T118" s="74"/>
      <c r="U118" s="74"/>
      <c r="V118" s="74"/>
      <c r="W118" s="74"/>
      <c r="X118" s="74"/>
      <c r="Y118" s="74"/>
      <c r="Z118" s="74"/>
      <c r="AA118" s="74"/>
      <c r="AB118" s="74"/>
      <c r="AC118" s="74"/>
      <c r="AD118" s="74"/>
      <c r="AE118" s="74"/>
    </row>
    <row r="119" spans="1:31">
      <c r="A119" s="74"/>
      <c r="B119" s="74"/>
      <c r="C119" s="74"/>
      <c r="D119" s="74"/>
      <c r="E119" s="74"/>
      <c r="F119" s="74"/>
      <c r="G119" s="74"/>
      <c r="H119" s="85"/>
      <c r="I119" s="74"/>
      <c r="J119" s="74"/>
      <c r="K119" s="74"/>
      <c r="L119" s="74"/>
      <c r="M119" s="74"/>
      <c r="N119" s="74"/>
      <c r="O119" s="74"/>
      <c r="P119" s="74"/>
      <c r="Q119" s="74"/>
      <c r="R119" s="74"/>
      <c r="S119" s="74"/>
      <c r="T119" s="74"/>
      <c r="U119" s="74"/>
      <c r="V119" s="74"/>
      <c r="W119" s="74"/>
      <c r="X119" s="74"/>
      <c r="Y119" s="74"/>
      <c r="Z119" s="74"/>
      <c r="AA119" s="74"/>
      <c r="AB119" s="74"/>
      <c r="AC119" s="74"/>
      <c r="AD119" s="74"/>
      <c r="AE119" s="74"/>
    </row>
    <row r="120" spans="1:31">
      <c r="A120" s="74"/>
      <c r="B120" s="74"/>
      <c r="C120" s="74"/>
      <c r="D120" s="74"/>
      <c r="E120" s="74"/>
      <c r="F120" s="74"/>
      <c r="G120" s="74"/>
      <c r="H120" s="85"/>
      <c r="I120" s="74"/>
      <c r="J120" s="74"/>
      <c r="K120" s="74"/>
      <c r="L120" s="74"/>
      <c r="M120" s="74"/>
      <c r="N120" s="74"/>
      <c r="O120" s="74"/>
      <c r="P120" s="74"/>
      <c r="Q120" s="74"/>
      <c r="R120" s="74"/>
      <c r="S120" s="74"/>
      <c r="T120" s="74"/>
      <c r="U120" s="74"/>
      <c r="V120" s="74"/>
      <c r="W120" s="74"/>
      <c r="X120" s="74"/>
      <c r="Y120" s="74"/>
      <c r="Z120" s="74"/>
      <c r="AA120" s="74"/>
      <c r="AB120" s="74"/>
      <c r="AC120" s="74"/>
      <c r="AD120" s="74"/>
      <c r="AE120" s="74"/>
    </row>
    <row r="121" spans="1:31">
      <c r="A121" s="74"/>
      <c r="B121" s="74"/>
      <c r="C121" s="74"/>
      <c r="D121" s="74"/>
      <c r="E121" s="74"/>
      <c r="F121" s="74"/>
      <c r="G121" s="74"/>
      <c r="H121" s="85"/>
      <c r="I121" s="74"/>
      <c r="J121" s="74"/>
      <c r="K121" s="74"/>
      <c r="L121" s="74"/>
      <c r="M121" s="74"/>
      <c r="N121" s="74"/>
      <c r="O121" s="74"/>
      <c r="P121" s="74"/>
      <c r="Q121" s="74"/>
      <c r="R121" s="74"/>
      <c r="S121" s="74"/>
      <c r="T121" s="74"/>
      <c r="U121" s="74"/>
      <c r="V121" s="74"/>
      <c r="W121" s="74"/>
      <c r="X121" s="74"/>
      <c r="Y121" s="74"/>
      <c r="Z121" s="74"/>
      <c r="AA121" s="74"/>
      <c r="AB121" s="74"/>
      <c r="AC121" s="74"/>
      <c r="AD121" s="74"/>
      <c r="AE121" s="74"/>
    </row>
    <row r="122" spans="1:31">
      <c r="A122" s="74"/>
      <c r="B122" s="74"/>
      <c r="C122" s="74"/>
      <c r="D122" s="74"/>
      <c r="E122" s="74"/>
      <c r="F122" s="74"/>
      <c r="G122" s="74"/>
      <c r="H122" s="85"/>
      <c r="I122" s="74"/>
      <c r="J122" s="74"/>
      <c r="K122" s="74"/>
      <c r="L122" s="74"/>
      <c r="M122" s="74"/>
      <c r="N122" s="74"/>
      <c r="O122" s="74"/>
      <c r="P122" s="74"/>
      <c r="Q122" s="74"/>
      <c r="R122" s="74"/>
      <c r="S122" s="74"/>
      <c r="T122" s="74"/>
      <c r="U122" s="74"/>
      <c r="V122" s="74"/>
      <c r="W122" s="74"/>
      <c r="X122" s="74"/>
      <c r="Y122" s="74"/>
      <c r="Z122" s="74"/>
      <c r="AA122" s="74"/>
      <c r="AB122" s="74"/>
      <c r="AC122" s="74"/>
      <c r="AD122" s="74"/>
      <c r="AE122" s="74"/>
    </row>
    <row r="123" spans="1:31">
      <c r="A123" s="74"/>
      <c r="B123" s="74"/>
      <c r="C123" s="74"/>
      <c r="D123" s="74"/>
      <c r="E123" s="74"/>
      <c r="F123" s="74"/>
      <c r="G123" s="74"/>
      <c r="H123" s="85"/>
      <c r="I123" s="74"/>
      <c r="J123" s="74"/>
      <c r="K123" s="74"/>
      <c r="L123" s="74"/>
      <c r="M123" s="74"/>
      <c r="N123" s="74"/>
      <c r="O123" s="74"/>
      <c r="P123" s="74"/>
      <c r="Q123" s="74"/>
      <c r="R123" s="74"/>
      <c r="S123" s="74"/>
      <c r="T123" s="74"/>
      <c r="U123" s="74"/>
      <c r="V123" s="74"/>
      <c r="W123" s="74"/>
      <c r="X123" s="74"/>
      <c r="Y123" s="74"/>
      <c r="Z123" s="74"/>
      <c r="AA123" s="74"/>
      <c r="AB123" s="74"/>
      <c r="AC123" s="74"/>
      <c r="AD123" s="74"/>
      <c r="AE123" s="74"/>
    </row>
    <row r="124" spans="1:31">
      <c r="A124" s="74"/>
      <c r="B124" s="74"/>
      <c r="C124" s="74"/>
      <c r="D124" s="74"/>
      <c r="E124" s="74"/>
      <c r="F124" s="74"/>
      <c r="G124" s="74"/>
      <c r="H124" s="85"/>
      <c r="I124" s="74"/>
      <c r="J124" s="74"/>
      <c r="K124" s="74"/>
      <c r="L124" s="74"/>
      <c r="M124" s="74"/>
      <c r="N124" s="74"/>
      <c r="O124" s="74"/>
      <c r="P124" s="74"/>
      <c r="Q124" s="74"/>
      <c r="R124" s="74"/>
      <c r="S124" s="74"/>
      <c r="T124" s="74"/>
      <c r="U124" s="74"/>
      <c r="V124" s="74"/>
      <c r="W124" s="74"/>
      <c r="X124" s="74"/>
      <c r="Y124" s="74"/>
      <c r="Z124" s="74"/>
      <c r="AA124" s="74"/>
      <c r="AB124" s="74"/>
      <c r="AC124" s="74"/>
      <c r="AD124" s="74"/>
      <c r="AE124" s="74"/>
    </row>
    <row r="125" spans="1:31">
      <c r="A125" s="74"/>
      <c r="B125" s="74"/>
      <c r="C125" s="74"/>
      <c r="D125" s="74"/>
      <c r="E125" s="74"/>
      <c r="F125" s="74"/>
      <c r="G125" s="74"/>
      <c r="H125" s="85"/>
      <c r="I125" s="74"/>
      <c r="J125" s="74"/>
      <c r="K125" s="74"/>
      <c r="L125" s="74"/>
      <c r="M125" s="74"/>
      <c r="N125" s="74"/>
      <c r="O125" s="74"/>
      <c r="P125" s="74"/>
      <c r="Q125" s="74"/>
      <c r="R125" s="74"/>
      <c r="S125" s="74"/>
      <c r="T125" s="74"/>
      <c r="U125" s="74"/>
      <c r="V125" s="74"/>
      <c r="W125" s="74"/>
      <c r="X125" s="74"/>
      <c r="Y125" s="74"/>
      <c r="Z125" s="74"/>
      <c r="AA125" s="74"/>
      <c r="AB125" s="74"/>
      <c r="AC125" s="74"/>
      <c r="AD125" s="74"/>
      <c r="AE125" s="74"/>
    </row>
    <row r="126" spans="1:31">
      <c r="A126" s="74"/>
      <c r="B126" s="74"/>
      <c r="C126" s="74"/>
      <c r="D126" s="74"/>
      <c r="E126" s="74"/>
      <c r="F126" s="74"/>
      <c r="G126" s="74"/>
      <c r="H126" s="85"/>
      <c r="I126" s="74"/>
      <c r="J126" s="74"/>
      <c r="K126" s="74"/>
      <c r="L126" s="74"/>
      <c r="M126" s="74"/>
      <c r="N126" s="74"/>
      <c r="O126" s="74"/>
      <c r="P126" s="74"/>
      <c r="Q126" s="74"/>
      <c r="R126" s="74"/>
      <c r="S126" s="74"/>
      <c r="T126" s="74"/>
      <c r="U126" s="74"/>
      <c r="V126" s="74"/>
      <c r="W126" s="74"/>
      <c r="X126" s="74"/>
      <c r="Y126" s="74"/>
      <c r="Z126" s="74"/>
      <c r="AA126" s="74"/>
      <c r="AB126" s="74"/>
      <c r="AC126" s="74"/>
      <c r="AD126" s="74"/>
      <c r="AE126" s="74"/>
    </row>
    <row r="127" spans="1:31">
      <c r="A127" s="74"/>
      <c r="B127" s="74"/>
      <c r="C127" s="74"/>
      <c r="D127" s="74"/>
      <c r="E127" s="74"/>
      <c r="F127" s="74"/>
      <c r="G127" s="74"/>
      <c r="H127" s="85"/>
      <c r="I127" s="74"/>
      <c r="J127" s="74"/>
      <c r="K127" s="74"/>
      <c r="L127" s="74"/>
      <c r="M127" s="74"/>
      <c r="N127" s="74"/>
      <c r="O127" s="74"/>
      <c r="P127" s="74"/>
      <c r="Q127" s="74"/>
      <c r="R127" s="74"/>
      <c r="S127" s="74"/>
      <c r="T127" s="74"/>
      <c r="U127" s="74"/>
      <c r="V127" s="74"/>
      <c r="W127" s="74"/>
      <c r="X127" s="74"/>
      <c r="Y127" s="74"/>
      <c r="Z127" s="74"/>
      <c r="AA127" s="74"/>
      <c r="AB127" s="74"/>
      <c r="AC127" s="74"/>
      <c r="AD127" s="74"/>
      <c r="AE127" s="74"/>
    </row>
    <row r="128" spans="1:31">
      <c r="A128" s="74"/>
      <c r="B128" s="74"/>
      <c r="C128" s="74"/>
      <c r="D128" s="74"/>
      <c r="E128" s="74"/>
      <c r="F128" s="74"/>
      <c r="G128" s="74"/>
      <c r="H128" s="85"/>
      <c r="I128" s="74"/>
      <c r="J128" s="74"/>
      <c r="K128" s="74"/>
      <c r="L128" s="74"/>
      <c r="M128" s="74"/>
      <c r="N128" s="74"/>
      <c r="O128" s="74"/>
      <c r="P128" s="74"/>
      <c r="Q128" s="74"/>
      <c r="R128" s="74"/>
      <c r="S128" s="74"/>
      <c r="T128" s="74"/>
      <c r="U128" s="74"/>
      <c r="V128" s="74"/>
      <c r="W128" s="74"/>
      <c r="X128" s="74"/>
      <c r="Y128" s="74"/>
      <c r="Z128" s="74"/>
      <c r="AA128" s="74"/>
      <c r="AB128" s="74"/>
      <c r="AC128" s="74"/>
      <c r="AD128" s="74"/>
      <c r="AE128" s="74"/>
    </row>
    <row r="129" spans="1:31">
      <c r="A129" s="74"/>
      <c r="B129" s="74"/>
      <c r="C129" s="74"/>
      <c r="D129" s="74"/>
      <c r="E129" s="74"/>
      <c r="F129" s="74"/>
      <c r="G129" s="74"/>
      <c r="H129" s="85"/>
      <c r="I129" s="74"/>
      <c r="J129" s="74"/>
      <c r="K129" s="74"/>
      <c r="L129" s="74"/>
      <c r="M129" s="74"/>
      <c r="N129" s="74"/>
      <c r="O129" s="74"/>
      <c r="P129" s="74"/>
      <c r="Q129" s="74"/>
      <c r="R129" s="74"/>
      <c r="S129" s="74"/>
      <c r="T129" s="74"/>
      <c r="U129" s="74"/>
      <c r="V129" s="74"/>
      <c r="W129" s="74"/>
      <c r="X129" s="74"/>
      <c r="Y129" s="74"/>
      <c r="Z129" s="74"/>
      <c r="AA129" s="74"/>
      <c r="AB129" s="74"/>
      <c r="AC129" s="74"/>
      <c r="AD129" s="74"/>
      <c r="AE129" s="74"/>
    </row>
    <row r="130" spans="1:31">
      <c r="A130" s="74"/>
      <c r="B130" s="74"/>
      <c r="C130" s="74"/>
      <c r="D130" s="74"/>
      <c r="E130" s="74"/>
      <c r="F130" s="74"/>
      <c r="G130" s="74"/>
      <c r="H130" s="85"/>
      <c r="I130" s="74"/>
      <c r="J130" s="74"/>
      <c r="K130" s="74"/>
      <c r="L130" s="74"/>
      <c r="M130" s="74"/>
      <c r="N130" s="74"/>
      <c r="O130" s="74"/>
      <c r="P130" s="74"/>
      <c r="Q130" s="74"/>
      <c r="R130" s="74"/>
      <c r="S130" s="74"/>
      <c r="T130" s="74"/>
      <c r="U130" s="74"/>
      <c r="V130" s="74"/>
      <c r="W130" s="74"/>
      <c r="X130" s="74"/>
      <c r="Y130" s="74"/>
      <c r="Z130" s="74"/>
      <c r="AA130" s="74"/>
      <c r="AB130" s="74"/>
      <c r="AC130" s="74"/>
      <c r="AD130" s="74"/>
      <c r="AE130" s="74"/>
    </row>
    <row r="131" spans="1:31">
      <c r="A131" s="74"/>
      <c r="B131" s="74"/>
      <c r="C131" s="74"/>
      <c r="D131" s="74"/>
      <c r="E131" s="74"/>
      <c r="F131" s="74"/>
      <c r="G131" s="74"/>
      <c r="H131" s="85"/>
      <c r="I131" s="74"/>
      <c r="J131" s="74"/>
      <c r="K131" s="74"/>
      <c r="L131" s="74"/>
      <c r="M131" s="74"/>
      <c r="N131" s="74"/>
      <c r="O131" s="74"/>
      <c r="P131" s="74"/>
      <c r="Q131" s="74"/>
      <c r="R131" s="74"/>
      <c r="S131" s="74"/>
      <c r="T131" s="74"/>
      <c r="U131" s="74"/>
      <c r="V131" s="74"/>
      <c r="W131" s="74"/>
      <c r="X131" s="74"/>
      <c r="Y131" s="74"/>
      <c r="Z131" s="74"/>
      <c r="AA131" s="74"/>
      <c r="AB131" s="74"/>
      <c r="AC131" s="74"/>
      <c r="AD131" s="74"/>
      <c r="AE131" s="74"/>
    </row>
    <row r="132" spans="1:31">
      <c r="A132" s="74"/>
      <c r="B132" s="74"/>
      <c r="C132" s="74"/>
      <c r="D132" s="74"/>
      <c r="E132" s="74"/>
      <c r="F132" s="74"/>
      <c r="G132" s="74"/>
      <c r="H132" s="85"/>
      <c r="I132" s="74"/>
      <c r="J132" s="74"/>
      <c r="K132" s="74"/>
      <c r="L132" s="74"/>
      <c r="M132" s="74"/>
      <c r="N132" s="74"/>
      <c r="O132" s="74"/>
      <c r="P132" s="74"/>
      <c r="Q132" s="74"/>
      <c r="R132" s="74"/>
      <c r="S132" s="74"/>
      <c r="T132" s="74"/>
      <c r="U132" s="74"/>
      <c r="V132" s="74"/>
      <c r="W132" s="74"/>
      <c r="X132" s="74"/>
      <c r="Y132" s="74"/>
      <c r="Z132" s="74"/>
      <c r="AA132" s="74"/>
      <c r="AB132" s="74"/>
      <c r="AC132" s="74"/>
      <c r="AD132" s="74"/>
      <c r="AE132" s="74"/>
    </row>
    <row r="133" spans="1:31">
      <c r="A133" s="74"/>
      <c r="B133" s="74"/>
      <c r="C133" s="74"/>
      <c r="D133" s="74"/>
      <c r="E133" s="74"/>
      <c r="F133" s="74"/>
      <c r="G133" s="74"/>
      <c r="H133" s="85"/>
      <c r="I133" s="74"/>
      <c r="J133" s="74"/>
      <c r="K133" s="74"/>
      <c r="L133" s="74"/>
      <c r="M133" s="74"/>
      <c r="N133" s="74"/>
      <c r="O133" s="74"/>
      <c r="P133" s="74"/>
      <c r="Q133" s="74"/>
      <c r="R133" s="74"/>
      <c r="S133" s="74"/>
      <c r="T133" s="74"/>
      <c r="U133" s="74"/>
      <c r="V133" s="74"/>
      <c r="W133" s="74"/>
      <c r="X133" s="74"/>
      <c r="Y133" s="74"/>
      <c r="Z133" s="74"/>
      <c r="AA133" s="74"/>
      <c r="AB133" s="74"/>
      <c r="AC133" s="74"/>
      <c r="AD133" s="74"/>
      <c r="AE133" s="74"/>
    </row>
    <row r="134" spans="1:31">
      <c r="A134" s="74"/>
      <c r="B134" s="74"/>
      <c r="C134" s="74"/>
      <c r="D134" s="74"/>
      <c r="E134" s="74"/>
      <c r="F134" s="74"/>
      <c r="G134" s="74"/>
      <c r="H134" s="85"/>
      <c r="I134" s="74"/>
      <c r="J134" s="74"/>
      <c r="K134" s="74"/>
      <c r="L134" s="74"/>
      <c r="M134" s="74"/>
      <c r="N134" s="74"/>
      <c r="O134" s="74"/>
      <c r="P134" s="74"/>
      <c r="Q134" s="74"/>
      <c r="R134" s="74"/>
      <c r="S134" s="74"/>
      <c r="T134" s="74"/>
      <c r="U134" s="74"/>
      <c r="V134" s="74"/>
      <c r="W134" s="74"/>
      <c r="X134" s="74"/>
      <c r="Y134" s="74"/>
      <c r="Z134" s="74"/>
      <c r="AA134" s="74"/>
      <c r="AB134" s="74"/>
      <c r="AC134" s="74"/>
      <c r="AD134" s="74"/>
      <c r="AE134" s="74"/>
    </row>
    <row r="135" spans="1:31">
      <c r="A135" s="74"/>
      <c r="B135" s="74"/>
      <c r="C135" s="74"/>
      <c r="D135" s="74"/>
      <c r="E135" s="74"/>
      <c r="F135" s="74"/>
      <c r="G135" s="74"/>
      <c r="H135" s="85"/>
      <c r="I135" s="74"/>
      <c r="J135" s="74"/>
      <c r="K135" s="74"/>
      <c r="L135" s="74"/>
      <c r="M135" s="74"/>
      <c r="N135" s="74"/>
      <c r="O135" s="74"/>
      <c r="P135" s="74"/>
      <c r="Q135" s="74"/>
      <c r="R135" s="74"/>
      <c r="S135" s="74"/>
      <c r="T135" s="74"/>
      <c r="U135" s="74"/>
      <c r="V135" s="74"/>
      <c r="W135" s="74"/>
      <c r="X135" s="74"/>
      <c r="Y135" s="74"/>
      <c r="Z135" s="74"/>
      <c r="AA135" s="74"/>
      <c r="AB135" s="74"/>
      <c r="AC135" s="74"/>
      <c r="AD135" s="74"/>
      <c r="AE135" s="74"/>
    </row>
    <row r="136" spans="1:31">
      <c r="A136" s="74"/>
      <c r="B136" s="74"/>
      <c r="C136" s="74"/>
      <c r="D136" s="74"/>
      <c r="E136" s="74"/>
      <c r="F136" s="74"/>
      <c r="G136" s="74"/>
      <c r="H136" s="85"/>
      <c r="I136" s="74"/>
      <c r="J136" s="74"/>
      <c r="K136" s="74"/>
      <c r="L136" s="74"/>
      <c r="M136" s="74"/>
      <c r="N136" s="74"/>
      <c r="O136" s="74"/>
      <c r="P136" s="74"/>
      <c r="Q136" s="74"/>
      <c r="R136" s="74"/>
      <c r="S136" s="74"/>
      <c r="T136" s="74"/>
      <c r="U136" s="74"/>
      <c r="V136" s="74"/>
      <c r="W136" s="74"/>
      <c r="X136" s="74"/>
      <c r="Y136" s="74"/>
      <c r="Z136" s="74"/>
      <c r="AA136" s="74"/>
      <c r="AB136" s="74"/>
      <c r="AC136" s="74"/>
      <c r="AD136" s="74"/>
      <c r="AE136" s="74"/>
    </row>
    <row r="137" spans="1:31">
      <c r="A137" s="74"/>
      <c r="B137" s="74"/>
      <c r="C137" s="74"/>
      <c r="D137" s="74"/>
      <c r="E137" s="74"/>
      <c r="F137" s="74"/>
      <c r="G137" s="74"/>
      <c r="H137" s="85"/>
      <c r="I137" s="74"/>
      <c r="J137" s="74"/>
      <c r="K137" s="74"/>
      <c r="L137" s="74"/>
      <c r="M137" s="74"/>
      <c r="N137" s="74"/>
      <c r="O137" s="74"/>
      <c r="P137" s="74"/>
      <c r="Q137" s="74"/>
      <c r="R137" s="74"/>
      <c r="S137" s="74"/>
      <c r="T137" s="74"/>
      <c r="U137" s="74"/>
      <c r="V137" s="74"/>
      <c r="W137" s="74"/>
      <c r="X137" s="74"/>
      <c r="Y137" s="74"/>
      <c r="Z137" s="74"/>
      <c r="AA137" s="74"/>
      <c r="AB137" s="74"/>
      <c r="AC137" s="74"/>
      <c r="AD137" s="74"/>
      <c r="AE137" s="74"/>
    </row>
    <row r="138" spans="1:31">
      <c r="A138" s="74"/>
      <c r="B138" s="74"/>
      <c r="C138" s="74"/>
      <c r="D138" s="74"/>
      <c r="E138" s="74"/>
      <c r="F138" s="74"/>
      <c r="G138" s="74"/>
      <c r="H138" s="85"/>
      <c r="I138" s="74"/>
      <c r="J138" s="74"/>
      <c r="K138" s="74"/>
      <c r="L138" s="74"/>
      <c r="M138" s="74"/>
      <c r="N138" s="74"/>
      <c r="O138" s="74"/>
      <c r="P138" s="74"/>
      <c r="Q138" s="74"/>
      <c r="R138" s="74"/>
      <c r="S138" s="74"/>
      <c r="T138" s="74"/>
      <c r="U138" s="74"/>
      <c r="V138" s="74"/>
      <c r="W138" s="74"/>
      <c r="X138" s="74"/>
      <c r="Y138" s="74"/>
      <c r="Z138" s="74"/>
      <c r="AA138" s="74"/>
      <c r="AB138" s="74"/>
      <c r="AC138" s="74"/>
      <c r="AD138" s="74"/>
      <c r="AE138" s="74"/>
    </row>
    <row r="139" spans="1:31">
      <c r="A139" s="74"/>
      <c r="B139" s="74"/>
      <c r="C139" s="74"/>
      <c r="D139" s="74"/>
      <c r="E139" s="74"/>
      <c r="F139" s="74"/>
      <c r="G139" s="74"/>
      <c r="H139" s="85"/>
      <c r="I139" s="74"/>
      <c r="J139" s="74"/>
      <c r="K139" s="74"/>
      <c r="L139" s="74"/>
      <c r="M139" s="74"/>
      <c r="N139" s="74"/>
      <c r="O139" s="74"/>
      <c r="P139" s="74"/>
      <c r="Q139" s="74"/>
      <c r="R139" s="74"/>
      <c r="S139" s="74"/>
      <c r="T139" s="74"/>
      <c r="U139" s="74"/>
      <c r="V139" s="74"/>
      <c r="W139" s="74"/>
      <c r="X139" s="74"/>
      <c r="Y139" s="74"/>
      <c r="Z139" s="74"/>
      <c r="AA139" s="74"/>
      <c r="AB139" s="74"/>
      <c r="AC139" s="74"/>
      <c r="AD139" s="74"/>
      <c r="AE139" s="74"/>
    </row>
    <row r="140" spans="1:31">
      <c r="A140" s="74"/>
      <c r="B140" s="74"/>
      <c r="C140" s="74"/>
      <c r="D140" s="74"/>
      <c r="E140" s="74"/>
      <c r="F140" s="74"/>
      <c r="G140" s="74"/>
      <c r="H140" s="85"/>
      <c r="I140" s="74"/>
      <c r="J140" s="74"/>
      <c r="K140" s="74"/>
      <c r="L140" s="74"/>
      <c r="M140" s="74"/>
      <c r="N140" s="74"/>
      <c r="O140" s="74"/>
      <c r="P140" s="74"/>
      <c r="Q140" s="74"/>
      <c r="R140" s="74"/>
      <c r="S140" s="74"/>
      <c r="T140" s="74"/>
      <c r="U140" s="74"/>
      <c r="V140" s="74"/>
      <c r="W140" s="74"/>
      <c r="X140" s="74"/>
      <c r="Y140" s="74"/>
      <c r="Z140" s="74"/>
      <c r="AA140" s="74"/>
      <c r="AB140" s="74"/>
      <c r="AC140" s="74"/>
      <c r="AD140" s="74"/>
      <c r="AE140" s="74"/>
    </row>
    <row r="141" spans="1:31">
      <c r="A141" s="74"/>
      <c r="B141" s="74"/>
      <c r="C141" s="74"/>
      <c r="D141" s="74"/>
      <c r="E141" s="74"/>
      <c r="F141" s="74"/>
      <c r="G141" s="74"/>
      <c r="H141" s="85"/>
      <c r="I141" s="74"/>
      <c r="J141" s="74"/>
      <c r="K141" s="74"/>
      <c r="L141" s="74"/>
      <c r="M141" s="74"/>
      <c r="N141" s="74"/>
      <c r="O141" s="74"/>
      <c r="P141" s="74"/>
      <c r="Q141" s="74"/>
      <c r="R141" s="74"/>
      <c r="S141" s="74"/>
      <c r="T141" s="74"/>
      <c r="U141" s="74"/>
      <c r="V141" s="74"/>
      <c r="W141" s="74"/>
      <c r="X141" s="74"/>
      <c r="Y141" s="74"/>
      <c r="Z141" s="74"/>
      <c r="AA141" s="74"/>
      <c r="AB141" s="74"/>
      <c r="AC141" s="74"/>
      <c r="AD141" s="74"/>
      <c r="AE141" s="74"/>
    </row>
    <row r="142" spans="1:31">
      <c r="A142" s="74"/>
      <c r="B142" s="74"/>
      <c r="C142" s="74"/>
      <c r="D142" s="74"/>
      <c r="E142" s="74"/>
      <c r="F142" s="74"/>
      <c r="G142" s="74"/>
      <c r="H142" s="85"/>
      <c r="I142" s="74"/>
      <c r="J142" s="74"/>
      <c r="K142" s="74"/>
      <c r="L142" s="74"/>
      <c r="M142" s="74"/>
      <c r="N142" s="74"/>
      <c r="O142" s="74"/>
      <c r="P142" s="74"/>
      <c r="Q142" s="74"/>
      <c r="R142" s="74"/>
      <c r="S142" s="74"/>
      <c r="T142" s="74"/>
      <c r="U142" s="74"/>
      <c r="V142" s="74"/>
      <c r="W142" s="74"/>
      <c r="X142" s="74"/>
      <c r="Y142" s="74"/>
      <c r="Z142" s="74"/>
      <c r="AA142" s="74"/>
      <c r="AB142" s="74"/>
      <c r="AC142" s="74"/>
      <c r="AD142" s="74"/>
      <c r="AE142" s="74"/>
    </row>
    <row r="143" spans="1:31">
      <c r="A143" s="74"/>
      <c r="B143" s="74"/>
      <c r="C143" s="74"/>
      <c r="D143" s="74"/>
      <c r="E143" s="74"/>
      <c r="F143" s="74"/>
      <c r="G143" s="74"/>
      <c r="H143" s="85"/>
      <c r="I143" s="74"/>
      <c r="J143" s="74"/>
      <c r="K143" s="74"/>
      <c r="L143" s="74"/>
      <c r="M143" s="74"/>
      <c r="N143" s="74"/>
      <c r="O143" s="74"/>
      <c r="P143" s="74"/>
      <c r="Q143" s="74"/>
      <c r="R143" s="74"/>
      <c r="S143" s="74"/>
      <c r="T143" s="74"/>
      <c r="U143" s="74"/>
      <c r="V143" s="74"/>
      <c r="W143" s="74"/>
      <c r="X143" s="74"/>
      <c r="Y143" s="74"/>
      <c r="Z143" s="74"/>
      <c r="AA143" s="74"/>
      <c r="AB143" s="74"/>
      <c r="AC143" s="74"/>
      <c r="AD143" s="74"/>
      <c r="AE143" s="74"/>
    </row>
    <row r="144" spans="1:31">
      <c r="A144" s="74"/>
      <c r="B144" s="74"/>
      <c r="C144" s="74"/>
      <c r="D144" s="74"/>
      <c r="E144" s="74"/>
      <c r="F144" s="74"/>
      <c r="G144" s="74"/>
      <c r="H144" s="85"/>
      <c r="I144" s="74"/>
      <c r="J144" s="74"/>
      <c r="K144" s="74"/>
      <c r="L144" s="74"/>
      <c r="M144" s="74"/>
      <c r="N144" s="74"/>
      <c r="O144" s="74"/>
      <c r="P144" s="74"/>
      <c r="Q144" s="74"/>
      <c r="R144" s="74"/>
      <c r="S144" s="74"/>
      <c r="T144" s="74"/>
      <c r="U144" s="74"/>
      <c r="V144" s="74"/>
      <c r="W144" s="74"/>
      <c r="X144" s="74"/>
      <c r="Y144" s="74"/>
      <c r="Z144" s="74"/>
      <c r="AA144" s="74"/>
      <c r="AB144" s="74"/>
      <c r="AC144" s="74"/>
      <c r="AD144" s="74"/>
      <c r="AE144" s="74"/>
    </row>
    <row r="145" spans="1:31">
      <c r="A145" s="74"/>
      <c r="B145" s="74"/>
      <c r="C145" s="74"/>
      <c r="D145" s="74"/>
      <c r="E145" s="74"/>
      <c r="F145" s="74"/>
      <c r="G145" s="74"/>
      <c r="H145" s="85"/>
      <c r="I145" s="74"/>
      <c r="J145" s="74"/>
      <c r="K145" s="74"/>
      <c r="L145" s="74"/>
      <c r="M145" s="74"/>
      <c r="N145" s="74"/>
      <c r="O145" s="74"/>
      <c r="P145" s="74"/>
      <c r="Q145" s="74"/>
      <c r="R145" s="74"/>
      <c r="S145" s="74"/>
      <c r="T145" s="74"/>
      <c r="U145" s="74"/>
      <c r="V145" s="74"/>
      <c r="W145" s="74"/>
      <c r="X145" s="74"/>
      <c r="Y145" s="74"/>
      <c r="Z145" s="74"/>
      <c r="AA145" s="74"/>
      <c r="AB145" s="74"/>
      <c r="AC145" s="74"/>
      <c r="AD145" s="74"/>
      <c r="AE145" s="74"/>
    </row>
    <row r="146" spans="1:31">
      <c r="A146" s="74"/>
      <c r="B146" s="74"/>
      <c r="C146" s="74"/>
      <c r="D146" s="74"/>
      <c r="E146" s="74"/>
      <c r="F146" s="74"/>
      <c r="G146" s="74"/>
      <c r="H146" s="85"/>
      <c r="I146" s="74"/>
      <c r="J146" s="74"/>
      <c r="K146" s="74"/>
      <c r="L146" s="74"/>
      <c r="M146" s="74"/>
      <c r="N146" s="74"/>
      <c r="O146" s="74"/>
      <c r="P146" s="74"/>
      <c r="Q146" s="74"/>
      <c r="R146" s="74"/>
      <c r="S146" s="74"/>
      <c r="T146" s="74"/>
      <c r="U146" s="74"/>
      <c r="V146" s="74"/>
      <c r="W146" s="74"/>
      <c r="X146" s="74"/>
      <c r="Y146" s="74"/>
      <c r="Z146" s="74"/>
      <c r="AA146" s="74"/>
      <c r="AB146" s="74"/>
      <c r="AC146" s="74"/>
      <c r="AD146" s="74"/>
      <c r="AE146" s="74"/>
    </row>
    <row r="147" spans="1:31">
      <c r="A147" s="74"/>
      <c r="B147" s="74"/>
      <c r="C147" s="74"/>
      <c r="D147" s="74"/>
      <c r="E147" s="74"/>
      <c r="F147" s="74"/>
      <c r="G147" s="74"/>
      <c r="H147" s="85"/>
      <c r="I147" s="74"/>
      <c r="J147" s="74"/>
      <c r="K147" s="74"/>
      <c r="L147" s="74"/>
      <c r="M147" s="74"/>
      <c r="N147" s="74"/>
      <c r="O147" s="74"/>
      <c r="P147" s="74"/>
      <c r="Q147" s="74"/>
      <c r="R147" s="74"/>
      <c r="S147" s="74"/>
      <c r="T147" s="74"/>
      <c r="U147" s="74"/>
      <c r="V147" s="74"/>
      <c r="W147" s="74"/>
      <c r="X147" s="74"/>
      <c r="Y147" s="74"/>
      <c r="Z147" s="74"/>
      <c r="AA147" s="74"/>
      <c r="AB147" s="74"/>
      <c r="AC147" s="74"/>
      <c r="AD147" s="74"/>
      <c r="AE147" s="74"/>
    </row>
    <row r="148" spans="1:31">
      <c r="A148" s="74"/>
      <c r="B148" s="74"/>
      <c r="C148" s="74"/>
      <c r="D148" s="74"/>
      <c r="E148" s="74"/>
      <c r="F148" s="74"/>
      <c r="G148" s="74"/>
      <c r="H148" s="85"/>
      <c r="I148" s="74"/>
      <c r="J148" s="74"/>
      <c r="K148" s="74"/>
      <c r="L148" s="74"/>
      <c r="M148" s="74"/>
      <c r="N148" s="74"/>
      <c r="O148" s="74"/>
      <c r="P148" s="74"/>
      <c r="Q148" s="74"/>
      <c r="R148" s="74"/>
      <c r="S148" s="74"/>
      <c r="T148" s="74"/>
      <c r="U148" s="74"/>
      <c r="V148" s="74"/>
      <c r="W148" s="74"/>
      <c r="X148" s="74"/>
      <c r="Y148" s="74"/>
      <c r="Z148" s="74"/>
      <c r="AA148" s="74"/>
      <c r="AB148" s="74"/>
      <c r="AC148" s="74"/>
      <c r="AD148" s="74"/>
      <c r="AE148" s="74"/>
    </row>
    <row r="149" spans="1:31">
      <c r="A149" s="74"/>
      <c r="B149" s="74"/>
      <c r="C149" s="74"/>
      <c r="D149" s="74"/>
      <c r="E149" s="74"/>
      <c r="F149" s="74"/>
      <c r="G149" s="74"/>
      <c r="H149" s="85"/>
      <c r="I149" s="74"/>
      <c r="J149" s="74"/>
      <c r="K149" s="74"/>
      <c r="L149" s="74"/>
      <c r="M149" s="74"/>
      <c r="N149" s="74"/>
      <c r="O149" s="74"/>
      <c r="P149" s="74"/>
      <c r="Q149" s="74"/>
      <c r="R149" s="74"/>
      <c r="S149" s="74"/>
      <c r="T149" s="74"/>
      <c r="U149" s="74"/>
      <c r="V149" s="74"/>
      <c r="W149" s="74"/>
      <c r="X149" s="74"/>
      <c r="Y149" s="74"/>
      <c r="Z149" s="74"/>
      <c r="AA149" s="74"/>
      <c r="AB149" s="74"/>
      <c r="AC149" s="74"/>
      <c r="AD149" s="74"/>
      <c r="AE149" s="74"/>
    </row>
    <row r="150" spans="1:31">
      <c r="A150" s="74"/>
      <c r="B150" s="74"/>
      <c r="C150" s="74"/>
      <c r="D150" s="74"/>
      <c r="E150" s="74"/>
      <c r="F150" s="74"/>
      <c r="G150" s="74"/>
      <c r="H150" s="85"/>
      <c r="I150" s="74"/>
      <c r="J150" s="74"/>
      <c r="K150" s="74"/>
      <c r="L150" s="74"/>
      <c r="M150" s="74"/>
      <c r="N150" s="74"/>
      <c r="O150" s="74"/>
      <c r="P150" s="74"/>
      <c r="Q150" s="74"/>
      <c r="R150" s="74"/>
      <c r="S150" s="74"/>
      <c r="T150" s="74"/>
      <c r="U150" s="74"/>
      <c r="V150" s="74"/>
      <c r="W150" s="74"/>
      <c r="X150" s="74"/>
      <c r="Y150" s="74"/>
      <c r="Z150" s="74"/>
      <c r="AA150" s="74"/>
      <c r="AB150" s="74"/>
      <c r="AC150" s="74"/>
      <c r="AD150" s="74"/>
      <c r="AE150" s="74"/>
    </row>
    <row r="151" spans="1:31">
      <c r="A151" s="74"/>
      <c r="B151" s="74"/>
      <c r="C151" s="74"/>
      <c r="D151" s="74"/>
      <c r="E151" s="74"/>
      <c r="F151" s="74"/>
      <c r="G151" s="74"/>
      <c r="H151" s="85"/>
      <c r="I151" s="74"/>
      <c r="J151" s="74"/>
      <c r="K151" s="74"/>
      <c r="L151" s="74"/>
      <c r="M151" s="74"/>
      <c r="N151" s="74"/>
      <c r="O151" s="74"/>
      <c r="P151" s="74"/>
      <c r="Q151" s="74"/>
      <c r="R151" s="74"/>
      <c r="S151" s="74"/>
      <c r="T151" s="74"/>
      <c r="U151" s="74"/>
      <c r="V151" s="74"/>
      <c r="W151" s="74"/>
      <c r="X151" s="74"/>
      <c r="Y151" s="74"/>
      <c r="Z151" s="74"/>
      <c r="AA151" s="74"/>
      <c r="AB151" s="74"/>
      <c r="AC151" s="74"/>
      <c r="AD151" s="74"/>
      <c r="AE151" s="74"/>
    </row>
    <row r="152" spans="1:31">
      <c r="A152" s="74"/>
      <c r="B152" s="74"/>
      <c r="C152" s="74"/>
      <c r="D152" s="74"/>
      <c r="E152" s="74"/>
      <c r="F152" s="74"/>
      <c r="G152" s="74"/>
      <c r="H152" s="85"/>
      <c r="I152" s="74"/>
      <c r="J152" s="74"/>
      <c r="K152" s="74"/>
      <c r="L152" s="74"/>
      <c r="M152" s="74"/>
      <c r="N152" s="74"/>
      <c r="O152" s="74"/>
      <c r="P152" s="74"/>
      <c r="Q152" s="74"/>
      <c r="R152" s="74"/>
      <c r="S152" s="74"/>
      <c r="T152" s="74"/>
      <c r="U152" s="74"/>
      <c r="V152" s="74"/>
      <c r="W152" s="74"/>
      <c r="X152" s="74"/>
      <c r="Y152" s="74"/>
      <c r="Z152" s="74"/>
      <c r="AA152" s="74"/>
      <c r="AB152" s="74"/>
      <c r="AC152" s="74"/>
      <c r="AD152" s="74"/>
      <c r="AE152" s="74"/>
    </row>
    <row r="153" spans="1:31">
      <c r="A153" s="74"/>
      <c r="B153" s="74"/>
      <c r="C153" s="74"/>
      <c r="D153" s="74"/>
      <c r="E153" s="74"/>
      <c r="F153" s="74"/>
      <c r="G153" s="74"/>
      <c r="H153" s="85"/>
      <c r="I153" s="74"/>
      <c r="J153" s="74"/>
      <c r="K153" s="74"/>
      <c r="L153" s="74"/>
      <c r="M153" s="74"/>
      <c r="N153" s="74"/>
      <c r="O153" s="74"/>
      <c r="P153" s="74"/>
      <c r="Q153" s="74"/>
      <c r="R153" s="74"/>
      <c r="S153" s="74"/>
      <c r="T153" s="74"/>
      <c r="U153" s="74"/>
      <c r="V153" s="74"/>
      <c r="W153" s="74"/>
      <c r="X153" s="74"/>
      <c r="Y153" s="74"/>
      <c r="Z153" s="74"/>
      <c r="AA153" s="74"/>
      <c r="AB153" s="74"/>
      <c r="AC153" s="74"/>
      <c r="AD153" s="74"/>
      <c r="AE153" s="74"/>
    </row>
    <row r="154" spans="1:31">
      <c r="A154" s="74"/>
      <c r="B154" s="74"/>
      <c r="C154" s="74"/>
      <c r="D154" s="74"/>
      <c r="E154" s="74"/>
      <c r="F154" s="74"/>
      <c r="G154" s="74"/>
      <c r="H154" s="85"/>
      <c r="I154" s="74"/>
      <c r="J154" s="74"/>
      <c r="K154" s="74"/>
      <c r="L154" s="74"/>
      <c r="M154" s="74"/>
      <c r="N154" s="74"/>
      <c r="O154" s="74"/>
      <c r="P154" s="74"/>
      <c r="Q154" s="74"/>
      <c r="R154" s="74"/>
      <c r="S154" s="74"/>
      <c r="T154" s="74"/>
      <c r="U154" s="74"/>
      <c r="V154" s="74"/>
      <c r="W154" s="74"/>
      <c r="X154" s="74"/>
      <c r="Y154" s="74"/>
      <c r="Z154" s="74"/>
      <c r="AA154" s="74"/>
      <c r="AB154" s="74"/>
      <c r="AC154" s="74"/>
      <c r="AD154" s="74"/>
      <c r="AE154" s="74"/>
    </row>
    <row r="155" spans="1:31">
      <c r="A155" s="74"/>
      <c r="B155" s="74"/>
      <c r="C155" s="74"/>
      <c r="D155" s="74"/>
      <c r="E155" s="74"/>
      <c r="F155" s="74"/>
      <c r="G155" s="74"/>
      <c r="H155" s="85"/>
      <c r="I155" s="74"/>
      <c r="J155" s="74"/>
      <c r="K155" s="74"/>
      <c r="L155" s="74"/>
      <c r="M155" s="74"/>
      <c r="N155" s="74"/>
      <c r="O155" s="74"/>
      <c r="P155" s="74"/>
      <c r="Q155" s="74"/>
      <c r="R155" s="74"/>
      <c r="S155" s="74"/>
      <c r="T155" s="74"/>
      <c r="U155" s="74"/>
      <c r="V155" s="74"/>
      <c r="W155" s="74"/>
      <c r="X155" s="74"/>
      <c r="Y155" s="74"/>
      <c r="Z155" s="74"/>
      <c r="AA155" s="74"/>
      <c r="AB155" s="74"/>
      <c r="AC155" s="74"/>
      <c r="AD155" s="74"/>
      <c r="AE155" s="74"/>
    </row>
    <row r="156" spans="1:31">
      <c r="A156" s="74"/>
      <c r="B156" s="74"/>
      <c r="C156" s="74"/>
      <c r="D156" s="74"/>
      <c r="E156" s="74"/>
      <c r="F156" s="74"/>
      <c r="G156" s="74"/>
      <c r="H156" s="85"/>
      <c r="I156" s="74"/>
      <c r="J156" s="74"/>
      <c r="K156" s="74"/>
      <c r="L156" s="74"/>
      <c r="M156" s="74"/>
      <c r="N156" s="74"/>
      <c r="O156" s="74"/>
      <c r="P156" s="74"/>
      <c r="Q156" s="74"/>
      <c r="R156" s="74"/>
      <c r="S156" s="74"/>
      <c r="T156" s="74"/>
      <c r="U156" s="74"/>
      <c r="V156" s="74"/>
      <c r="W156" s="74"/>
      <c r="X156" s="74"/>
      <c r="Y156" s="74"/>
      <c r="Z156" s="74"/>
      <c r="AA156" s="74"/>
      <c r="AB156" s="74"/>
      <c r="AC156" s="74"/>
      <c r="AD156" s="74"/>
      <c r="AE156" s="74"/>
    </row>
    <row r="157" spans="1:31">
      <c r="A157" s="74"/>
      <c r="B157" s="74"/>
      <c r="C157" s="74"/>
      <c r="D157" s="74"/>
      <c r="E157" s="74"/>
      <c r="F157" s="74"/>
      <c r="G157" s="74"/>
      <c r="H157" s="85"/>
      <c r="I157" s="74"/>
      <c r="J157" s="74"/>
      <c r="K157" s="74"/>
      <c r="L157" s="74"/>
      <c r="M157" s="74"/>
      <c r="N157" s="74"/>
      <c r="O157" s="74"/>
      <c r="P157" s="74"/>
      <c r="Q157" s="74"/>
      <c r="R157" s="74"/>
      <c r="S157" s="74"/>
      <c r="T157" s="74"/>
      <c r="U157" s="74"/>
      <c r="V157" s="74"/>
      <c r="W157" s="74"/>
      <c r="X157" s="74"/>
      <c r="Y157" s="74"/>
      <c r="Z157" s="74"/>
      <c r="AA157" s="74"/>
      <c r="AB157" s="74"/>
      <c r="AC157" s="74"/>
      <c r="AD157" s="74"/>
      <c r="AE157" s="74"/>
    </row>
    <row r="158" spans="1:31">
      <c r="A158" s="74"/>
      <c r="B158" s="74"/>
      <c r="C158" s="74"/>
      <c r="D158" s="74"/>
      <c r="E158" s="74"/>
      <c r="F158" s="74"/>
      <c r="G158" s="74"/>
      <c r="H158" s="85"/>
      <c r="I158" s="74"/>
      <c r="J158" s="74"/>
      <c r="K158" s="74"/>
      <c r="L158" s="74"/>
      <c r="M158" s="74"/>
      <c r="N158" s="74"/>
      <c r="O158" s="74"/>
      <c r="P158" s="74"/>
      <c r="Q158" s="74"/>
      <c r="R158" s="74"/>
      <c r="S158" s="74"/>
      <c r="T158" s="74"/>
      <c r="U158" s="74"/>
      <c r="V158" s="74"/>
      <c r="W158" s="74"/>
      <c r="X158" s="74"/>
      <c r="Y158" s="74"/>
      <c r="Z158" s="74"/>
      <c r="AA158" s="74"/>
      <c r="AB158" s="74"/>
      <c r="AC158" s="74"/>
      <c r="AD158" s="74"/>
      <c r="AE158" s="74"/>
    </row>
    <row r="159" spans="1:31">
      <c r="A159" s="74"/>
      <c r="B159" s="74"/>
      <c r="C159" s="74"/>
      <c r="D159" s="74"/>
      <c r="E159" s="74"/>
      <c r="F159" s="74"/>
      <c r="G159" s="74"/>
      <c r="H159" s="85"/>
      <c r="I159" s="74"/>
      <c r="J159" s="74"/>
      <c r="K159" s="74"/>
      <c r="L159" s="74"/>
      <c r="M159" s="74"/>
      <c r="N159" s="74"/>
      <c r="O159" s="74"/>
      <c r="P159" s="74"/>
      <c r="Q159" s="74"/>
      <c r="R159" s="74"/>
      <c r="S159" s="74"/>
      <c r="T159" s="74"/>
      <c r="U159" s="74"/>
      <c r="V159" s="74"/>
      <c r="W159" s="74"/>
      <c r="X159" s="74"/>
      <c r="Y159" s="74"/>
      <c r="Z159" s="74"/>
      <c r="AA159" s="74"/>
      <c r="AB159" s="74"/>
      <c r="AC159" s="74"/>
      <c r="AD159" s="74"/>
      <c r="AE159" s="74"/>
    </row>
    <row r="160" spans="1:31">
      <c r="A160" s="74"/>
      <c r="B160" s="74"/>
      <c r="C160" s="74"/>
      <c r="D160" s="74"/>
      <c r="E160" s="74"/>
      <c r="F160" s="74"/>
      <c r="G160" s="74"/>
      <c r="H160" s="85"/>
      <c r="I160" s="74"/>
      <c r="J160" s="74"/>
      <c r="K160" s="74"/>
      <c r="L160" s="74"/>
      <c r="M160" s="74"/>
      <c r="N160" s="74"/>
      <c r="O160" s="74"/>
      <c r="P160" s="74"/>
      <c r="Q160" s="74"/>
      <c r="R160" s="74"/>
      <c r="S160" s="74"/>
      <c r="T160" s="74"/>
      <c r="U160" s="74"/>
      <c r="V160" s="74"/>
      <c r="W160" s="74"/>
      <c r="X160" s="74"/>
      <c r="Y160" s="74"/>
      <c r="Z160" s="74"/>
      <c r="AA160" s="74"/>
      <c r="AB160" s="74"/>
      <c r="AC160" s="74"/>
      <c r="AD160" s="74"/>
      <c r="AE160" s="74"/>
    </row>
    <row r="161" spans="1:31">
      <c r="A161" s="74"/>
      <c r="B161" s="74"/>
      <c r="C161" s="74"/>
      <c r="D161" s="74"/>
      <c r="E161" s="74"/>
      <c r="F161" s="74"/>
      <c r="G161" s="74"/>
      <c r="H161" s="85"/>
      <c r="I161" s="74"/>
      <c r="J161" s="74"/>
      <c r="K161" s="74"/>
      <c r="L161" s="74"/>
      <c r="M161" s="74"/>
      <c r="N161" s="74"/>
      <c r="O161" s="74"/>
      <c r="P161" s="74"/>
      <c r="Q161" s="74"/>
      <c r="R161" s="74"/>
      <c r="S161" s="74"/>
      <c r="T161" s="74"/>
      <c r="U161" s="74"/>
      <c r="V161" s="74"/>
      <c r="W161" s="74"/>
      <c r="X161" s="74"/>
      <c r="Y161" s="74"/>
      <c r="Z161" s="74"/>
      <c r="AA161" s="74"/>
      <c r="AB161" s="74"/>
      <c r="AC161" s="74"/>
      <c r="AD161" s="74"/>
      <c r="AE161" s="74"/>
    </row>
    <row r="162" spans="1:31">
      <c r="A162" s="74"/>
      <c r="B162" s="74"/>
      <c r="C162" s="74"/>
      <c r="D162" s="74"/>
      <c r="E162" s="74"/>
      <c r="F162" s="74"/>
      <c r="G162" s="74"/>
      <c r="H162" s="85"/>
      <c r="I162" s="74"/>
      <c r="J162" s="74"/>
      <c r="K162" s="74"/>
      <c r="L162" s="74"/>
      <c r="M162" s="74"/>
      <c r="N162" s="74"/>
      <c r="O162" s="74"/>
      <c r="P162" s="74"/>
      <c r="Q162" s="74"/>
      <c r="R162" s="74"/>
      <c r="S162" s="74"/>
      <c r="T162" s="74"/>
      <c r="U162" s="74"/>
      <c r="V162" s="74"/>
      <c r="W162" s="74"/>
      <c r="X162" s="74"/>
      <c r="Y162" s="74"/>
      <c r="Z162" s="74"/>
      <c r="AA162" s="74"/>
      <c r="AB162" s="74"/>
      <c r="AC162" s="74"/>
      <c r="AD162" s="74"/>
      <c r="AE162" s="74"/>
    </row>
    <row r="163" spans="1:31">
      <c r="A163" s="74"/>
      <c r="B163" s="74"/>
      <c r="C163" s="74"/>
      <c r="D163" s="74"/>
      <c r="E163" s="74"/>
      <c r="F163" s="74"/>
      <c r="G163" s="74"/>
      <c r="H163" s="85"/>
      <c r="I163" s="74"/>
      <c r="J163" s="74"/>
      <c r="K163" s="74"/>
      <c r="L163" s="74"/>
      <c r="M163" s="74"/>
      <c r="N163" s="74"/>
      <c r="O163" s="74"/>
      <c r="P163" s="74"/>
      <c r="Q163" s="74"/>
      <c r="R163" s="74"/>
      <c r="S163" s="74"/>
      <c r="T163" s="74"/>
      <c r="U163" s="74"/>
      <c r="V163" s="74"/>
      <c r="W163" s="74"/>
      <c r="X163" s="74"/>
      <c r="Y163" s="74"/>
      <c r="Z163" s="74"/>
      <c r="AA163" s="74"/>
      <c r="AB163" s="74"/>
      <c r="AC163" s="74"/>
      <c r="AD163" s="74"/>
      <c r="AE163" s="74"/>
    </row>
    <row r="164" spans="1:31">
      <c r="A164" s="74"/>
      <c r="B164" s="74"/>
      <c r="C164" s="74"/>
      <c r="D164" s="74"/>
      <c r="E164" s="74"/>
      <c r="F164" s="74"/>
      <c r="G164" s="74"/>
      <c r="H164" s="85"/>
      <c r="I164" s="74"/>
      <c r="J164" s="74"/>
      <c r="K164" s="74"/>
      <c r="L164" s="74"/>
      <c r="M164" s="74"/>
      <c r="N164" s="74"/>
      <c r="O164" s="74"/>
      <c r="P164" s="74"/>
      <c r="Q164" s="74"/>
      <c r="R164" s="74"/>
      <c r="S164" s="74"/>
      <c r="T164" s="74"/>
      <c r="U164" s="74"/>
      <c r="V164" s="74"/>
      <c r="W164" s="74"/>
      <c r="X164" s="74"/>
      <c r="Y164" s="74"/>
      <c r="Z164" s="74"/>
      <c r="AA164" s="74"/>
      <c r="AB164" s="74"/>
      <c r="AC164" s="74"/>
      <c r="AD164" s="74"/>
      <c r="AE164" s="74"/>
    </row>
    <row r="165" spans="1:31">
      <c r="A165" s="74"/>
      <c r="B165" s="74"/>
      <c r="C165" s="74"/>
      <c r="D165" s="74"/>
      <c r="E165" s="74"/>
      <c r="F165" s="74"/>
      <c r="G165" s="74"/>
      <c r="H165" s="85"/>
      <c r="I165" s="74"/>
      <c r="J165" s="74"/>
      <c r="K165" s="74"/>
      <c r="L165" s="74"/>
      <c r="M165" s="74"/>
      <c r="N165" s="74"/>
      <c r="O165" s="74"/>
      <c r="P165" s="74"/>
      <c r="Q165" s="74"/>
      <c r="R165" s="74"/>
      <c r="S165" s="74"/>
      <c r="T165" s="74"/>
      <c r="U165" s="74"/>
      <c r="V165" s="74"/>
      <c r="W165" s="74"/>
      <c r="X165" s="74"/>
      <c r="Y165" s="74"/>
      <c r="Z165" s="74"/>
      <c r="AA165" s="74"/>
      <c r="AB165" s="74"/>
      <c r="AC165" s="74"/>
      <c r="AD165" s="74"/>
      <c r="AE165" s="74"/>
    </row>
    <row r="166" spans="1:31">
      <c r="A166" s="74"/>
      <c r="B166" s="74"/>
      <c r="C166" s="74"/>
      <c r="D166" s="74"/>
      <c r="E166" s="74"/>
      <c r="F166" s="74"/>
      <c r="G166" s="74"/>
      <c r="H166" s="85"/>
      <c r="I166" s="74"/>
      <c r="J166" s="74"/>
      <c r="K166" s="74"/>
      <c r="L166" s="74"/>
      <c r="M166" s="74"/>
      <c r="N166" s="74"/>
      <c r="O166" s="74"/>
      <c r="P166" s="74"/>
      <c r="Q166" s="74"/>
      <c r="R166" s="74"/>
      <c r="S166" s="74"/>
      <c r="T166" s="74"/>
      <c r="U166" s="74"/>
      <c r="V166" s="74"/>
      <c r="W166" s="74"/>
      <c r="X166" s="74"/>
      <c r="Y166" s="74"/>
      <c r="Z166" s="74"/>
      <c r="AA166" s="74"/>
      <c r="AB166" s="74"/>
      <c r="AC166" s="74"/>
      <c r="AD166" s="74"/>
      <c r="AE166" s="74"/>
    </row>
    <row r="167" spans="1:31">
      <c r="A167" s="74"/>
      <c r="B167" s="74"/>
      <c r="C167" s="74"/>
      <c r="D167" s="74"/>
      <c r="E167" s="74"/>
      <c r="F167" s="74"/>
      <c r="G167" s="74"/>
      <c r="H167" s="85"/>
      <c r="I167" s="74"/>
      <c r="J167" s="74"/>
      <c r="K167" s="74"/>
      <c r="L167" s="74"/>
      <c r="M167" s="74"/>
      <c r="N167" s="74"/>
      <c r="O167" s="74"/>
      <c r="P167" s="74"/>
      <c r="Q167" s="74"/>
      <c r="R167" s="74"/>
      <c r="S167" s="74"/>
      <c r="T167" s="74"/>
      <c r="U167" s="74"/>
      <c r="V167" s="74"/>
      <c r="W167" s="74"/>
      <c r="X167" s="74"/>
      <c r="Y167" s="74"/>
      <c r="Z167" s="74"/>
      <c r="AA167" s="74"/>
      <c r="AB167" s="74"/>
      <c r="AC167" s="74"/>
      <c r="AD167" s="74"/>
      <c r="AE167" s="74"/>
    </row>
    <row r="168" spans="1:31">
      <c r="A168" s="74"/>
      <c r="B168" s="74"/>
      <c r="C168" s="74"/>
      <c r="D168" s="74"/>
      <c r="E168" s="74"/>
      <c r="F168" s="74"/>
      <c r="G168" s="74"/>
      <c r="H168" s="85"/>
      <c r="I168" s="74"/>
      <c r="J168" s="74"/>
      <c r="K168" s="74"/>
      <c r="L168" s="74"/>
      <c r="M168" s="74"/>
      <c r="N168" s="74"/>
      <c r="O168" s="74"/>
      <c r="P168" s="74"/>
      <c r="Q168" s="74"/>
      <c r="R168" s="74"/>
      <c r="S168" s="74"/>
      <c r="T168" s="74"/>
      <c r="U168" s="74"/>
      <c r="V168" s="74"/>
      <c r="W168" s="74"/>
      <c r="X168" s="74"/>
      <c r="Y168" s="74"/>
      <c r="Z168" s="74"/>
      <c r="AA168" s="74"/>
      <c r="AB168" s="74"/>
      <c r="AC168" s="74"/>
      <c r="AD168" s="74"/>
      <c r="AE168" s="74"/>
    </row>
    <row r="169" spans="1:31">
      <c r="A169" s="74"/>
      <c r="B169" s="74"/>
      <c r="C169" s="74"/>
      <c r="D169" s="74"/>
      <c r="E169" s="74"/>
      <c r="F169" s="74"/>
      <c r="G169" s="74"/>
      <c r="H169" s="85"/>
      <c r="I169" s="74"/>
      <c r="J169" s="74"/>
      <c r="K169" s="74"/>
      <c r="L169" s="74"/>
      <c r="M169" s="74"/>
      <c r="N169" s="74"/>
      <c r="O169" s="74"/>
      <c r="P169" s="74"/>
      <c r="Q169" s="74"/>
      <c r="R169" s="74"/>
      <c r="S169" s="74"/>
      <c r="T169" s="74"/>
      <c r="U169" s="74"/>
      <c r="V169" s="74"/>
      <c r="W169" s="74"/>
      <c r="X169" s="74"/>
      <c r="Y169" s="74"/>
      <c r="Z169" s="74"/>
      <c r="AA169" s="74"/>
      <c r="AB169" s="74"/>
      <c r="AC169" s="74"/>
      <c r="AD169" s="74"/>
      <c r="AE169" s="74"/>
    </row>
    <row r="170" spans="1:31">
      <c r="A170" s="74"/>
      <c r="B170" s="74"/>
      <c r="C170" s="74"/>
      <c r="D170" s="74"/>
      <c r="E170" s="74"/>
      <c r="F170" s="74"/>
      <c r="G170" s="74"/>
      <c r="H170" s="85"/>
      <c r="I170" s="74"/>
      <c r="J170" s="74"/>
      <c r="K170" s="74"/>
      <c r="L170" s="74"/>
      <c r="M170" s="74"/>
      <c r="N170" s="74"/>
      <c r="O170" s="74"/>
      <c r="P170" s="74"/>
      <c r="Q170" s="74"/>
      <c r="R170" s="74"/>
      <c r="S170" s="74"/>
      <c r="T170" s="74"/>
      <c r="U170" s="74"/>
      <c r="V170" s="74"/>
      <c r="W170" s="74"/>
      <c r="X170" s="74"/>
      <c r="Y170" s="74"/>
      <c r="Z170" s="74"/>
      <c r="AA170" s="74"/>
      <c r="AB170" s="74"/>
      <c r="AC170" s="74"/>
      <c r="AD170" s="74"/>
      <c r="AE170" s="74"/>
    </row>
    <row r="171" spans="1:31">
      <c r="A171" s="74"/>
      <c r="B171" s="74"/>
      <c r="C171" s="74"/>
      <c r="D171" s="74"/>
      <c r="E171" s="74"/>
      <c r="F171" s="74"/>
      <c r="G171" s="74"/>
      <c r="H171" s="85"/>
      <c r="I171" s="74"/>
      <c r="J171" s="74"/>
      <c r="K171" s="74"/>
      <c r="L171" s="74"/>
      <c r="M171" s="74"/>
      <c r="N171" s="74"/>
      <c r="O171" s="74"/>
      <c r="P171" s="74"/>
      <c r="Q171" s="74"/>
      <c r="R171" s="74"/>
      <c r="S171" s="74"/>
      <c r="T171" s="74"/>
      <c r="U171" s="74"/>
      <c r="V171" s="74"/>
      <c r="W171" s="74"/>
      <c r="X171" s="74"/>
      <c r="Y171" s="74"/>
      <c r="Z171" s="74"/>
      <c r="AA171" s="74"/>
      <c r="AB171" s="74"/>
      <c r="AC171" s="74"/>
      <c r="AD171" s="74"/>
      <c r="AE171" s="74"/>
    </row>
    <row r="172" spans="1:31">
      <c r="A172" s="74"/>
      <c r="B172" s="74"/>
      <c r="C172" s="74"/>
      <c r="D172" s="74"/>
      <c r="E172" s="74"/>
      <c r="F172" s="74"/>
      <c r="G172" s="74"/>
      <c r="H172" s="85"/>
      <c r="I172" s="74"/>
      <c r="J172" s="74"/>
      <c r="K172" s="74"/>
      <c r="L172" s="74"/>
      <c r="M172" s="74"/>
      <c r="N172" s="74"/>
      <c r="O172" s="74"/>
      <c r="P172" s="74"/>
      <c r="Q172" s="74"/>
      <c r="R172" s="74"/>
      <c r="S172" s="74"/>
      <c r="T172" s="74"/>
      <c r="U172" s="74"/>
      <c r="V172" s="74"/>
      <c r="W172" s="74"/>
      <c r="X172" s="74"/>
      <c r="Y172" s="74"/>
      <c r="Z172" s="74"/>
      <c r="AA172" s="74"/>
      <c r="AB172" s="74"/>
      <c r="AC172" s="74"/>
      <c r="AD172" s="74"/>
      <c r="AE172" s="74"/>
    </row>
    <row r="173" spans="1:31">
      <c r="A173" s="74"/>
      <c r="B173" s="74"/>
      <c r="C173" s="74"/>
      <c r="D173" s="74"/>
      <c r="E173" s="74"/>
      <c r="F173" s="74"/>
      <c r="G173" s="74"/>
      <c r="H173" s="85"/>
      <c r="I173" s="74"/>
      <c r="J173" s="74"/>
      <c r="K173" s="74"/>
      <c r="L173" s="74"/>
      <c r="M173" s="74"/>
      <c r="N173" s="74"/>
      <c r="O173" s="74"/>
      <c r="P173" s="74"/>
      <c r="Q173" s="74"/>
      <c r="R173" s="74"/>
      <c r="S173" s="74"/>
      <c r="T173" s="74"/>
      <c r="U173" s="74"/>
      <c r="V173" s="74"/>
      <c r="W173" s="74"/>
      <c r="X173" s="74"/>
      <c r="Y173" s="74"/>
      <c r="Z173" s="74"/>
      <c r="AA173" s="74"/>
      <c r="AB173" s="74"/>
      <c r="AC173" s="74"/>
      <c r="AD173" s="74"/>
      <c r="AE173" s="74"/>
    </row>
    <row r="174" spans="1:31">
      <c r="A174" s="74"/>
      <c r="B174" s="74"/>
      <c r="C174" s="74"/>
      <c r="D174" s="74"/>
      <c r="E174" s="74"/>
      <c r="F174" s="74"/>
      <c r="G174" s="74"/>
      <c r="H174" s="85"/>
      <c r="I174" s="74"/>
      <c r="J174" s="74"/>
      <c r="K174" s="74"/>
      <c r="L174" s="74"/>
      <c r="M174" s="74"/>
      <c r="N174" s="74"/>
      <c r="O174" s="74"/>
      <c r="P174" s="74"/>
      <c r="Q174" s="74"/>
      <c r="R174" s="74"/>
      <c r="S174" s="74"/>
      <c r="T174" s="74"/>
      <c r="U174" s="74"/>
      <c r="V174" s="74"/>
      <c r="W174" s="74"/>
      <c r="X174" s="74"/>
      <c r="Y174" s="74"/>
      <c r="Z174" s="74"/>
      <c r="AA174" s="74"/>
      <c r="AB174" s="74"/>
      <c r="AC174" s="74"/>
      <c r="AD174" s="74"/>
      <c r="AE174" s="74"/>
    </row>
    <row r="175" spans="1:31">
      <c r="A175" s="74"/>
      <c r="B175" s="74"/>
      <c r="C175" s="74"/>
      <c r="D175" s="74"/>
      <c r="E175" s="74"/>
      <c r="F175" s="74"/>
      <c r="G175" s="74"/>
      <c r="H175" s="85"/>
      <c r="I175" s="74"/>
      <c r="J175" s="74"/>
      <c r="K175" s="74"/>
      <c r="L175" s="74"/>
      <c r="M175" s="74"/>
      <c r="N175" s="74"/>
      <c r="O175" s="74"/>
      <c r="P175" s="74"/>
      <c r="Q175" s="74"/>
      <c r="R175" s="74"/>
      <c r="S175" s="74"/>
      <c r="T175" s="74"/>
      <c r="U175" s="74"/>
      <c r="V175" s="74"/>
      <c r="W175" s="74"/>
      <c r="X175" s="74"/>
      <c r="Y175" s="74"/>
      <c r="Z175" s="74"/>
      <c r="AA175" s="74"/>
      <c r="AB175" s="74"/>
      <c r="AC175" s="74"/>
      <c r="AD175" s="74"/>
      <c r="AE175" s="74"/>
    </row>
    <row r="176" spans="1:31">
      <c r="A176" s="74"/>
      <c r="B176" s="74"/>
      <c r="C176" s="74"/>
      <c r="D176" s="74"/>
      <c r="E176" s="74"/>
      <c r="F176" s="74"/>
      <c r="G176" s="74"/>
      <c r="H176" s="85"/>
      <c r="I176" s="74"/>
      <c r="J176" s="74"/>
      <c r="K176" s="74"/>
      <c r="L176" s="74"/>
      <c r="M176" s="74"/>
      <c r="N176" s="74"/>
      <c r="O176" s="74"/>
      <c r="P176" s="74"/>
      <c r="Q176" s="74"/>
      <c r="R176" s="74"/>
      <c r="S176" s="74"/>
      <c r="T176" s="74"/>
      <c r="U176" s="74"/>
      <c r="V176" s="74"/>
      <c r="W176" s="74"/>
      <c r="X176" s="74"/>
      <c r="Y176" s="74"/>
      <c r="Z176" s="74"/>
      <c r="AA176" s="74"/>
      <c r="AB176" s="74"/>
      <c r="AC176" s="74"/>
      <c r="AD176" s="74"/>
      <c r="AE176" s="74"/>
    </row>
    <row r="177" spans="1:31">
      <c r="A177" s="74"/>
      <c r="B177" s="74"/>
      <c r="C177" s="74"/>
      <c r="D177" s="74"/>
      <c r="E177" s="74"/>
      <c r="F177" s="74"/>
      <c r="G177" s="74"/>
      <c r="H177" s="85"/>
      <c r="I177" s="74"/>
      <c r="J177" s="74"/>
      <c r="K177" s="74"/>
      <c r="L177" s="74"/>
      <c r="M177" s="74"/>
      <c r="N177" s="74"/>
      <c r="O177" s="74"/>
      <c r="P177" s="74"/>
      <c r="Q177" s="74"/>
      <c r="R177" s="74"/>
      <c r="S177" s="74"/>
      <c r="T177" s="74"/>
      <c r="U177" s="74"/>
      <c r="V177" s="74"/>
      <c r="W177" s="74"/>
      <c r="X177" s="74"/>
      <c r="Y177" s="74"/>
      <c r="Z177" s="74"/>
      <c r="AA177" s="74"/>
      <c r="AB177" s="74"/>
      <c r="AC177" s="74"/>
      <c r="AD177" s="74"/>
      <c r="AE177" s="74"/>
    </row>
    <row r="178" spans="1:31">
      <c r="A178" s="74"/>
      <c r="B178" s="74"/>
      <c r="C178" s="74"/>
      <c r="D178" s="74"/>
      <c r="E178" s="74"/>
      <c r="F178" s="74"/>
      <c r="G178" s="74"/>
      <c r="H178" s="85"/>
      <c r="I178" s="74"/>
      <c r="J178" s="74"/>
      <c r="K178" s="74"/>
      <c r="L178" s="74"/>
      <c r="M178" s="74"/>
      <c r="N178" s="74"/>
      <c r="O178" s="74"/>
      <c r="P178" s="74"/>
      <c r="Q178" s="74"/>
      <c r="R178" s="74"/>
      <c r="S178" s="74"/>
      <c r="T178" s="74"/>
      <c r="U178" s="74"/>
      <c r="V178" s="74"/>
      <c r="W178" s="74"/>
      <c r="X178" s="74"/>
      <c r="Y178" s="74"/>
      <c r="Z178" s="74"/>
      <c r="AA178" s="74"/>
      <c r="AB178" s="74"/>
      <c r="AC178" s="74"/>
      <c r="AD178" s="74"/>
      <c r="AE178" s="74"/>
    </row>
    <row r="179" spans="1:31">
      <c r="A179" s="74"/>
      <c r="B179" s="74"/>
      <c r="C179" s="74"/>
      <c r="D179" s="74"/>
      <c r="E179" s="74"/>
      <c r="F179" s="74"/>
      <c r="G179" s="74"/>
      <c r="H179" s="85"/>
      <c r="I179" s="74"/>
      <c r="J179" s="74"/>
      <c r="K179" s="74"/>
      <c r="L179" s="74"/>
      <c r="M179" s="74"/>
      <c r="N179" s="74"/>
      <c r="O179" s="74"/>
      <c r="P179" s="74"/>
      <c r="Q179" s="74"/>
      <c r="R179" s="74"/>
      <c r="S179" s="74"/>
      <c r="T179" s="74"/>
      <c r="U179" s="74"/>
      <c r="V179" s="74"/>
      <c r="W179" s="74"/>
      <c r="X179" s="74"/>
      <c r="Y179" s="74"/>
      <c r="Z179" s="74"/>
      <c r="AA179" s="74"/>
      <c r="AB179" s="74"/>
      <c r="AC179" s="74"/>
      <c r="AD179" s="74"/>
      <c r="AE179" s="74"/>
    </row>
    <row r="180" spans="1:31">
      <c r="A180" s="74"/>
      <c r="B180" s="74"/>
      <c r="C180" s="74"/>
      <c r="D180" s="74"/>
      <c r="E180" s="74"/>
      <c r="F180" s="74"/>
      <c r="G180" s="74"/>
      <c r="H180" s="85"/>
      <c r="I180" s="74"/>
      <c r="J180" s="74"/>
      <c r="K180" s="74"/>
      <c r="L180" s="74"/>
      <c r="M180" s="74"/>
      <c r="N180" s="74"/>
      <c r="O180" s="74"/>
      <c r="P180" s="74"/>
      <c r="Q180" s="74"/>
      <c r="R180" s="74"/>
      <c r="S180" s="74"/>
      <c r="T180" s="74"/>
      <c r="U180" s="74"/>
      <c r="V180" s="74"/>
      <c r="W180" s="74"/>
      <c r="X180" s="74"/>
      <c r="Y180" s="74"/>
      <c r="Z180" s="74"/>
      <c r="AA180" s="74"/>
      <c r="AB180" s="74"/>
      <c r="AC180" s="74"/>
      <c r="AD180" s="74"/>
      <c r="AE180" s="74"/>
    </row>
    <row r="181" spans="1:31">
      <c r="A181" s="74"/>
      <c r="B181" s="74"/>
      <c r="C181" s="74"/>
      <c r="D181" s="74"/>
      <c r="E181" s="74"/>
      <c r="F181" s="74"/>
      <c r="G181" s="74"/>
      <c r="H181" s="85"/>
      <c r="I181" s="74"/>
      <c r="J181" s="74"/>
      <c r="K181" s="74"/>
      <c r="L181" s="74"/>
      <c r="M181" s="74"/>
      <c r="N181" s="74"/>
      <c r="O181" s="74"/>
      <c r="P181" s="74"/>
      <c r="Q181" s="74"/>
      <c r="R181" s="74"/>
      <c r="S181" s="74"/>
      <c r="T181" s="74"/>
      <c r="U181" s="74"/>
      <c r="V181" s="74"/>
      <c r="W181" s="74"/>
      <c r="X181" s="74"/>
      <c r="Y181" s="74"/>
      <c r="Z181" s="74"/>
      <c r="AA181" s="74"/>
      <c r="AB181" s="74"/>
      <c r="AC181" s="74"/>
      <c r="AD181" s="74"/>
      <c r="AE181" s="74"/>
    </row>
    <row r="182" spans="1:31">
      <c r="A182" s="74"/>
      <c r="B182" s="74"/>
      <c r="C182" s="74"/>
      <c r="D182" s="74"/>
      <c r="E182" s="74"/>
      <c r="F182" s="74"/>
      <c r="G182" s="74"/>
      <c r="H182" s="85"/>
      <c r="I182" s="74"/>
      <c r="J182" s="74"/>
      <c r="K182" s="74"/>
      <c r="L182" s="74"/>
      <c r="M182" s="74"/>
      <c r="N182" s="74"/>
      <c r="O182" s="74"/>
      <c r="P182" s="74"/>
      <c r="Q182" s="74"/>
      <c r="R182" s="74"/>
      <c r="S182" s="74"/>
      <c r="T182" s="74"/>
      <c r="U182" s="74"/>
      <c r="V182" s="74"/>
      <c r="W182" s="74"/>
      <c r="X182" s="74"/>
      <c r="Y182" s="74"/>
      <c r="Z182" s="74"/>
      <c r="AA182" s="74"/>
      <c r="AB182" s="74"/>
      <c r="AC182" s="74"/>
      <c r="AD182" s="74"/>
      <c r="AE182" s="74"/>
    </row>
    <row r="183" spans="1:31">
      <c r="A183" s="74"/>
      <c r="B183" s="74"/>
      <c r="C183" s="74"/>
      <c r="D183" s="74"/>
      <c r="E183" s="74"/>
      <c r="F183" s="74"/>
      <c r="G183" s="74"/>
      <c r="H183" s="85"/>
      <c r="I183" s="74"/>
      <c r="J183" s="74"/>
      <c r="K183" s="74"/>
      <c r="L183" s="74"/>
      <c r="M183" s="74"/>
      <c r="N183" s="74"/>
      <c r="O183" s="74"/>
      <c r="P183" s="74"/>
      <c r="Q183" s="74"/>
      <c r="R183" s="74"/>
      <c r="S183" s="74"/>
      <c r="T183" s="74"/>
      <c r="U183" s="74"/>
      <c r="V183" s="74"/>
      <c r="W183" s="74"/>
      <c r="X183" s="74"/>
      <c r="Y183" s="74"/>
      <c r="Z183" s="74"/>
      <c r="AA183" s="74"/>
      <c r="AB183" s="74"/>
      <c r="AC183" s="74"/>
      <c r="AD183" s="74"/>
      <c r="AE183" s="74"/>
    </row>
    <row r="184" spans="1:31">
      <c r="A184" s="74"/>
      <c r="B184" s="74"/>
      <c r="C184" s="74"/>
      <c r="D184" s="74"/>
      <c r="E184" s="74"/>
      <c r="F184" s="74"/>
      <c r="G184" s="74"/>
      <c r="H184" s="85"/>
      <c r="I184" s="74"/>
      <c r="J184" s="74"/>
      <c r="K184" s="74"/>
      <c r="L184" s="74"/>
      <c r="M184" s="74"/>
      <c r="N184" s="74"/>
      <c r="O184" s="74"/>
      <c r="P184" s="74"/>
      <c r="Q184" s="74"/>
      <c r="R184" s="74"/>
      <c r="S184" s="74"/>
      <c r="T184" s="74"/>
      <c r="U184" s="74"/>
      <c r="V184" s="74"/>
      <c r="W184" s="74"/>
      <c r="X184" s="74"/>
      <c r="Y184" s="74"/>
      <c r="Z184" s="74"/>
      <c r="AA184" s="74"/>
      <c r="AB184" s="74"/>
      <c r="AC184" s="74"/>
      <c r="AD184" s="74"/>
      <c r="AE184" s="74"/>
    </row>
    <row r="185" spans="1:31">
      <c r="A185" s="74"/>
      <c r="B185" s="74"/>
      <c r="C185" s="74"/>
      <c r="D185" s="74"/>
      <c r="E185" s="74"/>
      <c r="F185" s="74"/>
      <c r="G185" s="74"/>
      <c r="H185" s="85"/>
      <c r="I185" s="74"/>
      <c r="J185" s="74"/>
      <c r="K185" s="74"/>
      <c r="L185" s="74"/>
      <c r="M185" s="74"/>
      <c r="N185" s="74"/>
      <c r="O185" s="74"/>
      <c r="P185" s="74"/>
      <c r="Q185" s="74"/>
      <c r="R185" s="74"/>
      <c r="S185" s="74"/>
      <c r="T185" s="74"/>
      <c r="U185" s="74"/>
      <c r="V185" s="74"/>
      <c r="W185" s="74"/>
      <c r="X185" s="74"/>
      <c r="Y185" s="74"/>
      <c r="Z185" s="74"/>
      <c r="AA185" s="74"/>
      <c r="AB185" s="74"/>
      <c r="AC185" s="74"/>
      <c r="AD185" s="74"/>
      <c r="AE185" s="74"/>
    </row>
    <row r="186" spans="1:31">
      <c r="A186" s="74"/>
      <c r="B186" s="74"/>
      <c r="C186" s="74"/>
      <c r="D186" s="74"/>
      <c r="E186" s="74"/>
      <c r="F186" s="74"/>
      <c r="G186" s="74"/>
      <c r="H186" s="85"/>
      <c r="I186" s="74"/>
      <c r="J186" s="74"/>
      <c r="K186" s="74"/>
      <c r="L186" s="74"/>
      <c r="M186" s="74"/>
      <c r="N186" s="74"/>
      <c r="O186" s="74"/>
      <c r="P186" s="74"/>
      <c r="Q186" s="74"/>
      <c r="R186" s="74"/>
      <c r="S186" s="74"/>
      <c r="T186" s="74"/>
      <c r="U186" s="74"/>
      <c r="V186" s="74"/>
      <c r="W186" s="74"/>
      <c r="X186" s="74"/>
      <c r="Y186" s="74"/>
      <c r="Z186" s="74"/>
      <c r="AA186" s="74"/>
      <c r="AB186" s="74"/>
      <c r="AC186" s="74"/>
      <c r="AD186" s="74"/>
      <c r="AE186" s="74"/>
    </row>
    <row r="187" spans="1:31">
      <c r="A187" s="74"/>
      <c r="B187" s="74"/>
      <c r="C187" s="74"/>
      <c r="D187" s="74"/>
      <c r="E187" s="74"/>
      <c r="F187" s="74"/>
      <c r="G187" s="74"/>
      <c r="H187" s="85"/>
      <c r="I187" s="74"/>
      <c r="J187" s="74"/>
      <c r="K187" s="74"/>
      <c r="L187" s="74"/>
      <c r="M187" s="74"/>
      <c r="N187" s="74"/>
      <c r="O187" s="74"/>
      <c r="P187" s="74"/>
      <c r="Q187" s="74"/>
      <c r="R187" s="74"/>
      <c r="S187" s="74"/>
      <c r="T187" s="74"/>
      <c r="U187" s="74"/>
      <c r="V187" s="74"/>
      <c r="W187" s="74"/>
      <c r="X187" s="74"/>
      <c r="Y187" s="74"/>
      <c r="Z187" s="74"/>
      <c r="AA187" s="74"/>
      <c r="AB187" s="74"/>
      <c r="AC187" s="74"/>
      <c r="AD187" s="74"/>
      <c r="AE187" s="74"/>
    </row>
    <row r="188" spans="1:31">
      <c r="A188" s="74"/>
      <c r="B188" s="74"/>
      <c r="C188" s="74"/>
      <c r="D188" s="74"/>
      <c r="E188" s="74"/>
      <c r="F188" s="74"/>
      <c r="G188" s="74"/>
      <c r="H188" s="85"/>
      <c r="I188" s="74"/>
      <c r="J188" s="74"/>
      <c r="K188" s="74"/>
      <c r="L188" s="74"/>
      <c r="M188" s="74"/>
      <c r="N188" s="74"/>
      <c r="O188" s="74"/>
      <c r="P188" s="74"/>
      <c r="Q188" s="74"/>
      <c r="R188" s="74"/>
      <c r="S188" s="74"/>
      <c r="T188" s="74"/>
      <c r="U188" s="74"/>
      <c r="V188" s="74"/>
      <c r="W188" s="74"/>
      <c r="X188" s="74"/>
      <c r="Y188" s="74"/>
      <c r="Z188" s="74"/>
      <c r="AA188" s="74"/>
      <c r="AB188" s="74"/>
      <c r="AC188" s="74"/>
      <c r="AD188" s="74"/>
      <c r="AE188" s="74"/>
    </row>
    <row r="189" spans="1:31">
      <c r="A189" s="74"/>
      <c r="B189" s="74"/>
      <c r="C189" s="74"/>
      <c r="D189" s="74"/>
      <c r="E189" s="74"/>
      <c r="F189" s="74"/>
      <c r="G189" s="74"/>
      <c r="H189" s="85"/>
      <c r="I189" s="74"/>
      <c r="J189" s="74"/>
      <c r="K189" s="74"/>
      <c r="L189" s="74"/>
      <c r="M189" s="74"/>
      <c r="N189" s="74"/>
      <c r="O189" s="74"/>
      <c r="P189" s="74"/>
      <c r="Q189" s="74"/>
      <c r="R189" s="74"/>
      <c r="S189" s="74"/>
      <c r="T189" s="74"/>
      <c r="U189" s="74"/>
      <c r="V189" s="74"/>
      <c r="W189" s="74"/>
      <c r="X189" s="74"/>
      <c r="Y189" s="74"/>
      <c r="Z189" s="74"/>
      <c r="AA189" s="74"/>
      <c r="AB189" s="74"/>
      <c r="AC189" s="74"/>
      <c r="AD189" s="74"/>
      <c r="AE189" s="74"/>
    </row>
    <row r="190" spans="1:31">
      <c r="A190" s="74"/>
      <c r="B190" s="74"/>
      <c r="C190" s="74"/>
      <c r="D190" s="74"/>
      <c r="E190" s="74"/>
      <c r="F190" s="74"/>
      <c r="G190" s="74"/>
      <c r="H190" s="85"/>
      <c r="I190" s="74"/>
      <c r="J190" s="74"/>
      <c r="K190" s="74"/>
      <c r="L190" s="74"/>
      <c r="M190" s="74"/>
      <c r="N190" s="74"/>
      <c r="O190" s="74"/>
      <c r="P190" s="74"/>
      <c r="Q190" s="74"/>
      <c r="R190" s="74"/>
      <c r="S190" s="74"/>
      <c r="T190" s="74"/>
      <c r="U190" s="74"/>
      <c r="V190" s="74"/>
      <c r="W190" s="74"/>
      <c r="X190" s="74"/>
      <c r="Y190" s="74"/>
      <c r="Z190" s="74"/>
      <c r="AA190" s="74"/>
      <c r="AB190" s="74"/>
      <c r="AC190" s="74"/>
      <c r="AD190" s="74"/>
      <c r="AE190" s="74"/>
    </row>
    <row r="191" spans="1:31">
      <c r="A191" s="74"/>
      <c r="B191" s="74"/>
      <c r="C191" s="74"/>
      <c r="D191" s="74"/>
      <c r="E191" s="74"/>
      <c r="F191" s="74"/>
      <c r="G191" s="74"/>
      <c r="H191" s="85"/>
      <c r="I191" s="74"/>
      <c r="J191" s="74"/>
      <c r="K191" s="74"/>
      <c r="L191" s="74"/>
      <c r="M191" s="74"/>
      <c r="N191" s="74"/>
      <c r="O191" s="74"/>
      <c r="P191" s="74"/>
      <c r="Q191" s="74"/>
      <c r="R191" s="74"/>
      <c r="S191" s="74"/>
      <c r="T191" s="74"/>
      <c r="U191" s="74"/>
      <c r="V191" s="74"/>
      <c r="W191" s="74"/>
      <c r="X191" s="74"/>
      <c r="Y191" s="74"/>
      <c r="Z191" s="74"/>
      <c r="AA191" s="74"/>
      <c r="AB191" s="74"/>
      <c r="AC191" s="74"/>
      <c r="AD191" s="74"/>
      <c r="AE191" s="74"/>
    </row>
    <row r="192" spans="1:31">
      <c r="A192" s="74"/>
      <c r="B192" s="74"/>
      <c r="C192" s="74"/>
      <c r="D192" s="74"/>
      <c r="E192" s="74"/>
      <c r="F192" s="74"/>
      <c r="G192" s="74"/>
      <c r="H192" s="85"/>
      <c r="I192" s="74"/>
      <c r="J192" s="74"/>
      <c r="K192" s="74"/>
      <c r="L192" s="74"/>
      <c r="M192" s="74"/>
      <c r="N192" s="74"/>
      <c r="O192" s="74"/>
      <c r="P192" s="74"/>
      <c r="Q192" s="74"/>
      <c r="R192" s="74"/>
      <c r="S192" s="74"/>
      <c r="T192" s="74"/>
      <c r="U192" s="74"/>
      <c r="V192" s="74"/>
      <c r="W192" s="74"/>
      <c r="X192" s="74"/>
      <c r="Y192" s="74"/>
      <c r="Z192" s="74"/>
      <c r="AA192" s="74"/>
      <c r="AB192" s="74"/>
      <c r="AC192" s="74"/>
      <c r="AD192" s="74"/>
      <c r="AE192" s="74"/>
    </row>
    <row r="193" spans="1:31">
      <c r="A193" s="74"/>
      <c r="B193" s="74"/>
      <c r="C193" s="74"/>
      <c r="D193" s="74"/>
      <c r="E193" s="74"/>
      <c r="F193" s="74"/>
      <c r="G193" s="74"/>
      <c r="H193" s="85"/>
      <c r="I193" s="74"/>
      <c r="J193" s="74"/>
      <c r="K193" s="74"/>
      <c r="L193" s="74"/>
      <c r="M193" s="74"/>
      <c r="N193" s="74"/>
      <c r="O193" s="74"/>
      <c r="P193" s="74"/>
      <c r="Q193" s="74"/>
      <c r="R193" s="74"/>
      <c r="S193" s="74"/>
      <c r="T193" s="74"/>
      <c r="U193" s="74"/>
      <c r="V193" s="74"/>
      <c r="W193" s="74"/>
      <c r="X193" s="74"/>
      <c r="Y193" s="74"/>
      <c r="Z193" s="74"/>
      <c r="AA193" s="74"/>
      <c r="AB193" s="74"/>
      <c r="AC193" s="74"/>
      <c r="AD193" s="74"/>
      <c r="AE193" s="74"/>
    </row>
    <row r="194" spans="1:31">
      <c r="A194" s="74"/>
      <c r="B194" s="74"/>
      <c r="C194" s="74"/>
      <c r="D194" s="74"/>
      <c r="E194" s="74"/>
      <c r="F194" s="74"/>
      <c r="G194" s="74"/>
      <c r="H194" s="85"/>
      <c r="I194" s="74"/>
      <c r="J194" s="74"/>
      <c r="K194" s="74"/>
      <c r="L194" s="74"/>
      <c r="M194" s="74"/>
      <c r="N194" s="74"/>
      <c r="O194" s="74"/>
      <c r="P194" s="74"/>
      <c r="Q194" s="74"/>
      <c r="R194" s="74"/>
      <c r="S194" s="74"/>
      <c r="T194" s="74"/>
      <c r="U194" s="74"/>
      <c r="V194" s="74"/>
      <c r="W194" s="74"/>
      <c r="X194" s="74"/>
      <c r="Y194" s="74"/>
      <c r="Z194" s="74"/>
      <c r="AA194" s="74"/>
      <c r="AB194" s="74"/>
      <c r="AC194" s="74"/>
      <c r="AD194" s="74"/>
      <c r="AE194" s="74"/>
    </row>
    <row r="195" spans="1:31">
      <c r="A195" s="74"/>
      <c r="B195" s="74"/>
      <c r="C195" s="74"/>
      <c r="D195" s="74"/>
      <c r="E195" s="74"/>
      <c r="F195" s="74"/>
      <c r="G195" s="74"/>
      <c r="H195" s="85"/>
      <c r="I195" s="74"/>
      <c r="J195" s="74"/>
      <c r="K195" s="74"/>
      <c r="L195" s="74"/>
      <c r="M195" s="74"/>
      <c r="N195" s="74"/>
      <c r="O195" s="74"/>
      <c r="P195" s="74"/>
      <c r="Q195" s="74"/>
      <c r="R195" s="74"/>
      <c r="S195" s="74"/>
      <c r="T195" s="74"/>
      <c r="U195" s="74"/>
      <c r="V195" s="74"/>
      <c r="W195" s="74"/>
      <c r="X195" s="74"/>
      <c r="Y195" s="74"/>
      <c r="Z195" s="74"/>
      <c r="AA195" s="74"/>
      <c r="AB195" s="74"/>
      <c r="AC195" s="74"/>
      <c r="AD195" s="74"/>
      <c r="AE195" s="74"/>
    </row>
    <row r="196" spans="1:31">
      <c r="A196" s="74"/>
      <c r="B196" s="74"/>
      <c r="C196" s="74"/>
      <c r="D196" s="74"/>
      <c r="E196" s="74"/>
      <c r="F196" s="74"/>
      <c r="G196" s="74"/>
      <c r="H196" s="85"/>
      <c r="I196" s="74"/>
      <c r="J196" s="74"/>
      <c r="K196" s="74"/>
      <c r="L196" s="74"/>
      <c r="M196" s="74"/>
      <c r="N196" s="74"/>
      <c r="O196" s="74"/>
      <c r="P196" s="74"/>
      <c r="Q196" s="74"/>
      <c r="R196" s="74"/>
      <c r="S196" s="74"/>
      <c r="T196" s="74"/>
      <c r="U196" s="74"/>
      <c r="V196" s="74"/>
      <c r="W196" s="74"/>
      <c r="X196" s="74"/>
      <c r="Y196" s="74"/>
      <c r="Z196" s="74"/>
      <c r="AA196" s="74"/>
      <c r="AB196" s="74"/>
      <c r="AC196" s="74"/>
      <c r="AD196" s="74"/>
      <c r="AE196" s="74"/>
    </row>
    <row r="197" spans="1:31">
      <c r="A197" s="74"/>
      <c r="B197" s="74"/>
      <c r="C197" s="74"/>
      <c r="D197" s="74"/>
      <c r="E197" s="74"/>
      <c r="F197" s="74"/>
      <c r="G197" s="74"/>
      <c r="H197" s="85"/>
      <c r="I197" s="74"/>
      <c r="J197" s="74"/>
      <c r="K197" s="74"/>
      <c r="L197" s="74"/>
      <c r="M197" s="74"/>
      <c r="N197" s="74"/>
      <c r="O197" s="74"/>
      <c r="P197" s="74"/>
      <c r="Q197" s="74"/>
      <c r="R197" s="74"/>
      <c r="S197" s="74"/>
      <c r="T197" s="74"/>
      <c r="U197" s="74"/>
      <c r="V197" s="74"/>
      <c r="W197" s="74"/>
      <c r="X197" s="74"/>
      <c r="Y197" s="74"/>
      <c r="Z197" s="74"/>
      <c r="AA197" s="74"/>
      <c r="AB197" s="74"/>
      <c r="AC197" s="74"/>
      <c r="AD197" s="74"/>
      <c r="AE197" s="74"/>
    </row>
    <row r="198" spans="1:31">
      <c r="A198" s="74"/>
      <c r="B198" s="74"/>
      <c r="C198" s="74"/>
      <c r="D198" s="74"/>
      <c r="E198" s="74"/>
      <c r="F198" s="74"/>
      <c r="G198" s="74"/>
      <c r="H198" s="85"/>
      <c r="I198" s="74"/>
      <c r="J198" s="74"/>
      <c r="K198" s="74"/>
      <c r="L198" s="74"/>
      <c r="M198" s="74"/>
      <c r="N198" s="74"/>
      <c r="O198" s="74"/>
      <c r="P198" s="74"/>
      <c r="Q198" s="74"/>
      <c r="R198" s="74"/>
      <c r="S198" s="74"/>
      <c r="T198" s="74"/>
      <c r="U198" s="74"/>
      <c r="V198" s="74"/>
      <c r="W198" s="74"/>
      <c r="X198" s="74"/>
      <c r="Y198" s="74"/>
      <c r="Z198" s="74"/>
      <c r="AA198" s="74"/>
      <c r="AB198" s="74"/>
      <c r="AC198" s="74"/>
      <c r="AD198" s="74"/>
      <c r="AE198" s="74"/>
    </row>
    <row r="199" spans="1:31">
      <c r="A199" s="74"/>
      <c r="B199" s="74"/>
      <c r="C199" s="74"/>
      <c r="D199" s="74"/>
      <c r="E199" s="74"/>
      <c r="F199" s="74"/>
      <c r="G199" s="74"/>
      <c r="H199" s="85"/>
      <c r="I199" s="74"/>
      <c r="J199" s="74"/>
      <c r="K199" s="74"/>
      <c r="L199" s="74"/>
      <c r="M199" s="74"/>
      <c r="N199" s="74"/>
      <c r="O199" s="74"/>
      <c r="P199" s="74"/>
      <c r="Q199" s="74"/>
      <c r="R199" s="74"/>
      <c r="S199" s="74"/>
      <c r="T199" s="74"/>
      <c r="U199" s="74"/>
      <c r="V199" s="74"/>
      <c r="W199" s="74"/>
      <c r="X199" s="74"/>
      <c r="Y199" s="74"/>
      <c r="Z199" s="74"/>
      <c r="AA199" s="74"/>
      <c r="AB199" s="74"/>
      <c r="AC199" s="74"/>
      <c r="AD199" s="74"/>
      <c r="AE199" s="74"/>
    </row>
    <row r="200" spans="1:31">
      <c r="A200" s="74"/>
      <c r="B200" s="74"/>
      <c r="C200" s="74"/>
      <c r="D200" s="74"/>
      <c r="E200" s="74"/>
      <c r="F200" s="74"/>
      <c r="G200" s="74"/>
      <c r="H200" s="85"/>
      <c r="I200" s="74"/>
      <c r="J200" s="74"/>
      <c r="K200" s="74"/>
      <c r="L200" s="74"/>
      <c r="M200" s="74"/>
      <c r="N200" s="74"/>
      <c r="O200" s="74"/>
      <c r="P200" s="74"/>
      <c r="Q200" s="74"/>
      <c r="R200" s="74"/>
      <c r="S200" s="74"/>
      <c r="T200" s="74"/>
      <c r="U200" s="74"/>
      <c r="V200" s="74"/>
      <c r="W200" s="74"/>
      <c r="X200" s="74"/>
      <c r="Y200" s="74"/>
      <c r="Z200" s="74"/>
      <c r="AA200" s="74"/>
      <c r="AB200" s="74"/>
      <c r="AC200" s="74"/>
      <c r="AD200" s="74"/>
      <c r="AE200" s="74"/>
    </row>
    <row r="201" spans="1:31">
      <c r="A201" s="74"/>
      <c r="B201" s="74"/>
      <c r="C201" s="74"/>
      <c r="D201" s="74"/>
      <c r="E201" s="74"/>
      <c r="F201" s="74"/>
      <c r="G201" s="74"/>
      <c r="H201" s="85"/>
      <c r="I201" s="74"/>
      <c r="J201" s="74"/>
      <c r="K201" s="74"/>
      <c r="L201" s="74"/>
      <c r="M201" s="74"/>
      <c r="N201" s="74"/>
      <c r="O201" s="74"/>
      <c r="P201" s="74"/>
      <c r="Q201" s="74"/>
      <c r="R201" s="74"/>
      <c r="S201" s="74"/>
      <c r="T201" s="74"/>
      <c r="U201" s="74"/>
      <c r="V201" s="74"/>
      <c r="W201" s="74"/>
      <c r="X201" s="74"/>
      <c r="Y201" s="74"/>
      <c r="Z201" s="74"/>
      <c r="AA201" s="74"/>
      <c r="AB201" s="74"/>
      <c r="AC201" s="74"/>
      <c r="AD201" s="74"/>
      <c r="AE201" s="74"/>
    </row>
    <row r="202" spans="1:31">
      <c r="A202" s="74"/>
      <c r="B202" s="74"/>
      <c r="C202" s="74"/>
      <c r="D202" s="74"/>
      <c r="E202" s="74"/>
      <c r="F202" s="74"/>
      <c r="G202" s="74"/>
      <c r="H202" s="85"/>
      <c r="I202" s="74"/>
      <c r="J202" s="74"/>
      <c r="K202" s="74"/>
      <c r="L202" s="74"/>
      <c r="M202" s="74"/>
      <c r="N202" s="74"/>
      <c r="O202" s="74"/>
      <c r="P202" s="74"/>
      <c r="Q202" s="74"/>
      <c r="R202" s="74"/>
      <c r="S202" s="74"/>
      <c r="T202" s="74"/>
      <c r="U202" s="74"/>
      <c r="V202" s="74"/>
      <c r="W202" s="74"/>
      <c r="X202" s="74"/>
      <c r="Y202" s="74"/>
      <c r="Z202" s="74"/>
      <c r="AA202" s="74"/>
      <c r="AB202" s="74"/>
      <c r="AC202" s="74"/>
      <c r="AD202" s="74"/>
      <c r="AE202" s="74"/>
    </row>
    <row r="203" spans="1:31">
      <c r="A203" s="74"/>
      <c r="B203" s="74"/>
      <c r="C203" s="74"/>
      <c r="D203" s="74"/>
      <c r="E203" s="74"/>
      <c r="F203" s="74"/>
      <c r="G203" s="74"/>
      <c r="H203" s="85"/>
      <c r="I203" s="74"/>
      <c r="J203" s="74"/>
      <c r="K203" s="74"/>
      <c r="L203" s="74"/>
      <c r="M203" s="74"/>
      <c r="N203" s="74"/>
      <c r="O203" s="74"/>
      <c r="P203" s="74"/>
      <c r="Q203" s="74"/>
      <c r="R203" s="74"/>
      <c r="S203" s="74"/>
      <c r="T203" s="74"/>
      <c r="U203" s="74"/>
      <c r="V203" s="74"/>
      <c r="W203" s="74"/>
      <c r="X203" s="74"/>
      <c r="Y203" s="74"/>
      <c r="Z203" s="74"/>
      <c r="AA203" s="74"/>
      <c r="AB203" s="74"/>
      <c r="AC203" s="74"/>
      <c r="AD203" s="74"/>
      <c r="AE203" s="74"/>
    </row>
    <row r="204" spans="1:31">
      <c r="A204" s="74"/>
      <c r="B204" s="74"/>
      <c r="C204" s="74"/>
      <c r="D204" s="74"/>
      <c r="E204" s="74"/>
      <c r="F204" s="74"/>
      <c r="G204" s="74"/>
      <c r="H204" s="85"/>
      <c r="I204" s="74"/>
      <c r="J204" s="74"/>
      <c r="K204" s="74"/>
      <c r="L204" s="74"/>
      <c r="M204" s="74"/>
      <c r="N204" s="74"/>
      <c r="O204" s="74"/>
      <c r="P204" s="74"/>
      <c r="Q204" s="74"/>
      <c r="R204" s="74"/>
      <c r="S204" s="74"/>
      <c r="T204" s="74"/>
      <c r="U204" s="74"/>
      <c r="V204" s="74"/>
      <c r="W204" s="74"/>
      <c r="X204" s="74"/>
      <c r="Y204" s="74"/>
      <c r="Z204" s="74"/>
      <c r="AA204" s="74"/>
      <c r="AB204" s="74"/>
      <c r="AC204" s="74"/>
      <c r="AD204" s="74"/>
      <c r="AE204" s="74"/>
    </row>
    <row r="205" spans="1:31">
      <c r="A205" s="74"/>
      <c r="B205" s="74"/>
      <c r="C205" s="74"/>
      <c r="D205" s="74"/>
      <c r="E205" s="74"/>
      <c r="F205" s="74"/>
      <c r="G205" s="74"/>
      <c r="H205" s="85"/>
      <c r="I205" s="74"/>
      <c r="J205" s="74"/>
      <c r="K205" s="74"/>
      <c r="L205" s="74"/>
      <c r="M205" s="74"/>
      <c r="N205" s="74"/>
      <c r="O205" s="74"/>
      <c r="P205" s="74"/>
      <c r="Q205" s="74"/>
      <c r="R205" s="74"/>
      <c r="S205" s="74"/>
      <c r="T205" s="74"/>
      <c r="U205" s="74"/>
      <c r="V205" s="74"/>
      <c r="W205" s="74"/>
      <c r="X205" s="74"/>
      <c r="Y205" s="74"/>
      <c r="Z205" s="74"/>
      <c r="AA205" s="74"/>
      <c r="AB205" s="74"/>
      <c r="AC205" s="74"/>
      <c r="AD205" s="74"/>
      <c r="AE205" s="74"/>
    </row>
    <row r="206" spans="1:31">
      <c r="A206" s="74"/>
      <c r="B206" s="74"/>
      <c r="C206" s="74"/>
      <c r="D206" s="74"/>
      <c r="E206" s="74"/>
      <c r="F206" s="74"/>
      <c r="G206" s="74"/>
      <c r="H206" s="85"/>
      <c r="I206" s="74"/>
      <c r="J206" s="74"/>
      <c r="K206" s="74"/>
      <c r="L206" s="74"/>
      <c r="M206" s="74"/>
      <c r="N206" s="74"/>
      <c r="O206" s="74"/>
      <c r="P206" s="74"/>
      <c r="Q206" s="74"/>
      <c r="R206" s="74"/>
      <c r="S206" s="74"/>
      <c r="T206" s="74"/>
      <c r="U206" s="74"/>
      <c r="V206" s="74"/>
      <c r="W206" s="74"/>
      <c r="X206" s="74"/>
      <c r="Y206" s="74"/>
      <c r="Z206" s="74"/>
      <c r="AA206" s="74"/>
      <c r="AB206" s="74"/>
      <c r="AC206" s="74"/>
      <c r="AD206" s="74"/>
      <c r="AE206" s="74"/>
    </row>
    <row r="207" spans="1:31">
      <c r="A207" s="74"/>
      <c r="B207" s="74"/>
      <c r="C207" s="74"/>
      <c r="D207" s="74"/>
      <c r="E207" s="74"/>
      <c r="F207" s="74"/>
      <c r="G207" s="74"/>
      <c r="H207" s="85"/>
      <c r="I207" s="74"/>
      <c r="J207" s="74"/>
      <c r="K207" s="74"/>
      <c r="L207" s="74"/>
      <c r="M207" s="74"/>
      <c r="N207" s="74"/>
      <c r="O207" s="74"/>
      <c r="P207" s="74"/>
      <c r="Q207" s="74"/>
      <c r="R207" s="74"/>
      <c r="S207" s="74"/>
      <c r="T207" s="74"/>
      <c r="U207" s="74"/>
      <c r="V207" s="74"/>
      <c r="W207" s="74"/>
      <c r="X207" s="74"/>
      <c r="Y207" s="74"/>
      <c r="Z207" s="74"/>
      <c r="AA207" s="74"/>
      <c r="AB207" s="74"/>
      <c r="AC207" s="74"/>
      <c r="AD207" s="74"/>
      <c r="AE207" s="74"/>
    </row>
    <row r="208" spans="1:31">
      <c r="A208" s="74"/>
      <c r="B208" s="74"/>
      <c r="C208" s="74"/>
      <c r="D208" s="74"/>
      <c r="E208" s="74"/>
      <c r="F208" s="74"/>
      <c r="G208" s="74"/>
      <c r="H208" s="85"/>
      <c r="I208" s="74"/>
      <c r="J208" s="74"/>
      <c r="K208" s="74"/>
      <c r="L208" s="74"/>
      <c r="M208" s="74"/>
      <c r="N208" s="74"/>
      <c r="O208" s="74"/>
      <c r="P208" s="74"/>
      <c r="Q208" s="74"/>
      <c r="R208" s="74"/>
      <c r="S208" s="74"/>
      <c r="T208" s="74"/>
      <c r="U208" s="74"/>
      <c r="V208" s="74"/>
      <c r="W208" s="74"/>
      <c r="X208" s="74"/>
      <c r="Y208" s="74"/>
      <c r="Z208" s="74"/>
      <c r="AA208" s="74"/>
      <c r="AB208" s="74"/>
      <c r="AC208" s="74"/>
      <c r="AD208" s="74"/>
      <c r="AE208" s="74"/>
    </row>
    <row r="209" spans="1:31">
      <c r="A209" s="74"/>
      <c r="B209" s="74"/>
      <c r="C209" s="74"/>
      <c r="D209" s="74"/>
      <c r="E209" s="74"/>
      <c r="F209" s="74"/>
      <c r="G209" s="74"/>
      <c r="H209" s="85"/>
      <c r="I209" s="74"/>
      <c r="J209" s="74"/>
      <c r="K209" s="74"/>
      <c r="L209" s="74"/>
      <c r="M209" s="74"/>
      <c r="N209" s="74"/>
      <c r="O209" s="74"/>
      <c r="P209" s="74"/>
      <c r="Q209" s="74"/>
      <c r="R209" s="74"/>
      <c r="S209" s="74"/>
      <c r="T209" s="74"/>
      <c r="U209" s="74"/>
      <c r="V209" s="74"/>
      <c r="W209" s="74"/>
      <c r="X209" s="74"/>
      <c r="Y209" s="74"/>
      <c r="Z209" s="74"/>
      <c r="AA209" s="74"/>
      <c r="AB209" s="74"/>
      <c r="AC209" s="74"/>
      <c r="AD209" s="74"/>
      <c r="AE209" s="74"/>
    </row>
    <row r="210" spans="1:31">
      <c r="A210" s="74"/>
      <c r="B210" s="74"/>
      <c r="C210" s="74"/>
      <c r="D210" s="74"/>
      <c r="E210" s="74"/>
      <c r="F210" s="74"/>
      <c r="G210" s="74"/>
      <c r="H210" s="85"/>
      <c r="I210" s="74"/>
      <c r="J210" s="74"/>
      <c r="K210" s="74"/>
      <c r="L210" s="74"/>
      <c r="M210" s="74"/>
      <c r="N210" s="74"/>
      <c r="O210" s="74"/>
      <c r="P210" s="74"/>
      <c r="Q210" s="74"/>
      <c r="R210" s="74"/>
      <c r="S210" s="74"/>
      <c r="T210" s="74"/>
      <c r="U210" s="74"/>
      <c r="V210" s="74"/>
      <c r="W210" s="74"/>
      <c r="X210" s="74"/>
      <c r="Y210" s="74"/>
      <c r="Z210" s="74"/>
      <c r="AA210" s="74"/>
      <c r="AB210" s="74"/>
      <c r="AC210" s="74"/>
      <c r="AD210" s="74"/>
      <c r="AE210" s="74"/>
    </row>
    <row r="211" spans="1:31">
      <c r="A211" s="74"/>
      <c r="B211" s="74"/>
      <c r="C211" s="74"/>
      <c r="D211" s="74"/>
      <c r="E211" s="74"/>
      <c r="F211" s="74"/>
      <c r="G211" s="74"/>
      <c r="H211" s="85"/>
      <c r="I211" s="74"/>
      <c r="J211" s="74"/>
      <c r="K211" s="74"/>
      <c r="L211" s="74"/>
      <c r="M211" s="74"/>
      <c r="N211" s="74"/>
      <c r="O211" s="74"/>
      <c r="P211" s="74"/>
      <c r="Q211" s="74"/>
      <c r="R211" s="74"/>
      <c r="S211" s="74"/>
      <c r="T211" s="74"/>
      <c r="U211" s="74"/>
      <c r="V211" s="74"/>
      <c r="W211" s="74"/>
      <c r="X211" s="74"/>
      <c r="Y211" s="74"/>
      <c r="Z211" s="74"/>
      <c r="AA211" s="74"/>
      <c r="AB211" s="74"/>
      <c r="AC211" s="74"/>
      <c r="AD211" s="74"/>
      <c r="AE211" s="74"/>
    </row>
    <row r="212" spans="1:31">
      <c r="A212" s="74"/>
      <c r="B212" s="74"/>
      <c r="C212" s="74"/>
      <c r="D212" s="74"/>
      <c r="E212" s="74"/>
      <c r="F212" s="74"/>
      <c r="G212" s="74"/>
      <c r="H212" s="85"/>
      <c r="I212" s="74"/>
      <c r="J212" s="74"/>
      <c r="K212" s="74"/>
      <c r="L212" s="74"/>
      <c r="M212" s="74"/>
      <c r="N212" s="74"/>
      <c r="O212" s="74"/>
      <c r="P212" s="74"/>
      <c r="Q212" s="74"/>
      <c r="R212" s="74"/>
      <c r="S212" s="74"/>
      <c r="T212" s="74"/>
      <c r="U212" s="74"/>
      <c r="V212" s="74"/>
      <c r="W212" s="74"/>
      <c r="X212" s="74"/>
      <c r="Y212" s="74"/>
      <c r="Z212" s="74"/>
      <c r="AA212" s="74"/>
      <c r="AB212" s="74"/>
      <c r="AC212" s="74"/>
      <c r="AD212" s="74"/>
      <c r="AE212" s="74"/>
    </row>
    <row r="213" spans="1:31">
      <c r="A213" s="74"/>
      <c r="B213" s="74"/>
      <c r="C213" s="74"/>
      <c r="D213" s="74"/>
      <c r="E213" s="74"/>
      <c r="F213" s="74"/>
      <c r="G213" s="74"/>
      <c r="H213" s="85"/>
      <c r="I213" s="74"/>
      <c r="J213" s="74"/>
      <c r="K213" s="74"/>
      <c r="L213" s="74"/>
      <c r="M213" s="74"/>
      <c r="N213" s="74"/>
      <c r="O213" s="74"/>
      <c r="P213" s="74"/>
      <c r="Q213" s="74"/>
      <c r="R213" s="74"/>
      <c r="S213" s="74"/>
      <c r="T213" s="74"/>
      <c r="U213" s="74"/>
      <c r="V213" s="74"/>
      <c r="W213" s="74"/>
      <c r="X213" s="74"/>
      <c r="Y213" s="74"/>
      <c r="Z213" s="74"/>
      <c r="AA213" s="74"/>
      <c r="AB213" s="74"/>
      <c r="AC213" s="74"/>
      <c r="AD213" s="74"/>
      <c r="AE213" s="74"/>
    </row>
    <row r="214" spans="1:31">
      <c r="A214" s="74"/>
      <c r="B214" s="74"/>
      <c r="C214" s="74"/>
      <c r="D214" s="74"/>
      <c r="E214" s="74"/>
      <c r="F214" s="74"/>
      <c r="G214" s="74"/>
      <c r="H214" s="85"/>
      <c r="I214" s="74"/>
      <c r="J214" s="74"/>
      <c r="K214" s="74"/>
      <c r="L214" s="74"/>
      <c r="M214" s="74"/>
      <c r="N214" s="74"/>
      <c r="O214" s="74"/>
      <c r="P214" s="74"/>
      <c r="Q214" s="74"/>
      <c r="R214" s="74"/>
      <c r="S214" s="74"/>
      <c r="T214" s="74"/>
      <c r="U214" s="74"/>
      <c r="V214" s="74"/>
      <c r="W214" s="74"/>
      <c r="X214" s="74"/>
      <c r="Y214" s="74"/>
      <c r="Z214" s="74"/>
      <c r="AA214" s="74"/>
      <c r="AB214" s="74"/>
      <c r="AC214" s="74"/>
      <c r="AD214" s="74"/>
      <c r="AE214" s="74"/>
    </row>
    <row r="215" spans="1:31">
      <c r="A215" s="74"/>
      <c r="B215" s="74"/>
      <c r="C215" s="74"/>
      <c r="D215" s="74"/>
      <c r="E215" s="74"/>
      <c r="F215" s="74"/>
      <c r="G215" s="74"/>
      <c r="H215" s="85"/>
      <c r="I215" s="74"/>
      <c r="J215" s="74"/>
      <c r="K215" s="74"/>
      <c r="L215" s="74"/>
      <c r="M215" s="74"/>
      <c r="N215" s="74"/>
      <c r="O215" s="74"/>
      <c r="P215" s="74"/>
      <c r="Q215" s="74"/>
      <c r="R215" s="74"/>
      <c r="S215" s="74"/>
      <c r="T215" s="74"/>
      <c r="U215" s="74"/>
      <c r="V215" s="74"/>
      <c r="W215" s="74"/>
      <c r="X215" s="74"/>
      <c r="Y215" s="74"/>
      <c r="Z215" s="74"/>
      <c r="AA215" s="74"/>
      <c r="AB215" s="74"/>
      <c r="AC215" s="74"/>
      <c r="AD215" s="74"/>
      <c r="AE215" s="74"/>
    </row>
    <row r="216" spans="1:31">
      <c r="A216" s="74"/>
      <c r="B216" s="74"/>
      <c r="C216" s="74"/>
      <c r="D216" s="74"/>
      <c r="E216" s="74"/>
      <c r="F216" s="74"/>
      <c r="G216" s="74"/>
      <c r="H216" s="85"/>
      <c r="I216" s="74"/>
      <c r="J216" s="74"/>
      <c r="K216" s="74"/>
      <c r="L216" s="74"/>
      <c r="M216" s="74"/>
      <c r="N216" s="74"/>
      <c r="O216" s="74"/>
      <c r="P216" s="74"/>
      <c r="Q216" s="74"/>
      <c r="R216" s="74"/>
      <c r="S216" s="74"/>
      <c r="T216" s="74"/>
      <c r="U216" s="74"/>
      <c r="V216" s="74"/>
      <c r="W216" s="74"/>
      <c r="X216" s="74"/>
      <c r="Y216" s="74"/>
      <c r="Z216" s="74"/>
      <c r="AA216" s="74"/>
      <c r="AB216" s="74"/>
      <c r="AC216" s="74"/>
      <c r="AD216" s="74"/>
      <c r="AE216" s="74"/>
    </row>
    <row r="217" spans="1:31">
      <c r="A217" s="74"/>
      <c r="B217" s="74"/>
      <c r="C217" s="74"/>
      <c r="D217" s="74"/>
      <c r="E217" s="74"/>
      <c r="F217" s="74"/>
      <c r="G217" s="74"/>
      <c r="H217" s="85"/>
      <c r="I217" s="74"/>
      <c r="J217" s="74"/>
      <c r="K217" s="74"/>
      <c r="L217" s="74"/>
      <c r="M217" s="74"/>
      <c r="N217" s="74"/>
      <c r="O217" s="74"/>
      <c r="P217" s="74"/>
      <c r="Q217" s="74"/>
      <c r="R217" s="74"/>
      <c r="S217" s="74"/>
      <c r="T217" s="74"/>
      <c r="U217" s="74"/>
      <c r="V217" s="74"/>
      <c r="W217" s="74"/>
      <c r="X217" s="74"/>
      <c r="Y217" s="74"/>
      <c r="Z217" s="74"/>
      <c r="AA217" s="74"/>
      <c r="AB217" s="74"/>
      <c r="AC217" s="74"/>
      <c r="AD217" s="74"/>
      <c r="AE217" s="74"/>
    </row>
    <row r="218" spans="1:31">
      <c r="A218" s="74"/>
      <c r="B218" s="74"/>
      <c r="C218" s="74"/>
      <c r="D218" s="74"/>
      <c r="E218" s="74"/>
      <c r="F218" s="74"/>
      <c r="G218" s="74"/>
      <c r="H218" s="85"/>
      <c r="I218" s="74"/>
      <c r="J218" s="74"/>
      <c r="K218" s="74"/>
      <c r="L218" s="74"/>
      <c r="M218" s="74"/>
      <c r="N218" s="74"/>
      <c r="O218" s="74"/>
      <c r="P218" s="74"/>
      <c r="Q218" s="74"/>
      <c r="R218" s="74"/>
      <c r="S218" s="74"/>
      <c r="T218" s="74"/>
      <c r="U218" s="74"/>
      <c r="V218" s="74"/>
      <c r="W218" s="74"/>
      <c r="X218" s="74"/>
      <c r="Y218" s="74"/>
      <c r="Z218" s="74"/>
      <c r="AA218" s="74"/>
      <c r="AB218" s="74"/>
      <c r="AC218" s="74"/>
      <c r="AD218" s="74"/>
      <c r="AE218" s="74"/>
    </row>
    <row r="219" spans="1:31">
      <c r="A219" s="74"/>
      <c r="B219" s="74"/>
      <c r="C219" s="74"/>
      <c r="D219" s="74"/>
      <c r="E219" s="74"/>
      <c r="F219" s="74"/>
      <c r="G219" s="74"/>
      <c r="H219" s="85"/>
      <c r="I219" s="74"/>
      <c r="J219" s="74"/>
      <c r="K219" s="74"/>
      <c r="L219" s="74"/>
      <c r="M219" s="74"/>
      <c r="N219" s="74"/>
      <c r="O219" s="74"/>
      <c r="P219" s="74"/>
      <c r="Q219" s="74"/>
      <c r="R219" s="74"/>
      <c r="S219" s="74"/>
      <c r="T219" s="74"/>
      <c r="U219" s="74"/>
      <c r="V219" s="74"/>
      <c r="W219" s="74"/>
      <c r="X219" s="74"/>
      <c r="Y219" s="74"/>
      <c r="Z219" s="74"/>
      <c r="AA219" s="74"/>
      <c r="AB219" s="74"/>
      <c r="AC219" s="74"/>
      <c r="AD219" s="74"/>
      <c r="AE219" s="74"/>
    </row>
    <row r="220" spans="1:31">
      <c r="A220" s="74"/>
      <c r="B220" s="74"/>
      <c r="C220" s="74"/>
      <c r="D220" s="74"/>
      <c r="E220" s="74"/>
      <c r="F220" s="74"/>
      <c r="G220" s="74"/>
      <c r="H220" s="85"/>
      <c r="I220" s="74"/>
      <c r="J220" s="74"/>
      <c r="K220" s="74"/>
      <c r="L220" s="74"/>
      <c r="M220" s="74"/>
      <c r="N220" s="74"/>
      <c r="O220" s="74"/>
      <c r="P220" s="74"/>
      <c r="Q220" s="74"/>
      <c r="R220" s="74"/>
      <c r="S220" s="74"/>
      <c r="T220" s="74"/>
      <c r="U220" s="74"/>
      <c r="V220" s="74"/>
      <c r="W220" s="74"/>
      <c r="X220" s="74"/>
      <c r="Y220" s="74"/>
      <c r="Z220" s="74"/>
      <c r="AA220" s="74"/>
      <c r="AB220" s="74"/>
      <c r="AC220" s="74"/>
      <c r="AD220" s="74"/>
      <c r="AE220" s="74"/>
    </row>
    <row r="221" spans="1:31">
      <c r="A221" s="74"/>
      <c r="B221" s="74"/>
      <c r="C221" s="74"/>
      <c r="D221" s="74"/>
      <c r="E221" s="74"/>
      <c r="F221" s="74"/>
      <c r="G221" s="74"/>
      <c r="H221" s="85"/>
      <c r="I221" s="74"/>
      <c r="J221" s="74"/>
      <c r="K221" s="74"/>
      <c r="L221" s="74"/>
      <c r="M221" s="74"/>
      <c r="N221" s="74"/>
      <c r="O221" s="74"/>
      <c r="P221" s="74"/>
      <c r="Q221" s="74"/>
      <c r="R221" s="74"/>
      <c r="S221" s="74"/>
      <c r="T221" s="74"/>
      <c r="U221" s="74"/>
      <c r="V221" s="74"/>
      <c r="W221" s="74"/>
      <c r="X221" s="74"/>
      <c r="Y221" s="74"/>
      <c r="Z221" s="74"/>
      <c r="AA221" s="74"/>
      <c r="AB221" s="74"/>
      <c r="AC221" s="74"/>
      <c r="AD221" s="74"/>
      <c r="AE221" s="74"/>
    </row>
    <row r="222" spans="1:31">
      <c r="A222" s="74"/>
      <c r="B222" s="74"/>
      <c r="C222" s="74"/>
      <c r="D222" s="74"/>
      <c r="E222" s="74"/>
      <c r="F222" s="74"/>
      <c r="G222" s="74"/>
      <c r="H222" s="85"/>
      <c r="I222" s="74"/>
      <c r="J222" s="74"/>
      <c r="K222" s="74"/>
      <c r="L222" s="74"/>
      <c r="M222" s="74"/>
      <c r="N222" s="74"/>
      <c r="O222" s="74"/>
      <c r="P222" s="74"/>
      <c r="Q222" s="74"/>
      <c r="R222" s="74"/>
      <c r="S222" s="74"/>
      <c r="T222" s="74"/>
      <c r="U222" s="74"/>
      <c r="V222" s="74"/>
      <c r="W222" s="74"/>
      <c r="X222" s="74"/>
      <c r="Y222" s="74"/>
      <c r="Z222" s="74"/>
      <c r="AA222" s="74"/>
      <c r="AB222" s="74"/>
      <c r="AC222" s="74"/>
      <c r="AD222" s="74"/>
      <c r="AE222" s="74"/>
    </row>
    <row r="223" spans="1:31">
      <c r="A223" s="74"/>
      <c r="B223" s="74"/>
      <c r="C223" s="74"/>
      <c r="D223" s="74"/>
      <c r="E223" s="74"/>
      <c r="F223" s="74"/>
      <c r="G223" s="74"/>
      <c r="H223" s="85"/>
      <c r="I223" s="74"/>
      <c r="J223" s="74"/>
      <c r="K223" s="74"/>
      <c r="L223" s="74"/>
      <c r="M223" s="74"/>
      <c r="N223" s="74"/>
      <c r="O223" s="74"/>
      <c r="P223" s="74"/>
      <c r="Q223" s="74"/>
      <c r="R223" s="74"/>
      <c r="S223" s="74"/>
      <c r="T223" s="74"/>
      <c r="U223" s="74"/>
      <c r="V223" s="74"/>
      <c r="W223" s="74"/>
      <c r="X223" s="74"/>
      <c r="Y223" s="74"/>
      <c r="Z223" s="74"/>
      <c r="AA223" s="74"/>
      <c r="AB223" s="74"/>
      <c r="AC223" s="74"/>
      <c r="AD223" s="74"/>
      <c r="AE223" s="74"/>
    </row>
    <row r="224" spans="1:31">
      <c r="A224" s="74"/>
      <c r="B224" s="74"/>
      <c r="C224" s="74"/>
      <c r="D224" s="74"/>
      <c r="E224" s="74"/>
      <c r="F224" s="74"/>
      <c r="G224" s="74"/>
      <c r="H224" s="85"/>
      <c r="I224" s="74"/>
      <c r="J224" s="74"/>
      <c r="K224" s="74"/>
      <c r="L224" s="74"/>
      <c r="M224" s="74"/>
      <c r="N224" s="74"/>
      <c r="O224" s="74"/>
      <c r="P224" s="74"/>
      <c r="Q224" s="74"/>
      <c r="R224" s="74"/>
      <c r="S224" s="74"/>
      <c r="T224" s="74"/>
      <c r="U224" s="74"/>
      <c r="V224" s="74"/>
      <c r="W224" s="74"/>
      <c r="X224" s="74"/>
      <c r="Y224" s="74"/>
      <c r="Z224" s="74"/>
      <c r="AA224" s="74"/>
      <c r="AB224" s="74"/>
      <c r="AC224" s="74"/>
      <c r="AD224" s="74"/>
      <c r="AE224" s="74"/>
    </row>
    <row r="225" spans="1:31">
      <c r="A225" s="74"/>
      <c r="B225" s="74"/>
      <c r="C225" s="74"/>
      <c r="D225" s="74"/>
      <c r="E225" s="74"/>
      <c r="F225" s="74"/>
      <c r="G225" s="74"/>
      <c r="H225" s="85"/>
      <c r="I225" s="74"/>
      <c r="J225" s="74"/>
      <c r="K225" s="74"/>
      <c r="L225" s="74"/>
      <c r="M225" s="74"/>
      <c r="N225" s="74"/>
      <c r="O225" s="74"/>
      <c r="P225" s="74"/>
      <c r="Q225" s="74"/>
      <c r="R225" s="74"/>
      <c r="S225" s="74"/>
      <c r="T225" s="74"/>
      <c r="U225" s="74"/>
      <c r="V225" s="74"/>
      <c r="W225" s="74"/>
      <c r="X225" s="74"/>
      <c r="Y225" s="74"/>
      <c r="Z225" s="74"/>
      <c r="AA225" s="74"/>
      <c r="AB225" s="74"/>
      <c r="AC225" s="74"/>
      <c r="AD225" s="74"/>
      <c r="AE225" s="74"/>
    </row>
    <row r="226" spans="1:31">
      <c r="A226" s="74"/>
      <c r="B226" s="74"/>
      <c r="C226" s="74"/>
      <c r="D226" s="74"/>
      <c r="E226" s="74"/>
      <c r="F226" s="74"/>
      <c r="G226" s="74"/>
      <c r="H226" s="85"/>
      <c r="I226" s="74"/>
      <c r="J226" s="74"/>
      <c r="K226" s="74"/>
      <c r="L226" s="74"/>
      <c r="M226" s="74"/>
      <c r="N226" s="74"/>
      <c r="O226" s="74"/>
      <c r="P226" s="74"/>
      <c r="Q226" s="74"/>
      <c r="R226" s="74"/>
      <c r="S226" s="74"/>
      <c r="T226" s="74"/>
      <c r="U226" s="74"/>
      <c r="V226" s="74"/>
      <c r="W226" s="74"/>
      <c r="X226" s="74"/>
      <c r="Y226" s="74"/>
      <c r="Z226" s="74"/>
      <c r="AA226" s="74"/>
      <c r="AB226" s="74"/>
      <c r="AC226" s="74"/>
      <c r="AD226" s="74"/>
      <c r="AE226" s="74"/>
    </row>
    <row r="227" spans="1:31">
      <c r="A227" s="74"/>
      <c r="B227" s="74"/>
      <c r="C227" s="74"/>
      <c r="D227" s="74"/>
      <c r="E227" s="74"/>
      <c r="F227" s="74"/>
      <c r="G227" s="74"/>
      <c r="H227" s="85"/>
      <c r="I227" s="74"/>
      <c r="J227" s="74"/>
      <c r="K227" s="74"/>
      <c r="L227" s="74"/>
      <c r="M227" s="74"/>
      <c r="N227" s="74"/>
      <c r="O227" s="74"/>
      <c r="P227" s="74"/>
      <c r="Q227" s="74"/>
      <c r="R227" s="74"/>
      <c r="S227" s="74"/>
      <c r="T227" s="74"/>
      <c r="U227" s="74"/>
      <c r="V227" s="74"/>
      <c r="W227" s="74"/>
      <c r="X227" s="74"/>
      <c r="Y227" s="74"/>
      <c r="Z227" s="74"/>
      <c r="AA227" s="74"/>
      <c r="AB227" s="74"/>
      <c r="AC227" s="74"/>
      <c r="AD227" s="74"/>
      <c r="AE227" s="74"/>
    </row>
    <row r="228" spans="1:31">
      <c r="A228" s="74"/>
      <c r="B228" s="74"/>
      <c r="C228" s="74"/>
      <c r="D228" s="74"/>
      <c r="E228" s="74"/>
      <c r="F228" s="74"/>
      <c r="G228" s="74"/>
      <c r="H228" s="85"/>
      <c r="I228" s="74"/>
      <c r="J228" s="74"/>
      <c r="K228" s="74"/>
      <c r="L228" s="74"/>
      <c r="M228" s="74"/>
      <c r="N228" s="74"/>
      <c r="O228" s="74"/>
      <c r="P228" s="74"/>
      <c r="Q228" s="74"/>
      <c r="R228" s="74"/>
      <c r="S228" s="74"/>
      <c r="T228" s="74"/>
      <c r="U228" s="74"/>
      <c r="V228" s="74"/>
      <c r="W228" s="74"/>
      <c r="X228" s="74"/>
      <c r="Y228" s="74"/>
      <c r="Z228" s="74"/>
      <c r="AA228" s="74"/>
      <c r="AB228" s="74"/>
      <c r="AC228" s="74"/>
      <c r="AD228" s="74"/>
      <c r="AE228" s="74"/>
    </row>
    <row r="229" spans="1:31">
      <c r="A229" s="74"/>
      <c r="B229" s="74"/>
      <c r="C229" s="74"/>
      <c r="D229" s="74"/>
      <c r="E229" s="74"/>
      <c r="F229" s="74"/>
      <c r="G229" s="74"/>
      <c r="H229" s="85"/>
      <c r="I229" s="74"/>
      <c r="J229" s="74"/>
      <c r="K229" s="74"/>
      <c r="L229" s="74"/>
      <c r="M229" s="74"/>
      <c r="N229" s="74"/>
      <c r="O229" s="74"/>
      <c r="P229" s="74"/>
      <c r="Q229" s="74"/>
      <c r="R229" s="74"/>
      <c r="S229" s="74"/>
      <c r="T229" s="74"/>
      <c r="U229" s="74"/>
      <c r="V229" s="74"/>
      <c r="W229" s="74"/>
      <c r="X229" s="74"/>
      <c r="Y229" s="74"/>
      <c r="Z229" s="74"/>
      <c r="AA229" s="74"/>
      <c r="AB229" s="74"/>
      <c r="AC229" s="74"/>
      <c r="AD229" s="74"/>
      <c r="AE229" s="74"/>
    </row>
    <row r="230" spans="1:31">
      <c r="A230" s="74"/>
      <c r="B230" s="74"/>
      <c r="C230" s="74"/>
      <c r="D230" s="74"/>
      <c r="E230" s="74"/>
      <c r="F230" s="74"/>
      <c r="G230" s="74"/>
      <c r="H230" s="85"/>
      <c r="I230" s="74"/>
      <c r="J230" s="74"/>
      <c r="K230" s="74"/>
      <c r="L230" s="74"/>
      <c r="M230" s="74"/>
      <c r="N230" s="74"/>
      <c r="O230" s="74"/>
      <c r="P230" s="74"/>
      <c r="Q230" s="74"/>
      <c r="R230" s="74"/>
      <c r="S230" s="74"/>
      <c r="T230" s="74"/>
      <c r="U230" s="74"/>
      <c r="V230" s="74"/>
      <c r="W230" s="74"/>
      <c r="X230" s="74"/>
      <c r="Y230" s="74"/>
      <c r="Z230" s="74"/>
      <c r="AA230" s="74"/>
      <c r="AB230" s="74"/>
      <c r="AC230" s="74"/>
      <c r="AD230" s="74"/>
      <c r="AE230" s="74"/>
    </row>
    <row r="231" spans="1:31">
      <c r="A231" s="74"/>
      <c r="B231" s="74"/>
      <c r="C231" s="74"/>
      <c r="D231" s="74"/>
      <c r="E231" s="74"/>
      <c r="F231" s="74"/>
      <c r="G231" s="74"/>
      <c r="H231" s="85"/>
      <c r="I231" s="74"/>
      <c r="J231" s="74"/>
      <c r="K231" s="74"/>
      <c r="L231" s="74"/>
      <c r="M231" s="74"/>
      <c r="N231" s="74"/>
      <c r="O231" s="74"/>
      <c r="P231" s="74"/>
      <c r="Q231" s="74"/>
      <c r="R231" s="74"/>
      <c r="S231" s="74"/>
      <c r="T231" s="74"/>
      <c r="U231" s="74"/>
      <c r="V231" s="74"/>
      <c r="W231" s="74"/>
      <c r="X231" s="74"/>
      <c r="Y231" s="74"/>
      <c r="Z231" s="74"/>
      <c r="AA231" s="74"/>
      <c r="AB231" s="74"/>
      <c r="AC231" s="74"/>
      <c r="AD231" s="74"/>
      <c r="AE231" s="74"/>
    </row>
    <row r="232" spans="1:31">
      <c r="A232" s="74"/>
      <c r="B232" s="74"/>
      <c r="C232" s="74"/>
      <c r="D232" s="74"/>
      <c r="E232" s="74"/>
      <c r="F232" s="74"/>
      <c r="G232" s="74"/>
      <c r="H232" s="85"/>
      <c r="I232" s="74"/>
      <c r="J232" s="74"/>
      <c r="K232" s="74"/>
      <c r="L232" s="74"/>
      <c r="M232" s="74"/>
      <c r="N232" s="74"/>
      <c r="O232" s="74"/>
      <c r="P232" s="74"/>
      <c r="Q232" s="74"/>
      <c r="R232" s="74"/>
      <c r="S232" s="74"/>
      <c r="T232" s="74"/>
      <c r="U232" s="74"/>
      <c r="V232" s="74"/>
      <c r="W232" s="74"/>
      <c r="X232" s="74"/>
      <c r="Y232" s="74"/>
      <c r="Z232" s="74"/>
      <c r="AA232" s="74"/>
      <c r="AB232" s="74"/>
      <c r="AC232" s="74"/>
      <c r="AD232" s="74"/>
      <c r="AE232" s="74"/>
    </row>
    <row r="233" spans="1:31">
      <c r="A233" s="74"/>
      <c r="B233" s="74"/>
      <c r="C233" s="74"/>
      <c r="D233" s="74"/>
      <c r="E233" s="74"/>
      <c r="F233" s="74"/>
      <c r="G233" s="74"/>
      <c r="H233" s="85"/>
      <c r="I233" s="74"/>
      <c r="J233" s="74"/>
      <c r="K233" s="74"/>
      <c r="L233" s="74"/>
      <c r="M233" s="74"/>
      <c r="N233" s="74"/>
      <c r="O233" s="74"/>
      <c r="P233" s="74"/>
      <c r="Q233" s="74"/>
      <c r="R233" s="74"/>
      <c r="S233" s="74"/>
      <c r="T233" s="74"/>
      <c r="U233" s="74"/>
      <c r="V233" s="74"/>
      <c r="W233" s="74"/>
      <c r="X233" s="74"/>
      <c r="Y233" s="74"/>
      <c r="Z233" s="74"/>
      <c r="AA233" s="74"/>
      <c r="AB233" s="74"/>
      <c r="AC233" s="74"/>
      <c r="AD233" s="74"/>
      <c r="AE233" s="74"/>
    </row>
    <row r="234" spans="1:31">
      <c r="A234" s="74"/>
      <c r="B234" s="74"/>
      <c r="C234" s="74"/>
      <c r="D234" s="74"/>
      <c r="E234" s="74"/>
      <c r="F234" s="74"/>
      <c r="G234" s="74"/>
      <c r="H234" s="85"/>
      <c r="I234" s="74"/>
      <c r="J234" s="74"/>
      <c r="K234" s="74"/>
      <c r="L234" s="74"/>
      <c r="M234" s="74"/>
      <c r="N234" s="74"/>
      <c r="O234" s="74"/>
      <c r="P234" s="74"/>
      <c r="Q234" s="74"/>
      <c r="R234" s="74"/>
      <c r="S234" s="74"/>
      <c r="T234" s="74"/>
      <c r="U234" s="74"/>
      <c r="V234" s="74"/>
      <c r="W234" s="74"/>
      <c r="X234" s="74"/>
      <c r="Y234" s="74"/>
      <c r="Z234" s="74"/>
      <c r="AA234" s="74"/>
      <c r="AB234" s="74"/>
      <c r="AC234" s="74"/>
      <c r="AD234" s="74"/>
      <c r="AE234" s="74"/>
    </row>
    <row r="235" spans="1:31">
      <c r="A235" s="74"/>
      <c r="B235" s="74"/>
      <c r="C235" s="74"/>
      <c r="D235" s="74"/>
      <c r="E235" s="74"/>
      <c r="F235" s="74"/>
      <c r="G235" s="74"/>
      <c r="H235" s="85"/>
      <c r="I235" s="74"/>
      <c r="J235" s="74"/>
      <c r="K235" s="74"/>
      <c r="L235" s="74"/>
      <c r="M235" s="74"/>
      <c r="N235" s="74"/>
      <c r="O235" s="74"/>
      <c r="P235" s="74"/>
      <c r="Q235" s="74"/>
      <c r="R235" s="74"/>
      <c r="S235" s="74"/>
      <c r="T235" s="74"/>
      <c r="U235" s="74"/>
      <c r="V235" s="74"/>
      <c r="W235" s="74"/>
      <c r="X235" s="74"/>
      <c r="Y235" s="74"/>
      <c r="Z235" s="74"/>
      <c r="AA235" s="74"/>
      <c r="AB235" s="74"/>
      <c r="AC235" s="74"/>
      <c r="AD235" s="74"/>
      <c r="AE235" s="74"/>
    </row>
    <row r="236" spans="1:31">
      <c r="A236" s="74"/>
      <c r="B236" s="74"/>
      <c r="C236" s="74"/>
      <c r="D236" s="74"/>
      <c r="E236" s="74"/>
      <c r="F236" s="74"/>
      <c r="G236" s="74"/>
      <c r="H236" s="85"/>
      <c r="I236" s="74"/>
      <c r="J236" s="74"/>
      <c r="K236" s="74"/>
      <c r="L236" s="74"/>
      <c r="M236" s="74"/>
      <c r="N236" s="74"/>
      <c r="O236" s="74"/>
      <c r="P236" s="74"/>
      <c r="Q236" s="74"/>
      <c r="R236" s="74"/>
      <c r="S236" s="74"/>
      <c r="T236" s="74"/>
      <c r="U236" s="74"/>
      <c r="V236" s="74"/>
      <c r="W236" s="74"/>
      <c r="X236" s="74"/>
      <c r="Y236" s="74"/>
      <c r="Z236" s="74"/>
      <c r="AA236" s="74"/>
      <c r="AB236" s="74"/>
      <c r="AC236" s="74"/>
      <c r="AD236" s="74"/>
      <c r="AE236" s="74"/>
    </row>
    <row r="237" spans="1:31">
      <c r="A237" s="74"/>
      <c r="B237" s="74"/>
      <c r="C237" s="74"/>
      <c r="D237" s="74"/>
      <c r="E237" s="74"/>
      <c r="F237" s="74"/>
      <c r="G237" s="74"/>
      <c r="H237" s="85"/>
      <c r="I237" s="74"/>
      <c r="J237" s="74"/>
      <c r="K237" s="74"/>
      <c r="L237" s="74"/>
      <c r="M237" s="74"/>
      <c r="N237" s="74"/>
      <c r="O237" s="74"/>
      <c r="P237" s="74"/>
      <c r="Q237" s="74"/>
      <c r="R237" s="74"/>
      <c r="S237" s="74"/>
      <c r="T237" s="74"/>
      <c r="U237" s="74"/>
      <c r="V237" s="74"/>
      <c r="W237" s="74"/>
      <c r="X237" s="74"/>
      <c r="Y237" s="74"/>
      <c r="Z237" s="74"/>
      <c r="AA237" s="74"/>
      <c r="AB237" s="74"/>
      <c r="AC237" s="74"/>
      <c r="AD237" s="74"/>
      <c r="AE237" s="74"/>
    </row>
    <row r="238" spans="1:31">
      <c r="A238" s="74"/>
      <c r="B238" s="74"/>
      <c r="C238" s="74"/>
      <c r="D238" s="74"/>
      <c r="E238" s="74"/>
      <c r="F238" s="74"/>
      <c r="G238" s="74"/>
      <c r="H238" s="85"/>
      <c r="I238" s="74"/>
      <c r="J238" s="74"/>
      <c r="K238" s="74"/>
      <c r="L238" s="74"/>
      <c r="M238" s="74"/>
      <c r="N238" s="74"/>
      <c r="O238" s="74"/>
      <c r="P238" s="74"/>
      <c r="Q238" s="74"/>
      <c r="R238" s="74"/>
      <c r="S238" s="74"/>
      <c r="T238" s="74"/>
      <c r="U238" s="74"/>
      <c r="V238" s="74"/>
      <c r="W238" s="74"/>
      <c r="X238" s="74"/>
      <c r="Y238" s="74"/>
      <c r="Z238" s="74"/>
      <c r="AA238" s="74"/>
      <c r="AB238" s="74"/>
      <c r="AC238" s="74"/>
      <c r="AD238" s="74"/>
      <c r="AE238" s="74"/>
    </row>
    <row r="239" spans="1:31">
      <c r="A239" s="74"/>
      <c r="B239" s="74"/>
      <c r="C239" s="74"/>
      <c r="D239" s="74"/>
      <c r="E239" s="74"/>
      <c r="F239" s="74"/>
      <c r="G239" s="74"/>
      <c r="H239" s="85"/>
      <c r="I239" s="74"/>
      <c r="J239" s="74"/>
      <c r="K239" s="74"/>
      <c r="L239" s="74"/>
      <c r="M239" s="74"/>
      <c r="N239" s="74"/>
      <c r="O239" s="74"/>
      <c r="P239" s="74"/>
      <c r="Q239" s="74"/>
      <c r="R239" s="74"/>
      <c r="S239" s="74"/>
      <c r="T239" s="74"/>
      <c r="U239" s="74"/>
      <c r="V239" s="74"/>
      <c r="W239" s="74"/>
      <c r="X239" s="74"/>
      <c r="Y239" s="74"/>
      <c r="Z239" s="74"/>
      <c r="AA239" s="74"/>
      <c r="AB239" s="74"/>
      <c r="AC239" s="74"/>
      <c r="AD239" s="74"/>
      <c r="AE239" s="74"/>
    </row>
    <row r="240" spans="1:31">
      <c r="A240" s="74"/>
      <c r="B240" s="74"/>
      <c r="C240" s="74"/>
      <c r="D240" s="74"/>
      <c r="E240" s="74"/>
      <c r="F240" s="74"/>
      <c r="G240" s="74"/>
      <c r="H240" s="85"/>
      <c r="I240" s="74"/>
      <c r="J240" s="74"/>
      <c r="K240" s="74"/>
      <c r="L240" s="74"/>
      <c r="M240" s="74"/>
      <c r="N240" s="74"/>
      <c r="O240" s="74"/>
      <c r="P240" s="74"/>
      <c r="Q240" s="74"/>
      <c r="R240" s="74"/>
      <c r="S240" s="74"/>
      <c r="T240" s="74"/>
      <c r="U240" s="74"/>
      <c r="V240" s="74"/>
      <c r="W240" s="74"/>
      <c r="X240" s="74"/>
      <c r="Y240" s="74"/>
      <c r="Z240" s="74"/>
      <c r="AA240" s="74"/>
      <c r="AB240" s="74"/>
      <c r="AC240" s="74"/>
      <c r="AD240" s="74"/>
      <c r="AE240" s="74"/>
    </row>
    <row r="241" spans="1:31">
      <c r="A241" s="74"/>
      <c r="B241" s="74"/>
      <c r="C241" s="74"/>
      <c r="D241" s="74"/>
      <c r="E241" s="74"/>
      <c r="F241" s="74"/>
      <c r="G241" s="74"/>
      <c r="H241" s="85"/>
      <c r="I241" s="74"/>
      <c r="J241" s="74"/>
      <c r="K241" s="74"/>
      <c r="L241" s="74"/>
      <c r="M241" s="74"/>
      <c r="N241" s="74"/>
      <c r="O241" s="74"/>
      <c r="P241" s="74"/>
      <c r="Q241" s="74"/>
      <c r="R241" s="74"/>
      <c r="S241" s="74"/>
      <c r="T241" s="74"/>
      <c r="U241" s="74"/>
      <c r="V241" s="74"/>
      <c r="W241" s="74"/>
      <c r="X241" s="74"/>
      <c r="Y241" s="74"/>
      <c r="Z241" s="74"/>
      <c r="AA241" s="74"/>
      <c r="AB241" s="74"/>
      <c r="AC241" s="74"/>
      <c r="AD241" s="74"/>
      <c r="AE241" s="74"/>
    </row>
    <row r="242" spans="1:31">
      <c r="A242" s="74"/>
      <c r="B242" s="74"/>
      <c r="C242" s="74"/>
      <c r="D242" s="74"/>
      <c r="E242" s="74"/>
      <c r="F242" s="74"/>
      <c r="G242" s="74"/>
      <c r="H242" s="85"/>
      <c r="I242" s="74"/>
      <c r="J242" s="74"/>
      <c r="K242" s="74"/>
      <c r="L242" s="74"/>
      <c r="M242" s="74"/>
      <c r="N242" s="74"/>
      <c r="O242" s="74"/>
      <c r="P242" s="74"/>
      <c r="Q242" s="74"/>
      <c r="R242" s="74"/>
      <c r="S242" s="74"/>
      <c r="T242" s="74"/>
      <c r="U242" s="74"/>
      <c r="V242" s="74"/>
      <c r="W242" s="74"/>
      <c r="X242" s="74"/>
      <c r="Y242" s="74"/>
      <c r="Z242" s="74"/>
      <c r="AA242" s="74"/>
      <c r="AB242" s="74"/>
      <c r="AC242" s="74"/>
      <c r="AD242" s="74"/>
      <c r="AE242" s="74"/>
    </row>
    <row r="243" spans="1:31">
      <c r="A243" s="74"/>
      <c r="B243" s="74"/>
      <c r="C243" s="74"/>
      <c r="D243" s="74"/>
      <c r="E243" s="74"/>
      <c r="F243" s="74"/>
      <c r="G243" s="74"/>
      <c r="H243" s="85"/>
      <c r="I243" s="74"/>
      <c r="J243" s="74"/>
      <c r="K243" s="74"/>
      <c r="L243" s="74"/>
      <c r="M243" s="74"/>
      <c r="N243" s="74"/>
      <c r="O243" s="74"/>
      <c r="P243" s="74"/>
      <c r="Q243" s="74"/>
      <c r="R243" s="74"/>
      <c r="S243" s="74"/>
      <c r="T243" s="74"/>
      <c r="U243" s="74"/>
      <c r="V243" s="74"/>
      <c r="W243" s="74"/>
      <c r="X243" s="74"/>
      <c r="Y243" s="74"/>
      <c r="Z243" s="74"/>
      <c r="AA243" s="74"/>
      <c r="AB243" s="74"/>
      <c r="AC243" s="74"/>
      <c r="AD243" s="74"/>
      <c r="AE243" s="74"/>
    </row>
    <row r="244" spans="1:31">
      <c r="A244" s="74"/>
      <c r="B244" s="74"/>
      <c r="C244" s="74"/>
      <c r="D244" s="74"/>
      <c r="E244" s="74"/>
      <c r="F244" s="74"/>
      <c r="G244" s="74"/>
      <c r="H244" s="85"/>
      <c r="I244" s="74"/>
      <c r="J244" s="74"/>
      <c r="K244" s="74"/>
      <c r="L244" s="74"/>
      <c r="M244" s="74"/>
      <c r="N244" s="74"/>
      <c r="O244" s="74"/>
      <c r="P244" s="74"/>
      <c r="Q244" s="74"/>
      <c r="R244" s="74"/>
      <c r="S244" s="74"/>
      <c r="T244" s="74"/>
      <c r="U244" s="74"/>
      <c r="V244" s="74"/>
      <c r="W244" s="74"/>
      <c r="X244" s="74"/>
      <c r="Y244" s="74"/>
      <c r="Z244" s="74"/>
      <c r="AA244" s="74"/>
      <c r="AB244" s="74"/>
      <c r="AC244" s="74"/>
      <c r="AD244" s="74"/>
      <c r="AE244" s="74"/>
    </row>
    <row r="245" spans="1:31">
      <c r="A245" s="74"/>
      <c r="B245" s="74"/>
      <c r="C245" s="74"/>
      <c r="D245" s="74"/>
      <c r="E245" s="74"/>
      <c r="F245" s="74"/>
      <c r="G245" s="74"/>
      <c r="H245" s="85"/>
      <c r="I245" s="74"/>
      <c r="J245" s="74"/>
      <c r="K245" s="74"/>
      <c r="L245" s="74"/>
      <c r="M245" s="74"/>
      <c r="N245" s="74"/>
      <c r="O245" s="74"/>
      <c r="P245" s="74"/>
      <c r="Q245" s="74"/>
      <c r="R245" s="74"/>
      <c r="S245" s="74"/>
      <c r="T245" s="74"/>
      <c r="U245" s="74"/>
      <c r="V245" s="74"/>
      <c r="W245" s="74"/>
      <c r="X245" s="74"/>
      <c r="Y245" s="74"/>
      <c r="Z245" s="74"/>
      <c r="AA245" s="74"/>
      <c r="AB245" s="74"/>
      <c r="AC245" s="74"/>
      <c r="AD245" s="74"/>
      <c r="AE245" s="74"/>
    </row>
    <row r="246" spans="1:31">
      <c r="A246" s="74"/>
      <c r="B246" s="74"/>
      <c r="C246" s="74"/>
      <c r="D246" s="74"/>
      <c r="E246" s="74"/>
      <c r="F246" s="74"/>
      <c r="G246" s="74"/>
      <c r="H246" s="85"/>
      <c r="I246" s="74"/>
      <c r="J246" s="74"/>
      <c r="K246" s="74"/>
      <c r="L246" s="74"/>
      <c r="M246" s="74"/>
      <c r="N246" s="74"/>
      <c r="O246" s="74"/>
      <c r="P246" s="74"/>
      <c r="Q246" s="74"/>
      <c r="R246" s="74"/>
      <c r="S246" s="74"/>
      <c r="T246" s="74"/>
      <c r="U246" s="74"/>
      <c r="V246" s="74"/>
      <c r="W246" s="74"/>
      <c r="X246" s="74"/>
      <c r="Y246" s="74"/>
      <c r="Z246" s="74"/>
      <c r="AA246" s="74"/>
      <c r="AB246" s="74"/>
      <c r="AC246" s="74"/>
      <c r="AD246" s="74"/>
      <c r="AE246" s="74"/>
    </row>
    <row r="247" spans="1:31">
      <c r="A247" s="74"/>
      <c r="B247" s="74"/>
      <c r="C247" s="74"/>
      <c r="D247" s="74"/>
      <c r="E247" s="74"/>
      <c r="F247" s="74"/>
      <c r="G247" s="74"/>
      <c r="H247" s="85"/>
      <c r="I247" s="74"/>
      <c r="J247" s="74"/>
      <c r="K247" s="74"/>
      <c r="L247" s="74"/>
      <c r="M247" s="74"/>
      <c r="N247" s="74"/>
      <c r="O247" s="74"/>
      <c r="P247" s="74"/>
      <c r="Q247" s="74"/>
      <c r="R247" s="74"/>
      <c r="S247" s="74"/>
      <c r="T247" s="74"/>
      <c r="U247" s="74"/>
      <c r="V247" s="74"/>
      <c r="W247" s="74"/>
      <c r="X247" s="74"/>
      <c r="Y247" s="74"/>
      <c r="Z247" s="74"/>
      <c r="AA247" s="74"/>
      <c r="AB247" s="74"/>
      <c r="AC247" s="74"/>
      <c r="AD247" s="74"/>
      <c r="AE247" s="74"/>
    </row>
    <row r="248" spans="1:31">
      <c r="A248" s="74"/>
      <c r="B248" s="74"/>
      <c r="C248" s="74"/>
      <c r="D248" s="74"/>
      <c r="E248" s="74"/>
      <c r="F248" s="74"/>
      <c r="G248" s="74"/>
      <c r="H248" s="85"/>
      <c r="I248" s="74"/>
      <c r="J248" s="74"/>
      <c r="K248" s="74"/>
      <c r="L248" s="74"/>
      <c r="M248" s="74"/>
      <c r="N248" s="74"/>
      <c r="O248" s="74"/>
      <c r="P248" s="74"/>
      <c r="Q248" s="74"/>
      <c r="R248" s="74"/>
      <c r="S248" s="74"/>
      <c r="T248" s="74"/>
      <c r="U248" s="74"/>
      <c r="V248" s="74"/>
      <c r="W248" s="74"/>
      <c r="X248" s="74"/>
      <c r="Y248" s="74"/>
      <c r="Z248" s="74"/>
      <c r="AA248" s="74"/>
      <c r="AB248" s="74"/>
      <c r="AC248" s="74"/>
      <c r="AD248" s="74"/>
      <c r="AE248" s="74"/>
    </row>
    <row r="249" spans="1:31">
      <c r="A249" s="74"/>
      <c r="B249" s="74"/>
      <c r="C249" s="74"/>
      <c r="D249" s="74"/>
      <c r="E249" s="74"/>
      <c r="F249" s="74"/>
      <c r="G249" s="74"/>
      <c r="H249" s="85"/>
      <c r="I249" s="74"/>
      <c r="J249" s="74"/>
      <c r="K249" s="74"/>
      <c r="L249" s="74"/>
      <c r="M249" s="74"/>
      <c r="N249" s="74"/>
      <c r="O249" s="74"/>
      <c r="P249" s="74"/>
      <c r="Q249" s="74"/>
      <c r="R249" s="74"/>
      <c r="S249" s="74"/>
      <c r="T249" s="74"/>
      <c r="U249" s="74"/>
      <c r="V249" s="74"/>
      <c r="W249" s="74"/>
      <c r="X249" s="74"/>
      <c r="Y249" s="74"/>
      <c r="Z249" s="74"/>
      <c r="AA249" s="74"/>
      <c r="AB249" s="74"/>
      <c r="AC249" s="74"/>
      <c r="AD249" s="74"/>
      <c r="AE249" s="74"/>
    </row>
    <row r="250" spans="1:31">
      <c r="A250" s="74"/>
      <c r="B250" s="74"/>
      <c r="C250" s="74"/>
      <c r="D250" s="74"/>
      <c r="E250" s="74"/>
      <c r="F250" s="74"/>
      <c r="G250" s="74"/>
      <c r="H250" s="85"/>
      <c r="I250" s="74"/>
      <c r="J250" s="74"/>
      <c r="K250" s="74"/>
      <c r="L250" s="74"/>
      <c r="M250" s="74"/>
      <c r="N250" s="74"/>
      <c r="O250" s="74"/>
      <c r="P250" s="74"/>
      <c r="Q250" s="74"/>
      <c r="R250" s="74"/>
      <c r="S250" s="74"/>
      <c r="T250" s="74"/>
      <c r="U250" s="74"/>
      <c r="V250" s="74"/>
      <c r="W250" s="74"/>
      <c r="X250" s="74"/>
      <c r="Y250" s="74"/>
      <c r="Z250" s="74"/>
      <c r="AA250" s="74"/>
      <c r="AB250" s="74"/>
      <c r="AC250" s="74"/>
      <c r="AD250" s="74"/>
      <c r="AE250" s="74"/>
    </row>
    <row r="251" spans="1:31">
      <c r="A251" s="74"/>
      <c r="B251" s="74"/>
      <c r="C251" s="74"/>
      <c r="D251" s="74"/>
      <c r="E251" s="74"/>
      <c r="F251" s="74"/>
      <c r="G251" s="74"/>
      <c r="H251" s="85"/>
      <c r="I251" s="74"/>
      <c r="J251" s="74"/>
      <c r="K251" s="74"/>
      <c r="L251" s="74"/>
      <c r="M251" s="74"/>
      <c r="N251" s="74"/>
      <c r="O251" s="74"/>
      <c r="P251" s="74"/>
      <c r="Q251" s="74"/>
      <c r="R251" s="74"/>
      <c r="S251" s="74"/>
      <c r="T251" s="74"/>
      <c r="U251" s="74"/>
      <c r="V251" s="74"/>
      <c r="W251" s="74"/>
      <c r="X251" s="74"/>
      <c r="Y251" s="74"/>
      <c r="Z251" s="74"/>
      <c r="AA251" s="74"/>
      <c r="AB251" s="74"/>
      <c r="AC251" s="74"/>
      <c r="AD251" s="74"/>
      <c r="AE251" s="74"/>
    </row>
    <row r="252" spans="1:31">
      <c r="A252" s="74"/>
      <c r="B252" s="74"/>
      <c r="C252" s="74"/>
      <c r="D252" s="74"/>
      <c r="E252" s="74"/>
      <c r="F252" s="74"/>
      <c r="G252" s="74"/>
      <c r="H252" s="85"/>
      <c r="I252" s="74"/>
      <c r="J252" s="74"/>
      <c r="K252" s="74"/>
      <c r="L252" s="74"/>
      <c r="M252" s="74"/>
      <c r="N252" s="74"/>
      <c r="O252" s="74"/>
      <c r="P252" s="74"/>
      <c r="Q252" s="74"/>
      <c r="R252" s="74"/>
      <c r="S252" s="74"/>
      <c r="T252" s="74"/>
      <c r="U252" s="74"/>
      <c r="V252" s="74"/>
      <c r="W252" s="74"/>
      <c r="X252" s="74"/>
      <c r="Y252" s="74"/>
      <c r="Z252" s="74"/>
      <c r="AA252" s="74"/>
      <c r="AB252" s="74"/>
      <c r="AC252" s="74"/>
      <c r="AD252" s="74"/>
      <c r="AE252" s="74"/>
    </row>
    <row r="253" spans="1:31">
      <c r="A253" s="74"/>
      <c r="B253" s="74"/>
      <c r="C253" s="74"/>
      <c r="D253" s="74"/>
      <c r="E253" s="74"/>
      <c r="F253" s="74"/>
      <c r="G253" s="74"/>
      <c r="H253" s="85"/>
      <c r="I253" s="74"/>
      <c r="J253" s="74"/>
      <c r="K253" s="74"/>
      <c r="L253" s="74"/>
      <c r="M253" s="74"/>
      <c r="N253" s="74"/>
      <c r="O253" s="74"/>
      <c r="P253" s="74"/>
      <c r="Q253" s="74"/>
      <c r="R253" s="74"/>
      <c r="S253" s="74"/>
      <c r="T253" s="74"/>
      <c r="U253" s="74"/>
      <c r="V253" s="74"/>
      <c r="W253" s="74"/>
      <c r="X253" s="74"/>
      <c r="Y253" s="74"/>
      <c r="Z253" s="74"/>
      <c r="AA253" s="74"/>
      <c r="AB253" s="74"/>
      <c r="AC253" s="74"/>
      <c r="AD253" s="74"/>
      <c r="AE253" s="74"/>
    </row>
    <row r="254" spans="1:31">
      <c r="A254" s="74"/>
      <c r="B254" s="74"/>
      <c r="C254" s="74"/>
      <c r="D254" s="74"/>
      <c r="E254" s="74"/>
      <c r="F254" s="74"/>
      <c r="G254" s="74"/>
      <c r="H254" s="85"/>
      <c r="I254" s="74"/>
      <c r="J254" s="74"/>
      <c r="K254" s="74"/>
      <c r="L254" s="74"/>
      <c r="M254" s="74"/>
      <c r="N254" s="74"/>
      <c r="O254" s="74"/>
      <c r="P254" s="74"/>
      <c r="Q254" s="74"/>
      <c r="R254" s="74"/>
      <c r="S254" s="74"/>
      <c r="T254" s="74"/>
      <c r="U254" s="74"/>
      <c r="V254" s="74"/>
      <c r="W254" s="74"/>
      <c r="X254" s="74"/>
      <c r="Y254" s="74"/>
      <c r="Z254" s="74"/>
      <c r="AA254" s="74"/>
      <c r="AB254" s="74"/>
      <c r="AC254" s="74"/>
      <c r="AD254" s="74"/>
      <c r="AE254" s="74"/>
    </row>
    <row r="255" spans="1:31">
      <c r="A255" s="74"/>
      <c r="B255" s="74"/>
      <c r="C255" s="74"/>
      <c r="D255" s="74"/>
      <c r="E255" s="74"/>
      <c r="F255" s="74"/>
      <c r="G255" s="74"/>
      <c r="H255" s="85"/>
      <c r="I255" s="74"/>
      <c r="J255" s="74"/>
      <c r="K255" s="74"/>
      <c r="L255" s="74"/>
      <c r="M255" s="74"/>
      <c r="N255" s="74"/>
      <c r="O255" s="74"/>
      <c r="P255" s="74"/>
      <c r="Q255" s="74"/>
      <c r="R255" s="74"/>
      <c r="S255" s="74"/>
      <c r="T255" s="74"/>
      <c r="U255" s="74"/>
      <c r="V255" s="74"/>
      <c r="W255" s="74"/>
      <c r="X255" s="74"/>
      <c r="Y255" s="74"/>
      <c r="Z255" s="74"/>
      <c r="AA255" s="74"/>
      <c r="AB255" s="74"/>
      <c r="AC255" s="74"/>
      <c r="AD255" s="74"/>
      <c r="AE255" s="74"/>
    </row>
    <row r="256" spans="1:31">
      <c r="A256" s="74"/>
      <c r="B256" s="74"/>
      <c r="C256" s="74"/>
      <c r="D256" s="74"/>
      <c r="E256" s="74"/>
      <c r="F256" s="74"/>
      <c r="G256" s="74"/>
      <c r="H256" s="85"/>
      <c r="I256" s="74"/>
      <c r="J256" s="74"/>
      <c r="K256" s="74"/>
      <c r="L256" s="74"/>
      <c r="M256" s="74"/>
      <c r="N256" s="74"/>
      <c r="O256" s="74"/>
      <c r="P256" s="74"/>
      <c r="Q256" s="74"/>
      <c r="R256" s="74"/>
      <c r="S256" s="74"/>
      <c r="T256" s="74"/>
      <c r="U256" s="74"/>
      <c r="V256" s="74"/>
      <c r="W256" s="74"/>
      <c r="X256" s="74"/>
      <c r="Y256" s="74"/>
      <c r="Z256" s="74"/>
      <c r="AA256" s="74"/>
      <c r="AB256" s="74"/>
      <c r="AC256" s="74"/>
      <c r="AD256" s="74"/>
      <c r="AE256" s="74"/>
    </row>
    <row r="257" spans="1:31">
      <c r="A257" s="74"/>
      <c r="B257" s="74"/>
      <c r="C257" s="74"/>
      <c r="D257" s="74"/>
      <c r="E257" s="74"/>
      <c r="F257" s="74"/>
      <c r="G257" s="74"/>
      <c r="H257" s="85"/>
      <c r="I257" s="74"/>
      <c r="J257" s="74"/>
      <c r="K257" s="74"/>
      <c r="L257" s="74"/>
      <c r="M257" s="74"/>
      <c r="N257" s="74"/>
      <c r="O257" s="74"/>
      <c r="P257" s="74"/>
      <c r="Q257" s="74"/>
      <c r="R257" s="74"/>
      <c r="S257" s="74"/>
      <c r="T257" s="74"/>
      <c r="U257" s="74"/>
      <c r="V257" s="74"/>
      <c r="W257" s="74"/>
      <c r="X257" s="74"/>
      <c r="Y257" s="74"/>
      <c r="Z257" s="74"/>
      <c r="AA257" s="74"/>
      <c r="AB257" s="74"/>
      <c r="AC257" s="74"/>
      <c r="AD257" s="74"/>
      <c r="AE257" s="74"/>
    </row>
    <row r="258" spans="1:31">
      <c r="A258" s="74"/>
      <c r="B258" s="74"/>
      <c r="C258" s="74"/>
      <c r="D258" s="74"/>
      <c r="E258" s="74"/>
      <c r="F258" s="74"/>
      <c r="G258" s="74"/>
      <c r="H258" s="85"/>
      <c r="I258" s="74"/>
      <c r="J258" s="74"/>
      <c r="K258" s="74"/>
      <c r="L258" s="74"/>
      <c r="M258" s="74"/>
      <c r="N258" s="74"/>
      <c r="O258" s="74"/>
      <c r="P258" s="74"/>
      <c r="Q258" s="74"/>
      <c r="R258" s="74"/>
      <c r="S258" s="74"/>
      <c r="T258" s="74"/>
      <c r="U258" s="74"/>
      <c r="V258" s="74"/>
      <c r="W258" s="74"/>
      <c r="X258" s="74"/>
      <c r="Y258" s="74"/>
      <c r="Z258" s="74"/>
      <c r="AA258" s="74"/>
      <c r="AB258" s="74"/>
      <c r="AC258" s="74"/>
      <c r="AD258" s="74"/>
      <c r="AE258" s="74"/>
    </row>
    <row r="259" spans="1:31">
      <c r="A259" s="74"/>
      <c r="B259" s="74"/>
      <c r="C259" s="74"/>
      <c r="D259" s="74"/>
      <c r="E259" s="74"/>
      <c r="F259" s="74"/>
      <c r="G259" s="74"/>
      <c r="H259" s="85"/>
      <c r="I259" s="74"/>
      <c r="J259" s="74"/>
      <c r="K259" s="74"/>
      <c r="L259" s="74"/>
      <c r="M259" s="74"/>
      <c r="N259" s="74"/>
      <c r="O259" s="74"/>
      <c r="P259" s="74"/>
      <c r="Q259" s="74"/>
      <c r="R259" s="74"/>
      <c r="S259" s="74"/>
      <c r="T259" s="74"/>
      <c r="U259" s="74"/>
      <c r="V259" s="74"/>
      <c r="W259" s="74"/>
      <c r="X259" s="74"/>
      <c r="Y259" s="74"/>
      <c r="Z259" s="74"/>
      <c r="AA259" s="74"/>
      <c r="AB259" s="74"/>
      <c r="AC259" s="74"/>
      <c r="AD259" s="74"/>
      <c r="AE259" s="74"/>
    </row>
    <row r="260" spans="1:31">
      <c r="A260" s="74"/>
      <c r="B260" s="74"/>
      <c r="C260" s="74"/>
      <c r="D260" s="74"/>
      <c r="E260" s="74"/>
      <c r="F260" s="74"/>
      <c r="G260" s="74"/>
      <c r="H260" s="85"/>
      <c r="I260" s="74"/>
      <c r="J260" s="74"/>
      <c r="K260" s="74"/>
      <c r="L260" s="74"/>
      <c r="M260" s="74"/>
      <c r="N260" s="74"/>
      <c r="O260" s="74"/>
      <c r="P260" s="74"/>
      <c r="Q260" s="74"/>
      <c r="R260" s="74"/>
      <c r="S260" s="74"/>
      <c r="T260" s="74"/>
      <c r="U260" s="74"/>
      <c r="V260" s="74"/>
      <c r="W260" s="74"/>
      <c r="X260" s="74"/>
      <c r="Y260" s="74"/>
      <c r="Z260" s="74"/>
      <c r="AA260" s="74"/>
      <c r="AB260" s="74"/>
      <c r="AC260" s="74"/>
      <c r="AD260" s="74"/>
      <c r="AE260" s="74"/>
    </row>
    <row r="261" spans="1:31">
      <c r="A261" s="74"/>
      <c r="B261" s="74"/>
      <c r="C261" s="74"/>
      <c r="D261" s="74"/>
      <c r="E261" s="74"/>
      <c r="F261" s="74"/>
      <c r="G261" s="74"/>
      <c r="H261" s="85"/>
      <c r="I261" s="74"/>
      <c r="J261" s="74"/>
      <c r="K261" s="74"/>
      <c r="L261" s="74"/>
      <c r="M261" s="74"/>
      <c r="N261" s="74"/>
      <c r="O261" s="74"/>
      <c r="P261" s="74"/>
      <c r="Q261" s="74"/>
      <c r="R261" s="74"/>
      <c r="S261" s="74"/>
      <c r="T261" s="74"/>
      <c r="U261" s="74"/>
      <c r="V261" s="74"/>
      <c r="W261" s="74"/>
      <c r="X261" s="74"/>
      <c r="Y261" s="74"/>
      <c r="Z261" s="74"/>
      <c r="AA261" s="74"/>
      <c r="AB261" s="74"/>
      <c r="AC261" s="74"/>
      <c r="AD261" s="74"/>
      <c r="AE261" s="74"/>
    </row>
    <row r="262" spans="1:31">
      <c r="A262" s="74"/>
      <c r="B262" s="74"/>
      <c r="C262" s="74"/>
      <c r="D262" s="74"/>
      <c r="E262" s="74"/>
      <c r="F262" s="74"/>
      <c r="G262" s="74"/>
      <c r="H262" s="85"/>
      <c r="I262" s="74"/>
      <c r="J262" s="74"/>
      <c r="K262" s="74"/>
      <c r="L262" s="74"/>
      <c r="M262" s="74"/>
      <c r="N262" s="74"/>
      <c r="O262" s="74"/>
      <c r="P262" s="74"/>
      <c r="Q262" s="74"/>
      <c r="R262" s="74"/>
      <c r="S262" s="74"/>
      <c r="T262" s="74"/>
      <c r="U262" s="74"/>
      <c r="V262" s="74"/>
      <c r="W262" s="74"/>
      <c r="X262" s="74"/>
      <c r="Y262" s="74"/>
      <c r="Z262" s="74"/>
      <c r="AA262" s="74"/>
      <c r="AB262" s="74"/>
      <c r="AC262" s="74"/>
      <c r="AD262" s="74"/>
      <c r="AE262" s="74"/>
    </row>
    <row r="263" spans="1:31">
      <c r="A263" s="74"/>
      <c r="B263" s="74"/>
      <c r="C263" s="74"/>
      <c r="D263" s="74"/>
      <c r="E263" s="74"/>
      <c r="F263" s="74"/>
      <c r="G263" s="74"/>
      <c r="H263" s="85"/>
      <c r="I263" s="74"/>
      <c r="J263" s="74"/>
      <c r="K263" s="74"/>
      <c r="L263" s="74"/>
      <c r="M263" s="74"/>
      <c r="N263" s="74"/>
      <c r="O263" s="74"/>
      <c r="P263" s="74"/>
      <c r="Q263" s="74"/>
      <c r="R263" s="74"/>
      <c r="S263" s="74"/>
      <c r="T263" s="74"/>
      <c r="U263" s="74"/>
      <c r="V263" s="74"/>
      <c r="W263" s="74"/>
      <c r="X263" s="74"/>
      <c r="Y263" s="74"/>
      <c r="Z263" s="74"/>
      <c r="AA263" s="74"/>
      <c r="AB263" s="74"/>
      <c r="AC263" s="74"/>
      <c r="AD263" s="74"/>
      <c r="AE263" s="74"/>
    </row>
    <row r="264" spans="1:31">
      <c r="A264" s="74"/>
      <c r="B264" s="74"/>
      <c r="C264" s="74"/>
      <c r="D264" s="74"/>
      <c r="E264" s="74"/>
      <c r="F264" s="74"/>
      <c r="G264" s="74"/>
      <c r="H264" s="85"/>
      <c r="I264" s="74"/>
      <c r="J264" s="74"/>
      <c r="K264" s="74"/>
      <c r="L264" s="74"/>
      <c r="M264" s="74"/>
      <c r="N264" s="74"/>
      <c r="O264" s="74"/>
      <c r="P264" s="74"/>
      <c r="Q264" s="74"/>
      <c r="R264" s="74"/>
      <c r="S264" s="74"/>
      <c r="T264" s="74"/>
      <c r="U264" s="74"/>
      <c r="V264" s="74"/>
      <c r="W264" s="74"/>
      <c r="X264" s="74"/>
      <c r="Y264" s="74"/>
      <c r="Z264" s="74"/>
      <c r="AA264" s="74"/>
      <c r="AB264" s="74"/>
      <c r="AC264" s="74"/>
      <c r="AD264" s="74"/>
      <c r="AE264" s="74"/>
    </row>
    <row r="265" spans="1:31">
      <c r="A265" s="74"/>
      <c r="B265" s="74"/>
      <c r="C265" s="74"/>
      <c r="D265" s="74"/>
      <c r="E265" s="74"/>
      <c r="F265" s="74"/>
      <c r="G265" s="74"/>
      <c r="H265" s="85"/>
      <c r="I265" s="74"/>
      <c r="J265" s="74"/>
      <c r="K265" s="74"/>
      <c r="L265" s="74"/>
      <c r="M265" s="74"/>
      <c r="N265" s="74"/>
      <c r="O265" s="74"/>
      <c r="P265" s="74"/>
      <c r="Q265" s="74"/>
      <c r="R265" s="74"/>
      <c r="S265" s="74"/>
      <c r="T265" s="74"/>
      <c r="U265" s="74"/>
      <c r="V265" s="74"/>
      <c r="W265" s="74"/>
      <c r="X265" s="74"/>
      <c r="Y265" s="74"/>
      <c r="Z265" s="74"/>
      <c r="AA265" s="74"/>
      <c r="AB265" s="74"/>
      <c r="AC265" s="74"/>
      <c r="AD265" s="74"/>
      <c r="AE265" s="74"/>
    </row>
    <row r="266" spans="1:31">
      <c r="A266" s="74"/>
      <c r="B266" s="74"/>
      <c r="C266" s="74"/>
      <c r="D266" s="74"/>
      <c r="E266" s="74"/>
      <c r="F266" s="74"/>
      <c r="G266" s="74"/>
      <c r="H266" s="85"/>
      <c r="I266" s="74"/>
      <c r="J266" s="74"/>
      <c r="K266" s="74"/>
      <c r="L266" s="74"/>
      <c r="M266" s="74"/>
      <c r="N266" s="74"/>
      <c r="O266" s="74"/>
      <c r="P266" s="74"/>
      <c r="Q266" s="74"/>
      <c r="R266" s="74"/>
      <c r="S266" s="74"/>
      <c r="T266" s="74"/>
      <c r="U266" s="74"/>
      <c r="V266" s="74"/>
      <c r="W266" s="74"/>
      <c r="X266" s="74"/>
      <c r="Y266" s="74"/>
      <c r="Z266" s="74"/>
      <c r="AA266" s="74"/>
      <c r="AB266" s="74"/>
      <c r="AC266" s="74"/>
      <c r="AD266" s="74"/>
      <c r="AE266" s="74"/>
    </row>
    <row r="267" spans="1:31">
      <c r="A267" s="74"/>
      <c r="B267" s="74"/>
      <c r="C267" s="74"/>
      <c r="D267" s="74"/>
      <c r="E267" s="74"/>
      <c r="F267" s="74"/>
      <c r="G267" s="74"/>
      <c r="H267" s="85"/>
      <c r="I267" s="74"/>
      <c r="J267" s="74"/>
      <c r="K267" s="74"/>
      <c r="L267" s="74"/>
      <c r="M267" s="74"/>
      <c r="N267" s="74"/>
      <c r="O267" s="74"/>
      <c r="P267" s="74"/>
      <c r="Q267" s="74"/>
      <c r="R267" s="74"/>
      <c r="S267" s="74"/>
      <c r="T267" s="74"/>
      <c r="U267" s="74"/>
      <c r="V267" s="74"/>
      <c r="W267" s="74"/>
      <c r="X267" s="74"/>
      <c r="Y267" s="74"/>
      <c r="Z267" s="74"/>
      <c r="AA267" s="74"/>
      <c r="AB267" s="74"/>
      <c r="AC267" s="74"/>
      <c r="AD267" s="74"/>
      <c r="AE267" s="74"/>
    </row>
    <row r="268" spans="1:31">
      <c r="A268" s="74"/>
      <c r="B268" s="74"/>
      <c r="C268" s="74"/>
      <c r="D268" s="74"/>
      <c r="E268" s="74"/>
      <c r="F268" s="74"/>
      <c r="G268" s="74"/>
      <c r="H268" s="85"/>
      <c r="I268" s="74"/>
      <c r="J268" s="74"/>
      <c r="K268" s="74"/>
      <c r="L268" s="74"/>
      <c r="M268" s="74"/>
      <c r="N268" s="74"/>
      <c r="O268" s="74"/>
      <c r="P268" s="74"/>
      <c r="Q268" s="74"/>
      <c r="R268" s="74"/>
      <c r="S268" s="74"/>
      <c r="T268" s="74"/>
      <c r="U268" s="74"/>
      <c r="V268" s="74"/>
      <c r="W268" s="74"/>
      <c r="X268" s="74"/>
      <c r="Y268" s="74"/>
      <c r="Z268" s="74"/>
      <c r="AA268" s="74"/>
      <c r="AB268" s="74"/>
      <c r="AC268" s="74"/>
      <c r="AD268" s="74"/>
      <c r="AE268" s="74"/>
    </row>
    <row r="269" spans="1:31">
      <c r="A269" s="74"/>
      <c r="B269" s="74"/>
      <c r="C269" s="74"/>
      <c r="D269" s="74"/>
      <c r="E269" s="74"/>
      <c r="F269" s="74"/>
      <c r="G269" s="74"/>
      <c r="H269" s="85"/>
      <c r="I269" s="74"/>
      <c r="J269" s="74"/>
      <c r="K269" s="74"/>
      <c r="L269" s="74"/>
      <c r="M269" s="74"/>
      <c r="N269" s="74"/>
      <c r="O269" s="74"/>
      <c r="P269" s="74"/>
      <c r="Q269" s="74"/>
      <c r="R269" s="74"/>
      <c r="S269" s="74"/>
      <c r="T269" s="74"/>
      <c r="U269" s="74"/>
      <c r="V269" s="74"/>
      <c r="W269" s="74"/>
      <c r="X269" s="74"/>
      <c r="Y269" s="74"/>
      <c r="Z269" s="74"/>
      <c r="AA269" s="74"/>
      <c r="AB269" s="74"/>
      <c r="AC269" s="74"/>
      <c r="AD269" s="74"/>
      <c r="AE269" s="74"/>
    </row>
    <row r="270" spans="1:31">
      <c r="A270" s="74"/>
      <c r="B270" s="74"/>
      <c r="C270" s="74"/>
      <c r="D270" s="74"/>
      <c r="E270" s="74"/>
      <c r="F270" s="74"/>
      <c r="G270" s="74"/>
      <c r="H270" s="85"/>
      <c r="I270" s="74"/>
      <c r="J270" s="74"/>
      <c r="K270" s="74"/>
      <c r="L270" s="74"/>
      <c r="M270" s="74"/>
      <c r="N270" s="74"/>
      <c r="O270" s="74"/>
      <c r="P270" s="74"/>
      <c r="Q270" s="74"/>
      <c r="R270" s="74"/>
      <c r="S270" s="74"/>
      <c r="T270" s="74"/>
      <c r="U270" s="74"/>
      <c r="V270" s="74"/>
      <c r="W270" s="74"/>
      <c r="X270" s="74"/>
      <c r="Y270" s="74"/>
      <c r="Z270" s="74"/>
      <c r="AA270" s="74"/>
      <c r="AB270" s="74"/>
      <c r="AC270" s="74"/>
      <c r="AD270" s="74"/>
      <c r="AE270" s="74"/>
    </row>
    <row r="271" spans="1:31">
      <c r="A271" s="74"/>
      <c r="B271" s="74"/>
      <c r="C271" s="74"/>
      <c r="D271" s="74"/>
      <c r="E271" s="74"/>
      <c r="F271" s="74"/>
      <c r="G271" s="74"/>
      <c r="H271" s="85"/>
      <c r="I271" s="74"/>
      <c r="J271" s="74"/>
      <c r="K271" s="74"/>
      <c r="L271" s="74"/>
      <c r="M271" s="74"/>
      <c r="N271" s="74"/>
      <c r="O271" s="74"/>
      <c r="P271" s="74"/>
      <c r="Q271" s="74"/>
      <c r="R271" s="74"/>
      <c r="S271" s="74"/>
      <c r="T271" s="74"/>
      <c r="U271" s="74"/>
      <c r="V271" s="74"/>
      <c r="W271" s="74"/>
      <c r="X271" s="74"/>
      <c r="Y271" s="74"/>
      <c r="Z271" s="74"/>
      <c r="AA271" s="74"/>
      <c r="AB271" s="74"/>
      <c r="AC271" s="74"/>
      <c r="AD271" s="74"/>
      <c r="AE271" s="74"/>
    </row>
    <row r="272" spans="1:31">
      <c r="A272" s="74"/>
      <c r="B272" s="74"/>
      <c r="C272" s="74"/>
      <c r="D272" s="74"/>
      <c r="E272" s="74"/>
      <c r="F272" s="74"/>
      <c r="G272" s="74"/>
      <c r="H272" s="85"/>
      <c r="I272" s="74"/>
      <c r="J272" s="74"/>
      <c r="K272" s="74"/>
      <c r="L272" s="74"/>
      <c r="M272" s="74"/>
      <c r="N272" s="74"/>
      <c r="O272" s="74"/>
      <c r="P272" s="74"/>
      <c r="Q272" s="74"/>
      <c r="R272" s="74"/>
      <c r="S272" s="74"/>
      <c r="T272" s="74"/>
      <c r="U272" s="74"/>
      <c r="V272" s="74"/>
      <c r="W272" s="74"/>
      <c r="X272" s="74"/>
      <c r="Y272" s="74"/>
      <c r="Z272" s="74"/>
      <c r="AA272" s="74"/>
      <c r="AB272" s="74"/>
      <c r="AC272" s="74"/>
      <c r="AD272" s="74"/>
      <c r="AE272" s="74"/>
    </row>
    <row r="273" spans="1:31">
      <c r="A273" s="74"/>
      <c r="B273" s="74"/>
      <c r="C273" s="74"/>
      <c r="D273" s="74"/>
      <c r="E273" s="74"/>
      <c r="F273" s="74"/>
      <c r="G273" s="74"/>
      <c r="H273" s="85"/>
      <c r="I273" s="74"/>
      <c r="J273" s="74"/>
      <c r="K273" s="74"/>
      <c r="L273" s="74"/>
      <c r="M273" s="74"/>
      <c r="N273" s="74"/>
      <c r="O273" s="74"/>
      <c r="P273" s="74"/>
      <c r="Q273" s="74"/>
      <c r="R273" s="74"/>
      <c r="S273" s="74"/>
      <c r="T273" s="74"/>
      <c r="U273" s="74"/>
      <c r="V273" s="74"/>
      <c r="W273" s="74"/>
      <c r="X273" s="74"/>
      <c r="Y273" s="74"/>
      <c r="Z273" s="74"/>
      <c r="AA273" s="74"/>
      <c r="AB273" s="74"/>
      <c r="AC273" s="74"/>
      <c r="AD273" s="74"/>
      <c r="AE273" s="74"/>
    </row>
    <row r="274" spans="1:31">
      <c r="A274" s="74"/>
      <c r="B274" s="74"/>
      <c r="C274" s="74"/>
      <c r="D274" s="74"/>
      <c r="E274" s="74"/>
      <c r="F274" s="74"/>
      <c r="G274" s="74"/>
      <c r="H274" s="85"/>
      <c r="I274" s="74"/>
      <c r="J274" s="74"/>
      <c r="K274" s="74"/>
      <c r="L274" s="74"/>
      <c r="M274" s="74"/>
      <c r="N274" s="74"/>
      <c r="O274" s="74"/>
      <c r="P274" s="74"/>
      <c r="Q274" s="74"/>
      <c r="R274" s="74"/>
      <c r="S274" s="74"/>
      <c r="T274" s="74"/>
      <c r="U274" s="74"/>
      <c r="V274" s="74"/>
      <c r="W274" s="74"/>
      <c r="X274" s="74"/>
      <c r="Y274" s="74"/>
      <c r="Z274" s="74"/>
      <c r="AA274" s="74"/>
      <c r="AB274" s="74"/>
      <c r="AC274" s="74"/>
      <c r="AD274" s="74"/>
      <c r="AE274" s="74"/>
    </row>
    <row r="275" spans="1:31">
      <c r="A275" s="74"/>
      <c r="B275" s="74"/>
      <c r="C275" s="74"/>
      <c r="D275" s="74"/>
      <c r="E275" s="74"/>
      <c r="F275" s="74"/>
      <c r="G275" s="74"/>
      <c r="H275" s="85"/>
      <c r="I275" s="74"/>
      <c r="J275" s="74"/>
      <c r="K275" s="74"/>
      <c r="L275" s="74"/>
      <c r="M275" s="74"/>
      <c r="N275" s="74"/>
      <c r="O275" s="74"/>
      <c r="P275" s="74"/>
      <c r="Q275" s="74"/>
      <c r="R275" s="74"/>
      <c r="S275" s="74"/>
      <c r="T275" s="74"/>
      <c r="U275" s="74"/>
      <c r="V275" s="74"/>
      <c r="W275" s="74"/>
      <c r="X275" s="74"/>
      <c r="Y275" s="74"/>
      <c r="Z275" s="74"/>
      <c r="AA275" s="74"/>
      <c r="AB275" s="74"/>
      <c r="AC275" s="74"/>
      <c r="AD275" s="74"/>
      <c r="AE275" s="74"/>
    </row>
    <row r="276" spans="1:31">
      <c r="A276" s="74"/>
      <c r="B276" s="74"/>
      <c r="C276" s="74"/>
      <c r="D276" s="74"/>
      <c r="E276" s="74"/>
      <c r="F276" s="74"/>
      <c r="G276" s="74"/>
      <c r="H276" s="85"/>
      <c r="I276" s="74"/>
      <c r="J276" s="74"/>
      <c r="K276" s="74"/>
      <c r="L276" s="74"/>
      <c r="M276" s="74"/>
      <c r="N276" s="74"/>
      <c r="O276" s="74"/>
      <c r="P276" s="74"/>
      <c r="Q276" s="74"/>
      <c r="R276" s="74"/>
      <c r="S276" s="74"/>
      <c r="T276" s="74"/>
      <c r="U276" s="74"/>
      <c r="V276" s="74"/>
      <c r="W276" s="74"/>
      <c r="X276" s="74"/>
      <c r="Y276" s="74"/>
      <c r="Z276" s="74"/>
      <c r="AA276" s="74"/>
      <c r="AB276" s="74"/>
      <c r="AC276" s="74"/>
      <c r="AD276" s="74"/>
      <c r="AE276" s="74"/>
    </row>
    <row r="277" spans="1:31">
      <c r="A277" s="74"/>
      <c r="B277" s="74"/>
      <c r="C277" s="74"/>
      <c r="D277" s="74"/>
      <c r="E277" s="74"/>
      <c r="F277" s="74"/>
      <c r="G277" s="74"/>
      <c r="H277" s="85"/>
      <c r="I277" s="74"/>
      <c r="J277" s="74"/>
      <c r="K277" s="74"/>
      <c r="L277" s="74"/>
      <c r="M277" s="74"/>
      <c r="N277" s="74"/>
      <c r="O277" s="74"/>
      <c r="P277" s="74"/>
      <c r="Q277" s="74"/>
      <c r="R277" s="74"/>
      <c r="S277" s="74"/>
      <c r="T277" s="74"/>
      <c r="U277" s="74"/>
      <c r="V277" s="74"/>
      <c r="W277" s="74"/>
      <c r="X277" s="74"/>
      <c r="Y277" s="74"/>
      <c r="Z277" s="74"/>
      <c r="AA277" s="74"/>
      <c r="AB277" s="74"/>
      <c r="AC277" s="74"/>
      <c r="AD277" s="74"/>
      <c r="AE277" s="74"/>
    </row>
    <row r="278" spans="1:31">
      <c r="A278" s="74"/>
      <c r="B278" s="74"/>
      <c r="C278" s="74"/>
      <c r="D278" s="74"/>
      <c r="E278" s="74"/>
      <c r="F278" s="74"/>
      <c r="G278" s="74"/>
      <c r="H278" s="85"/>
      <c r="I278" s="74"/>
      <c r="J278" s="74"/>
      <c r="K278" s="74"/>
      <c r="L278" s="74"/>
      <c r="M278" s="74"/>
      <c r="N278" s="74"/>
      <c r="O278" s="74"/>
      <c r="P278" s="74"/>
      <c r="Q278" s="74"/>
      <c r="R278" s="74"/>
      <c r="S278" s="74"/>
      <c r="T278" s="74"/>
      <c r="U278" s="74"/>
      <c r="V278" s="74"/>
      <c r="W278" s="74"/>
      <c r="X278" s="74"/>
      <c r="Y278" s="74"/>
      <c r="Z278" s="74"/>
      <c r="AA278" s="74"/>
      <c r="AB278" s="74"/>
      <c r="AC278" s="74"/>
      <c r="AD278" s="74"/>
      <c r="AE278" s="74"/>
    </row>
    <row r="279" spans="1:31">
      <c r="A279" s="74"/>
      <c r="B279" s="74"/>
      <c r="C279" s="74"/>
      <c r="D279" s="74"/>
      <c r="E279" s="74"/>
      <c r="F279" s="74"/>
      <c r="G279" s="74"/>
      <c r="H279" s="85"/>
      <c r="I279" s="74"/>
      <c r="J279" s="74"/>
      <c r="K279" s="74"/>
      <c r="L279" s="74"/>
      <c r="M279" s="74"/>
      <c r="N279" s="74"/>
      <c r="O279" s="74"/>
      <c r="P279" s="74"/>
      <c r="Q279" s="74"/>
      <c r="R279" s="74"/>
      <c r="S279" s="74"/>
      <c r="T279" s="74"/>
      <c r="U279" s="74"/>
      <c r="V279" s="74"/>
      <c r="W279" s="74"/>
      <c r="X279" s="74"/>
      <c r="Y279" s="74"/>
      <c r="Z279" s="74"/>
      <c r="AA279" s="74"/>
      <c r="AB279" s="74"/>
      <c r="AC279" s="74"/>
      <c r="AD279" s="74"/>
      <c r="AE279" s="74"/>
    </row>
    <row r="280" spans="1:31">
      <c r="A280" s="74"/>
      <c r="B280" s="74"/>
      <c r="C280" s="74"/>
      <c r="D280" s="74"/>
      <c r="E280" s="74"/>
      <c r="F280" s="74"/>
      <c r="G280" s="74"/>
      <c r="H280" s="85"/>
      <c r="I280" s="74"/>
      <c r="J280" s="74"/>
      <c r="K280" s="74"/>
      <c r="L280" s="74"/>
      <c r="M280" s="74"/>
      <c r="N280" s="74"/>
      <c r="O280" s="74"/>
      <c r="P280" s="74"/>
      <c r="Q280" s="74"/>
      <c r="R280" s="74"/>
      <c r="S280" s="74"/>
      <c r="T280" s="74"/>
      <c r="U280" s="74"/>
      <c r="V280" s="74"/>
      <c r="W280" s="74"/>
      <c r="X280" s="74"/>
      <c r="Y280" s="74"/>
      <c r="Z280" s="74"/>
      <c r="AA280" s="74"/>
      <c r="AB280" s="74"/>
      <c r="AC280" s="74"/>
      <c r="AD280" s="74"/>
      <c r="AE280" s="74"/>
    </row>
    <row r="281" spans="1:31">
      <c r="A281" s="74"/>
      <c r="B281" s="74"/>
      <c r="C281" s="74"/>
      <c r="D281" s="74"/>
      <c r="E281" s="74"/>
      <c r="F281" s="74"/>
      <c r="G281" s="74"/>
      <c r="H281" s="85"/>
      <c r="I281" s="74"/>
      <c r="J281" s="74"/>
      <c r="K281" s="74"/>
      <c r="L281" s="74"/>
      <c r="M281" s="74"/>
      <c r="N281" s="74"/>
      <c r="O281" s="74"/>
      <c r="P281" s="74"/>
      <c r="Q281" s="74"/>
      <c r="R281" s="74"/>
      <c r="S281" s="74"/>
      <c r="T281" s="74"/>
      <c r="U281" s="74"/>
      <c r="V281" s="74"/>
      <c r="W281" s="74"/>
      <c r="X281" s="74"/>
      <c r="Y281" s="74"/>
      <c r="Z281" s="74"/>
      <c r="AA281" s="74"/>
      <c r="AB281" s="74"/>
      <c r="AC281" s="74"/>
      <c r="AD281" s="74"/>
      <c r="AE281" s="74"/>
    </row>
    <row r="282" spans="1:31">
      <c r="A282" s="74"/>
      <c r="B282" s="74"/>
      <c r="C282" s="74"/>
      <c r="D282" s="74"/>
      <c r="E282" s="74"/>
      <c r="F282" s="74"/>
      <c r="G282" s="74"/>
      <c r="H282" s="85"/>
      <c r="I282" s="74"/>
      <c r="J282" s="74"/>
      <c r="K282" s="74"/>
      <c r="L282" s="74"/>
      <c r="M282" s="74"/>
      <c r="N282" s="74"/>
      <c r="O282" s="74"/>
      <c r="P282" s="74"/>
      <c r="Q282" s="74"/>
      <c r="R282" s="74"/>
      <c r="S282" s="74"/>
      <c r="T282" s="74"/>
      <c r="U282" s="74"/>
      <c r="V282" s="74"/>
      <c r="W282" s="74"/>
      <c r="X282" s="74"/>
      <c r="Y282" s="74"/>
      <c r="Z282" s="74"/>
      <c r="AA282" s="74"/>
      <c r="AB282" s="74"/>
      <c r="AC282" s="74"/>
      <c r="AD282" s="74"/>
      <c r="AE282" s="74"/>
    </row>
    <row r="283" spans="1:31">
      <c r="A283" s="74"/>
      <c r="B283" s="74"/>
      <c r="C283" s="74"/>
      <c r="D283" s="74"/>
      <c r="E283" s="74"/>
      <c r="F283" s="74"/>
      <c r="G283" s="74"/>
      <c r="H283" s="85"/>
      <c r="I283" s="74"/>
      <c r="J283" s="74"/>
      <c r="K283" s="74"/>
      <c r="L283" s="74"/>
      <c r="M283" s="74"/>
      <c r="N283" s="74"/>
      <c r="O283" s="74"/>
      <c r="P283" s="74"/>
      <c r="Q283" s="74"/>
      <c r="R283" s="74"/>
      <c r="S283" s="74"/>
      <c r="T283" s="74"/>
      <c r="U283" s="74"/>
      <c r="V283" s="74"/>
      <c r="W283" s="74"/>
      <c r="X283" s="74"/>
      <c r="Y283" s="74"/>
      <c r="Z283" s="74"/>
      <c r="AA283" s="74"/>
      <c r="AB283" s="74"/>
      <c r="AC283" s="74"/>
      <c r="AD283" s="74"/>
      <c r="AE283" s="74"/>
    </row>
    <row r="284" spans="1:31">
      <c r="A284" s="74"/>
      <c r="B284" s="74"/>
      <c r="C284" s="74"/>
      <c r="D284" s="74"/>
      <c r="E284" s="74"/>
      <c r="F284" s="74"/>
      <c r="G284" s="74"/>
      <c r="H284" s="85"/>
      <c r="I284" s="74"/>
      <c r="J284" s="74"/>
      <c r="K284" s="74"/>
      <c r="L284" s="74"/>
      <c r="M284" s="74"/>
      <c r="N284" s="74"/>
      <c r="O284" s="74"/>
      <c r="P284" s="74"/>
      <c r="Q284" s="74"/>
      <c r="R284" s="74"/>
      <c r="S284" s="74"/>
      <c r="T284" s="74"/>
      <c r="U284" s="74"/>
      <c r="V284" s="74"/>
      <c r="W284" s="74"/>
      <c r="X284" s="74"/>
      <c r="Y284" s="74"/>
      <c r="Z284" s="74"/>
      <c r="AA284" s="74"/>
      <c r="AB284" s="74"/>
      <c r="AC284" s="74"/>
      <c r="AD284" s="74"/>
      <c r="AE284" s="74"/>
    </row>
    <row r="285" spans="1:31">
      <c r="A285" s="74"/>
      <c r="B285" s="74"/>
      <c r="C285" s="74"/>
      <c r="D285" s="74"/>
      <c r="E285" s="74"/>
      <c r="F285" s="74"/>
      <c r="G285" s="74"/>
      <c r="H285" s="85"/>
      <c r="I285" s="74"/>
      <c r="J285" s="74"/>
      <c r="K285" s="74"/>
      <c r="L285" s="74"/>
      <c r="M285" s="74"/>
      <c r="N285" s="74"/>
      <c r="O285" s="74"/>
      <c r="P285" s="74"/>
      <c r="Q285" s="74"/>
      <c r="R285" s="74"/>
      <c r="S285" s="74"/>
      <c r="T285" s="74"/>
      <c r="U285" s="74"/>
      <c r="V285" s="74"/>
      <c r="W285" s="74"/>
      <c r="X285" s="74"/>
      <c r="Y285" s="74"/>
      <c r="Z285" s="74"/>
      <c r="AA285" s="74"/>
      <c r="AB285" s="74"/>
      <c r="AC285" s="74"/>
      <c r="AD285" s="74"/>
      <c r="AE285" s="74"/>
    </row>
    <row r="286" spans="1:31">
      <c r="A286" s="74"/>
      <c r="B286" s="74"/>
      <c r="C286" s="74"/>
      <c r="D286" s="74"/>
      <c r="E286" s="74"/>
      <c r="F286" s="74"/>
      <c r="G286" s="74"/>
      <c r="H286" s="85"/>
      <c r="I286" s="74"/>
      <c r="J286" s="74"/>
      <c r="K286" s="74"/>
      <c r="L286" s="74"/>
      <c r="M286" s="74"/>
      <c r="N286" s="74"/>
      <c r="O286" s="74"/>
      <c r="P286" s="74"/>
      <c r="Q286" s="74"/>
      <c r="R286" s="74"/>
      <c r="S286" s="74"/>
      <c r="T286" s="74"/>
      <c r="U286" s="74"/>
      <c r="V286" s="74"/>
      <c r="W286" s="74"/>
      <c r="X286" s="74"/>
      <c r="Y286" s="74"/>
      <c r="Z286" s="74"/>
      <c r="AA286" s="74"/>
      <c r="AB286" s="74"/>
      <c r="AC286" s="74"/>
      <c r="AD286" s="74"/>
      <c r="AE286" s="74"/>
    </row>
    <row r="287" spans="1:31">
      <c r="A287" s="74"/>
      <c r="B287" s="74"/>
      <c r="C287" s="74"/>
      <c r="D287" s="74"/>
      <c r="E287" s="74"/>
      <c r="F287" s="74"/>
      <c r="G287" s="74"/>
      <c r="H287" s="85"/>
      <c r="I287" s="74"/>
      <c r="J287" s="74"/>
      <c r="K287" s="74"/>
      <c r="L287" s="74"/>
      <c r="M287" s="74"/>
      <c r="N287" s="74"/>
      <c r="O287" s="74"/>
      <c r="P287" s="74"/>
      <c r="Q287" s="74"/>
      <c r="R287" s="74"/>
      <c r="S287" s="74"/>
      <c r="T287" s="74"/>
      <c r="U287" s="74"/>
      <c r="V287" s="74"/>
      <c r="W287" s="74"/>
      <c r="X287" s="74"/>
      <c r="Y287" s="74"/>
      <c r="Z287" s="74"/>
      <c r="AA287" s="74"/>
      <c r="AB287" s="74"/>
      <c r="AC287" s="74"/>
      <c r="AD287" s="74"/>
      <c r="AE287" s="74"/>
    </row>
    <row r="288" spans="1:31">
      <c r="A288" s="74"/>
      <c r="B288" s="74"/>
      <c r="C288" s="74"/>
      <c r="D288" s="74"/>
      <c r="E288" s="74"/>
      <c r="F288" s="74"/>
      <c r="G288" s="74"/>
      <c r="H288" s="85"/>
      <c r="I288" s="74"/>
      <c r="J288" s="74"/>
      <c r="K288" s="74"/>
      <c r="L288" s="74"/>
      <c r="M288" s="74"/>
      <c r="N288" s="74"/>
      <c r="O288" s="74"/>
      <c r="P288" s="74"/>
      <c r="Q288" s="74"/>
      <c r="R288" s="74"/>
      <c r="S288" s="74"/>
      <c r="T288" s="74"/>
      <c r="U288" s="74"/>
      <c r="V288" s="74"/>
      <c r="W288" s="74"/>
      <c r="X288" s="74"/>
      <c r="Y288" s="74"/>
      <c r="Z288" s="74"/>
      <c r="AA288" s="74"/>
      <c r="AB288" s="74"/>
      <c r="AC288" s="74"/>
      <c r="AD288" s="74"/>
      <c r="AE288" s="74"/>
    </row>
    <row r="289" spans="1:31">
      <c r="A289" s="74"/>
      <c r="B289" s="74"/>
      <c r="C289" s="74"/>
      <c r="D289" s="74"/>
      <c r="E289" s="74"/>
      <c r="F289" s="74"/>
      <c r="G289" s="74"/>
      <c r="H289" s="85"/>
      <c r="I289" s="74"/>
      <c r="J289" s="74"/>
      <c r="K289" s="74"/>
      <c r="L289" s="74"/>
      <c r="M289" s="74"/>
      <c r="N289" s="74"/>
      <c r="O289" s="74"/>
      <c r="P289" s="74"/>
      <c r="Q289" s="74"/>
      <c r="R289" s="74"/>
      <c r="S289" s="74"/>
      <c r="T289" s="74"/>
      <c r="U289" s="74"/>
      <c r="V289" s="74"/>
      <c r="W289" s="74"/>
      <c r="X289" s="74"/>
      <c r="Y289" s="74"/>
      <c r="Z289" s="74"/>
      <c r="AA289" s="74"/>
      <c r="AB289" s="74"/>
      <c r="AC289" s="74"/>
      <c r="AD289" s="74"/>
      <c r="AE289" s="74"/>
    </row>
    <row r="290" spans="1:31">
      <c r="A290" s="74"/>
      <c r="B290" s="74"/>
      <c r="C290" s="74"/>
      <c r="D290" s="74"/>
      <c r="E290" s="74"/>
      <c r="F290" s="74"/>
      <c r="G290" s="74"/>
      <c r="H290" s="85"/>
      <c r="I290" s="74"/>
      <c r="J290" s="74"/>
      <c r="K290" s="74"/>
      <c r="L290" s="74"/>
      <c r="M290" s="74"/>
      <c r="N290" s="74"/>
      <c r="O290" s="74"/>
      <c r="P290" s="74"/>
      <c r="Q290" s="74"/>
      <c r="R290" s="74"/>
      <c r="S290" s="74"/>
      <c r="T290" s="74"/>
      <c r="U290" s="74"/>
      <c r="V290" s="74"/>
      <c r="W290" s="74"/>
      <c r="X290" s="74"/>
      <c r="Y290" s="74"/>
      <c r="Z290" s="74"/>
      <c r="AA290" s="74"/>
      <c r="AB290" s="74"/>
      <c r="AC290" s="74"/>
      <c r="AD290" s="74"/>
      <c r="AE290" s="74"/>
    </row>
    <row r="291" spans="1:31">
      <c r="A291" s="74"/>
      <c r="B291" s="74"/>
      <c r="C291" s="74"/>
      <c r="D291" s="74"/>
      <c r="E291" s="74"/>
      <c r="F291" s="74"/>
      <c r="G291" s="74"/>
      <c r="H291" s="85"/>
      <c r="I291" s="74"/>
      <c r="J291" s="74"/>
      <c r="K291" s="74"/>
      <c r="L291" s="74"/>
      <c r="M291" s="74"/>
      <c r="N291" s="74"/>
      <c r="O291" s="74"/>
      <c r="P291" s="74"/>
      <c r="Q291" s="74"/>
      <c r="R291" s="74"/>
      <c r="S291" s="74"/>
      <c r="T291" s="74"/>
      <c r="U291" s="74"/>
      <c r="V291" s="74"/>
      <c r="W291" s="74"/>
      <c r="X291" s="74"/>
      <c r="Y291" s="74"/>
      <c r="Z291" s="74"/>
      <c r="AA291" s="74"/>
      <c r="AB291" s="74"/>
      <c r="AC291" s="74"/>
      <c r="AD291" s="74"/>
      <c r="AE291" s="74"/>
    </row>
    <row r="292" spans="1:31">
      <c r="A292" s="74"/>
      <c r="B292" s="74"/>
      <c r="C292" s="74"/>
      <c r="D292" s="74"/>
      <c r="E292" s="74"/>
      <c r="F292" s="74"/>
      <c r="G292" s="74"/>
      <c r="H292" s="85"/>
      <c r="I292" s="74"/>
      <c r="J292" s="74"/>
      <c r="K292" s="74"/>
      <c r="L292" s="74"/>
      <c r="M292" s="74"/>
      <c r="N292" s="74"/>
      <c r="O292" s="74"/>
      <c r="P292" s="74"/>
      <c r="Q292" s="74"/>
      <c r="R292" s="74"/>
      <c r="S292" s="74"/>
      <c r="T292" s="74"/>
      <c r="U292" s="74"/>
      <c r="V292" s="74"/>
      <c r="W292" s="74"/>
      <c r="X292" s="74"/>
      <c r="Y292" s="74"/>
      <c r="Z292" s="74"/>
      <c r="AA292" s="74"/>
      <c r="AB292" s="74"/>
      <c r="AC292" s="74"/>
      <c r="AD292" s="74"/>
      <c r="AE292" s="74"/>
    </row>
    <row r="293" spans="1:31">
      <c r="A293" s="74"/>
      <c r="B293" s="74"/>
      <c r="C293" s="74"/>
      <c r="D293" s="74"/>
      <c r="E293" s="74"/>
      <c r="F293" s="74"/>
      <c r="G293" s="74"/>
      <c r="H293" s="85"/>
      <c r="I293" s="74"/>
      <c r="J293" s="74"/>
      <c r="K293" s="74"/>
      <c r="L293" s="74"/>
      <c r="M293" s="74"/>
      <c r="N293" s="74"/>
      <c r="O293" s="74"/>
      <c r="P293" s="74"/>
      <c r="Q293" s="74"/>
      <c r="R293" s="74"/>
      <c r="S293" s="74"/>
      <c r="T293" s="74"/>
      <c r="U293" s="74"/>
      <c r="V293" s="74"/>
      <c r="W293" s="74"/>
      <c r="X293" s="74"/>
      <c r="Y293" s="74"/>
      <c r="Z293" s="74"/>
      <c r="AA293" s="74"/>
      <c r="AB293" s="74"/>
      <c r="AC293" s="74"/>
      <c r="AD293" s="74"/>
      <c r="AE293" s="74"/>
    </row>
    <row r="294" spans="1:31">
      <c r="A294" s="74"/>
      <c r="B294" s="74"/>
      <c r="C294" s="74"/>
      <c r="D294" s="74"/>
      <c r="E294" s="74"/>
      <c r="F294" s="74"/>
      <c r="G294" s="74"/>
      <c r="H294" s="85"/>
      <c r="I294" s="74"/>
      <c r="J294" s="74"/>
      <c r="K294" s="74"/>
      <c r="L294" s="74"/>
      <c r="M294" s="74"/>
      <c r="N294" s="74"/>
      <c r="O294" s="74"/>
      <c r="P294" s="74"/>
      <c r="Q294" s="74"/>
      <c r="R294" s="74"/>
      <c r="S294" s="74"/>
      <c r="T294" s="74"/>
      <c r="U294" s="74"/>
      <c r="V294" s="74"/>
      <c r="W294" s="74"/>
      <c r="X294" s="74"/>
      <c r="Y294" s="74"/>
      <c r="Z294" s="74"/>
      <c r="AA294" s="74"/>
      <c r="AB294" s="74"/>
      <c r="AC294" s="74"/>
      <c r="AD294" s="74"/>
      <c r="AE294" s="74"/>
    </row>
    <row r="295" spans="1:31">
      <c r="A295" s="74"/>
      <c r="B295" s="74"/>
      <c r="C295" s="74"/>
      <c r="D295" s="74"/>
      <c r="E295" s="74"/>
      <c r="F295" s="74"/>
      <c r="G295" s="74"/>
      <c r="H295" s="85"/>
      <c r="I295" s="74"/>
      <c r="J295" s="74"/>
      <c r="K295" s="74"/>
      <c r="L295" s="74"/>
      <c r="M295" s="74"/>
      <c r="N295" s="74"/>
      <c r="O295" s="74"/>
      <c r="P295" s="74"/>
      <c r="Q295" s="74"/>
      <c r="R295" s="74"/>
      <c r="S295" s="74"/>
      <c r="T295" s="74"/>
      <c r="U295" s="74"/>
      <c r="V295" s="74"/>
      <c r="W295" s="74"/>
      <c r="X295" s="74"/>
      <c r="Y295" s="74"/>
      <c r="Z295" s="74"/>
      <c r="AA295" s="74"/>
      <c r="AB295" s="74"/>
      <c r="AC295" s="74"/>
      <c r="AD295" s="74"/>
      <c r="AE295" s="74"/>
    </row>
    <row r="296" spans="1:31">
      <c r="A296" s="74"/>
      <c r="B296" s="74"/>
      <c r="C296" s="74"/>
      <c r="D296" s="74"/>
      <c r="E296" s="74"/>
      <c r="F296" s="74"/>
      <c r="G296" s="74"/>
      <c r="H296" s="85"/>
      <c r="I296" s="74"/>
      <c r="J296" s="74"/>
      <c r="K296" s="74"/>
      <c r="L296" s="74"/>
      <c r="M296" s="74"/>
      <c r="N296" s="74"/>
      <c r="O296" s="74"/>
      <c r="P296" s="74"/>
      <c r="Q296" s="74"/>
      <c r="R296" s="74"/>
      <c r="S296" s="74"/>
      <c r="T296" s="74"/>
      <c r="U296" s="74"/>
      <c r="V296" s="74"/>
      <c r="W296" s="74"/>
      <c r="X296" s="74"/>
      <c r="Y296" s="74"/>
      <c r="Z296" s="74"/>
      <c r="AA296" s="74"/>
      <c r="AB296" s="74"/>
      <c r="AC296" s="74"/>
      <c r="AD296" s="74"/>
      <c r="AE296" s="74"/>
    </row>
    <row r="297" spans="1:31">
      <c r="A297" s="74"/>
      <c r="B297" s="74"/>
      <c r="C297" s="74"/>
      <c r="D297" s="74"/>
      <c r="E297" s="74"/>
      <c r="F297" s="74"/>
      <c r="G297" s="74"/>
      <c r="H297" s="85"/>
      <c r="I297" s="74"/>
      <c r="J297" s="74"/>
      <c r="K297" s="74"/>
      <c r="L297" s="74"/>
      <c r="M297" s="74"/>
      <c r="N297" s="74"/>
      <c r="O297" s="74"/>
      <c r="P297" s="74"/>
      <c r="Q297" s="74"/>
      <c r="R297" s="74"/>
      <c r="S297" s="74"/>
      <c r="T297" s="74"/>
      <c r="U297" s="74"/>
      <c r="V297" s="74"/>
      <c r="W297" s="74"/>
      <c r="X297" s="74"/>
      <c r="Y297" s="74"/>
      <c r="Z297" s="74"/>
      <c r="AA297" s="74"/>
      <c r="AB297" s="74"/>
      <c r="AC297" s="74"/>
      <c r="AD297" s="74"/>
      <c r="AE297" s="74"/>
    </row>
    <row r="298" spans="1:31">
      <c r="A298" s="74"/>
      <c r="B298" s="74"/>
      <c r="C298" s="74"/>
      <c r="D298" s="74"/>
      <c r="E298" s="74"/>
      <c r="F298" s="74"/>
      <c r="G298" s="74"/>
      <c r="H298" s="85"/>
      <c r="I298" s="74"/>
      <c r="J298" s="74"/>
      <c r="K298" s="74"/>
      <c r="L298" s="74"/>
      <c r="M298" s="74"/>
      <c r="N298" s="74"/>
      <c r="O298" s="74"/>
      <c r="P298" s="74"/>
      <c r="Q298" s="74"/>
      <c r="R298" s="74"/>
      <c r="S298" s="74"/>
      <c r="T298" s="74"/>
      <c r="U298" s="74"/>
      <c r="V298" s="74"/>
      <c r="W298" s="74"/>
      <c r="X298" s="74"/>
      <c r="Y298" s="74"/>
      <c r="Z298" s="74"/>
      <c r="AA298" s="74"/>
      <c r="AB298" s="74"/>
      <c r="AC298" s="74"/>
      <c r="AD298" s="74"/>
      <c r="AE298" s="74"/>
    </row>
    <row r="299" spans="1:31">
      <c r="A299" s="74"/>
      <c r="B299" s="74"/>
      <c r="C299" s="74"/>
      <c r="D299" s="74"/>
      <c r="E299" s="74"/>
      <c r="F299" s="74"/>
      <c r="G299" s="74"/>
      <c r="H299" s="85"/>
      <c r="I299" s="74"/>
      <c r="J299" s="74"/>
      <c r="K299" s="74"/>
      <c r="L299" s="74"/>
      <c r="M299" s="74"/>
      <c r="N299" s="74"/>
      <c r="O299" s="74"/>
      <c r="P299" s="74"/>
      <c r="Q299" s="74"/>
      <c r="R299" s="74"/>
      <c r="S299" s="74"/>
      <c r="T299" s="74"/>
      <c r="U299" s="74"/>
      <c r="V299" s="74"/>
      <c r="W299" s="74"/>
      <c r="X299" s="74"/>
      <c r="Y299" s="74"/>
      <c r="Z299" s="74"/>
      <c r="AA299" s="74"/>
      <c r="AB299" s="74"/>
      <c r="AC299" s="74"/>
      <c r="AD299" s="74"/>
      <c r="AE299" s="74"/>
    </row>
    <row r="300" spans="1:31">
      <c r="A300" s="74"/>
      <c r="B300" s="74"/>
      <c r="C300" s="74"/>
      <c r="D300" s="74"/>
      <c r="E300" s="74"/>
      <c r="F300" s="74"/>
      <c r="G300" s="74"/>
      <c r="H300" s="85"/>
      <c r="I300" s="74"/>
      <c r="J300" s="74"/>
      <c r="K300" s="74"/>
      <c r="L300" s="74"/>
      <c r="M300" s="74"/>
      <c r="N300" s="74"/>
      <c r="O300" s="74"/>
      <c r="P300" s="74"/>
      <c r="Q300" s="74"/>
      <c r="R300" s="74"/>
      <c r="S300" s="74"/>
      <c r="T300" s="74"/>
      <c r="U300" s="74"/>
      <c r="V300" s="74"/>
      <c r="W300" s="74"/>
      <c r="X300" s="74"/>
      <c r="Y300" s="74"/>
      <c r="Z300" s="74"/>
      <c r="AA300" s="74"/>
      <c r="AB300" s="74"/>
      <c r="AC300" s="74"/>
      <c r="AD300" s="74"/>
      <c r="AE300" s="74"/>
    </row>
    <row r="301" spans="1:31">
      <c r="A301" s="74"/>
      <c r="B301" s="74"/>
      <c r="C301" s="74"/>
      <c r="D301" s="74"/>
      <c r="E301" s="74"/>
      <c r="F301" s="74"/>
      <c r="G301" s="74"/>
      <c r="H301" s="85"/>
      <c r="I301" s="74"/>
      <c r="J301" s="74"/>
      <c r="K301" s="74"/>
      <c r="L301" s="74"/>
      <c r="M301" s="74"/>
      <c r="N301" s="74"/>
      <c r="O301" s="74"/>
      <c r="P301" s="74"/>
      <c r="Q301" s="74"/>
      <c r="R301" s="74"/>
      <c r="S301" s="74"/>
      <c r="T301" s="74"/>
      <c r="U301" s="74"/>
      <c r="V301" s="74"/>
      <c r="W301" s="74"/>
      <c r="X301" s="74"/>
      <c r="Y301" s="74"/>
      <c r="Z301" s="74"/>
      <c r="AA301" s="74"/>
      <c r="AB301" s="74"/>
      <c r="AC301" s="74"/>
      <c r="AD301" s="74"/>
      <c r="AE301" s="74"/>
    </row>
    <row r="302" spans="1:31">
      <c r="A302" s="74"/>
      <c r="B302" s="74"/>
      <c r="C302" s="74"/>
      <c r="D302" s="74"/>
      <c r="E302" s="74"/>
      <c r="F302" s="74"/>
      <c r="G302" s="74"/>
      <c r="H302" s="85"/>
      <c r="I302" s="74"/>
      <c r="J302" s="74"/>
      <c r="K302" s="74"/>
      <c r="L302" s="74"/>
      <c r="M302" s="74"/>
      <c r="N302" s="74"/>
      <c r="O302" s="74"/>
      <c r="P302" s="74"/>
      <c r="Q302" s="74"/>
      <c r="R302" s="74"/>
      <c r="S302" s="74"/>
      <c r="T302" s="74"/>
      <c r="U302" s="74"/>
      <c r="V302" s="74"/>
      <c r="W302" s="74"/>
      <c r="X302" s="74"/>
      <c r="Y302" s="74"/>
      <c r="Z302" s="74"/>
      <c r="AA302" s="74"/>
      <c r="AB302" s="74"/>
      <c r="AC302" s="74"/>
      <c r="AD302" s="74"/>
      <c r="AE302" s="74"/>
    </row>
    <row r="303" spans="1:31">
      <c r="A303" s="74"/>
      <c r="B303" s="74"/>
      <c r="C303" s="74"/>
      <c r="D303" s="74"/>
      <c r="E303" s="74"/>
      <c r="F303" s="74"/>
      <c r="G303" s="74"/>
      <c r="H303" s="85"/>
      <c r="I303" s="74"/>
      <c r="J303" s="74"/>
      <c r="K303" s="74"/>
      <c r="L303" s="74"/>
      <c r="M303" s="74"/>
      <c r="N303" s="74"/>
      <c r="O303" s="74"/>
      <c r="P303" s="74"/>
      <c r="Q303" s="74"/>
      <c r="R303" s="74"/>
      <c r="S303" s="74"/>
      <c r="T303" s="74"/>
      <c r="U303" s="74"/>
      <c r="V303" s="74"/>
      <c r="W303" s="74"/>
      <c r="X303" s="74"/>
      <c r="Y303" s="74"/>
      <c r="Z303" s="74"/>
      <c r="AA303" s="74"/>
      <c r="AB303" s="74"/>
      <c r="AC303" s="74"/>
      <c r="AD303" s="74"/>
      <c r="AE303" s="74"/>
    </row>
    <row r="304" spans="1:31">
      <c r="A304" s="74"/>
      <c r="B304" s="74"/>
      <c r="C304" s="74"/>
      <c r="D304" s="74"/>
      <c r="E304" s="74"/>
      <c r="F304" s="74"/>
      <c r="G304" s="74"/>
      <c r="H304" s="85"/>
      <c r="I304" s="74"/>
      <c r="J304" s="74"/>
      <c r="K304" s="74"/>
      <c r="L304" s="74"/>
      <c r="M304" s="74"/>
      <c r="N304" s="74"/>
      <c r="O304" s="74"/>
      <c r="P304" s="74"/>
      <c r="Q304" s="74"/>
      <c r="R304" s="74"/>
      <c r="S304" s="74"/>
      <c r="T304" s="74"/>
      <c r="U304" s="74"/>
      <c r="V304" s="74"/>
      <c r="W304" s="74"/>
      <c r="X304" s="74"/>
      <c r="Y304" s="74"/>
      <c r="Z304" s="74"/>
      <c r="AA304" s="74"/>
      <c r="AB304" s="74"/>
      <c r="AC304" s="74"/>
      <c r="AD304" s="74"/>
      <c r="AE304" s="74"/>
    </row>
    <row r="305" spans="1:31">
      <c r="A305" s="74"/>
      <c r="B305" s="74"/>
      <c r="C305" s="74"/>
      <c r="D305" s="74"/>
      <c r="E305" s="74"/>
      <c r="F305" s="74"/>
      <c r="G305" s="74"/>
      <c r="H305" s="85"/>
      <c r="I305" s="74"/>
      <c r="J305" s="74"/>
      <c r="K305" s="74"/>
      <c r="L305" s="74"/>
      <c r="M305" s="74"/>
      <c r="N305" s="74"/>
      <c r="O305" s="74"/>
      <c r="P305" s="74"/>
      <c r="Q305" s="74"/>
      <c r="R305" s="74"/>
      <c r="S305" s="74"/>
      <c r="T305" s="74"/>
      <c r="U305" s="74"/>
      <c r="V305" s="74"/>
      <c r="W305" s="74"/>
      <c r="X305" s="74"/>
      <c r="Y305" s="74"/>
      <c r="Z305" s="74"/>
      <c r="AA305" s="74"/>
      <c r="AB305" s="74"/>
      <c r="AC305" s="74"/>
      <c r="AD305" s="74"/>
      <c r="AE305" s="74"/>
    </row>
    <row r="306" spans="1:31">
      <c r="A306" s="74"/>
      <c r="B306" s="74"/>
      <c r="C306" s="74"/>
      <c r="D306" s="74"/>
      <c r="E306" s="74"/>
      <c r="F306" s="74"/>
      <c r="G306" s="74"/>
      <c r="H306" s="85"/>
      <c r="I306" s="74"/>
      <c r="J306" s="74"/>
      <c r="K306" s="74"/>
      <c r="L306" s="74"/>
      <c r="M306" s="74"/>
      <c r="N306" s="74"/>
      <c r="O306" s="74"/>
      <c r="P306" s="74"/>
      <c r="Q306" s="74"/>
      <c r="R306" s="74"/>
      <c r="S306" s="74"/>
      <c r="T306" s="74"/>
      <c r="U306" s="74"/>
      <c r="V306" s="74"/>
      <c r="W306" s="74"/>
      <c r="X306" s="74"/>
      <c r="Y306" s="74"/>
      <c r="Z306" s="74"/>
      <c r="AA306" s="74"/>
      <c r="AB306" s="74"/>
      <c r="AC306" s="74"/>
      <c r="AD306" s="74"/>
      <c r="AE306" s="74"/>
    </row>
    <row r="307" spans="1:31">
      <c r="A307" s="74"/>
      <c r="B307" s="74"/>
      <c r="C307" s="74"/>
      <c r="D307" s="74"/>
      <c r="E307" s="74"/>
      <c r="F307" s="74"/>
      <c r="G307" s="74"/>
      <c r="H307" s="85"/>
      <c r="I307" s="74"/>
      <c r="J307" s="74"/>
      <c r="K307" s="74"/>
      <c r="L307" s="74"/>
      <c r="M307" s="74"/>
      <c r="N307" s="74"/>
      <c r="O307" s="74"/>
      <c r="P307" s="74"/>
      <c r="Q307" s="74"/>
      <c r="R307" s="74"/>
      <c r="S307" s="74"/>
      <c r="T307" s="74"/>
      <c r="U307" s="74"/>
      <c r="V307" s="74"/>
      <c r="W307" s="74"/>
      <c r="X307" s="74"/>
      <c r="Y307" s="74"/>
      <c r="Z307" s="74"/>
      <c r="AA307" s="74"/>
      <c r="AB307" s="74"/>
      <c r="AC307" s="74"/>
      <c r="AD307" s="74"/>
      <c r="AE307" s="74"/>
    </row>
    <row r="308" spans="1:31">
      <c r="A308" s="74"/>
      <c r="B308" s="74"/>
      <c r="C308" s="74"/>
      <c r="D308" s="74"/>
      <c r="E308" s="74"/>
      <c r="F308" s="74"/>
      <c r="G308" s="74"/>
      <c r="H308" s="85"/>
      <c r="I308" s="74"/>
      <c r="J308" s="74"/>
      <c r="K308" s="74"/>
      <c r="L308" s="74"/>
      <c r="M308" s="74"/>
      <c r="N308" s="74"/>
      <c r="O308" s="74"/>
      <c r="P308" s="74"/>
      <c r="Q308" s="74"/>
      <c r="R308" s="74"/>
      <c r="S308" s="74"/>
      <c r="T308" s="74"/>
      <c r="U308" s="74"/>
      <c r="V308" s="74"/>
      <c r="W308" s="74"/>
      <c r="X308" s="74"/>
      <c r="Y308" s="74"/>
      <c r="Z308" s="74"/>
      <c r="AA308" s="74"/>
      <c r="AB308" s="74"/>
      <c r="AC308" s="74"/>
      <c r="AD308" s="74"/>
      <c r="AE308" s="74"/>
    </row>
    <row r="309" spans="1:31">
      <c r="A309" s="74"/>
      <c r="B309" s="74"/>
      <c r="C309" s="74"/>
      <c r="D309" s="74"/>
      <c r="E309" s="74"/>
      <c r="F309" s="74"/>
      <c r="G309" s="74"/>
      <c r="H309" s="85"/>
      <c r="I309" s="74"/>
      <c r="J309" s="74"/>
      <c r="K309" s="74"/>
      <c r="L309" s="74"/>
      <c r="M309" s="74"/>
      <c r="N309" s="74"/>
      <c r="O309" s="74"/>
      <c r="P309" s="74"/>
      <c r="Q309" s="74"/>
      <c r="R309" s="74"/>
      <c r="S309" s="74"/>
      <c r="T309" s="74"/>
      <c r="U309" s="74"/>
      <c r="V309" s="74"/>
      <c r="W309" s="74"/>
      <c r="X309" s="74"/>
      <c r="Y309" s="74"/>
      <c r="Z309" s="74"/>
      <c r="AA309" s="74"/>
      <c r="AB309" s="74"/>
      <c r="AC309" s="74"/>
      <c r="AD309" s="74"/>
      <c r="AE309" s="74"/>
    </row>
    <row r="310" spans="1:31">
      <c r="A310" s="74"/>
      <c r="B310" s="74"/>
      <c r="C310" s="74"/>
      <c r="D310" s="74"/>
      <c r="E310" s="74"/>
      <c r="F310" s="74"/>
      <c r="G310" s="74"/>
      <c r="H310" s="85"/>
      <c r="I310" s="74"/>
      <c r="J310" s="74"/>
      <c r="K310" s="74"/>
      <c r="L310" s="74"/>
      <c r="M310" s="74"/>
      <c r="N310" s="74"/>
      <c r="O310" s="74"/>
      <c r="P310" s="74"/>
      <c r="Q310" s="74"/>
      <c r="R310" s="74"/>
      <c r="S310" s="74"/>
      <c r="T310" s="74"/>
      <c r="U310" s="74"/>
      <c r="V310" s="74"/>
      <c r="W310" s="74"/>
      <c r="X310" s="74"/>
      <c r="Y310" s="74"/>
      <c r="Z310" s="74"/>
      <c r="AA310" s="74"/>
      <c r="AB310" s="74"/>
      <c r="AC310" s="74"/>
      <c r="AD310" s="74"/>
      <c r="AE310" s="74"/>
    </row>
    <row r="311" spans="1:31">
      <c r="A311" s="74"/>
      <c r="B311" s="74"/>
      <c r="C311" s="74"/>
      <c r="D311" s="74"/>
      <c r="E311" s="74"/>
      <c r="F311" s="74"/>
      <c r="G311" s="74"/>
      <c r="H311" s="85"/>
      <c r="I311" s="74"/>
      <c r="J311" s="74"/>
      <c r="K311" s="74"/>
      <c r="L311" s="74"/>
      <c r="M311" s="74"/>
      <c r="N311" s="74"/>
      <c r="O311" s="74"/>
      <c r="P311" s="74"/>
      <c r="Q311" s="74"/>
      <c r="R311" s="74"/>
      <c r="S311" s="74"/>
      <c r="T311" s="74"/>
      <c r="U311" s="74"/>
      <c r="V311" s="74"/>
      <c r="W311" s="74"/>
      <c r="X311" s="74"/>
      <c r="Y311" s="74"/>
      <c r="Z311" s="74"/>
      <c r="AA311" s="74"/>
      <c r="AB311" s="74"/>
      <c r="AC311" s="74"/>
      <c r="AD311" s="74"/>
      <c r="AE311" s="74"/>
    </row>
    <row r="312" spans="1:31">
      <c r="A312" s="74"/>
      <c r="B312" s="74"/>
      <c r="C312" s="74"/>
      <c r="D312" s="74"/>
      <c r="E312" s="74"/>
      <c r="F312" s="74"/>
      <c r="G312" s="74"/>
      <c r="H312" s="85"/>
      <c r="I312" s="74"/>
      <c r="J312" s="74"/>
      <c r="K312" s="74"/>
      <c r="L312" s="74"/>
      <c r="M312" s="74"/>
      <c r="N312" s="74"/>
      <c r="O312" s="74"/>
      <c r="P312" s="74"/>
      <c r="Q312" s="74"/>
      <c r="R312" s="74"/>
      <c r="S312" s="74"/>
      <c r="T312" s="74"/>
      <c r="U312" s="74"/>
      <c r="V312" s="74"/>
      <c r="W312" s="74"/>
      <c r="X312" s="74"/>
      <c r="Y312" s="74"/>
      <c r="Z312" s="74"/>
      <c r="AA312" s="74"/>
      <c r="AB312" s="74"/>
      <c r="AC312" s="74"/>
      <c r="AD312" s="74"/>
      <c r="AE312" s="74"/>
    </row>
    <row r="313" spans="1:31">
      <c r="A313" s="74"/>
      <c r="B313" s="74"/>
      <c r="C313" s="74"/>
      <c r="D313" s="74"/>
      <c r="E313" s="74"/>
      <c r="F313" s="74"/>
      <c r="G313" s="74"/>
      <c r="H313" s="85"/>
      <c r="I313" s="74"/>
      <c r="J313" s="74"/>
      <c r="K313" s="74"/>
      <c r="L313" s="74"/>
      <c r="M313" s="74"/>
      <c r="N313" s="74"/>
      <c r="O313" s="74"/>
      <c r="P313" s="74"/>
      <c r="Q313" s="74"/>
      <c r="R313" s="74"/>
      <c r="S313" s="74"/>
      <c r="T313" s="74"/>
      <c r="U313" s="74"/>
      <c r="V313" s="74"/>
      <c r="W313" s="74"/>
      <c r="X313" s="74"/>
      <c r="Y313" s="74"/>
      <c r="Z313" s="74"/>
      <c r="AA313" s="74"/>
      <c r="AB313" s="74"/>
      <c r="AC313" s="74"/>
      <c r="AD313" s="74"/>
      <c r="AE313" s="74"/>
    </row>
    <row r="314" spans="1:31">
      <c r="A314" s="74"/>
      <c r="B314" s="74"/>
      <c r="C314" s="74"/>
      <c r="D314" s="74"/>
      <c r="E314" s="74"/>
      <c r="F314" s="74"/>
      <c r="G314" s="74"/>
      <c r="H314" s="85"/>
      <c r="I314" s="74"/>
      <c r="J314" s="74"/>
      <c r="K314" s="74"/>
      <c r="L314" s="74"/>
      <c r="M314" s="74"/>
      <c r="N314" s="74"/>
      <c r="O314" s="74"/>
      <c r="P314" s="74"/>
      <c r="Q314" s="74"/>
      <c r="R314" s="74"/>
      <c r="S314" s="74"/>
      <c r="T314" s="74"/>
      <c r="U314" s="74"/>
      <c r="V314" s="74"/>
      <c r="W314" s="74"/>
      <c r="X314" s="74"/>
      <c r="Y314" s="74"/>
      <c r="Z314" s="74"/>
      <c r="AA314" s="74"/>
      <c r="AB314" s="74"/>
      <c r="AC314" s="74"/>
      <c r="AD314" s="74"/>
      <c r="AE314" s="74"/>
    </row>
    <row r="315" spans="1:31">
      <c r="A315" s="74"/>
      <c r="B315" s="74"/>
      <c r="C315" s="74"/>
      <c r="D315" s="74"/>
      <c r="E315" s="74"/>
      <c r="F315" s="74"/>
      <c r="G315" s="74"/>
      <c r="H315" s="85"/>
      <c r="I315" s="74"/>
      <c r="J315" s="74"/>
      <c r="K315" s="74"/>
      <c r="L315" s="74"/>
      <c r="M315" s="74"/>
      <c r="N315" s="74"/>
      <c r="O315" s="74"/>
      <c r="P315" s="74"/>
      <c r="Q315" s="74"/>
      <c r="R315" s="74"/>
      <c r="S315" s="74"/>
      <c r="T315" s="74"/>
      <c r="U315" s="74"/>
      <c r="V315" s="74"/>
      <c r="W315" s="74"/>
      <c r="X315" s="74"/>
      <c r="Y315" s="74"/>
      <c r="Z315" s="74"/>
      <c r="AA315" s="74"/>
      <c r="AB315" s="74"/>
      <c r="AC315" s="74"/>
      <c r="AD315" s="74"/>
      <c r="AE315" s="74"/>
    </row>
    <row r="316" spans="1:31">
      <c r="A316" s="74"/>
      <c r="B316" s="74"/>
      <c r="C316" s="74"/>
      <c r="D316" s="74"/>
      <c r="E316" s="74"/>
      <c r="F316" s="74"/>
      <c r="G316" s="74"/>
      <c r="H316" s="85"/>
      <c r="I316" s="74"/>
      <c r="J316" s="74"/>
      <c r="K316" s="74"/>
      <c r="L316" s="74"/>
      <c r="M316" s="74"/>
      <c r="N316" s="74"/>
      <c r="O316" s="74"/>
      <c r="P316" s="74"/>
      <c r="Q316" s="74"/>
      <c r="R316" s="74"/>
      <c r="S316" s="74"/>
      <c r="T316" s="74"/>
      <c r="U316" s="74"/>
      <c r="V316" s="74"/>
      <c r="W316" s="74"/>
      <c r="X316" s="74"/>
      <c r="Y316" s="74"/>
      <c r="Z316" s="74"/>
      <c r="AA316" s="74"/>
      <c r="AB316" s="74"/>
      <c r="AC316" s="74"/>
      <c r="AD316" s="74"/>
      <c r="AE316" s="74"/>
    </row>
    <row r="317" spans="1:31">
      <c r="A317" s="74"/>
      <c r="B317" s="74"/>
      <c r="C317" s="74"/>
      <c r="D317" s="74"/>
      <c r="E317" s="74"/>
      <c r="F317" s="74"/>
      <c r="G317" s="74"/>
      <c r="H317" s="85"/>
      <c r="I317" s="74"/>
      <c r="J317" s="74"/>
      <c r="K317" s="74"/>
      <c r="L317" s="74"/>
      <c r="M317" s="74"/>
      <c r="N317" s="74"/>
      <c r="O317" s="74"/>
      <c r="P317" s="74"/>
      <c r="Q317" s="74"/>
      <c r="R317" s="74"/>
      <c r="S317" s="74"/>
      <c r="T317" s="74"/>
      <c r="U317" s="74"/>
      <c r="V317" s="74"/>
      <c r="W317" s="74"/>
      <c r="X317" s="74"/>
      <c r="Y317" s="74"/>
      <c r="Z317" s="74"/>
      <c r="AA317" s="74"/>
      <c r="AB317" s="74"/>
      <c r="AC317" s="74"/>
      <c r="AD317" s="74"/>
      <c r="AE317" s="74"/>
    </row>
    <row r="318" spans="1:31">
      <c r="A318" s="74"/>
      <c r="B318" s="74"/>
      <c r="C318" s="74"/>
      <c r="D318" s="74"/>
      <c r="E318" s="74"/>
      <c r="F318" s="74"/>
      <c r="G318" s="74"/>
      <c r="H318" s="85"/>
      <c r="I318" s="74"/>
      <c r="J318" s="74"/>
      <c r="K318" s="74"/>
      <c r="L318" s="74"/>
      <c r="M318" s="74"/>
      <c r="N318" s="74"/>
      <c r="O318" s="74"/>
      <c r="P318" s="74"/>
      <c r="Q318" s="74"/>
      <c r="R318" s="74"/>
      <c r="S318" s="74"/>
      <c r="T318" s="74"/>
      <c r="U318" s="74"/>
      <c r="V318" s="74"/>
      <c r="W318" s="74"/>
      <c r="X318" s="74"/>
      <c r="Y318" s="74"/>
      <c r="Z318" s="74"/>
      <c r="AA318" s="74"/>
      <c r="AB318" s="74"/>
      <c r="AC318" s="74"/>
      <c r="AD318" s="74"/>
      <c r="AE318" s="74"/>
    </row>
    <row r="319" spans="1:31">
      <c r="A319" s="74"/>
      <c r="B319" s="74"/>
      <c r="C319" s="74"/>
      <c r="D319" s="74"/>
      <c r="E319" s="74"/>
      <c r="F319" s="74"/>
      <c r="G319" s="74"/>
      <c r="H319" s="85"/>
      <c r="I319" s="74"/>
      <c r="J319" s="74"/>
      <c r="K319" s="74"/>
      <c r="L319" s="74"/>
      <c r="M319" s="74"/>
      <c r="N319" s="74"/>
      <c r="O319" s="74"/>
      <c r="P319" s="74"/>
      <c r="Q319" s="74"/>
      <c r="R319" s="74"/>
      <c r="S319" s="74"/>
      <c r="T319" s="74"/>
      <c r="U319" s="74"/>
      <c r="V319" s="74"/>
      <c r="W319" s="74"/>
      <c r="X319" s="74"/>
      <c r="Y319" s="74"/>
      <c r="Z319" s="74"/>
      <c r="AA319" s="74"/>
      <c r="AB319" s="74"/>
      <c r="AC319" s="74"/>
      <c r="AD319" s="74"/>
      <c r="AE319" s="74"/>
    </row>
    <row r="320" spans="1:31">
      <c r="A320" s="74"/>
      <c r="B320" s="74"/>
      <c r="C320" s="74"/>
      <c r="D320" s="74"/>
      <c r="E320" s="74"/>
      <c r="F320" s="74"/>
      <c r="G320" s="74"/>
      <c r="H320" s="85"/>
      <c r="I320" s="74"/>
      <c r="J320" s="74"/>
      <c r="K320" s="74"/>
      <c r="L320" s="74"/>
      <c r="M320" s="74"/>
      <c r="N320" s="74"/>
      <c r="O320" s="74"/>
      <c r="P320" s="74"/>
      <c r="Q320" s="74"/>
      <c r="R320" s="74"/>
      <c r="S320" s="74"/>
      <c r="T320" s="74"/>
      <c r="U320" s="74"/>
      <c r="V320" s="74"/>
      <c r="W320" s="74"/>
      <c r="X320" s="74"/>
      <c r="Y320" s="74"/>
      <c r="Z320" s="74"/>
      <c r="AA320" s="74"/>
      <c r="AB320" s="74"/>
      <c r="AC320" s="74"/>
      <c r="AD320" s="74"/>
      <c r="AE320" s="74"/>
    </row>
    <row r="321" spans="1:31">
      <c r="A321" s="74"/>
      <c r="B321" s="74"/>
      <c r="C321" s="74"/>
      <c r="D321" s="74"/>
      <c r="E321" s="74"/>
      <c r="F321" s="74"/>
      <c r="G321" s="74"/>
      <c r="H321" s="85"/>
      <c r="I321" s="74"/>
      <c r="J321" s="74"/>
      <c r="K321" s="74"/>
      <c r="L321" s="74"/>
      <c r="M321" s="74"/>
      <c r="N321" s="74"/>
      <c r="O321" s="74"/>
      <c r="P321" s="74"/>
      <c r="Q321" s="74"/>
      <c r="R321" s="74"/>
      <c r="S321" s="74"/>
      <c r="T321" s="74"/>
      <c r="U321" s="74"/>
      <c r="V321" s="74"/>
      <c r="W321" s="74"/>
      <c r="X321" s="74"/>
      <c r="Y321" s="74"/>
      <c r="Z321" s="74"/>
      <c r="AA321" s="74"/>
      <c r="AB321" s="74"/>
      <c r="AC321" s="74"/>
      <c r="AD321" s="74"/>
      <c r="AE321" s="74"/>
    </row>
    <row r="322" spans="1:31">
      <c r="A322" s="74"/>
      <c r="B322" s="74"/>
      <c r="C322" s="74"/>
      <c r="D322" s="74"/>
      <c r="E322" s="74"/>
      <c r="F322" s="74"/>
      <c r="G322" s="74"/>
      <c r="H322" s="85"/>
      <c r="I322" s="74"/>
      <c r="J322" s="74"/>
      <c r="K322" s="74"/>
      <c r="L322" s="74"/>
      <c r="M322" s="74"/>
      <c r="N322" s="74"/>
      <c r="O322" s="74"/>
      <c r="P322" s="74"/>
      <c r="Q322" s="74"/>
      <c r="R322" s="74"/>
      <c r="S322" s="74"/>
      <c r="T322" s="74"/>
      <c r="U322" s="74"/>
      <c r="V322" s="74"/>
      <c r="W322" s="74"/>
      <c r="X322" s="74"/>
      <c r="Y322" s="74"/>
      <c r="Z322" s="74"/>
      <c r="AA322" s="74"/>
      <c r="AB322" s="74"/>
      <c r="AC322" s="74"/>
      <c r="AD322" s="74"/>
      <c r="AE322" s="74"/>
    </row>
    <row r="323" spans="1:31">
      <c r="A323" s="74"/>
      <c r="B323" s="74"/>
      <c r="C323" s="74"/>
      <c r="D323" s="74"/>
      <c r="E323" s="74"/>
      <c r="F323" s="74"/>
      <c r="G323" s="74"/>
      <c r="H323" s="85"/>
      <c r="I323" s="74"/>
      <c r="J323" s="74"/>
      <c r="K323" s="74"/>
      <c r="L323" s="74"/>
      <c r="M323" s="74"/>
      <c r="N323" s="74"/>
      <c r="O323" s="74"/>
      <c r="P323" s="74"/>
      <c r="Q323" s="74"/>
      <c r="R323" s="74"/>
      <c r="S323" s="74"/>
      <c r="T323" s="74"/>
      <c r="U323" s="74"/>
      <c r="V323" s="74"/>
      <c r="W323" s="74"/>
      <c r="X323" s="74"/>
      <c r="Y323" s="74"/>
      <c r="Z323" s="74"/>
      <c r="AA323" s="74"/>
      <c r="AB323" s="74"/>
      <c r="AC323" s="74"/>
      <c r="AD323" s="74"/>
      <c r="AE323" s="74"/>
    </row>
    <row r="324" spans="1:31">
      <c r="A324" s="74"/>
      <c r="B324" s="74"/>
      <c r="C324" s="74"/>
      <c r="D324" s="74"/>
      <c r="E324" s="74"/>
      <c r="F324" s="74"/>
      <c r="G324" s="74"/>
      <c r="H324" s="85"/>
      <c r="I324" s="74"/>
      <c r="J324" s="74"/>
      <c r="K324" s="74"/>
      <c r="L324" s="74"/>
      <c r="M324" s="74"/>
      <c r="N324" s="74"/>
      <c r="O324" s="74"/>
      <c r="P324" s="74"/>
      <c r="Q324" s="74"/>
      <c r="R324" s="74"/>
      <c r="S324" s="74"/>
      <c r="T324" s="74"/>
      <c r="U324" s="74"/>
      <c r="V324" s="74"/>
      <c r="W324" s="74"/>
      <c r="X324" s="74"/>
      <c r="Y324" s="74"/>
      <c r="Z324" s="74"/>
      <c r="AA324" s="74"/>
      <c r="AB324" s="74"/>
      <c r="AC324" s="74"/>
      <c r="AD324" s="74"/>
      <c r="AE324" s="74"/>
    </row>
    <row r="325" spans="1:31">
      <c r="A325" s="74"/>
      <c r="B325" s="74"/>
      <c r="C325" s="74"/>
      <c r="D325" s="74"/>
      <c r="E325" s="74"/>
      <c r="F325" s="74"/>
      <c r="G325" s="74"/>
      <c r="H325" s="85"/>
      <c r="I325" s="74"/>
      <c r="J325" s="74"/>
      <c r="K325" s="74"/>
      <c r="L325" s="74"/>
      <c r="M325" s="74"/>
      <c r="N325" s="74"/>
      <c r="O325" s="74"/>
      <c r="P325" s="74"/>
      <c r="Q325" s="74"/>
      <c r="R325" s="74"/>
      <c r="S325" s="74"/>
      <c r="T325" s="74"/>
      <c r="U325" s="74"/>
      <c r="V325" s="74"/>
      <c r="W325" s="74"/>
      <c r="X325" s="74"/>
      <c r="Y325" s="74"/>
      <c r="Z325" s="74"/>
      <c r="AA325" s="74"/>
      <c r="AB325" s="74"/>
      <c r="AC325" s="74"/>
      <c r="AD325" s="74"/>
      <c r="AE325" s="74"/>
    </row>
    <row r="326" spans="1:31">
      <c r="A326" s="74"/>
      <c r="B326" s="74"/>
      <c r="C326" s="74"/>
      <c r="D326" s="74"/>
      <c r="E326" s="74"/>
      <c r="F326" s="74"/>
      <c r="G326" s="74"/>
      <c r="H326" s="85"/>
      <c r="I326" s="74"/>
      <c r="J326" s="74"/>
      <c r="K326" s="74"/>
      <c r="L326" s="74"/>
      <c r="M326" s="74"/>
      <c r="N326" s="74"/>
      <c r="O326" s="74"/>
      <c r="P326" s="74"/>
      <c r="Q326" s="74"/>
      <c r="R326" s="74"/>
      <c r="S326" s="74"/>
      <c r="T326" s="74"/>
      <c r="U326" s="74"/>
      <c r="V326" s="74"/>
      <c r="W326" s="74"/>
      <c r="X326" s="74"/>
      <c r="Y326" s="74"/>
      <c r="Z326" s="74"/>
      <c r="AA326" s="74"/>
      <c r="AB326" s="74"/>
      <c r="AC326" s="74"/>
      <c r="AD326" s="74"/>
      <c r="AE326" s="74"/>
    </row>
    <row r="327" spans="1:31">
      <c r="A327" s="74"/>
      <c r="B327" s="74"/>
      <c r="C327" s="74"/>
      <c r="D327" s="74"/>
      <c r="E327" s="74"/>
      <c r="F327" s="74"/>
      <c r="G327" s="74"/>
      <c r="H327" s="85"/>
      <c r="I327" s="74"/>
      <c r="J327" s="74"/>
      <c r="K327" s="74"/>
      <c r="L327" s="74"/>
      <c r="M327" s="74"/>
      <c r="N327" s="74"/>
      <c r="O327" s="74"/>
      <c r="P327" s="74"/>
      <c r="Q327" s="74"/>
      <c r="R327" s="74"/>
      <c r="S327" s="74"/>
      <c r="T327" s="74"/>
      <c r="U327" s="74"/>
      <c r="V327" s="74"/>
      <c r="W327" s="74"/>
      <c r="X327" s="74"/>
      <c r="Y327" s="74"/>
      <c r="Z327" s="74"/>
      <c r="AA327" s="74"/>
      <c r="AB327" s="74"/>
      <c r="AC327" s="74"/>
      <c r="AD327" s="74"/>
      <c r="AE327" s="74"/>
    </row>
    <row r="328" spans="1:31">
      <c r="A328" s="74"/>
      <c r="B328" s="74"/>
      <c r="C328" s="74"/>
      <c r="D328" s="74"/>
      <c r="E328" s="74"/>
      <c r="F328" s="74"/>
      <c r="G328" s="74"/>
      <c r="H328" s="85"/>
      <c r="I328" s="74"/>
      <c r="J328" s="74"/>
      <c r="K328" s="74"/>
      <c r="L328" s="74"/>
      <c r="M328" s="74"/>
      <c r="N328" s="74"/>
      <c r="O328" s="74"/>
      <c r="P328" s="74"/>
      <c r="Q328" s="74"/>
      <c r="R328" s="74"/>
      <c r="S328" s="74"/>
      <c r="T328" s="74"/>
      <c r="U328" s="74"/>
      <c r="V328" s="74"/>
      <c r="W328" s="74"/>
      <c r="X328" s="74"/>
      <c r="Y328" s="74"/>
      <c r="Z328" s="74"/>
      <c r="AA328" s="74"/>
      <c r="AB328" s="74"/>
      <c r="AC328" s="74"/>
      <c r="AD328" s="74"/>
      <c r="AE328" s="74"/>
    </row>
    <row r="329" spans="1:31">
      <c r="A329" s="74"/>
      <c r="B329" s="74"/>
      <c r="C329" s="74"/>
      <c r="D329" s="74"/>
      <c r="E329" s="74"/>
      <c r="F329" s="74"/>
      <c r="G329" s="74"/>
      <c r="H329" s="85"/>
      <c r="I329" s="74"/>
      <c r="J329" s="74"/>
      <c r="K329" s="74"/>
      <c r="L329" s="74"/>
      <c r="M329" s="74"/>
      <c r="N329" s="74"/>
      <c r="O329" s="74"/>
      <c r="P329" s="74"/>
      <c r="Q329" s="74"/>
      <c r="R329" s="74"/>
      <c r="S329" s="74"/>
      <c r="T329" s="74"/>
      <c r="U329" s="74"/>
      <c r="V329" s="74"/>
      <c r="W329" s="74"/>
      <c r="X329" s="74"/>
      <c r="Y329" s="74"/>
      <c r="Z329" s="74"/>
      <c r="AA329" s="74"/>
      <c r="AB329" s="74"/>
      <c r="AC329" s="74"/>
      <c r="AD329" s="74"/>
      <c r="AE329" s="74"/>
    </row>
    <row r="330" spans="1:31">
      <c r="A330" s="74"/>
      <c r="B330" s="74"/>
      <c r="C330" s="74"/>
      <c r="D330" s="74"/>
      <c r="E330" s="74"/>
      <c r="F330" s="74"/>
      <c r="G330" s="74"/>
      <c r="H330" s="85"/>
      <c r="I330" s="74"/>
      <c r="J330" s="74"/>
      <c r="K330" s="74"/>
      <c r="L330" s="74"/>
      <c r="M330" s="74"/>
      <c r="N330" s="74"/>
      <c r="O330" s="74"/>
      <c r="P330" s="74"/>
      <c r="Q330" s="74"/>
      <c r="R330" s="74"/>
      <c r="S330" s="74"/>
      <c r="T330" s="74"/>
      <c r="U330" s="74"/>
      <c r="V330" s="74"/>
      <c r="W330" s="74"/>
      <c r="X330" s="74"/>
      <c r="Y330" s="74"/>
      <c r="Z330" s="74"/>
      <c r="AA330" s="74"/>
      <c r="AB330" s="74"/>
      <c r="AC330" s="74"/>
      <c r="AD330" s="74"/>
      <c r="AE330" s="74"/>
    </row>
    <row r="331" spans="1:31">
      <c r="A331" s="74"/>
      <c r="B331" s="74"/>
      <c r="C331" s="74"/>
      <c r="D331" s="74"/>
      <c r="E331" s="74"/>
      <c r="F331" s="74"/>
      <c r="G331" s="74"/>
      <c r="H331" s="85"/>
      <c r="I331" s="74"/>
      <c r="J331" s="74"/>
      <c r="K331" s="74"/>
      <c r="L331" s="74"/>
      <c r="M331" s="74"/>
      <c r="N331" s="74"/>
      <c r="O331" s="74"/>
      <c r="P331" s="74"/>
      <c r="Q331" s="74"/>
      <c r="R331" s="74"/>
      <c r="S331" s="74"/>
      <c r="T331" s="74"/>
      <c r="U331" s="74"/>
      <c r="V331" s="74"/>
      <c r="W331" s="74"/>
      <c r="X331" s="74"/>
      <c r="Y331" s="74"/>
      <c r="Z331" s="74"/>
      <c r="AA331" s="74"/>
      <c r="AB331" s="74"/>
      <c r="AC331" s="74"/>
      <c r="AD331" s="74"/>
      <c r="AE331" s="74"/>
    </row>
    <row r="332" spans="1:31">
      <c r="A332" s="74"/>
      <c r="B332" s="74"/>
      <c r="C332" s="74"/>
      <c r="D332" s="74"/>
      <c r="E332" s="74"/>
      <c r="F332" s="74"/>
      <c r="G332" s="74"/>
      <c r="H332" s="85"/>
      <c r="I332" s="74"/>
      <c r="J332" s="74"/>
      <c r="K332" s="74"/>
      <c r="L332" s="74"/>
      <c r="M332" s="74"/>
      <c r="N332" s="74"/>
      <c r="O332" s="74"/>
      <c r="P332" s="74"/>
      <c r="Q332" s="74"/>
      <c r="R332" s="74"/>
      <c r="S332" s="74"/>
      <c r="T332" s="74"/>
      <c r="U332" s="74"/>
      <c r="V332" s="74"/>
      <c r="W332" s="74"/>
      <c r="X332" s="74"/>
      <c r="Y332" s="74"/>
      <c r="Z332" s="74"/>
      <c r="AA332" s="74"/>
      <c r="AB332" s="74"/>
      <c r="AC332" s="74"/>
      <c r="AD332" s="74"/>
      <c r="AE332" s="74"/>
    </row>
    <row r="333" spans="1:31">
      <c r="A333" s="74"/>
      <c r="B333" s="74"/>
      <c r="C333" s="74"/>
      <c r="D333" s="74"/>
      <c r="E333" s="74"/>
      <c r="F333" s="74"/>
      <c r="G333" s="74"/>
      <c r="H333" s="85"/>
      <c r="I333" s="74"/>
      <c r="J333" s="74"/>
      <c r="K333" s="74"/>
      <c r="L333" s="74"/>
      <c r="M333" s="74"/>
      <c r="N333" s="74"/>
      <c r="O333" s="74"/>
      <c r="P333" s="74"/>
      <c r="Q333" s="74"/>
      <c r="R333" s="74"/>
      <c r="S333" s="74"/>
      <c r="T333" s="74"/>
      <c r="U333" s="74"/>
      <c r="V333" s="74"/>
      <c r="W333" s="74"/>
      <c r="X333" s="74"/>
      <c r="Y333" s="74"/>
      <c r="Z333" s="74"/>
      <c r="AA333" s="74"/>
      <c r="AB333" s="74"/>
      <c r="AC333" s="74"/>
      <c r="AD333" s="74"/>
      <c r="AE333" s="74"/>
    </row>
    <row r="334" spans="1:31">
      <c r="A334" s="74"/>
      <c r="B334" s="74"/>
      <c r="C334" s="74"/>
      <c r="D334" s="74"/>
      <c r="E334" s="74"/>
      <c r="F334" s="74"/>
      <c r="G334" s="74"/>
      <c r="H334" s="85"/>
      <c r="I334" s="74"/>
      <c r="J334" s="74"/>
      <c r="K334" s="74"/>
      <c r="L334" s="74"/>
      <c r="M334" s="74"/>
      <c r="N334" s="74"/>
      <c r="O334" s="74"/>
      <c r="P334" s="74"/>
      <c r="Q334" s="74"/>
      <c r="R334" s="74"/>
      <c r="S334" s="74"/>
      <c r="T334" s="74"/>
      <c r="U334" s="74"/>
      <c r="V334" s="74"/>
      <c r="W334" s="74"/>
      <c r="X334" s="74"/>
      <c r="Y334" s="74"/>
      <c r="Z334" s="74"/>
      <c r="AA334" s="74"/>
      <c r="AB334" s="74"/>
      <c r="AC334" s="74"/>
      <c r="AD334" s="74"/>
      <c r="AE334" s="74"/>
    </row>
    <row r="335" spans="1:31">
      <c r="A335" s="74"/>
      <c r="B335" s="74"/>
      <c r="C335" s="74"/>
      <c r="D335" s="74"/>
      <c r="E335" s="74"/>
      <c r="F335" s="74"/>
      <c r="G335" s="74"/>
      <c r="H335" s="85"/>
      <c r="I335" s="74"/>
      <c r="J335" s="74"/>
      <c r="K335" s="74"/>
      <c r="L335" s="74"/>
      <c r="M335" s="74"/>
      <c r="N335" s="74"/>
      <c r="O335" s="74"/>
      <c r="P335" s="74"/>
      <c r="Q335" s="74"/>
      <c r="R335" s="74"/>
      <c r="S335" s="74"/>
      <c r="T335" s="74"/>
      <c r="U335" s="74"/>
      <c r="V335" s="74"/>
      <c r="W335" s="74"/>
      <c r="X335" s="74"/>
      <c r="Y335" s="74"/>
      <c r="Z335" s="74"/>
      <c r="AA335" s="74"/>
      <c r="AB335" s="74"/>
      <c r="AC335" s="74"/>
      <c r="AD335" s="74"/>
      <c r="AE335" s="74"/>
    </row>
    <row r="336" spans="1:31">
      <c r="A336" s="74"/>
      <c r="B336" s="74"/>
      <c r="C336" s="74"/>
      <c r="D336" s="74"/>
      <c r="E336" s="74"/>
      <c r="F336" s="74"/>
      <c r="G336" s="74"/>
      <c r="H336" s="85"/>
      <c r="I336" s="74"/>
      <c r="J336" s="74"/>
      <c r="K336" s="74"/>
      <c r="L336" s="74"/>
      <c r="M336" s="74"/>
      <c r="N336" s="74"/>
      <c r="O336" s="74"/>
      <c r="P336" s="74"/>
      <c r="Q336" s="74"/>
      <c r="R336" s="74"/>
      <c r="S336" s="74"/>
      <c r="T336" s="74"/>
      <c r="U336" s="74"/>
      <c r="V336" s="74"/>
      <c r="W336" s="74"/>
      <c r="X336" s="74"/>
      <c r="Y336" s="74"/>
      <c r="Z336" s="74"/>
      <c r="AA336" s="74"/>
      <c r="AB336" s="74"/>
      <c r="AC336" s="74"/>
      <c r="AD336" s="74"/>
      <c r="AE336" s="74"/>
    </row>
    <row r="337" spans="1:31">
      <c r="A337" s="74"/>
      <c r="B337" s="74"/>
      <c r="C337" s="74"/>
      <c r="D337" s="74"/>
      <c r="E337" s="74"/>
      <c r="F337" s="74"/>
      <c r="G337" s="74"/>
      <c r="H337" s="85"/>
      <c r="I337" s="74"/>
      <c r="J337" s="74"/>
      <c r="K337" s="74"/>
      <c r="L337" s="74"/>
      <c r="M337" s="74"/>
      <c r="N337" s="74"/>
      <c r="O337" s="74"/>
      <c r="P337" s="74"/>
      <c r="Q337" s="74"/>
      <c r="R337" s="74"/>
      <c r="S337" s="74"/>
      <c r="T337" s="74"/>
      <c r="U337" s="74"/>
      <c r="V337" s="74"/>
      <c r="W337" s="74"/>
      <c r="X337" s="74"/>
      <c r="Y337" s="74"/>
      <c r="Z337" s="74"/>
      <c r="AA337" s="74"/>
      <c r="AB337" s="74"/>
      <c r="AC337" s="74"/>
      <c r="AD337" s="74"/>
      <c r="AE337" s="74"/>
    </row>
    <row r="338" spans="1:31">
      <c r="A338" s="74"/>
      <c r="B338" s="74"/>
      <c r="C338" s="74"/>
      <c r="D338" s="74"/>
      <c r="E338" s="74"/>
      <c r="F338" s="74"/>
      <c r="G338" s="74"/>
      <c r="H338" s="85"/>
      <c r="I338" s="74"/>
      <c r="J338" s="74"/>
      <c r="K338" s="74"/>
      <c r="L338" s="74"/>
      <c r="M338" s="74"/>
      <c r="N338" s="74"/>
      <c r="O338" s="74"/>
      <c r="P338" s="74"/>
      <c r="Q338" s="74"/>
      <c r="R338" s="74"/>
      <c r="S338" s="74"/>
      <c r="T338" s="74"/>
      <c r="U338" s="74"/>
      <c r="V338" s="74"/>
      <c r="W338" s="74"/>
      <c r="X338" s="74"/>
      <c r="Y338" s="74"/>
      <c r="Z338" s="74"/>
      <c r="AA338" s="74"/>
      <c r="AB338" s="74"/>
      <c r="AC338" s="74"/>
      <c r="AD338" s="74"/>
      <c r="AE338" s="74"/>
    </row>
    <row r="339" spans="1:31">
      <c r="A339" s="74"/>
      <c r="B339" s="74"/>
      <c r="C339" s="74"/>
      <c r="D339" s="74"/>
      <c r="E339" s="74"/>
      <c r="F339" s="74"/>
      <c r="G339" s="74"/>
      <c r="H339" s="85"/>
      <c r="I339" s="74"/>
      <c r="J339" s="74"/>
      <c r="K339" s="74"/>
      <c r="L339" s="74"/>
      <c r="M339" s="74"/>
      <c r="N339" s="74"/>
      <c r="O339" s="74"/>
      <c r="P339" s="74"/>
      <c r="Q339" s="74"/>
      <c r="R339" s="74"/>
      <c r="S339" s="74"/>
      <c r="T339" s="74"/>
      <c r="U339" s="74"/>
      <c r="V339" s="74"/>
      <c r="W339" s="74"/>
      <c r="X339" s="74"/>
      <c r="Y339" s="74"/>
      <c r="Z339" s="74"/>
      <c r="AA339" s="74"/>
      <c r="AB339" s="74"/>
      <c r="AC339" s="74"/>
      <c r="AD339" s="74"/>
      <c r="AE339" s="74"/>
    </row>
    <row r="340" spans="1:31">
      <c r="A340" s="74"/>
      <c r="B340" s="74"/>
      <c r="C340" s="74"/>
      <c r="D340" s="74"/>
      <c r="E340" s="74"/>
      <c r="F340" s="74"/>
      <c r="G340" s="74"/>
      <c r="H340" s="85"/>
      <c r="I340" s="74"/>
      <c r="J340" s="74"/>
      <c r="K340" s="74"/>
      <c r="L340" s="74"/>
      <c r="M340" s="74"/>
      <c r="N340" s="74"/>
      <c r="O340" s="74"/>
      <c r="P340" s="74"/>
      <c r="Q340" s="74"/>
      <c r="R340" s="74"/>
      <c r="S340" s="74"/>
      <c r="T340" s="74"/>
      <c r="U340" s="74"/>
      <c r="V340" s="74"/>
      <c r="W340" s="74"/>
      <c r="X340" s="74"/>
      <c r="Y340" s="74"/>
      <c r="Z340" s="74"/>
      <c r="AA340" s="74"/>
      <c r="AB340" s="74"/>
      <c r="AC340" s="74"/>
      <c r="AD340" s="74"/>
      <c r="AE340" s="74"/>
    </row>
    <row r="341" spans="1:31">
      <c r="A341" s="74"/>
      <c r="B341" s="74"/>
      <c r="C341" s="74"/>
      <c r="D341" s="74"/>
      <c r="E341" s="74"/>
      <c r="F341" s="74"/>
      <c r="G341" s="74"/>
      <c r="H341" s="85"/>
      <c r="I341" s="74"/>
      <c r="J341" s="74"/>
      <c r="K341" s="74"/>
      <c r="L341" s="74"/>
      <c r="M341" s="74"/>
      <c r="N341" s="74"/>
      <c r="O341" s="74"/>
      <c r="P341" s="74"/>
      <c r="Q341" s="74"/>
      <c r="R341" s="74"/>
      <c r="S341" s="74"/>
      <c r="T341" s="74"/>
      <c r="U341" s="74"/>
      <c r="V341" s="74"/>
      <c r="W341" s="74"/>
      <c r="X341" s="74"/>
      <c r="Y341" s="74"/>
      <c r="Z341" s="74"/>
      <c r="AA341" s="74"/>
      <c r="AB341" s="74"/>
      <c r="AC341" s="74"/>
      <c r="AD341" s="74"/>
      <c r="AE341" s="74"/>
    </row>
    <row r="342" spans="1:31">
      <c r="A342" s="74"/>
      <c r="B342" s="74"/>
      <c r="C342" s="74"/>
      <c r="D342" s="74"/>
      <c r="E342" s="74"/>
      <c r="F342" s="74"/>
      <c r="G342" s="74"/>
      <c r="H342" s="85"/>
      <c r="I342" s="74"/>
      <c r="J342" s="74"/>
      <c r="K342" s="74"/>
      <c r="L342" s="74"/>
      <c r="M342" s="74"/>
      <c r="N342" s="74"/>
      <c r="O342" s="74"/>
      <c r="P342" s="74"/>
      <c r="Q342" s="74"/>
      <c r="R342" s="74"/>
      <c r="S342" s="74"/>
      <c r="T342" s="74"/>
      <c r="U342" s="74"/>
      <c r="V342" s="74"/>
      <c r="W342" s="74"/>
      <c r="X342" s="74"/>
      <c r="Y342" s="74"/>
      <c r="Z342" s="74"/>
      <c r="AA342" s="74"/>
      <c r="AB342" s="74"/>
      <c r="AC342" s="74"/>
      <c r="AD342" s="74"/>
      <c r="AE342" s="74"/>
    </row>
    <row r="343" spans="1:31">
      <c r="A343" s="74"/>
      <c r="B343" s="74"/>
      <c r="C343" s="74"/>
      <c r="D343" s="74"/>
      <c r="E343" s="74"/>
      <c r="F343" s="74"/>
      <c r="G343" s="74"/>
      <c r="H343" s="85"/>
      <c r="I343" s="74"/>
      <c r="J343" s="74"/>
      <c r="K343" s="74"/>
      <c r="L343" s="74"/>
      <c r="M343" s="74"/>
      <c r="N343" s="74"/>
      <c r="O343" s="74"/>
      <c r="P343" s="74"/>
      <c r="Q343" s="74"/>
      <c r="R343" s="74"/>
      <c r="S343" s="74"/>
      <c r="T343" s="74"/>
      <c r="U343" s="74"/>
      <c r="V343" s="74"/>
      <c r="W343" s="74"/>
      <c r="X343" s="74"/>
      <c r="Y343" s="74"/>
      <c r="Z343" s="74"/>
      <c r="AA343" s="74"/>
      <c r="AB343" s="74"/>
      <c r="AC343" s="74"/>
      <c r="AD343" s="74"/>
      <c r="AE343" s="74"/>
    </row>
    <row r="344" spans="1:31">
      <c r="A344" s="74"/>
      <c r="B344" s="74"/>
      <c r="C344" s="74"/>
      <c r="D344" s="74"/>
      <c r="E344" s="74"/>
      <c r="F344" s="74"/>
      <c r="G344" s="74"/>
      <c r="H344" s="85"/>
      <c r="I344" s="74"/>
      <c r="J344" s="74"/>
      <c r="K344" s="74"/>
      <c r="L344" s="74"/>
      <c r="M344" s="74"/>
      <c r="N344" s="74"/>
      <c r="O344" s="74"/>
      <c r="P344" s="74"/>
      <c r="Q344" s="74"/>
      <c r="R344" s="74"/>
      <c r="S344" s="74"/>
      <c r="T344" s="74"/>
      <c r="U344" s="74"/>
      <c r="V344" s="74"/>
      <c r="W344" s="74"/>
      <c r="X344" s="74"/>
      <c r="Y344" s="74"/>
      <c r="Z344" s="74"/>
      <c r="AA344" s="74"/>
      <c r="AB344" s="74"/>
      <c r="AC344" s="74"/>
      <c r="AD344" s="74"/>
      <c r="AE344" s="74"/>
    </row>
    <row r="345" spans="1:31">
      <c r="A345" s="74"/>
      <c r="B345" s="74"/>
      <c r="C345" s="74"/>
      <c r="D345" s="74"/>
      <c r="E345" s="74"/>
      <c r="F345" s="74"/>
      <c r="G345" s="74"/>
      <c r="H345" s="85"/>
      <c r="I345" s="74"/>
      <c r="J345" s="74"/>
      <c r="K345" s="74"/>
      <c r="L345" s="74"/>
      <c r="M345" s="74"/>
      <c r="N345" s="74"/>
      <c r="O345" s="74"/>
      <c r="P345" s="74"/>
      <c r="Q345" s="74"/>
      <c r="R345" s="74"/>
      <c r="S345" s="74"/>
      <c r="T345" s="74"/>
      <c r="U345" s="74"/>
      <c r="V345" s="74"/>
      <c r="W345" s="74"/>
      <c r="X345" s="74"/>
      <c r="Y345" s="74"/>
      <c r="Z345" s="74"/>
      <c r="AA345" s="74"/>
      <c r="AB345" s="74"/>
      <c r="AC345" s="74"/>
      <c r="AD345" s="74"/>
      <c r="AE345" s="74"/>
    </row>
    <row r="346" spans="1:31">
      <c r="A346" s="74"/>
      <c r="B346" s="74"/>
      <c r="C346" s="74"/>
      <c r="D346" s="74"/>
      <c r="E346" s="74"/>
      <c r="F346" s="74"/>
      <c r="G346" s="74"/>
      <c r="H346" s="85"/>
      <c r="I346" s="74"/>
      <c r="J346" s="74"/>
      <c r="K346" s="74"/>
      <c r="L346" s="74"/>
      <c r="M346" s="74"/>
      <c r="N346" s="74"/>
      <c r="O346" s="74"/>
      <c r="P346" s="74"/>
      <c r="Q346" s="74"/>
      <c r="R346" s="74"/>
      <c r="S346" s="74"/>
      <c r="T346" s="74"/>
      <c r="U346" s="74"/>
      <c r="V346" s="74"/>
      <c r="W346" s="74"/>
      <c r="X346" s="74"/>
      <c r="Y346" s="74"/>
      <c r="Z346" s="74"/>
      <c r="AA346" s="74"/>
      <c r="AB346" s="74"/>
      <c r="AC346" s="74"/>
      <c r="AD346" s="74"/>
      <c r="AE346" s="74"/>
    </row>
    <row r="347" spans="1:31">
      <c r="A347" s="74"/>
      <c r="B347" s="74"/>
      <c r="C347" s="74"/>
      <c r="D347" s="74"/>
      <c r="E347" s="74"/>
      <c r="F347" s="74"/>
      <c r="G347" s="74"/>
      <c r="H347" s="85"/>
      <c r="I347" s="74"/>
      <c r="J347" s="74"/>
      <c r="K347" s="74"/>
      <c r="L347" s="74"/>
      <c r="M347" s="74"/>
      <c r="N347" s="74"/>
      <c r="O347" s="74"/>
      <c r="P347" s="74"/>
      <c r="Q347" s="74"/>
      <c r="R347" s="74"/>
      <c r="S347" s="74"/>
      <c r="T347" s="74"/>
      <c r="U347" s="74"/>
      <c r="V347" s="74"/>
      <c r="W347" s="74"/>
      <c r="X347" s="74"/>
      <c r="Y347" s="74"/>
      <c r="Z347" s="74"/>
      <c r="AA347" s="74"/>
      <c r="AB347" s="74"/>
      <c r="AC347" s="74"/>
      <c r="AD347" s="74"/>
      <c r="AE347" s="74"/>
    </row>
    <row r="348" spans="1:31">
      <c r="A348" s="74"/>
      <c r="B348" s="74"/>
      <c r="C348" s="74"/>
      <c r="D348" s="74"/>
      <c r="E348" s="74"/>
      <c r="F348" s="74"/>
      <c r="G348" s="74"/>
      <c r="H348" s="85"/>
      <c r="I348" s="74"/>
      <c r="J348" s="74"/>
      <c r="K348" s="74"/>
      <c r="L348" s="74"/>
      <c r="M348" s="74"/>
      <c r="N348" s="74"/>
      <c r="O348" s="74"/>
      <c r="P348" s="74"/>
      <c r="Q348" s="74"/>
      <c r="R348" s="74"/>
      <c r="S348" s="74"/>
      <c r="T348" s="74"/>
      <c r="U348" s="74"/>
      <c r="V348" s="74"/>
      <c r="W348" s="74"/>
      <c r="X348" s="74"/>
      <c r="Y348" s="74"/>
      <c r="Z348" s="74"/>
      <c r="AA348" s="74"/>
      <c r="AB348" s="74"/>
      <c r="AC348" s="74"/>
      <c r="AD348" s="74"/>
      <c r="AE348" s="74"/>
    </row>
    <row r="349" spans="1:31">
      <c r="A349" s="74"/>
      <c r="B349" s="74"/>
      <c r="C349" s="74"/>
      <c r="D349" s="74"/>
      <c r="E349" s="74"/>
      <c r="F349" s="74"/>
      <c r="G349" s="74"/>
      <c r="H349" s="85"/>
      <c r="I349" s="74"/>
      <c r="J349" s="74"/>
      <c r="K349" s="74"/>
      <c r="L349" s="74"/>
      <c r="M349" s="74"/>
      <c r="N349" s="74"/>
      <c r="O349" s="74"/>
      <c r="P349" s="74"/>
      <c r="Q349" s="74"/>
      <c r="R349" s="74"/>
      <c r="S349" s="74"/>
      <c r="T349" s="74"/>
      <c r="U349" s="74"/>
      <c r="V349" s="74"/>
      <c r="W349" s="74"/>
      <c r="X349" s="74"/>
      <c r="Y349" s="74"/>
      <c r="Z349" s="74"/>
      <c r="AA349" s="74"/>
      <c r="AB349" s="74"/>
      <c r="AC349" s="74"/>
      <c r="AD349" s="74"/>
      <c r="AE349" s="74"/>
    </row>
    <row r="350" spans="1:31">
      <c r="A350" s="74"/>
      <c r="B350" s="74"/>
      <c r="C350" s="74"/>
      <c r="D350" s="74"/>
      <c r="E350" s="74"/>
      <c r="F350" s="74"/>
      <c r="G350" s="74"/>
      <c r="H350" s="85"/>
      <c r="I350" s="74"/>
      <c r="J350" s="74"/>
      <c r="K350" s="74"/>
      <c r="L350" s="74"/>
      <c r="M350" s="74"/>
      <c r="N350" s="74"/>
      <c r="O350" s="74"/>
      <c r="P350" s="74"/>
      <c r="Q350" s="74"/>
      <c r="R350" s="74"/>
      <c r="S350" s="74"/>
      <c r="T350" s="74"/>
      <c r="U350" s="74"/>
      <c r="V350" s="74"/>
      <c r="W350" s="74"/>
      <c r="X350" s="74"/>
      <c r="Y350" s="74"/>
      <c r="Z350" s="74"/>
      <c r="AA350" s="74"/>
      <c r="AB350" s="74"/>
      <c r="AC350" s="74"/>
      <c r="AD350" s="74"/>
      <c r="AE350" s="74"/>
    </row>
    <row r="351" spans="1:31">
      <c r="A351" s="74"/>
      <c r="B351" s="74"/>
      <c r="C351" s="74"/>
      <c r="D351" s="74"/>
      <c r="E351" s="74"/>
      <c r="F351" s="74"/>
      <c r="G351" s="74"/>
      <c r="H351" s="85"/>
      <c r="I351" s="74"/>
      <c r="J351" s="74"/>
      <c r="K351" s="74"/>
      <c r="L351" s="74"/>
      <c r="M351" s="74"/>
      <c r="N351" s="74"/>
      <c r="O351" s="74"/>
      <c r="P351" s="74"/>
      <c r="Q351" s="74"/>
      <c r="R351" s="74"/>
      <c r="S351" s="74"/>
      <c r="T351" s="74"/>
      <c r="U351" s="74"/>
      <c r="V351" s="74"/>
      <c r="W351" s="74"/>
      <c r="X351" s="74"/>
      <c r="Y351" s="74"/>
      <c r="Z351" s="74"/>
      <c r="AA351" s="74"/>
      <c r="AB351" s="74"/>
      <c r="AC351" s="74"/>
      <c r="AD351" s="74"/>
      <c r="AE351" s="74"/>
    </row>
    <row r="352" spans="1:31">
      <c r="A352" s="74"/>
      <c r="B352" s="74"/>
      <c r="C352" s="74"/>
      <c r="D352" s="74"/>
      <c r="E352" s="74"/>
      <c r="F352" s="74"/>
      <c r="G352" s="74"/>
      <c r="H352" s="85"/>
      <c r="I352" s="74"/>
      <c r="J352" s="74"/>
      <c r="K352" s="74"/>
      <c r="L352" s="74"/>
      <c r="M352" s="74"/>
      <c r="N352" s="74"/>
      <c r="O352" s="74"/>
      <c r="P352" s="74"/>
      <c r="Q352" s="74"/>
      <c r="R352" s="74"/>
      <c r="S352" s="74"/>
      <c r="T352" s="74"/>
      <c r="U352" s="74"/>
      <c r="V352" s="74"/>
      <c r="W352" s="74"/>
      <c r="X352" s="74"/>
      <c r="Y352" s="74"/>
      <c r="Z352" s="74"/>
      <c r="AA352" s="74"/>
      <c r="AB352" s="74"/>
      <c r="AC352" s="74"/>
      <c r="AD352" s="74"/>
      <c r="AE352" s="74"/>
    </row>
    <row r="353" spans="1:31">
      <c r="A353" s="74"/>
      <c r="B353" s="74"/>
      <c r="C353" s="74"/>
      <c r="D353" s="74"/>
      <c r="E353" s="74"/>
      <c r="F353" s="74"/>
      <c r="G353" s="74"/>
      <c r="H353" s="85"/>
      <c r="I353" s="74"/>
      <c r="J353" s="74"/>
      <c r="K353" s="74"/>
      <c r="L353" s="74"/>
      <c r="M353" s="74"/>
      <c r="N353" s="74"/>
      <c r="O353" s="74"/>
      <c r="P353" s="74"/>
      <c r="Q353" s="74"/>
      <c r="R353" s="74"/>
      <c r="S353" s="74"/>
      <c r="T353" s="74"/>
      <c r="U353" s="74"/>
      <c r="V353" s="74"/>
      <c r="W353" s="74"/>
      <c r="X353" s="74"/>
      <c r="Y353" s="74"/>
      <c r="Z353" s="74"/>
      <c r="AA353" s="74"/>
      <c r="AB353" s="74"/>
      <c r="AC353" s="74"/>
      <c r="AD353" s="74"/>
      <c r="AE353" s="74"/>
    </row>
    <row r="354" spans="1:31">
      <c r="A354" s="74"/>
      <c r="B354" s="74"/>
      <c r="C354" s="74"/>
      <c r="D354" s="74"/>
      <c r="E354" s="74"/>
      <c r="F354" s="74"/>
      <c r="G354" s="74"/>
      <c r="H354" s="85"/>
      <c r="I354" s="74"/>
      <c r="J354" s="74"/>
      <c r="K354" s="74"/>
      <c r="L354" s="74"/>
      <c r="M354" s="74"/>
      <c r="N354" s="74"/>
      <c r="O354" s="74"/>
      <c r="P354" s="74"/>
      <c r="Q354" s="74"/>
      <c r="R354" s="74"/>
      <c r="S354" s="74"/>
      <c r="T354" s="74"/>
      <c r="U354" s="74"/>
      <c r="V354" s="74"/>
      <c r="W354" s="74"/>
      <c r="X354" s="74"/>
      <c r="Y354" s="74"/>
      <c r="Z354" s="74"/>
      <c r="AA354" s="74"/>
      <c r="AB354" s="74"/>
      <c r="AC354" s="74"/>
      <c r="AD354" s="74"/>
      <c r="AE354" s="74"/>
    </row>
    <row r="355" spans="1:31">
      <c r="A355" s="74"/>
      <c r="B355" s="74"/>
      <c r="C355" s="74"/>
      <c r="D355" s="74"/>
      <c r="E355" s="74"/>
      <c r="F355" s="74"/>
      <c r="G355" s="74"/>
      <c r="H355" s="85"/>
      <c r="I355" s="74"/>
      <c r="J355" s="74"/>
      <c r="K355" s="74"/>
      <c r="L355" s="74"/>
      <c r="M355" s="74"/>
      <c r="N355" s="74"/>
      <c r="O355" s="74"/>
      <c r="P355" s="74"/>
      <c r="Q355" s="74"/>
      <c r="R355" s="74"/>
      <c r="S355" s="74"/>
      <c r="T355" s="74"/>
      <c r="U355" s="74"/>
      <c r="V355" s="74"/>
      <c r="W355" s="74"/>
      <c r="X355" s="74"/>
      <c r="Y355" s="74"/>
      <c r="Z355" s="74"/>
      <c r="AA355" s="74"/>
      <c r="AB355" s="74"/>
      <c r="AC355" s="74"/>
      <c r="AD355" s="74"/>
      <c r="AE355" s="74"/>
    </row>
    <row r="356" spans="1:31">
      <c r="A356" s="74"/>
      <c r="B356" s="74"/>
      <c r="C356" s="74"/>
      <c r="D356" s="74"/>
      <c r="E356" s="74"/>
      <c r="F356" s="74"/>
      <c r="G356" s="74"/>
      <c r="H356" s="85"/>
      <c r="I356" s="74"/>
      <c r="J356" s="74"/>
      <c r="K356" s="74"/>
      <c r="L356" s="74"/>
      <c r="M356" s="74"/>
      <c r="N356" s="74"/>
      <c r="O356" s="74"/>
      <c r="P356" s="74"/>
      <c r="Q356" s="74"/>
      <c r="R356" s="74"/>
      <c r="S356" s="74"/>
      <c r="T356" s="74"/>
      <c r="U356" s="74"/>
      <c r="V356" s="74"/>
      <c r="W356" s="74"/>
      <c r="X356" s="74"/>
      <c r="Y356" s="74"/>
      <c r="Z356" s="74"/>
      <c r="AA356" s="74"/>
      <c r="AB356" s="74"/>
      <c r="AC356" s="74"/>
      <c r="AD356" s="74"/>
      <c r="AE356" s="74"/>
    </row>
    <row r="357" spans="1:31">
      <c r="A357" s="74"/>
      <c r="B357" s="74"/>
      <c r="C357" s="74"/>
      <c r="D357" s="74"/>
      <c r="E357" s="74"/>
      <c r="F357" s="74"/>
      <c r="G357" s="74"/>
      <c r="H357" s="85"/>
      <c r="I357" s="74"/>
      <c r="J357" s="74"/>
      <c r="K357" s="74"/>
      <c r="L357" s="74"/>
      <c r="M357" s="74"/>
      <c r="N357" s="74"/>
      <c r="O357" s="74"/>
      <c r="P357" s="74"/>
      <c r="Q357" s="74"/>
      <c r="R357" s="74"/>
      <c r="S357" s="74"/>
      <c r="T357" s="74"/>
      <c r="U357" s="74"/>
      <c r="V357" s="74"/>
      <c r="W357" s="74"/>
      <c r="X357" s="74"/>
      <c r="Y357" s="74"/>
      <c r="Z357" s="74"/>
      <c r="AA357" s="74"/>
      <c r="AB357" s="74"/>
      <c r="AC357" s="74"/>
      <c r="AD357" s="74"/>
      <c r="AE357" s="74"/>
    </row>
    <row r="358" spans="1:31">
      <c r="A358" s="74"/>
      <c r="B358" s="74"/>
      <c r="C358" s="74"/>
      <c r="D358" s="74"/>
      <c r="E358" s="74"/>
      <c r="F358" s="74"/>
      <c r="G358" s="74"/>
      <c r="H358" s="85"/>
      <c r="I358" s="74"/>
      <c r="J358" s="74"/>
      <c r="K358" s="74"/>
      <c r="L358" s="74"/>
      <c r="M358" s="74"/>
      <c r="N358" s="74"/>
      <c r="O358" s="74"/>
      <c r="P358" s="74"/>
      <c r="Q358" s="74"/>
      <c r="R358" s="74"/>
      <c r="S358" s="74"/>
      <c r="T358" s="74"/>
      <c r="U358" s="74"/>
      <c r="V358" s="74"/>
      <c r="W358" s="74"/>
      <c r="X358" s="74"/>
      <c r="Y358" s="74"/>
      <c r="Z358" s="74"/>
      <c r="AA358" s="74"/>
      <c r="AB358" s="74"/>
      <c r="AC358" s="74"/>
      <c r="AD358" s="74"/>
      <c r="AE358" s="74"/>
    </row>
    <row r="359" spans="1:31">
      <c r="A359" s="74"/>
      <c r="B359" s="74"/>
      <c r="C359" s="74"/>
      <c r="D359" s="74"/>
      <c r="E359" s="74"/>
      <c r="F359" s="74"/>
      <c r="G359" s="74"/>
      <c r="H359" s="85"/>
      <c r="I359" s="74"/>
      <c r="J359" s="74"/>
      <c r="K359" s="74"/>
      <c r="L359" s="74"/>
      <c r="M359" s="74"/>
      <c r="N359" s="74"/>
      <c r="O359" s="74"/>
      <c r="P359" s="74"/>
      <c r="Q359" s="74"/>
      <c r="R359" s="74"/>
      <c r="S359" s="74"/>
      <c r="T359" s="74"/>
      <c r="U359" s="74"/>
      <c r="V359" s="74"/>
      <c r="W359" s="74"/>
      <c r="X359" s="74"/>
      <c r="Y359" s="74"/>
      <c r="Z359" s="74"/>
      <c r="AA359" s="74"/>
      <c r="AB359" s="74"/>
      <c r="AC359" s="74"/>
      <c r="AD359" s="74"/>
      <c r="AE359" s="74"/>
    </row>
    <row r="360" spans="1:31">
      <c r="A360" s="74"/>
      <c r="B360" s="74"/>
      <c r="C360" s="74"/>
      <c r="D360" s="74"/>
      <c r="E360" s="74"/>
      <c r="F360" s="74"/>
      <c r="G360" s="74"/>
      <c r="H360" s="85"/>
      <c r="I360" s="74"/>
      <c r="J360" s="74"/>
      <c r="K360" s="74"/>
      <c r="L360" s="74"/>
      <c r="M360" s="74"/>
      <c r="N360" s="74"/>
      <c r="O360" s="74"/>
      <c r="P360" s="74"/>
      <c r="Q360" s="74"/>
      <c r="R360" s="74"/>
      <c r="S360" s="74"/>
      <c r="T360" s="74"/>
      <c r="U360" s="74"/>
      <c r="V360" s="74"/>
      <c r="W360" s="74"/>
      <c r="X360" s="74"/>
      <c r="Y360" s="74"/>
      <c r="Z360" s="74"/>
      <c r="AA360" s="74"/>
      <c r="AB360" s="74"/>
      <c r="AC360" s="74"/>
      <c r="AD360" s="74"/>
      <c r="AE360" s="74"/>
    </row>
    <row r="361" spans="1:31">
      <c r="A361" s="74"/>
      <c r="B361" s="74"/>
      <c r="C361" s="74"/>
      <c r="D361" s="74"/>
      <c r="E361" s="74"/>
      <c r="F361" s="74"/>
      <c r="G361" s="74"/>
      <c r="H361" s="85"/>
      <c r="I361" s="74"/>
      <c r="J361" s="74"/>
      <c r="K361" s="74"/>
      <c r="L361" s="74"/>
      <c r="M361" s="74"/>
      <c r="N361" s="74"/>
      <c r="O361" s="74"/>
      <c r="P361" s="74"/>
      <c r="Q361" s="74"/>
      <c r="R361" s="74"/>
      <c r="S361" s="74"/>
      <c r="T361" s="74"/>
      <c r="U361" s="74"/>
      <c r="V361" s="74"/>
      <c r="W361" s="74"/>
      <c r="X361" s="74"/>
      <c r="Y361" s="74"/>
      <c r="Z361" s="74"/>
      <c r="AA361" s="74"/>
      <c r="AB361" s="74"/>
      <c r="AC361" s="74"/>
      <c r="AD361" s="74"/>
      <c r="AE361" s="74"/>
    </row>
    <row r="362" spans="1:31">
      <c r="A362" s="74"/>
      <c r="B362" s="74"/>
      <c r="C362" s="74"/>
      <c r="D362" s="74"/>
      <c r="E362" s="74"/>
      <c r="F362" s="74"/>
      <c r="G362" s="74"/>
      <c r="H362" s="85"/>
      <c r="I362" s="74"/>
      <c r="J362" s="74"/>
      <c r="K362" s="74"/>
      <c r="L362" s="74"/>
      <c r="M362" s="74"/>
      <c r="N362" s="74"/>
      <c r="O362" s="74"/>
      <c r="P362" s="74"/>
      <c r="Q362" s="74"/>
      <c r="R362" s="74"/>
      <c r="S362" s="74"/>
      <c r="T362" s="74"/>
      <c r="U362" s="74"/>
      <c r="V362" s="74"/>
      <c r="W362" s="74"/>
      <c r="X362" s="74"/>
      <c r="Y362" s="74"/>
      <c r="Z362" s="74"/>
      <c r="AA362" s="74"/>
      <c r="AB362" s="74"/>
      <c r="AC362" s="74"/>
      <c r="AD362" s="74"/>
      <c r="AE362" s="74"/>
    </row>
    <row r="363" spans="1:31">
      <c r="A363" s="74"/>
      <c r="B363" s="74"/>
      <c r="C363" s="74"/>
      <c r="D363" s="74"/>
      <c r="E363" s="74"/>
      <c r="F363" s="74"/>
      <c r="G363" s="74"/>
      <c r="H363" s="85"/>
      <c r="I363" s="74"/>
      <c r="J363" s="74"/>
      <c r="K363" s="74"/>
      <c r="L363" s="74"/>
      <c r="M363" s="74"/>
      <c r="N363" s="74"/>
      <c r="O363" s="74"/>
      <c r="P363" s="74"/>
      <c r="Q363" s="74"/>
      <c r="R363" s="74"/>
      <c r="S363" s="74"/>
      <c r="T363" s="74"/>
      <c r="U363" s="74"/>
      <c r="V363" s="74"/>
      <c r="W363" s="74"/>
      <c r="X363" s="74"/>
      <c r="Y363" s="74"/>
      <c r="Z363" s="74"/>
      <c r="AA363" s="74"/>
      <c r="AB363" s="74"/>
      <c r="AC363" s="74"/>
      <c r="AD363" s="74"/>
      <c r="AE363" s="74"/>
    </row>
    <row r="364" spans="1:31">
      <c r="A364" s="74"/>
      <c r="B364" s="74"/>
      <c r="C364" s="74"/>
      <c r="D364" s="74"/>
      <c r="E364" s="74"/>
      <c r="F364" s="74"/>
      <c r="G364" s="74"/>
      <c r="H364" s="85"/>
      <c r="I364" s="74"/>
      <c r="J364" s="74"/>
      <c r="K364" s="74"/>
      <c r="L364" s="74"/>
      <c r="M364" s="74"/>
      <c r="N364" s="74"/>
      <c r="O364" s="74"/>
      <c r="P364" s="74"/>
      <c r="Q364" s="74"/>
      <c r="R364" s="74"/>
      <c r="S364" s="74"/>
      <c r="T364" s="74"/>
      <c r="U364" s="74"/>
      <c r="V364" s="74"/>
      <c r="W364" s="74"/>
      <c r="X364" s="74"/>
      <c r="Y364" s="74"/>
      <c r="Z364" s="74"/>
      <c r="AA364" s="74"/>
      <c r="AB364" s="74"/>
      <c r="AC364" s="74"/>
      <c r="AD364" s="74"/>
      <c r="AE364" s="74"/>
    </row>
    <row r="365" spans="1:31">
      <c r="A365" s="74"/>
      <c r="B365" s="74"/>
      <c r="C365" s="74"/>
      <c r="D365" s="74"/>
      <c r="E365" s="74"/>
      <c r="F365" s="74"/>
      <c r="G365" s="74"/>
      <c r="H365" s="85"/>
      <c r="I365" s="74"/>
      <c r="J365" s="74"/>
      <c r="K365" s="74"/>
      <c r="L365" s="74"/>
      <c r="M365" s="74"/>
      <c r="N365" s="74"/>
      <c r="O365" s="74"/>
      <c r="P365" s="74"/>
      <c r="Q365" s="74"/>
      <c r="R365" s="74"/>
      <c r="S365" s="74"/>
      <c r="T365" s="74"/>
      <c r="U365" s="74"/>
      <c r="V365" s="74"/>
      <c r="W365" s="74"/>
      <c r="X365" s="74"/>
      <c r="Y365" s="74"/>
      <c r="Z365" s="74"/>
      <c r="AA365" s="74"/>
      <c r="AB365" s="74"/>
      <c r="AC365" s="74"/>
      <c r="AD365" s="74"/>
      <c r="AE365" s="74"/>
    </row>
    <row r="366" spans="1:31">
      <c r="A366" s="74"/>
      <c r="B366" s="74"/>
      <c r="C366" s="74"/>
      <c r="D366" s="74"/>
      <c r="E366" s="74"/>
      <c r="F366" s="74"/>
      <c r="G366" s="74"/>
      <c r="H366" s="85"/>
      <c r="I366" s="74"/>
      <c r="J366" s="74"/>
      <c r="K366" s="74"/>
      <c r="L366" s="74"/>
      <c r="M366" s="74"/>
      <c r="N366" s="74"/>
      <c r="O366" s="74"/>
      <c r="P366" s="74"/>
      <c r="Q366" s="74"/>
      <c r="R366" s="74"/>
      <c r="S366" s="74"/>
      <c r="T366" s="74"/>
      <c r="U366" s="74"/>
      <c r="V366" s="74"/>
      <c r="W366" s="74"/>
      <c r="X366" s="74"/>
      <c r="Y366" s="74"/>
      <c r="Z366" s="74"/>
      <c r="AA366" s="74"/>
      <c r="AB366" s="74"/>
      <c r="AC366" s="74"/>
      <c r="AD366" s="74"/>
      <c r="AE366" s="74"/>
    </row>
    <row r="367" spans="1:31">
      <c r="A367" s="74"/>
      <c r="B367" s="74"/>
      <c r="C367" s="74"/>
      <c r="D367" s="74"/>
      <c r="E367" s="74"/>
      <c r="F367" s="74"/>
      <c r="G367" s="74"/>
      <c r="H367" s="85"/>
      <c r="I367" s="74"/>
      <c r="J367" s="74"/>
      <c r="K367" s="74"/>
      <c r="L367" s="74"/>
      <c r="M367" s="74"/>
      <c r="N367" s="74"/>
      <c r="O367" s="74"/>
      <c r="P367" s="74"/>
      <c r="Q367" s="74"/>
      <c r="R367" s="74"/>
      <c r="S367" s="74"/>
      <c r="T367" s="74"/>
      <c r="U367" s="74"/>
      <c r="V367" s="74"/>
      <c r="W367" s="74"/>
      <c r="X367" s="74"/>
      <c r="Y367" s="74"/>
      <c r="Z367" s="74"/>
      <c r="AA367" s="74"/>
      <c r="AB367" s="74"/>
      <c r="AC367" s="74"/>
      <c r="AD367" s="74"/>
      <c r="AE367" s="74"/>
    </row>
    <row r="368" spans="1:31">
      <c r="A368" s="74"/>
      <c r="B368" s="74"/>
      <c r="C368" s="74"/>
      <c r="D368" s="74"/>
      <c r="E368" s="74"/>
      <c r="F368" s="74"/>
      <c r="G368" s="74"/>
      <c r="H368" s="85"/>
      <c r="I368" s="74"/>
      <c r="J368" s="74"/>
      <c r="K368" s="74"/>
      <c r="L368" s="74"/>
      <c r="M368" s="74"/>
      <c r="N368" s="74"/>
      <c r="O368" s="74"/>
      <c r="P368" s="74"/>
      <c r="Q368" s="74"/>
      <c r="R368" s="74"/>
      <c r="S368" s="74"/>
      <c r="T368" s="74"/>
      <c r="U368" s="74"/>
      <c r="V368" s="74"/>
      <c r="W368" s="74"/>
      <c r="X368" s="74"/>
      <c r="Y368" s="74"/>
      <c r="Z368" s="74"/>
      <c r="AA368" s="74"/>
      <c r="AB368" s="74"/>
      <c r="AC368" s="74"/>
      <c r="AD368" s="74"/>
      <c r="AE368" s="74"/>
    </row>
    <row r="369" spans="1:31">
      <c r="A369" s="74"/>
      <c r="B369" s="74"/>
      <c r="C369" s="74"/>
      <c r="D369" s="74"/>
      <c r="E369" s="74"/>
      <c r="F369" s="74"/>
      <c r="G369" s="74"/>
      <c r="H369" s="85"/>
      <c r="I369" s="74"/>
      <c r="J369" s="74"/>
      <c r="K369" s="74"/>
      <c r="L369" s="74"/>
      <c r="M369" s="74"/>
      <c r="N369" s="74"/>
      <c r="O369" s="74"/>
      <c r="P369" s="74"/>
      <c r="Q369" s="74"/>
      <c r="R369" s="74"/>
      <c r="S369" s="74"/>
      <c r="T369" s="74"/>
      <c r="U369" s="74"/>
      <c r="V369" s="74"/>
      <c r="W369" s="74"/>
      <c r="X369" s="74"/>
      <c r="Y369" s="74"/>
      <c r="Z369" s="74"/>
      <c r="AA369" s="74"/>
      <c r="AB369" s="74"/>
      <c r="AC369" s="74"/>
      <c r="AD369" s="74"/>
      <c r="AE369" s="74"/>
    </row>
    <row r="370" spans="1:31">
      <c r="A370" s="74"/>
      <c r="B370" s="74"/>
      <c r="C370" s="74"/>
      <c r="D370" s="74"/>
      <c r="E370" s="74"/>
      <c r="F370" s="74"/>
      <c r="G370" s="74"/>
      <c r="H370" s="85"/>
      <c r="I370" s="74"/>
      <c r="J370" s="74"/>
      <c r="K370" s="74"/>
      <c r="L370" s="74"/>
      <c r="M370" s="74"/>
      <c r="N370" s="74"/>
      <c r="O370" s="74"/>
      <c r="P370" s="74"/>
      <c r="Q370" s="74"/>
      <c r="R370" s="74"/>
      <c r="S370" s="74"/>
      <c r="T370" s="74"/>
      <c r="U370" s="74"/>
      <c r="V370" s="74"/>
      <c r="W370" s="74"/>
      <c r="X370" s="74"/>
      <c r="Y370" s="74"/>
      <c r="Z370" s="74"/>
      <c r="AA370" s="74"/>
      <c r="AB370" s="74"/>
      <c r="AC370" s="74"/>
      <c r="AD370" s="74"/>
      <c r="AE370" s="74"/>
    </row>
    <row r="371" spans="1:31">
      <c r="A371" s="74"/>
      <c r="B371" s="74"/>
      <c r="C371" s="74"/>
      <c r="D371" s="74"/>
      <c r="E371" s="74"/>
      <c r="F371" s="74"/>
      <c r="G371" s="74"/>
      <c r="H371" s="85"/>
      <c r="I371" s="74"/>
      <c r="J371" s="74"/>
      <c r="K371" s="74"/>
      <c r="L371" s="74"/>
      <c r="M371" s="74"/>
      <c r="N371" s="74"/>
      <c r="O371" s="74"/>
      <c r="P371" s="74"/>
      <c r="Q371" s="74"/>
      <c r="R371" s="74"/>
      <c r="S371" s="74"/>
      <c r="T371" s="74"/>
      <c r="U371" s="74"/>
      <c r="V371" s="74"/>
      <c r="W371" s="74"/>
      <c r="X371" s="74"/>
      <c r="Y371" s="74"/>
      <c r="Z371" s="74"/>
      <c r="AA371" s="74"/>
      <c r="AB371" s="74"/>
      <c r="AC371" s="74"/>
      <c r="AD371" s="74"/>
      <c r="AE371" s="74"/>
    </row>
    <row r="372" spans="1:31">
      <c r="A372" s="74"/>
      <c r="B372" s="74"/>
      <c r="C372" s="74"/>
      <c r="D372" s="74"/>
      <c r="E372" s="74"/>
      <c r="F372" s="74"/>
      <c r="G372" s="74"/>
      <c r="H372" s="85"/>
      <c r="I372" s="74"/>
      <c r="J372" s="74"/>
      <c r="K372" s="74"/>
      <c r="L372" s="74"/>
      <c r="M372" s="74"/>
      <c r="N372" s="74"/>
      <c r="O372" s="74"/>
      <c r="P372" s="74"/>
      <c r="Q372" s="74"/>
      <c r="R372" s="74"/>
      <c r="S372" s="74"/>
      <c r="T372" s="74"/>
      <c r="U372" s="74"/>
      <c r="V372" s="74"/>
      <c r="W372" s="74"/>
      <c r="X372" s="74"/>
      <c r="Y372" s="74"/>
      <c r="Z372" s="74"/>
      <c r="AA372" s="74"/>
      <c r="AB372" s="74"/>
      <c r="AC372" s="74"/>
      <c r="AD372" s="74"/>
      <c r="AE372" s="74"/>
    </row>
    <row r="373" spans="1:31">
      <c r="A373" s="74"/>
      <c r="B373" s="74"/>
      <c r="C373" s="74"/>
      <c r="D373" s="74"/>
      <c r="E373" s="74"/>
      <c r="F373" s="74"/>
      <c r="G373" s="74"/>
      <c r="H373" s="85"/>
      <c r="I373" s="74"/>
      <c r="J373" s="74"/>
      <c r="K373" s="74"/>
      <c r="L373" s="74"/>
      <c r="M373" s="74"/>
      <c r="N373" s="74"/>
      <c r="O373" s="74"/>
      <c r="P373" s="74"/>
      <c r="Q373" s="74"/>
      <c r="R373" s="74"/>
      <c r="S373" s="74"/>
      <c r="T373" s="74"/>
      <c r="U373" s="74"/>
      <c r="V373" s="74"/>
      <c r="W373" s="74"/>
      <c r="X373" s="74"/>
      <c r="Y373" s="74"/>
      <c r="Z373" s="74"/>
      <c r="AA373" s="74"/>
      <c r="AB373" s="74"/>
      <c r="AC373" s="74"/>
      <c r="AD373" s="74"/>
      <c r="AE373" s="74"/>
    </row>
    <row r="374" spans="1:31">
      <c r="A374" s="74"/>
      <c r="B374" s="74"/>
      <c r="C374" s="74"/>
      <c r="D374" s="74"/>
      <c r="E374" s="74"/>
      <c r="F374" s="74"/>
      <c r="G374" s="74"/>
      <c r="H374" s="85"/>
      <c r="I374" s="74"/>
      <c r="J374" s="74"/>
      <c r="K374" s="74"/>
      <c r="L374" s="74"/>
      <c r="M374" s="74"/>
      <c r="N374" s="74"/>
      <c r="O374" s="74"/>
      <c r="P374" s="74"/>
      <c r="Q374" s="74"/>
      <c r="R374" s="74"/>
      <c r="S374" s="74"/>
      <c r="T374" s="74"/>
      <c r="U374" s="74"/>
      <c r="V374" s="74"/>
      <c r="W374" s="74"/>
      <c r="X374" s="74"/>
      <c r="Y374" s="74"/>
      <c r="Z374" s="74"/>
      <c r="AA374" s="74"/>
      <c r="AB374" s="74"/>
      <c r="AC374" s="74"/>
      <c r="AD374" s="74"/>
      <c r="AE374" s="74"/>
    </row>
    <row r="375" spans="1:31">
      <c r="A375" s="74"/>
      <c r="B375" s="74"/>
      <c r="C375" s="74"/>
      <c r="D375" s="74"/>
      <c r="E375" s="74"/>
      <c r="F375" s="74"/>
      <c r="G375" s="74"/>
      <c r="H375" s="85"/>
      <c r="I375" s="74"/>
      <c r="J375" s="74"/>
      <c r="K375" s="74"/>
      <c r="L375" s="74"/>
      <c r="M375" s="74"/>
      <c r="N375" s="74"/>
      <c r="O375" s="74"/>
      <c r="P375" s="74"/>
      <c r="Q375" s="74"/>
      <c r="R375" s="74"/>
      <c r="S375" s="74"/>
      <c r="T375" s="74"/>
      <c r="U375" s="74"/>
      <c r="V375" s="74"/>
      <c r="W375" s="74"/>
      <c r="X375" s="74"/>
      <c r="Y375" s="74"/>
      <c r="Z375" s="74"/>
      <c r="AA375" s="74"/>
      <c r="AB375" s="74"/>
      <c r="AC375" s="74"/>
      <c r="AD375" s="74"/>
      <c r="AE375" s="74"/>
    </row>
    <row r="376" spans="1:31">
      <c r="A376" s="74"/>
      <c r="B376" s="74"/>
      <c r="C376" s="74"/>
      <c r="D376" s="74"/>
      <c r="E376" s="74"/>
      <c r="F376" s="74"/>
      <c r="G376" s="74"/>
      <c r="H376" s="85"/>
      <c r="I376" s="74"/>
      <c r="J376" s="74"/>
      <c r="K376" s="74"/>
      <c r="L376" s="74"/>
      <c r="M376" s="74"/>
      <c r="N376" s="74"/>
      <c r="O376" s="74"/>
      <c r="P376" s="74"/>
      <c r="Q376" s="74"/>
      <c r="R376" s="74"/>
      <c r="S376" s="74"/>
      <c r="T376" s="74"/>
      <c r="U376" s="74"/>
      <c r="V376" s="74"/>
      <c r="W376" s="74"/>
      <c r="X376" s="74"/>
      <c r="Y376" s="74"/>
      <c r="Z376" s="74"/>
      <c r="AA376" s="74"/>
      <c r="AB376" s="74"/>
      <c r="AC376" s="74"/>
      <c r="AD376" s="74"/>
      <c r="AE376" s="74"/>
    </row>
    <row r="377" spans="1:31">
      <c r="A377" s="74"/>
      <c r="B377" s="74"/>
      <c r="C377" s="74"/>
      <c r="D377" s="74"/>
      <c r="E377" s="74"/>
      <c r="F377" s="74"/>
      <c r="G377" s="74"/>
      <c r="H377" s="85"/>
      <c r="I377" s="74"/>
      <c r="J377" s="74"/>
      <c r="K377" s="74"/>
      <c r="L377" s="74"/>
      <c r="M377" s="74"/>
      <c r="N377" s="74"/>
      <c r="O377" s="74"/>
      <c r="P377" s="74"/>
      <c r="Q377" s="74"/>
      <c r="R377" s="74"/>
      <c r="S377" s="74"/>
      <c r="T377" s="74"/>
      <c r="U377" s="74"/>
      <c r="V377" s="74"/>
      <c r="W377" s="74"/>
      <c r="X377" s="74"/>
      <c r="Y377" s="74"/>
      <c r="Z377" s="74"/>
      <c r="AA377" s="74"/>
      <c r="AB377" s="74"/>
      <c r="AC377" s="74"/>
      <c r="AD377" s="74"/>
      <c r="AE377" s="74"/>
    </row>
    <row r="378" spans="1:31">
      <c r="A378" s="74"/>
      <c r="B378" s="74"/>
      <c r="C378" s="74"/>
      <c r="D378" s="74"/>
      <c r="E378" s="74"/>
      <c r="F378" s="74"/>
      <c r="G378" s="74"/>
      <c r="H378" s="85"/>
      <c r="I378" s="74"/>
      <c r="J378" s="74"/>
      <c r="K378" s="74"/>
      <c r="L378" s="74"/>
      <c r="M378" s="74"/>
      <c r="N378" s="74"/>
      <c r="O378" s="74"/>
      <c r="P378" s="74"/>
      <c r="Q378" s="74"/>
      <c r="R378" s="74"/>
      <c r="S378" s="74"/>
      <c r="T378" s="74"/>
      <c r="U378" s="74"/>
      <c r="V378" s="74"/>
      <c r="W378" s="74"/>
      <c r="X378" s="74"/>
      <c r="Y378" s="74"/>
      <c r="Z378" s="74"/>
      <c r="AA378" s="74"/>
      <c r="AB378" s="74"/>
      <c r="AC378" s="74"/>
      <c r="AD378" s="74"/>
      <c r="AE378" s="74"/>
    </row>
    <row r="379" spans="1:31">
      <c r="A379" s="74"/>
      <c r="B379" s="74"/>
      <c r="C379" s="74"/>
      <c r="D379" s="74"/>
      <c r="E379" s="74"/>
      <c r="F379" s="74"/>
      <c r="G379" s="74"/>
      <c r="H379" s="85"/>
      <c r="I379" s="74"/>
      <c r="J379" s="74"/>
      <c r="K379" s="74"/>
      <c r="L379" s="74"/>
      <c r="M379" s="74"/>
      <c r="N379" s="74"/>
      <c r="O379" s="74"/>
      <c r="P379" s="74"/>
      <c r="Q379" s="74"/>
      <c r="R379" s="74"/>
      <c r="S379" s="74"/>
      <c r="T379" s="74"/>
      <c r="U379" s="74"/>
      <c r="V379" s="74"/>
      <c r="W379" s="74"/>
      <c r="X379" s="74"/>
      <c r="Y379" s="74"/>
      <c r="Z379" s="74"/>
      <c r="AA379" s="74"/>
      <c r="AB379" s="74"/>
      <c r="AC379" s="74"/>
      <c r="AD379" s="74"/>
      <c r="AE379" s="74"/>
    </row>
    <row r="380" spans="1:31">
      <c r="A380" s="74"/>
      <c r="B380" s="74"/>
      <c r="C380" s="74"/>
      <c r="D380" s="74"/>
      <c r="E380" s="74"/>
      <c r="F380" s="74"/>
      <c r="G380" s="74"/>
      <c r="H380" s="85"/>
      <c r="I380" s="74"/>
      <c r="J380" s="74"/>
      <c r="K380" s="74"/>
      <c r="L380" s="74"/>
      <c r="M380" s="74"/>
      <c r="N380" s="74"/>
      <c r="O380" s="74"/>
      <c r="P380" s="74"/>
      <c r="Q380" s="74"/>
      <c r="R380" s="74"/>
      <c r="S380" s="74"/>
      <c r="T380" s="74"/>
      <c r="U380" s="74"/>
      <c r="V380" s="74"/>
      <c r="W380" s="74"/>
      <c r="X380" s="74"/>
      <c r="Y380" s="74"/>
      <c r="Z380" s="74"/>
      <c r="AA380" s="74"/>
      <c r="AB380" s="74"/>
      <c r="AC380" s="74"/>
      <c r="AD380" s="74"/>
      <c r="AE380" s="74"/>
    </row>
    <row r="381" spans="1:31">
      <c r="A381" s="74"/>
      <c r="B381" s="74"/>
      <c r="C381" s="74"/>
      <c r="D381" s="74"/>
      <c r="E381" s="74"/>
      <c r="F381" s="74"/>
      <c r="G381" s="74"/>
      <c r="H381" s="85"/>
      <c r="I381" s="74"/>
      <c r="J381" s="74"/>
      <c r="K381" s="74"/>
      <c r="L381" s="74"/>
      <c r="M381" s="74"/>
      <c r="N381" s="74"/>
      <c r="O381" s="74"/>
      <c r="P381" s="74"/>
      <c r="Q381" s="74"/>
      <c r="R381" s="74"/>
      <c r="S381" s="74"/>
      <c r="T381" s="74"/>
      <c r="U381" s="74"/>
      <c r="V381" s="74"/>
      <c r="W381" s="74"/>
      <c r="X381" s="74"/>
      <c r="Y381" s="74"/>
      <c r="Z381" s="74"/>
      <c r="AA381" s="74"/>
      <c r="AB381" s="74"/>
      <c r="AC381" s="74"/>
      <c r="AD381" s="74"/>
      <c r="AE381" s="74"/>
    </row>
    <row r="382" spans="1:31">
      <c r="A382" s="74"/>
      <c r="B382" s="74"/>
      <c r="C382" s="74"/>
      <c r="D382" s="74"/>
      <c r="E382" s="74"/>
      <c r="F382" s="74"/>
      <c r="G382" s="74"/>
      <c r="H382" s="85"/>
      <c r="I382" s="74"/>
      <c r="J382" s="74"/>
      <c r="K382" s="74"/>
      <c r="L382" s="74"/>
      <c r="M382" s="74"/>
      <c r="N382" s="74"/>
      <c r="O382" s="74"/>
      <c r="P382" s="74"/>
      <c r="Q382" s="74"/>
      <c r="R382" s="74"/>
      <c r="S382" s="74"/>
      <c r="T382" s="74"/>
      <c r="U382" s="74"/>
      <c r="V382" s="74"/>
      <c r="W382" s="74"/>
      <c r="X382" s="74"/>
      <c r="Y382" s="74"/>
      <c r="Z382" s="74"/>
      <c r="AA382" s="74"/>
      <c r="AB382" s="74"/>
      <c r="AC382" s="74"/>
      <c r="AD382" s="74"/>
      <c r="AE382" s="74"/>
    </row>
    <row r="383" spans="1:31">
      <c r="A383" s="74"/>
      <c r="B383" s="74"/>
      <c r="C383" s="74"/>
      <c r="D383" s="74"/>
      <c r="E383" s="74"/>
      <c r="F383" s="74"/>
      <c r="G383" s="74"/>
      <c r="H383" s="85"/>
      <c r="I383" s="74"/>
      <c r="J383" s="74"/>
      <c r="K383" s="74"/>
      <c r="L383" s="74"/>
      <c r="M383" s="74"/>
      <c r="N383" s="74"/>
      <c r="O383" s="74"/>
      <c r="P383" s="74"/>
      <c r="Q383" s="74"/>
      <c r="R383" s="74"/>
      <c r="S383" s="74"/>
      <c r="T383" s="74"/>
      <c r="U383" s="74"/>
      <c r="V383" s="74"/>
      <c r="W383" s="74"/>
      <c r="X383" s="74"/>
      <c r="Y383" s="74"/>
      <c r="Z383" s="74"/>
      <c r="AA383" s="74"/>
      <c r="AB383" s="74"/>
      <c r="AC383" s="74"/>
      <c r="AD383" s="74"/>
      <c r="AE383" s="74"/>
    </row>
    <row r="384" spans="1:31">
      <c r="A384" s="74"/>
      <c r="B384" s="74"/>
      <c r="C384" s="74"/>
      <c r="D384" s="74"/>
      <c r="E384" s="74"/>
      <c r="F384" s="74"/>
      <c r="G384" s="74"/>
      <c r="H384" s="85"/>
      <c r="I384" s="74"/>
      <c r="J384" s="74"/>
      <c r="K384" s="74"/>
      <c r="L384" s="74"/>
      <c r="M384" s="74"/>
      <c r="N384" s="74"/>
      <c r="O384" s="74"/>
      <c r="P384" s="74"/>
      <c r="Q384" s="74"/>
      <c r="R384" s="74"/>
      <c r="S384" s="74"/>
      <c r="T384" s="74"/>
      <c r="U384" s="74"/>
      <c r="V384" s="74"/>
      <c r="W384" s="74"/>
      <c r="X384" s="74"/>
      <c r="Y384" s="74"/>
      <c r="Z384" s="74"/>
      <c r="AA384" s="74"/>
      <c r="AB384" s="74"/>
      <c r="AC384" s="74"/>
      <c r="AD384" s="74"/>
      <c r="AE384" s="74"/>
    </row>
    <row r="385" spans="1:31">
      <c r="A385" s="74"/>
      <c r="B385" s="74"/>
      <c r="C385" s="74"/>
      <c r="D385" s="74"/>
      <c r="E385" s="74"/>
      <c r="F385" s="74"/>
      <c r="G385" s="74"/>
      <c r="H385" s="85"/>
      <c r="I385" s="74"/>
      <c r="J385" s="74"/>
      <c r="K385" s="74"/>
      <c r="L385" s="74"/>
      <c r="M385" s="74"/>
      <c r="N385" s="74"/>
      <c r="O385" s="74"/>
      <c r="P385" s="74"/>
      <c r="Q385" s="74"/>
      <c r="R385" s="74"/>
      <c r="S385" s="74"/>
      <c r="T385" s="74"/>
      <c r="U385" s="74"/>
      <c r="V385" s="74"/>
      <c r="W385" s="74"/>
      <c r="X385" s="74"/>
      <c r="Y385" s="74"/>
      <c r="Z385" s="74"/>
      <c r="AA385" s="74"/>
      <c r="AB385" s="74"/>
      <c r="AC385" s="74"/>
      <c r="AD385" s="74"/>
      <c r="AE385" s="74"/>
    </row>
    <row r="386" spans="1:31">
      <c r="A386" s="74"/>
      <c r="B386" s="74"/>
      <c r="C386" s="74"/>
      <c r="D386" s="74"/>
      <c r="E386" s="74"/>
      <c r="F386" s="74"/>
      <c r="G386" s="74"/>
      <c r="H386" s="85"/>
      <c r="I386" s="74"/>
      <c r="J386" s="74"/>
      <c r="K386" s="74"/>
      <c r="L386" s="74"/>
      <c r="M386" s="74"/>
      <c r="N386" s="74"/>
      <c r="O386" s="74"/>
      <c r="P386" s="74"/>
      <c r="Q386" s="74"/>
      <c r="R386" s="74"/>
      <c r="S386" s="74"/>
      <c r="T386" s="74"/>
      <c r="U386" s="74"/>
      <c r="V386" s="74"/>
      <c r="W386" s="74"/>
      <c r="X386" s="74"/>
      <c r="Y386" s="74"/>
      <c r="Z386" s="74"/>
      <c r="AA386" s="74"/>
      <c r="AB386" s="74"/>
      <c r="AC386" s="74"/>
      <c r="AD386" s="74"/>
      <c r="AE386" s="74"/>
    </row>
    <row r="387" spans="1:31">
      <c r="A387" s="74"/>
      <c r="B387" s="74"/>
      <c r="C387" s="74"/>
      <c r="D387" s="74"/>
      <c r="E387" s="74"/>
      <c r="F387" s="74"/>
      <c r="G387" s="74"/>
      <c r="H387" s="85"/>
      <c r="I387" s="74"/>
      <c r="J387" s="74"/>
      <c r="K387" s="74"/>
      <c r="L387" s="74"/>
      <c r="M387" s="74"/>
      <c r="N387" s="74"/>
      <c r="O387" s="74"/>
      <c r="P387" s="74"/>
      <c r="Q387" s="74"/>
      <c r="R387" s="74"/>
      <c r="S387" s="74"/>
      <c r="T387" s="74"/>
      <c r="U387" s="74"/>
      <c r="V387" s="74"/>
      <c r="W387" s="74"/>
      <c r="X387" s="74"/>
      <c r="Y387" s="74"/>
      <c r="Z387" s="74"/>
      <c r="AA387" s="74"/>
      <c r="AB387" s="74"/>
      <c r="AC387" s="74"/>
      <c r="AD387" s="74"/>
      <c r="AE387" s="74"/>
    </row>
    <row r="388" spans="1:31">
      <c r="A388" s="74"/>
      <c r="B388" s="74"/>
      <c r="C388" s="74"/>
      <c r="D388" s="74"/>
      <c r="E388" s="74"/>
      <c r="F388" s="74"/>
      <c r="G388" s="74"/>
      <c r="H388" s="85"/>
      <c r="I388" s="74"/>
      <c r="J388" s="74"/>
      <c r="K388" s="74"/>
      <c r="L388" s="74"/>
      <c r="M388" s="74"/>
      <c r="N388" s="74"/>
      <c r="O388" s="74"/>
      <c r="P388" s="74"/>
      <c r="Q388" s="74"/>
      <c r="R388" s="74"/>
      <c r="S388" s="74"/>
      <c r="T388" s="74"/>
      <c r="U388" s="74"/>
      <c r="V388" s="74"/>
      <c r="W388" s="74"/>
      <c r="X388" s="74"/>
      <c r="Y388" s="74"/>
      <c r="Z388" s="74"/>
      <c r="AA388" s="74"/>
      <c r="AB388" s="74"/>
      <c r="AC388" s="74"/>
      <c r="AD388" s="74"/>
      <c r="AE388" s="74"/>
    </row>
    <row r="389" spans="1:31">
      <c r="A389" s="74"/>
      <c r="B389" s="74"/>
      <c r="C389" s="74"/>
      <c r="D389" s="74"/>
      <c r="E389" s="74"/>
      <c r="F389" s="74"/>
      <c r="G389" s="74"/>
      <c r="H389" s="85"/>
      <c r="I389" s="74"/>
      <c r="J389" s="74"/>
      <c r="K389" s="74"/>
      <c r="L389" s="74"/>
      <c r="M389" s="74"/>
      <c r="N389" s="74"/>
      <c r="O389" s="74"/>
      <c r="P389" s="74"/>
      <c r="Q389" s="74"/>
      <c r="R389" s="74"/>
      <c r="S389" s="74"/>
      <c r="T389" s="74"/>
      <c r="U389" s="74"/>
      <c r="V389" s="74"/>
      <c r="W389" s="74"/>
      <c r="X389" s="74"/>
      <c r="Y389" s="74"/>
      <c r="Z389" s="74"/>
      <c r="AA389" s="74"/>
      <c r="AB389" s="74"/>
      <c r="AC389" s="74"/>
      <c r="AD389" s="74"/>
      <c r="AE389" s="74"/>
    </row>
    <row r="390" spans="1:31">
      <c r="A390" s="74"/>
      <c r="B390" s="74"/>
      <c r="C390" s="74"/>
      <c r="D390" s="74"/>
      <c r="E390" s="74"/>
      <c r="F390" s="74"/>
      <c r="G390" s="74"/>
      <c r="H390" s="85"/>
      <c r="I390" s="74"/>
      <c r="J390" s="74"/>
      <c r="K390" s="74"/>
      <c r="L390" s="74"/>
      <c r="M390" s="74"/>
      <c r="N390" s="74"/>
      <c r="O390" s="74"/>
      <c r="P390" s="74"/>
      <c r="Q390" s="74"/>
      <c r="R390" s="74"/>
      <c r="S390" s="74"/>
      <c r="T390" s="74"/>
      <c r="U390" s="74"/>
      <c r="V390" s="74"/>
      <c r="W390" s="74"/>
      <c r="X390" s="74"/>
      <c r="Y390" s="74"/>
      <c r="Z390" s="74"/>
      <c r="AA390" s="74"/>
      <c r="AB390" s="74"/>
      <c r="AC390" s="74"/>
      <c r="AD390" s="74"/>
      <c r="AE390" s="74"/>
    </row>
    <row r="391" spans="1:31">
      <c r="A391" s="74"/>
      <c r="B391" s="74"/>
      <c r="C391" s="74"/>
      <c r="D391" s="74"/>
      <c r="E391" s="74"/>
      <c r="F391" s="74"/>
      <c r="G391" s="74"/>
      <c r="H391" s="85"/>
      <c r="I391" s="74"/>
      <c r="J391" s="74"/>
      <c r="K391" s="74"/>
      <c r="L391" s="74"/>
      <c r="M391" s="74"/>
      <c r="N391" s="74"/>
      <c r="O391" s="74"/>
      <c r="P391" s="74"/>
      <c r="Q391" s="74"/>
      <c r="R391" s="74"/>
      <c r="S391" s="74"/>
      <c r="T391" s="74"/>
      <c r="U391" s="74"/>
      <c r="V391" s="74"/>
      <c r="W391" s="74"/>
      <c r="X391" s="74"/>
      <c r="Y391" s="74"/>
      <c r="Z391" s="74"/>
      <c r="AA391" s="74"/>
      <c r="AB391" s="74"/>
      <c r="AC391" s="74"/>
      <c r="AD391" s="74"/>
      <c r="AE391" s="74"/>
    </row>
    <row r="392" spans="1:31">
      <c r="A392" s="74"/>
      <c r="B392" s="74"/>
      <c r="C392" s="74"/>
      <c r="D392" s="74"/>
      <c r="E392" s="74"/>
      <c r="F392" s="74"/>
      <c r="G392" s="74"/>
      <c r="H392" s="85"/>
      <c r="I392" s="74"/>
      <c r="J392" s="74"/>
      <c r="K392" s="74"/>
      <c r="L392" s="74"/>
      <c r="M392" s="74"/>
      <c r="N392" s="74"/>
      <c r="O392" s="74"/>
      <c r="P392" s="74"/>
      <c r="Q392" s="74"/>
      <c r="R392" s="74"/>
      <c r="S392" s="74"/>
      <c r="T392" s="74"/>
      <c r="U392" s="74"/>
      <c r="V392" s="74"/>
      <c r="W392" s="74"/>
      <c r="X392" s="74"/>
      <c r="Y392" s="74"/>
      <c r="Z392" s="74"/>
      <c r="AA392" s="74"/>
      <c r="AB392" s="74"/>
      <c r="AC392" s="74"/>
      <c r="AD392" s="74"/>
      <c r="AE392" s="74"/>
    </row>
    <row r="393" spans="1:31">
      <c r="A393" s="74"/>
      <c r="B393" s="74"/>
      <c r="C393" s="74"/>
      <c r="D393" s="74"/>
      <c r="E393" s="74"/>
      <c r="F393" s="74"/>
      <c r="G393" s="74"/>
      <c r="H393" s="85"/>
      <c r="I393" s="74"/>
      <c r="J393" s="74"/>
      <c r="K393" s="74"/>
      <c r="L393" s="74"/>
      <c r="M393" s="74"/>
      <c r="N393" s="74"/>
      <c r="O393" s="74"/>
      <c r="P393" s="74"/>
      <c r="Q393" s="74"/>
      <c r="R393" s="74"/>
      <c r="S393" s="74"/>
      <c r="T393" s="74"/>
      <c r="U393" s="74"/>
      <c r="V393" s="74"/>
      <c r="W393" s="74"/>
      <c r="X393" s="74"/>
      <c r="Y393" s="74"/>
      <c r="Z393" s="74"/>
      <c r="AA393" s="74"/>
      <c r="AB393" s="74"/>
      <c r="AC393" s="74"/>
      <c r="AD393" s="74"/>
      <c r="AE393" s="74"/>
    </row>
    <row r="394" spans="1:31">
      <c r="A394" s="74"/>
      <c r="B394" s="74"/>
      <c r="C394" s="74"/>
      <c r="D394" s="74"/>
      <c r="E394" s="74"/>
      <c r="F394" s="74"/>
      <c r="G394" s="74"/>
      <c r="H394" s="85"/>
      <c r="I394" s="74"/>
      <c r="J394" s="74"/>
      <c r="K394" s="74"/>
      <c r="L394" s="74"/>
      <c r="M394" s="74"/>
      <c r="N394" s="74"/>
      <c r="O394" s="74"/>
      <c r="P394" s="74"/>
      <c r="Q394" s="74"/>
      <c r="R394" s="74"/>
      <c r="S394" s="74"/>
      <c r="T394" s="74"/>
      <c r="U394" s="74"/>
      <c r="V394" s="74"/>
      <c r="W394" s="74"/>
      <c r="X394" s="74"/>
      <c r="Y394" s="74"/>
      <c r="Z394" s="74"/>
      <c r="AA394" s="74"/>
      <c r="AB394" s="74"/>
      <c r="AC394" s="74"/>
      <c r="AD394" s="74"/>
      <c r="AE394" s="74"/>
    </row>
    <row r="395" spans="1:31">
      <c r="A395" s="74"/>
      <c r="B395" s="74"/>
      <c r="C395" s="74"/>
      <c r="D395" s="74"/>
      <c r="E395" s="74"/>
      <c r="F395" s="74"/>
      <c r="G395" s="74"/>
      <c r="H395" s="85"/>
      <c r="I395" s="74"/>
      <c r="J395" s="74"/>
      <c r="K395" s="74"/>
      <c r="L395" s="74"/>
      <c r="M395" s="74"/>
      <c r="N395" s="74"/>
      <c r="O395" s="74"/>
      <c r="P395" s="74"/>
      <c r="Q395" s="74"/>
      <c r="R395" s="74"/>
      <c r="S395" s="74"/>
      <c r="T395" s="74"/>
      <c r="U395" s="74"/>
      <c r="V395" s="74"/>
      <c r="W395" s="74"/>
      <c r="X395" s="74"/>
      <c r="Y395" s="74"/>
      <c r="Z395" s="74"/>
      <c r="AA395" s="74"/>
      <c r="AB395" s="74"/>
      <c r="AC395" s="74"/>
      <c r="AD395" s="74"/>
      <c r="AE395" s="74"/>
    </row>
    <row r="396" spans="1:31">
      <c r="A396" s="74"/>
      <c r="B396" s="74"/>
      <c r="C396" s="74"/>
      <c r="D396" s="74"/>
      <c r="E396" s="74"/>
      <c r="F396" s="74"/>
      <c r="G396" s="74"/>
      <c r="H396" s="85"/>
      <c r="I396" s="74"/>
      <c r="J396" s="74"/>
      <c r="K396" s="74"/>
      <c r="L396" s="74"/>
      <c r="M396" s="74"/>
      <c r="N396" s="74"/>
      <c r="O396" s="74"/>
      <c r="P396" s="74"/>
      <c r="Q396" s="74"/>
      <c r="R396" s="74"/>
      <c r="S396" s="74"/>
      <c r="T396" s="74"/>
      <c r="U396" s="74"/>
      <c r="V396" s="74"/>
      <c r="W396" s="74"/>
      <c r="X396" s="74"/>
      <c r="Y396" s="74"/>
      <c r="Z396" s="74"/>
      <c r="AA396" s="74"/>
      <c r="AB396" s="74"/>
      <c r="AC396" s="74"/>
      <c r="AD396" s="74"/>
      <c r="AE396" s="74"/>
    </row>
    <row r="397" spans="1:31">
      <c r="A397" s="74"/>
      <c r="B397" s="74"/>
      <c r="C397" s="74"/>
      <c r="D397" s="74"/>
      <c r="E397" s="74"/>
      <c r="F397" s="74"/>
      <c r="G397" s="74"/>
      <c r="H397" s="85"/>
      <c r="I397" s="74"/>
      <c r="J397" s="74"/>
      <c r="K397" s="74"/>
      <c r="L397" s="74"/>
      <c r="M397" s="74"/>
      <c r="N397" s="74"/>
      <c r="O397" s="74"/>
      <c r="P397" s="74"/>
      <c r="Q397" s="74"/>
      <c r="R397" s="74"/>
      <c r="S397" s="74"/>
      <c r="T397" s="74"/>
      <c r="U397" s="74"/>
      <c r="V397" s="74"/>
      <c r="W397" s="74"/>
      <c r="X397" s="74"/>
      <c r="Y397" s="74"/>
      <c r="Z397" s="74"/>
      <c r="AA397" s="74"/>
      <c r="AB397" s="74"/>
      <c r="AC397" s="74"/>
      <c r="AD397" s="74"/>
      <c r="AE397" s="74"/>
    </row>
    <row r="398" spans="1:31">
      <c r="A398" s="74"/>
      <c r="B398" s="74"/>
      <c r="C398" s="74"/>
      <c r="D398" s="74"/>
      <c r="E398" s="74"/>
      <c r="F398" s="74"/>
      <c r="G398" s="74"/>
      <c r="H398" s="85"/>
      <c r="I398" s="74"/>
      <c r="J398" s="74"/>
      <c r="K398" s="74"/>
      <c r="L398" s="74"/>
      <c r="M398" s="74"/>
      <c r="N398" s="74"/>
      <c r="O398" s="74"/>
      <c r="P398" s="74"/>
      <c r="Q398" s="74"/>
      <c r="R398" s="74"/>
      <c r="S398" s="74"/>
      <c r="T398" s="74"/>
      <c r="U398" s="74"/>
      <c r="V398" s="74"/>
      <c r="W398" s="74"/>
      <c r="X398" s="74"/>
      <c r="Y398" s="74"/>
      <c r="Z398" s="74"/>
      <c r="AA398" s="74"/>
      <c r="AB398" s="74"/>
      <c r="AC398" s="74"/>
      <c r="AD398" s="74"/>
      <c r="AE398" s="74"/>
    </row>
    <row r="399" spans="1:31">
      <c r="A399" s="74"/>
      <c r="B399" s="74"/>
      <c r="C399" s="74"/>
      <c r="D399" s="74"/>
      <c r="E399" s="74"/>
      <c r="F399" s="74"/>
      <c r="G399" s="74"/>
      <c r="H399" s="85"/>
      <c r="I399" s="74"/>
      <c r="J399" s="74"/>
      <c r="K399" s="74"/>
      <c r="L399" s="74"/>
      <c r="M399" s="74"/>
      <c r="N399" s="74"/>
      <c r="O399" s="74"/>
      <c r="P399" s="74"/>
      <c r="Q399" s="74"/>
      <c r="R399" s="74"/>
      <c r="S399" s="74"/>
      <c r="T399" s="74"/>
      <c r="U399" s="74"/>
      <c r="V399" s="74"/>
      <c r="W399" s="74"/>
      <c r="X399" s="74"/>
      <c r="Y399" s="74"/>
      <c r="Z399" s="74"/>
      <c r="AA399" s="74"/>
      <c r="AB399" s="74"/>
      <c r="AC399" s="74"/>
      <c r="AD399" s="74"/>
      <c r="AE399" s="74"/>
    </row>
    <row r="400" spans="1:31">
      <c r="A400" s="74"/>
      <c r="B400" s="74"/>
      <c r="C400" s="74"/>
      <c r="D400" s="74"/>
      <c r="E400" s="74"/>
      <c r="F400" s="74"/>
      <c r="G400" s="74"/>
      <c r="H400" s="85"/>
      <c r="I400" s="74"/>
      <c r="J400" s="74"/>
      <c r="K400" s="74"/>
      <c r="L400" s="74"/>
      <c r="M400" s="74"/>
      <c r="N400" s="74"/>
      <c r="O400" s="74"/>
      <c r="P400" s="74"/>
      <c r="Q400" s="74"/>
      <c r="R400" s="74"/>
      <c r="S400" s="74"/>
      <c r="T400" s="74"/>
      <c r="U400" s="74"/>
      <c r="V400" s="74"/>
      <c r="W400" s="74"/>
      <c r="X400" s="74"/>
      <c r="Y400" s="74"/>
      <c r="Z400" s="74"/>
      <c r="AA400" s="74"/>
      <c r="AB400" s="74"/>
      <c r="AC400" s="74"/>
      <c r="AD400" s="74"/>
      <c r="AE400" s="74"/>
    </row>
    <row r="401" spans="1:31">
      <c r="A401" s="74"/>
      <c r="B401" s="74"/>
      <c r="C401" s="74"/>
      <c r="D401" s="74"/>
      <c r="E401" s="74"/>
      <c r="F401" s="74"/>
      <c r="G401" s="74"/>
      <c r="H401" s="85"/>
      <c r="I401" s="74"/>
      <c r="J401" s="74"/>
      <c r="K401" s="74"/>
      <c r="L401" s="74"/>
      <c r="M401" s="74"/>
      <c r="N401" s="74"/>
      <c r="O401" s="74"/>
      <c r="P401" s="74"/>
      <c r="Q401" s="74"/>
      <c r="R401" s="74"/>
      <c r="S401" s="74"/>
      <c r="T401" s="74"/>
      <c r="U401" s="74"/>
      <c r="V401" s="74"/>
      <c r="W401" s="74"/>
      <c r="X401" s="74"/>
      <c r="Y401" s="74"/>
      <c r="Z401" s="74"/>
      <c r="AA401" s="74"/>
      <c r="AB401" s="74"/>
      <c r="AC401" s="74"/>
      <c r="AD401" s="74"/>
      <c r="AE401" s="74"/>
    </row>
    <row r="402" spans="1:31">
      <c r="A402" s="74"/>
      <c r="B402" s="74"/>
      <c r="C402" s="74"/>
      <c r="D402" s="74"/>
      <c r="E402" s="74"/>
      <c r="F402" s="74"/>
      <c r="G402" s="74"/>
      <c r="H402" s="85"/>
      <c r="I402" s="74"/>
      <c r="J402" s="74"/>
      <c r="K402" s="74"/>
      <c r="L402" s="74"/>
      <c r="M402" s="74"/>
      <c r="N402" s="74"/>
      <c r="O402" s="74"/>
      <c r="P402" s="74"/>
      <c r="Q402" s="74"/>
      <c r="R402" s="74"/>
      <c r="S402" s="74"/>
      <c r="T402" s="74"/>
      <c r="U402" s="74"/>
      <c r="V402" s="74"/>
      <c r="W402" s="74"/>
      <c r="X402" s="74"/>
      <c r="Y402" s="74"/>
      <c r="Z402" s="74"/>
      <c r="AA402" s="74"/>
      <c r="AB402" s="74"/>
      <c r="AC402" s="74"/>
      <c r="AD402" s="74"/>
      <c r="AE402" s="74"/>
    </row>
    <row r="403" spans="1:31">
      <c r="A403" s="74"/>
      <c r="B403" s="74"/>
      <c r="C403" s="74"/>
      <c r="D403" s="74"/>
      <c r="E403" s="74"/>
      <c r="F403" s="74"/>
      <c r="G403" s="74"/>
      <c r="H403" s="85"/>
      <c r="I403" s="74"/>
      <c r="J403" s="74"/>
      <c r="K403" s="74"/>
      <c r="L403" s="74"/>
      <c r="M403" s="74"/>
      <c r="N403" s="74"/>
      <c r="O403" s="74"/>
      <c r="P403" s="74"/>
      <c r="Q403" s="74"/>
      <c r="R403" s="74"/>
      <c r="S403" s="74"/>
      <c r="T403" s="74"/>
      <c r="U403" s="74"/>
      <c r="V403" s="74"/>
      <c r="W403" s="74"/>
      <c r="X403" s="74"/>
      <c r="Y403" s="74"/>
      <c r="Z403" s="74"/>
      <c r="AA403" s="74"/>
      <c r="AB403" s="74"/>
      <c r="AC403" s="74"/>
      <c r="AD403" s="74"/>
      <c r="AE403" s="74"/>
    </row>
    <row r="404" spans="1:31">
      <c r="A404" s="74"/>
      <c r="B404" s="74"/>
      <c r="C404" s="74"/>
      <c r="D404" s="74"/>
      <c r="E404" s="74"/>
      <c r="F404" s="74"/>
      <c r="G404" s="74"/>
      <c r="H404" s="85"/>
      <c r="I404" s="74"/>
      <c r="J404" s="74"/>
      <c r="K404" s="74"/>
      <c r="L404" s="74"/>
      <c r="M404" s="74"/>
      <c r="N404" s="74"/>
      <c r="O404" s="74"/>
      <c r="P404" s="74"/>
      <c r="Q404" s="74"/>
      <c r="R404" s="74"/>
      <c r="S404" s="74"/>
      <c r="T404" s="74"/>
      <c r="U404" s="74"/>
      <c r="V404" s="74"/>
      <c r="W404" s="74"/>
      <c r="X404" s="74"/>
      <c r="Y404" s="74"/>
      <c r="Z404" s="74"/>
      <c r="AA404" s="74"/>
      <c r="AB404" s="74"/>
      <c r="AC404" s="74"/>
      <c r="AD404" s="74"/>
      <c r="AE404" s="74"/>
    </row>
    <row r="405" spans="1:31">
      <c r="A405" s="74"/>
      <c r="B405" s="74"/>
      <c r="C405" s="74"/>
      <c r="D405" s="74"/>
      <c r="E405" s="74"/>
      <c r="F405" s="74"/>
      <c r="G405" s="74"/>
      <c r="H405" s="85"/>
      <c r="I405" s="74"/>
      <c r="J405" s="74"/>
      <c r="K405" s="74"/>
      <c r="L405" s="74"/>
      <c r="M405" s="74"/>
      <c r="N405" s="74"/>
      <c r="O405" s="74"/>
      <c r="P405" s="74"/>
      <c r="Q405" s="74"/>
      <c r="R405" s="74"/>
      <c r="S405" s="74"/>
      <c r="T405" s="74"/>
      <c r="U405" s="74"/>
      <c r="V405" s="74"/>
      <c r="W405" s="74"/>
      <c r="X405" s="74"/>
      <c r="Y405" s="74"/>
      <c r="Z405" s="74"/>
      <c r="AA405" s="74"/>
      <c r="AB405" s="74"/>
      <c r="AC405" s="74"/>
      <c r="AD405" s="74"/>
      <c r="AE405" s="74"/>
    </row>
    <row r="406" spans="1:31">
      <c r="A406" s="74"/>
      <c r="B406" s="74"/>
      <c r="C406" s="74"/>
      <c r="D406" s="74"/>
      <c r="E406" s="74"/>
      <c r="F406" s="74"/>
      <c r="G406" s="74"/>
      <c r="H406" s="85"/>
      <c r="I406" s="74"/>
      <c r="J406" s="74"/>
      <c r="K406" s="74"/>
      <c r="L406" s="74"/>
      <c r="M406" s="74"/>
      <c r="N406" s="74"/>
      <c r="O406" s="74"/>
      <c r="P406" s="74"/>
      <c r="Q406" s="74"/>
      <c r="R406" s="74"/>
      <c r="S406" s="74"/>
      <c r="T406" s="74"/>
      <c r="U406" s="74"/>
      <c r="V406" s="74"/>
      <c r="W406" s="74"/>
      <c r="X406" s="74"/>
      <c r="Y406" s="74"/>
      <c r="Z406" s="74"/>
      <c r="AA406" s="74"/>
      <c r="AB406" s="74"/>
      <c r="AC406" s="74"/>
      <c r="AD406" s="74"/>
      <c r="AE406" s="74"/>
    </row>
    <row r="407" spans="1:31">
      <c r="A407" s="74"/>
      <c r="B407" s="74"/>
      <c r="C407" s="74"/>
      <c r="D407" s="74"/>
      <c r="E407" s="74"/>
      <c r="F407" s="74"/>
      <c r="G407" s="74"/>
      <c r="H407" s="85"/>
      <c r="I407" s="74"/>
      <c r="J407" s="74"/>
      <c r="K407" s="74"/>
      <c r="L407" s="74"/>
      <c r="M407" s="74"/>
      <c r="N407" s="74"/>
      <c r="O407" s="74"/>
      <c r="P407" s="74"/>
      <c r="Q407" s="74"/>
      <c r="R407" s="74"/>
      <c r="S407" s="74"/>
      <c r="T407" s="74"/>
      <c r="U407" s="74"/>
      <c r="V407" s="74"/>
      <c r="W407" s="74"/>
      <c r="X407" s="74"/>
      <c r="Y407" s="74"/>
      <c r="Z407" s="74"/>
      <c r="AA407" s="74"/>
      <c r="AB407" s="74"/>
      <c r="AC407" s="74"/>
      <c r="AD407" s="74"/>
      <c r="AE407" s="74"/>
    </row>
    <row r="408" spans="1:31">
      <c r="A408" s="74"/>
      <c r="B408" s="74"/>
      <c r="C408" s="74"/>
      <c r="D408" s="74"/>
      <c r="E408" s="74"/>
      <c r="F408" s="74"/>
      <c r="G408" s="74"/>
      <c r="H408" s="85"/>
      <c r="I408" s="74"/>
      <c r="J408" s="74"/>
      <c r="K408" s="74"/>
      <c r="L408" s="74"/>
      <c r="M408" s="74"/>
      <c r="N408" s="74"/>
      <c r="O408" s="74"/>
      <c r="P408" s="74"/>
      <c r="Q408" s="74"/>
      <c r="R408" s="74"/>
      <c r="S408" s="74"/>
      <c r="T408" s="74"/>
      <c r="U408" s="74"/>
      <c r="V408" s="74"/>
      <c r="W408" s="74"/>
      <c r="X408" s="74"/>
      <c r="Y408" s="74"/>
      <c r="Z408" s="74"/>
      <c r="AA408" s="74"/>
      <c r="AB408" s="74"/>
      <c r="AC408" s="74"/>
      <c r="AD408" s="74"/>
      <c r="AE408" s="74"/>
    </row>
    <row r="409" spans="1:31">
      <c r="A409" s="74"/>
      <c r="B409" s="74"/>
      <c r="C409" s="74"/>
      <c r="D409" s="74"/>
      <c r="E409" s="74"/>
      <c r="F409" s="74"/>
      <c r="G409" s="74"/>
      <c r="H409" s="85"/>
      <c r="I409" s="74"/>
      <c r="J409" s="74"/>
      <c r="K409" s="74"/>
      <c r="L409" s="74"/>
      <c r="M409" s="74"/>
      <c r="N409" s="74"/>
      <c r="O409" s="74"/>
      <c r="P409" s="74"/>
      <c r="Q409" s="74"/>
      <c r="R409" s="74"/>
      <c r="S409" s="74"/>
      <c r="T409" s="74"/>
      <c r="U409" s="74"/>
      <c r="V409" s="74"/>
      <c r="W409" s="74"/>
      <c r="X409" s="74"/>
      <c r="Y409" s="74"/>
      <c r="Z409" s="74"/>
      <c r="AA409" s="74"/>
      <c r="AB409" s="74"/>
      <c r="AC409" s="74"/>
      <c r="AD409" s="74"/>
      <c r="AE409" s="74"/>
    </row>
    <row r="410" spans="1:31">
      <c r="A410" s="74"/>
      <c r="B410" s="74"/>
      <c r="C410" s="74"/>
      <c r="D410" s="74"/>
      <c r="E410" s="74"/>
      <c r="F410" s="74"/>
      <c r="G410" s="74"/>
      <c r="H410" s="85"/>
      <c r="I410" s="74"/>
      <c r="J410" s="74"/>
      <c r="K410" s="74"/>
      <c r="L410" s="74"/>
      <c r="M410" s="74"/>
      <c r="N410" s="74"/>
      <c r="O410" s="74"/>
      <c r="P410" s="74"/>
      <c r="Q410" s="74"/>
      <c r="R410" s="74"/>
      <c r="S410" s="74"/>
      <c r="T410" s="74"/>
      <c r="U410" s="74"/>
      <c r="V410" s="74"/>
      <c r="W410" s="74"/>
      <c r="X410" s="74"/>
      <c r="Y410" s="74"/>
      <c r="Z410" s="74"/>
      <c r="AA410" s="74"/>
      <c r="AB410" s="74"/>
      <c r="AC410" s="74"/>
      <c r="AD410" s="74"/>
      <c r="AE410" s="74"/>
    </row>
    <row r="411" spans="1:31">
      <c r="A411" s="74"/>
      <c r="B411" s="74"/>
      <c r="C411" s="74"/>
      <c r="D411" s="74"/>
      <c r="E411" s="74"/>
      <c r="F411" s="74"/>
      <c r="G411" s="74"/>
      <c r="H411" s="85"/>
      <c r="I411" s="74"/>
      <c r="J411" s="74"/>
      <c r="K411" s="74"/>
      <c r="L411" s="74"/>
      <c r="M411" s="74"/>
      <c r="N411" s="74"/>
      <c r="O411" s="74"/>
      <c r="P411" s="74"/>
      <c r="Q411" s="74"/>
      <c r="R411" s="74"/>
      <c r="S411" s="74"/>
      <c r="T411" s="74"/>
      <c r="U411" s="74"/>
      <c r="V411" s="74"/>
      <c r="W411" s="74"/>
      <c r="X411" s="74"/>
      <c r="Y411" s="74"/>
      <c r="Z411" s="74"/>
      <c r="AA411" s="74"/>
      <c r="AB411" s="74"/>
      <c r="AC411" s="74"/>
      <c r="AD411" s="74"/>
      <c r="AE411" s="74"/>
    </row>
    <row r="412" spans="1:31">
      <c r="A412" s="74"/>
      <c r="B412" s="74"/>
      <c r="C412" s="74"/>
      <c r="D412" s="74"/>
      <c r="E412" s="74"/>
      <c r="F412" s="74"/>
      <c r="G412" s="74"/>
      <c r="H412" s="85"/>
      <c r="I412" s="74"/>
      <c r="J412" s="74"/>
      <c r="K412" s="74"/>
      <c r="L412" s="74"/>
      <c r="M412" s="74"/>
      <c r="N412" s="74"/>
      <c r="O412" s="74"/>
      <c r="P412" s="74"/>
      <c r="Q412" s="74"/>
      <c r="R412" s="74"/>
      <c r="S412" s="74"/>
      <c r="T412" s="74"/>
      <c r="U412" s="74"/>
      <c r="V412" s="74"/>
      <c r="W412" s="74"/>
      <c r="X412" s="74"/>
      <c r="Y412" s="74"/>
      <c r="Z412" s="74"/>
      <c r="AA412" s="74"/>
      <c r="AB412" s="74"/>
      <c r="AC412" s="74"/>
      <c r="AD412" s="74"/>
      <c r="AE412" s="74"/>
    </row>
    <row r="413" spans="1:31">
      <c r="A413" s="74"/>
      <c r="B413" s="74"/>
      <c r="C413" s="74"/>
      <c r="D413" s="74"/>
      <c r="E413" s="74"/>
      <c r="F413" s="74"/>
      <c r="G413" s="74"/>
      <c r="H413" s="85"/>
      <c r="I413" s="74"/>
      <c r="J413" s="74"/>
      <c r="K413" s="74"/>
      <c r="L413" s="74"/>
      <c r="M413" s="74"/>
      <c r="N413" s="74"/>
      <c r="O413" s="74"/>
      <c r="P413" s="74"/>
      <c r="Q413" s="74"/>
      <c r="R413" s="74"/>
      <c r="S413" s="74"/>
      <c r="T413" s="74"/>
      <c r="U413" s="74"/>
      <c r="V413" s="74"/>
      <c r="W413" s="74"/>
      <c r="X413" s="74"/>
      <c r="Y413" s="74"/>
      <c r="Z413" s="74"/>
      <c r="AA413" s="74"/>
      <c r="AB413" s="74"/>
      <c r="AC413" s="74"/>
      <c r="AD413" s="74"/>
      <c r="AE413" s="74"/>
    </row>
    <row r="414" spans="1:31">
      <c r="A414" s="74"/>
      <c r="B414" s="74"/>
      <c r="C414" s="74"/>
      <c r="D414" s="74"/>
      <c r="E414" s="74"/>
      <c r="F414" s="74"/>
      <c r="G414" s="74"/>
      <c r="H414" s="85"/>
      <c r="I414" s="74"/>
      <c r="J414" s="74"/>
      <c r="K414" s="74"/>
      <c r="L414" s="74"/>
      <c r="M414" s="74"/>
      <c r="N414" s="74"/>
      <c r="O414" s="74"/>
      <c r="P414" s="74"/>
      <c r="Q414" s="74"/>
      <c r="R414" s="74"/>
      <c r="S414" s="74"/>
      <c r="T414" s="74"/>
      <c r="U414" s="74"/>
      <c r="V414" s="74"/>
      <c r="W414" s="74"/>
      <c r="X414" s="74"/>
      <c r="Y414" s="74"/>
      <c r="Z414" s="74"/>
      <c r="AA414" s="74"/>
      <c r="AB414" s="74"/>
      <c r="AC414" s="74"/>
      <c r="AD414" s="74"/>
      <c r="AE414" s="74"/>
    </row>
    <row r="415" spans="1:31">
      <c r="A415" s="74"/>
      <c r="B415" s="74"/>
      <c r="C415" s="74"/>
      <c r="D415" s="74"/>
      <c r="E415" s="74"/>
      <c r="F415" s="74"/>
      <c r="G415" s="74"/>
      <c r="H415" s="85"/>
      <c r="I415" s="74"/>
      <c r="J415" s="74"/>
      <c r="K415" s="74"/>
      <c r="L415" s="74"/>
      <c r="M415" s="74"/>
      <c r="N415" s="74"/>
      <c r="O415" s="74"/>
      <c r="P415" s="74"/>
      <c r="Q415" s="74"/>
      <c r="R415" s="74"/>
      <c r="S415" s="74"/>
      <c r="T415" s="74"/>
      <c r="U415" s="74"/>
      <c r="V415" s="74"/>
      <c r="W415" s="74"/>
      <c r="X415" s="74"/>
      <c r="Y415" s="74"/>
      <c r="Z415" s="74"/>
      <c r="AA415" s="74"/>
      <c r="AB415" s="74"/>
      <c r="AC415" s="74"/>
      <c r="AD415" s="74"/>
      <c r="AE415" s="74"/>
    </row>
    <row r="416" spans="1:31">
      <c r="A416" s="74"/>
      <c r="B416" s="74"/>
      <c r="C416" s="74"/>
      <c r="D416" s="74"/>
      <c r="E416" s="74"/>
      <c r="F416" s="74"/>
      <c r="G416" s="74"/>
      <c r="H416" s="85"/>
      <c r="I416" s="74"/>
      <c r="J416" s="74"/>
      <c r="K416" s="74"/>
      <c r="L416" s="74"/>
      <c r="M416" s="74"/>
      <c r="N416" s="74"/>
      <c r="O416" s="74"/>
      <c r="P416" s="74"/>
      <c r="Q416" s="74"/>
      <c r="R416" s="74"/>
      <c r="S416" s="74"/>
      <c r="T416" s="74"/>
      <c r="U416" s="74"/>
      <c r="V416" s="74"/>
      <c r="W416" s="74"/>
      <c r="X416" s="74"/>
      <c r="Y416" s="74"/>
      <c r="Z416" s="74"/>
      <c r="AA416" s="74"/>
      <c r="AB416" s="74"/>
      <c r="AC416" s="74"/>
      <c r="AD416" s="74"/>
      <c r="AE416" s="74"/>
    </row>
    <row r="417" spans="1:31">
      <c r="A417" s="74"/>
      <c r="B417" s="74"/>
      <c r="C417" s="74"/>
      <c r="D417" s="74"/>
      <c r="E417" s="74"/>
      <c r="F417" s="74"/>
      <c r="G417" s="74"/>
      <c r="H417" s="85"/>
      <c r="I417" s="74"/>
      <c r="J417" s="74"/>
      <c r="K417" s="74"/>
      <c r="L417" s="74"/>
      <c r="M417" s="74"/>
      <c r="N417" s="74"/>
      <c r="O417" s="74"/>
      <c r="P417" s="74"/>
      <c r="Q417" s="74"/>
      <c r="R417" s="74"/>
      <c r="S417" s="74"/>
      <c r="T417" s="74"/>
      <c r="U417" s="74"/>
      <c r="V417" s="74"/>
      <c r="W417" s="74"/>
      <c r="X417" s="74"/>
      <c r="Y417" s="74"/>
      <c r="Z417" s="74"/>
      <c r="AA417" s="74"/>
      <c r="AB417" s="74"/>
      <c r="AC417" s="74"/>
      <c r="AD417" s="74"/>
      <c r="AE417" s="74"/>
    </row>
    <row r="418" spans="1:31">
      <c r="A418" s="74"/>
      <c r="B418" s="74"/>
      <c r="C418" s="74"/>
      <c r="D418" s="74"/>
      <c r="E418" s="74"/>
      <c r="F418" s="74"/>
      <c r="G418" s="74"/>
      <c r="H418" s="85"/>
      <c r="I418" s="74"/>
      <c r="J418" s="74"/>
      <c r="K418" s="74"/>
      <c r="L418" s="74"/>
      <c r="M418" s="74"/>
      <c r="N418" s="74"/>
      <c r="O418" s="74"/>
      <c r="P418" s="74"/>
      <c r="Q418" s="74"/>
      <c r="R418" s="74"/>
      <c r="S418" s="74"/>
      <c r="T418" s="74"/>
      <c r="U418" s="74"/>
      <c r="V418" s="74"/>
      <c r="W418" s="74"/>
      <c r="X418" s="74"/>
      <c r="Y418" s="74"/>
      <c r="Z418" s="74"/>
      <c r="AA418" s="74"/>
      <c r="AB418" s="74"/>
      <c r="AC418" s="74"/>
      <c r="AD418" s="74"/>
      <c r="AE418" s="74"/>
    </row>
    <row r="419" spans="1:31">
      <c r="A419" s="74"/>
      <c r="B419" s="74"/>
      <c r="C419" s="74"/>
      <c r="D419" s="74"/>
      <c r="E419" s="74"/>
      <c r="F419" s="74"/>
      <c r="G419" s="74"/>
      <c r="H419" s="85"/>
      <c r="I419" s="74"/>
      <c r="J419" s="74"/>
      <c r="K419" s="74"/>
      <c r="L419" s="74"/>
      <c r="M419" s="74"/>
      <c r="N419" s="74"/>
      <c r="O419" s="74"/>
      <c r="P419" s="74"/>
      <c r="Q419" s="74"/>
      <c r="R419" s="74"/>
      <c r="S419" s="74"/>
      <c r="T419" s="74"/>
      <c r="U419" s="74"/>
      <c r="V419" s="74"/>
      <c r="W419" s="74"/>
      <c r="X419" s="74"/>
      <c r="Y419" s="74"/>
      <c r="Z419" s="74"/>
      <c r="AA419" s="74"/>
      <c r="AB419" s="74"/>
      <c r="AC419" s="74"/>
      <c r="AD419" s="74"/>
      <c r="AE419" s="74"/>
    </row>
    <row r="420" spans="1:31">
      <c r="A420" s="74"/>
      <c r="B420" s="74"/>
      <c r="C420" s="74"/>
      <c r="D420" s="74"/>
      <c r="E420" s="74"/>
      <c r="F420" s="74"/>
      <c r="G420" s="74"/>
      <c r="H420" s="85"/>
      <c r="I420" s="74"/>
      <c r="J420" s="74"/>
      <c r="K420" s="74"/>
      <c r="L420" s="74"/>
      <c r="M420" s="74"/>
      <c r="N420" s="74"/>
      <c r="O420" s="74"/>
      <c r="P420" s="74"/>
      <c r="Q420" s="74"/>
      <c r="R420" s="74"/>
      <c r="S420" s="74"/>
      <c r="T420" s="74"/>
      <c r="U420" s="74"/>
      <c r="V420" s="74"/>
      <c r="W420" s="74"/>
      <c r="X420" s="74"/>
      <c r="Y420" s="74"/>
      <c r="Z420" s="74"/>
      <c r="AA420" s="74"/>
      <c r="AB420" s="74"/>
      <c r="AC420" s="74"/>
      <c r="AD420" s="74"/>
      <c r="AE420" s="74"/>
    </row>
    <row r="421" spans="1:31">
      <c r="A421" s="74"/>
      <c r="B421" s="74"/>
      <c r="C421" s="74"/>
      <c r="D421" s="74"/>
      <c r="E421" s="74"/>
      <c r="F421" s="74"/>
      <c r="G421" s="74"/>
      <c r="H421" s="85"/>
      <c r="I421" s="74"/>
      <c r="J421" s="74"/>
      <c r="K421" s="74"/>
      <c r="L421" s="74"/>
      <c r="M421" s="74"/>
      <c r="N421" s="74"/>
      <c r="O421" s="74"/>
      <c r="P421" s="74"/>
      <c r="Q421" s="74"/>
      <c r="R421" s="74"/>
      <c r="S421" s="74"/>
      <c r="T421" s="74"/>
      <c r="U421" s="74"/>
      <c r="V421" s="74"/>
      <c r="W421" s="74"/>
      <c r="X421" s="74"/>
      <c r="Y421" s="74"/>
      <c r="Z421" s="74"/>
      <c r="AA421" s="74"/>
      <c r="AB421" s="74"/>
      <c r="AC421" s="74"/>
      <c r="AD421" s="74"/>
      <c r="AE421" s="74"/>
    </row>
    <row r="422" spans="1:31">
      <c r="A422" s="74"/>
      <c r="B422" s="74"/>
      <c r="C422" s="74"/>
      <c r="D422" s="74"/>
      <c r="E422" s="74"/>
      <c r="F422" s="74"/>
      <c r="G422" s="74"/>
      <c r="H422" s="85"/>
      <c r="I422" s="74"/>
      <c r="J422" s="74"/>
      <c r="K422" s="74"/>
      <c r="L422" s="74"/>
      <c r="M422" s="74"/>
      <c r="N422" s="74"/>
      <c r="O422" s="74"/>
      <c r="P422" s="74"/>
      <c r="Q422" s="74"/>
      <c r="R422" s="74"/>
      <c r="S422" s="74"/>
      <c r="T422" s="74"/>
      <c r="U422" s="74"/>
      <c r="V422" s="74"/>
      <c r="W422" s="74"/>
      <c r="X422" s="74"/>
      <c r="Y422" s="74"/>
      <c r="Z422" s="74"/>
      <c r="AA422" s="74"/>
      <c r="AB422" s="74"/>
      <c r="AC422" s="74"/>
      <c r="AD422" s="74"/>
      <c r="AE422" s="74"/>
    </row>
    <row r="423" spans="1:31">
      <c r="A423" s="74"/>
      <c r="B423" s="74"/>
      <c r="C423" s="74"/>
      <c r="D423" s="74"/>
      <c r="E423" s="74"/>
      <c r="F423" s="74"/>
      <c r="G423" s="74"/>
      <c r="H423" s="85"/>
      <c r="I423" s="74"/>
      <c r="J423" s="74"/>
      <c r="K423" s="74"/>
      <c r="L423" s="74"/>
      <c r="M423" s="74"/>
      <c r="N423" s="74"/>
      <c r="O423" s="74"/>
      <c r="P423" s="74"/>
      <c r="Q423" s="74"/>
      <c r="R423" s="74"/>
      <c r="S423" s="74"/>
      <c r="T423" s="74"/>
      <c r="U423" s="74"/>
      <c r="V423" s="74"/>
      <c r="W423" s="74"/>
      <c r="X423" s="74"/>
      <c r="Y423" s="74"/>
      <c r="Z423" s="74"/>
      <c r="AA423" s="74"/>
      <c r="AB423" s="74"/>
      <c r="AC423" s="74"/>
      <c r="AD423" s="74"/>
      <c r="AE423" s="74"/>
    </row>
    <row r="424" spans="1:31">
      <c r="A424" s="74"/>
      <c r="B424" s="74"/>
      <c r="C424" s="74"/>
      <c r="D424" s="74"/>
      <c r="E424" s="74"/>
      <c r="F424" s="74"/>
      <c r="G424" s="74"/>
      <c r="H424" s="85"/>
      <c r="I424" s="74"/>
      <c r="J424" s="74"/>
      <c r="K424" s="74"/>
      <c r="L424" s="74"/>
      <c r="M424" s="74"/>
      <c r="N424" s="74"/>
      <c r="O424" s="74"/>
      <c r="P424" s="74"/>
      <c r="Q424" s="74"/>
      <c r="R424" s="74"/>
      <c r="S424" s="74"/>
      <c r="T424" s="74"/>
      <c r="U424" s="74"/>
      <c r="V424" s="74"/>
      <c r="W424" s="74"/>
      <c r="X424" s="74"/>
      <c r="Y424" s="74"/>
      <c r="Z424" s="74"/>
      <c r="AA424" s="74"/>
      <c r="AB424" s="74"/>
      <c r="AC424" s="74"/>
      <c r="AD424" s="74"/>
      <c r="AE424" s="74"/>
    </row>
    <row r="425" spans="1:31">
      <c r="A425" s="74"/>
      <c r="B425" s="74"/>
      <c r="C425" s="74"/>
      <c r="D425" s="74"/>
      <c r="E425" s="74"/>
      <c r="F425" s="74"/>
      <c r="G425" s="74"/>
      <c r="H425" s="85"/>
      <c r="I425" s="74"/>
      <c r="J425" s="74"/>
      <c r="K425" s="74"/>
      <c r="L425" s="74"/>
      <c r="M425" s="74"/>
      <c r="N425" s="74"/>
      <c r="O425" s="74"/>
      <c r="P425" s="74"/>
      <c r="Q425" s="74"/>
      <c r="R425" s="74"/>
      <c r="S425" s="74"/>
      <c r="T425" s="74"/>
      <c r="U425" s="74"/>
      <c r="V425" s="74"/>
      <c r="W425" s="74"/>
      <c r="X425" s="74"/>
      <c r="Y425" s="74"/>
      <c r="Z425" s="74"/>
      <c r="AA425" s="74"/>
      <c r="AB425" s="74"/>
      <c r="AC425" s="74"/>
      <c r="AD425" s="74"/>
      <c r="AE425" s="74"/>
    </row>
    <row r="426" spans="1:31">
      <c r="A426" s="74"/>
      <c r="B426" s="74"/>
      <c r="C426" s="74"/>
      <c r="D426" s="74"/>
      <c r="E426" s="74"/>
      <c r="F426" s="74"/>
      <c r="G426" s="74"/>
      <c r="H426" s="85"/>
      <c r="I426" s="74"/>
      <c r="J426" s="74"/>
      <c r="K426" s="74"/>
      <c r="L426" s="74"/>
      <c r="M426" s="74"/>
      <c r="N426" s="74"/>
      <c r="O426" s="74"/>
      <c r="P426" s="74"/>
      <c r="Q426" s="74"/>
      <c r="R426" s="74"/>
      <c r="S426" s="74"/>
      <c r="T426" s="74"/>
      <c r="U426" s="74"/>
      <c r="V426" s="74"/>
      <c r="W426" s="74"/>
      <c r="X426" s="74"/>
      <c r="Y426" s="74"/>
      <c r="Z426" s="74"/>
      <c r="AA426" s="74"/>
      <c r="AB426" s="74"/>
      <c r="AC426" s="74"/>
      <c r="AD426" s="74"/>
      <c r="AE426" s="74"/>
    </row>
    <row r="427" spans="1:31">
      <c r="A427" s="74"/>
      <c r="B427" s="74"/>
      <c r="C427" s="74"/>
      <c r="D427" s="74"/>
      <c r="E427" s="74"/>
      <c r="F427" s="74"/>
      <c r="G427" s="74"/>
      <c r="H427" s="85"/>
      <c r="I427" s="74"/>
      <c r="J427" s="74"/>
      <c r="K427" s="74"/>
      <c r="L427" s="74"/>
      <c r="M427" s="74"/>
      <c r="N427" s="74"/>
      <c r="O427" s="74"/>
      <c r="P427" s="74"/>
      <c r="Q427" s="74"/>
      <c r="R427" s="74"/>
      <c r="S427" s="74"/>
      <c r="T427" s="74"/>
      <c r="U427" s="74"/>
      <c r="V427" s="74"/>
      <c r="W427" s="74"/>
      <c r="X427" s="74"/>
      <c r="Y427" s="74"/>
      <c r="Z427" s="74"/>
      <c r="AA427" s="74"/>
      <c r="AB427" s="74"/>
      <c r="AC427" s="74"/>
      <c r="AD427" s="74"/>
      <c r="AE427" s="74"/>
    </row>
    <row r="428" spans="1:31">
      <c r="A428" s="74"/>
      <c r="B428" s="74"/>
      <c r="C428" s="74"/>
      <c r="D428" s="74"/>
      <c r="E428" s="74"/>
      <c r="F428" s="74"/>
      <c r="G428" s="74"/>
      <c r="H428" s="85"/>
      <c r="I428" s="74"/>
      <c r="J428" s="74"/>
      <c r="K428" s="74"/>
      <c r="L428" s="74"/>
      <c r="M428" s="74"/>
      <c r="N428" s="74"/>
      <c r="O428" s="74"/>
      <c r="P428" s="74"/>
      <c r="Q428" s="74"/>
      <c r="R428" s="74"/>
      <c r="S428" s="74"/>
      <c r="T428" s="74"/>
      <c r="U428" s="74"/>
      <c r="V428" s="74"/>
      <c r="W428" s="74"/>
      <c r="X428" s="74"/>
      <c r="Y428" s="74"/>
      <c r="Z428" s="74"/>
      <c r="AA428" s="74"/>
      <c r="AB428" s="74"/>
      <c r="AC428" s="74"/>
      <c r="AD428" s="74"/>
      <c r="AE428" s="74"/>
    </row>
    <row r="429" spans="1:31">
      <c r="A429" s="74"/>
      <c r="B429" s="74"/>
      <c r="C429" s="74"/>
      <c r="D429" s="74"/>
      <c r="E429" s="74"/>
      <c r="F429" s="74"/>
      <c r="G429" s="74"/>
      <c r="H429" s="85"/>
      <c r="I429" s="74"/>
      <c r="J429" s="74"/>
      <c r="K429" s="74"/>
      <c r="L429" s="74"/>
      <c r="M429" s="74"/>
      <c r="N429" s="74"/>
      <c r="O429" s="74"/>
      <c r="P429" s="74"/>
      <c r="Q429" s="74"/>
      <c r="R429" s="74"/>
      <c r="S429" s="74"/>
      <c r="T429" s="74"/>
      <c r="U429" s="74"/>
      <c r="V429" s="74"/>
      <c r="W429" s="74"/>
      <c r="X429" s="74"/>
      <c r="Y429" s="74"/>
      <c r="Z429" s="74"/>
      <c r="AA429" s="74"/>
      <c r="AB429" s="74"/>
      <c r="AC429" s="74"/>
      <c r="AD429" s="74"/>
      <c r="AE429" s="74"/>
    </row>
    <row r="430" spans="1:31">
      <c r="A430" s="74"/>
      <c r="B430" s="74"/>
      <c r="C430" s="74"/>
      <c r="D430" s="74"/>
      <c r="E430" s="74"/>
      <c r="F430" s="74"/>
      <c r="G430" s="74"/>
      <c r="H430" s="85"/>
      <c r="I430" s="74"/>
      <c r="J430" s="74"/>
      <c r="K430" s="74"/>
      <c r="L430" s="74"/>
      <c r="M430" s="74"/>
      <c r="N430" s="74"/>
      <c r="O430" s="74"/>
      <c r="P430" s="74"/>
      <c r="Q430" s="74"/>
      <c r="R430" s="74"/>
      <c r="S430" s="74"/>
      <c r="T430" s="74"/>
      <c r="U430" s="74"/>
      <c r="V430" s="74"/>
      <c r="W430" s="74"/>
      <c r="X430" s="74"/>
      <c r="Y430" s="74"/>
      <c r="Z430" s="74"/>
      <c r="AA430" s="74"/>
      <c r="AB430" s="74"/>
      <c r="AC430" s="74"/>
      <c r="AD430" s="74"/>
      <c r="AE430" s="74"/>
    </row>
    <row r="431" spans="1:31">
      <c r="A431" s="74"/>
      <c r="B431" s="74"/>
      <c r="C431" s="74"/>
      <c r="D431" s="74"/>
      <c r="E431" s="74"/>
      <c r="F431" s="74"/>
      <c r="G431" s="74"/>
      <c r="H431" s="85"/>
      <c r="I431" s="74"/>
      <c r="J431" s="74"/>
      <c r="K431" s="74"/>
      <c r="L431" s="74"/>
      <c r="M431" s="74"/>
      <c r="N431" s="74"/>
      <c r="O431" s="74"/>
      <c r="P431" s="74"/>
      <c r="Q431" s="74"/>
      <c r="R431" s="74"/>
      <c r="S431" s="74"/>
      <c r="T431" s="74"/>
      <c r="U431" s="74"/>
      <c r="V431" s="74"/>
      <c r="W431" s="74"/>
      <c r="X431" s="74"/>
      <c r="Y431" s="74"/>
      <c r="Z431" s="74"/>
      <c r="AA431" s="74"/>
      <c r="AB431" s="74"/>
      <c r="AC431" s="74"/>
      <c r="AD431" s="74"/>
      <c r="AE431" s="74"/>
    </row>
    <row r="432" spans="1:31">
      <c r="A432" s="74"/>
      <c r="B432" s="74"/>
      <c r="C432" s="74"/>
      <c r="D432" s="74"/>
      <c r="E432" s="74"/>
      <c r="F432" s="74"/>
      <c r="G432" s="74"/>
      <c r="H432" s="85"/>
      <c r="I432" s="74"/>
      <c r="J432" s="74"/>
      <c r="K432" s="74"/>
      <c r="L432" s="74"/>
      <c r="M432" s="74"/>
      <c r="N432" s="74"/>
      <c r="O432" s="74"/>
      <c r="P432" s="74"/>
      <c r="Q432" s="74"/>
      <c r="R432" s="74"/>
      <c r="S432" s="74"/>
      <c r="T432" s="74"/>
      <c r="U432" s="74"/>
      <c r="V432" s="74"/>
      <c r="W432" s="74"/>
      <c r="X432" s="74"/>
      <c r="Y432" s="74"/>
      <c r="Z432" s="74"/>
      <c r="AA432" s="74"/>
      <c r="AB432" s="74"/>
      <c r="AC432" s="74"/>
      <c r="AD432" s="74"/>
      <c r="AE432" s="74"/>
    </row>
    <row r="433" spans="1:31">
      <c r="A433" s="74"/>
      <c r="B433" s="74"/>
      <c r="C433" s="74"/>
      <c r="D433" s="74"/>
      <c r="E433" s="74"/>
      <c r="F433" s="74"/>
      <c r="G433" s="74"/>
      <c r="H433" s="85"/>
      <c r="I433" s="74"/>
      <c r="J433" s="74"/>
      <c r="K433" s="74"/>
      <c r="L433" s="74"/>
      <c r="M433" s="74"/>
      <c r="N433" s="74"/>
      <c r="O433" s="74"/>
      <c r="P433" s="74"/>
      <c r="Q433" s="74"/>
      <c r="R433" s="74"/>
      <c r="S433" s="74"/>
      <c r="T433" s="74"/>
      <c r="U433" s="74"/>
      <c r="V433" s="74"/>
      <c r="W433" s="74"/>
      <c r="X433" s="74"/>
      <c r="Y433" s="74"/>
      <c r="Z433" s="74"/>
      <c r="AA433" s="74"/>
      <c r="AB433" s="74"/>
      <c r="AC433" s="74"/>
      <c r="AD433" s="74"/>
      <c r="AE433" s="74"/>
    </row>
    <row r="434" spans="1:31">
      <c r="A434" s="74"/>
      <c r="B434" s="74"/>
      <c r="C434" s="74"/>
      <c r="D434" s="74"/>
      <c r="E434" s="74"/>
      <c r="F434" s="74"/>
      <c r="G434" s="74"/>
      <c r="H434" s="85"/>
      <c r="I434" s="74"/>
      <c r="J434" s="74"/>
      <c r="K434" s="74"/>
      <c r="L434" s="74"/>
      <c r="M434" s="74"/>
      <c r="N434" s="74"/>
      <c r="O434" s="74"/>
      <c r="P434" s="74"/>
      <c r="Q434" s="74"/>
      <c r="R434" s="74"/>
      <c r="S434" s="74"/>
      <c r="T434" s="74"/>
      <c r="U434" s="74"/>
      <c r="V434" s="74"/>
      <c r="W434" s="74"/>
      <c r="X434" s="74"/>
      <c r="Y434" s="74"/>
      <c r="Z434" s="74"/>
      <c r="AA434" s="74"/>
      <c r="AB434" s="74"/>
      <c r="AC434" s="74"/>
      <c r="AD434" s="74"/>
      <c r="AE434" s="74"/>
    </row>
    <row r="435" spans="1:31">
      <c r="A435" s="74"/>
      <c r="B435" s="74"/>
      <c r="C435" s="74"/>
      <c r="D435" s="74"/>
      <c r="E435" s="74"/>
      <c r="F435" s="74"/>
      <c r="G435" s="74"/>
      <c r="H435" s="85"/>
      <c r="I435" s="74"/>
      <c r="J435" s="74"/>
      <c r="K435" s="74"/>
      <c r="L435" s="74"/>
      <c r="M435" s="74"/>
      <c r="N435" s="74"/>
      <c r="O435" s="74"/>
      <c r="P435" s="74"/>
      <c r="Q435" s="74"/>
      <c r="R435" s="74"/>
      <c r="S435" s="74"/>
      <c r="T435" s="74"/>
      <c r="U435" s="74"/>
      <c r="V435" s="74"/>
      <c r="W435" s="74"/>
      <c r="X435" s="74"/>
      <c r="Y435" s="74"/>
      <c r="Z435" s="74"/>
      <c r="AA435" s="74"/>
      <c r="AB435" s="74"/>
      <c r="AC435" s="74"/>
      <c r="AD435" s="74"/>
      <c r="AE435" s="74"/>
    </row>
    <row r="436" spans="1:31">
      <c r="A436" s="74"/>
      <c r="B436" s="74"/>
      <c r="C436" s="74"/>
      <c r="D436" s="74"/>
      <c r="E436" s="74"/>
      <c r="F436" s="74"/>
      <c r="G436" s="74"/>
      <c r="H436" s="85"/>
      <c r="I436" s="74"/>
      <c r="J436" s="74"/>
      <c r="K436" s="74"/>
      <c r="L436" s="74"/>
      <c r="M436" s="74"/>
      <c r="N436" s="74"/>
      <c r="O436" s="74"/>
      <c r="P436" s="74"/>
      <c r="Q436" s="74"/>
      <c r="R436" s="74"/>
      <c r="S436" s="74"/>
      <c r="T436" s="74"/>
      <c r="U436" s="74"/>
      <c r="V436" s="74"/>
      <c r="W436" s="74"/>
      <c r="X436" s="74"/>
      <c r="Y436" s="74"/>
      <c r="Z436" s="74"/>
      <c r="AA436" s="74"/>
      <c r="AB436" s="74"/>
      <c r="AC436" s="74"/>
      <c r="AD436" s="74"/>
      <c r="AE436" s="74"/>
    </row>
    <row r="437" spans="1:31">
      <c r="A437" s="74"/>
      <c r="B437" s="74"/>
      <c r="C437" s="74"/>
      <c r="D437" s="74"/>
      <c r="E437" s="74"/>
      <c r="F437" s="74"/>
      <c r="G437" s="74"/>
      <c r="H437" s="85"/>
      <c r="I437" s="74"/>
      <c r="J437" s="74"/>
      <c r="K437" s="74"/>
      <c r="L437" s="74"/>
      <c r="M437" s="74"/>
      <c r="N437" s="74"/>
      <c r="O437" s="74"/>
      <c r="P437" s="74"/>
      <c r="Q437" s="74"/>
      <c r="R437" s="74"/>
      <c r="S437" s="74"/>
      <c r="T437" s="74"/>
      <c r="U437" s="74"/>
      <c r="V437" s="74"/>
      <c r="W437" s="74"/>
      <c r="X437" s="74"/>
      <c r="Y437" s="74"/>
      <c r="Z437" s="74"/>
      <c r="AA437" s="74"/>
      <c r="AB437" s="74"/>
      <c r="AC437" s="74"/>
      <c r="AD437" s="74"/>
      <c r="AE437" s="74"/>
    </row>
    <row r="438" spans="1:31">
      <c r="A438" s="74"/>
      <c r="B438" s="74"/>
      <c r="C438" s="74"/>
      <c r="D438" s="74"/>
      <c r="E438" s="74"/>
      <c r="F438" s="74"/>
      <c r="G438" s="74"/>
      <c r="H438" s="85"/>
      <c r="I438" s="74"/>
      <c r="J438" s="74"/>
      <c r="K438" s="74"/>
      <c r="L438" s="74"/>
      <c r="M438" s="74"/>
      <c r="N438" s="74"/>
      <c r="O438" s="74"/>
      <c r="P438" s="74"/>
      <c r="Q438" s="74"/>
      <c r="R438" s="74"/>
      <c r="S438" s="74"/>
      <c r="T438" s="74"/>
      <c r="U438" s="74"/>
      <c r="V438" s="74"/>
      <c r="W438" s="74"/>
      <c r="X438" s="74"/>
      <c r="Y438" s="74"/>
      <c r="Z438" s="74"/>
      <c r="AA438" s="74"/>
      <c r="AB438" s="74"/>
      <c r="AC438" s="74"/>
      <c r="AD438" s="74"/>
      <c r="AE438" s="74"/>
    </row>
    <row r="439" spans="1:31">
      <c r="A439" s="74"/>
      <c r="B439" s="74"/>
      <c r="C439" s="74"/>
      <c r="D439" s="74"/>
      <c r="E439" s="74"/>
      <c r="F439" s="74"/>
      <c r="G439" s="74"/>
      <c r="H439" s="85"/>
      <c r="I439" s="74"/>
      <c r="J439" s="74"/>
      <c r="K439" s="74"/>
      <c r="L439" s="74"/>
      <c r="M439" s="74"/>
      <c r="N439" s="74"/>
      <c r="O439" s="74"/>
      <c r="P439" s="74"/>
      <c r="Q439" s="74"/>
      <c r="R439" s="74"/>
      <c r="S439" s="74"/>
      <c r="T439" s="74"/>
      <c r="U439" s="74"/>
      <c r="V439" s="74"/>
      <c r="W439" s="74"/>
      <c r="X439" s="74"/>
      <c r="Y439" s="74"/>
      <c r="Z439" s="74"/>
      <c r="AA439" s="74"/>
      <c r="AB439" s="74"/>
      <c r="AC439" s="74"/>
      <c r="AD439" s="74"/>
      <c r="AE439" s="74"/>
    </row>
    <row r="440" spans="1:31">
      <c r="A440" s="74"/>
      <c r="B440" s="74"/>
      <c r="C440" s="74"/>
      <c r="D440" s="74"/>
      <c r="E440" s="74"/>
      <c r="F440" s="74"/>
      <c r="G440" s="74"/>
      <c r="H440" s="85"/>
      <c r="I440" s="74"/>
      <c r="J440" s="74"/>
      <c r="K440" s="74"/>
      <c r="L440" s="74"/>
      <c r="M440" s="74"/>
      <c r="N440" s="74"/>
      <c r="O440" s="74"/>
      <c r="P440" s="74"/>
      <c r="Q440" s="74"/>
      <c r="R440" s="74"/>
      <c r="S440" s="74"/>
      <c r="T440" s="74"/>
      <c r="U440" s="74"/>
      <c r="V440" s="74"/>
      <c r="W440" s="74"/>
      <c r="X440" s="74"/>
      <c r="Y440" s="74"/>
      <c r="Z440" s="74"/>
      <c r="AA440" s="74"/>
      <c r="AB440" s="74"/>
      <c r="AC440" s="74"/>
      <c r="AD440" s="74"/>
      <c r="AE440" s="74"/>
    </row>
    <row r="441" spans="1:31">
      <c r="A441" s="74"/>
      <c r="B441" s="74"/>
      <c r="C441" s="74"/>
      <c r="D441" s="74"/>
      <c r="E441" s="74"/>
      <c r="F441" s="74"/>
      <c r="G441" s="74"/>
      <c r="H441" s="85"/>
      <c r="I441" s="74"/>
      <c r="J441" s="74"/>
      <c r="K441" s="74"/>
      <c r="L441" s="74"/>
      <c r="M441" s="74"/>
      <c r="N441" s="74"/>
      <c r="O441" s="74"/>
      <c r="P441" s="74"/>
      <c r="Q441" s="74"/>
      <c r="R441" s="74"/>
      <c r="S441" s="74"/>
      <c r="T441" s="74"/>
      <c r="U441" s="74"/>
      <c r="V441" s="74"/>
      <c r="W441" s="74"/>
      <c r="X441" s="74"/>
      <c r="Y441" s="74"/>
      <c r="Z441" s="74"/>
      <c r="AA441" s="74"/>
      <c r="AB441" s="74"/>
      <c r="AC441" s="74"/>
      <c r="AD441" s="74"/>
      <c r="AE441" s="74"/>
    </row>
    <row r="442" spans="1:31">
      <c r="A442" s="74"/>
      <c r="B442" s="74"/>
      <c r="C442" s="74"/>
      <c r="D442" s="74"/>
      <c r="E442" s="74"/>
      <c r="F442" s="74"/>
      <c r="G442" s="74"/>
      <c r="H442" s="85"/>
      <c r="I442" s="74"/>
      <c r="J442" s="74"/>
      <c r="K442" s="74"/>
      <c r="L442" s="74"/>
      <c r="M442" s="74"/>
      <c r="N442" s="74"/>
      <c r="O442" s="74"/>
      <c r="P442" s="74"/>
      <c r="Q442" s="74"/>
      <c r="R442" s="74"/>
      <c r="S442" s="74"/>
      <c r="T442" s="74"/>
      <c r="U442" s="74"/>
      <c r="V442" s="74"/>
      <c r="W442" s="74"/>
      <c r="X442" s="74"/>
      <c r="Y442" s="74"/>
      <c r="Z442" s="74"/>
      <c r="AA442" s="74"/>
      <c r="AB442" s="74"/>
      <c r="AC442" s="74"/>
      <c r="AD442" s="74"/>
      <c r="AE442" s="74"/>
    </row>
    <row r="443" spans="1:31">
      <c r="A443" s="74"/>
      <c r="B443" s="74"/>
      <c r="C443" s="74"/>
      <c r="D443" s="74"/>
      <c r="E443" s="74"/>
      <c r="F443" s="74"/>
      <c r="G443" s="74"/>
      <c r="H443" s="85"/>
      <c r="I443" s="74"/>
      <c r="J443" s="74"/>
      <c r="K443" s="74"/>
      <c r="L443" s="74"/>
      <c r="M443" s="74"/>
      <c r="N443" s="74"/>
      <c r="O443" s="74"/>
      <c r="P443" s="74"/>
      <c r="Q443" s="74"/>
      <c r="R443" s="74"/>
      <c r="S443" s="74"/>
      <c r="T443" s="74"/>
      <c r="U443" s="74"/>
      <c r="V443" s="74"/>
      <c r="W443" s="74"/>
      <c r="X443" s="74"/>
      <c r="Y443" s="74"/>
      <c r="Z443" s="74"/>
      <c r="AA443" s="74"/>
      <c r="AB443" s="74"/>
      <c r="AC443" s="74"/>
      <c r="AD443" s="74"/>
      <c r="AE443" s="74"/>
    </row>
    <row r="444" spans="1:31">
      <c r="A444" s="74"/>
      <c r="B444" s="74"/>
      <c r="C444" s="74"/>
      <c r="D444" s="74"/>
      <c r="E444" s="74"/>
      <c r="F444" s="74"/>
      <c r="G444" s="74"/>
      <c r="H444" s="85"/>
      <c r="I444" s="74"/>
      <c r="J444" s="74"/>
      <c r="K444" s="74"/>
      <c r="L444" s="74"/>
      <c r="M444" s="74"/>
      <c r="N444" s="74"/>
      <c r="O444" s="74"/>
      <c r="P444" s="74"/>
      <c r="Q444" s="74"/>
      <c r="R444" s="74"/>
      <c r="S444" s="74"/>
      <c r="T444" s="74"/>
      <c r="U444" s="74"/>
      <c r="V444" s="74"/>
      <c r="W444" s="74"/>
      <c r="X444" s="74"/>
      <c r="Y444" s="74"/>
      <c r="Z444" s="74"/>
      <c r="AA444" s="74"/>
      <c r="AB444" s="74"/>
      <c r="AC444" s="74"/>
      <c r="AD444" s="74"/>
      <c r="AE444" s="74"/>
    </row>
    <row r="445" spans="1:31">
      <c r="A445" s="74"/>
      <c r="B445" s="74"/>
      <c r="C445" s="74"/>
      <c r="D445" s="74"/>
      <c r="E445" s="74"/>
      <c r="F445" s="74"/>
      <c r="G445" s="74"/>
      <c r="H445" s="85"/>
      <c r="I445" s="74"/>
      <c r="J445" s="74"/>
      <c r="K445" s="74"/>
      <c r="L445" s="74"/>
      <c r="M445" s="74"/>
      <c r="N445" s="74"/>
      <c r="O445" s="74"/>
      <c r="P445" s="74"/>
      <c r="Q445" s="74"/>
      <c r="R445" s="74"/>
      <c r="S445" s="74"/>
      <c r="T445" s="74"/>
      <c r="U445" s="74"/>
      <c r="V445" s="74"/>
      <c r="W445" s="74"/>
      <c r="X445" s="74"/>
      <c r="Y445" s="74"/>
      <c r="Z445" s="74"/>
      <c r="AA445" s="74"/>
      <c r="AB445" s="74"/>
      <c r="AC445" s="74"/>
      <c r="AD445" s="74"/>
      <c r="AE445" s="74"/>
    </row>
    <row r="446" spans="1:31">
      <c r="A446" s="74"/>
      <c r="B446" s="74"/>
      <c r="C446" s="74"/>
      <c r="D446" s="74"/>
      <c r="E446" s="74"/>
      <c r="F446" s="74"/>
      <c r="G446" s="74"/>
      <c r="H446" s="85"/>
      <c r="I446" s="74"/>
      <c r="J446" s="74"/>
      <c r="K446" s="74"/>
      <c r="L446" s="74"/>
      <c r="M446" s="74"/>
      <c r="N446" s="74"/>
      <c r="O446" s="74"/>
      <c r="P446" s="74"/>
      <c r="Q446" s="74"/>
      <c r="R446" s="74"/>
      <c r="S446" s="74"/>
      <c r="T446" s="74"/>
      <c r="U446" s="74"/>
      <c r="V446" s="74"/>
      <c r="W446" s="74"/>
      <c r="X446" s="74"/>
      <c r="Y446" s="74"/>
      <c r="Z446" s="74"/>
      <c r="AA446" s="74"/>
      <c r="AB446" s="74"/>
      <c r="AC446" s="74"/>
      <c r="AD446" s="74"/>
      <c r="AE446" s="74"/>
    </row>
    <row r="447" spans="1:31">
      <c r="A447" s="74"/>
      <c r="B447" s="74"/>
      <c r="C447" s="74"/>
      <c r="D447" s="74"/>
      <c r="E447" s="74"/>
      <c r="F447" s="74"/>
      <c r="G447" s="74"/>
      <c r="H447" s="85"/>
      <c r="I447" s="74"/>
      <c r="J447" s="74"/>
      <c r="K447" s="74"/>
      <c r="L447" s="74"/>
      <c r="M447" s="74"/>
      <c r="N447" s="74"/>
      <c r="O447" s="74"/>
      <c r="P447" s="74"/>
      <c r="Q447" s="74"/>
      <c r="R447" s="74"/>
      <c r="S447" s="74"/>
      <c r="T447" s="74"/>
      <c r="U447" s="74"/>
      <c r="V447" s="74"/>
      <c r="W447" s="74"/>
      <c r="X447" s="74"/>
      <c r="Y447" s="74"/>
      <c r="Z447" s="74"/>
      <c r="AA447" s="74"/>
      <c r="AB447" s="74"/>
      <c r="AC447" s="74"/>
      <c r="AD447" s="74"/>
      <c r="AE447" s="74"/>
    </row>
    <row r="448" spans="1:31">
      <c r="A448" s="74"/>
      <c r="B448" s="74"/>
      <c r="C448" s="74"/>
      <c r="D448" s="74"/>
      <c r="E448" s="74"/>
      <c r="F448" s="74"/>
      <c r="G448" s="74"/>
      <c r="H448" s="85"/>
      <c r="I448" s="74"/>
      <c r="J448" s="74"/>
      <c r="K448" s="74"/>
      <c r="L448" s="74"/>
      <c r="M448" s="74"/>
      <c r="N448" s="74"/>
      <c r="O448" s="74"/>
      <c r="P448" s="74"/>
      <c r="Q448" s="74"/>
      <c r="R448" s="74"/>
      <c r="S448" s="74"/>
      <c r="T448" s="74"/>
      <c r="U448" s="74"/>
      <c r="V448" s="74"/>
      <c r="W448" s="74"/>
      <c r="X448" s="74"/>
      <c r="Y448" s="74"/>
      <c r="Z448" s="74"/>
      <c r="AA448" s="74"/>
      <c r="AB448" s="74"/>
      <c r="AC448" s="74"/>
      <c r="AD448" s="74"/>
      <c r="AE448" s="74"/>
    </row>
    <row r="449" spans="1:31">
      <c r="A449" s="74"/>
      <c r="B449" s="74"/>
      <c r="C449" s="74"/>
      <c r="D449" s="74"/>
      <c r="E449" s="74"/>
      <c r="F449" s="74"/>
      <c r="G449" s="74"/>
      <c r="H449" s="85"/>
      <c r="I449" s="74"/>
      <c r="J449" s="74"/>
      <c r="K449" s="74"/>
      <c r="L449" s="74"/>
      <c r="M449" s="74"/>
      <c r="N449" s="74"/>
      <c r="O449" s="74"/>
      <c r="P449" s="74"/>
      <c r="Q449" s="74"/>
      <c r="R449" s="74"/>
      <c r="S449" s="74"/>
      <c r="T449" s="74"/>
      <c r="U449" s="74"/>
      <c r="V449" s="74"/>
      <c r="W449" s="74"/>
      <c r="X449" s="74"/>
      <c r="Y449" s="74"/>
      <c r="Z449" s="74"/>
      <c r="AA449" s="74"/>
      <c r="AB449" s="74"/>
      <c r="AC449" s="74"/>
      <c r="AD449" s="74"/>
      <c r="AE449" s="74"/>
    </row>
    <row r="450" spans="1:31">
      <c r="A450" s="74"/>
      <c r="B450" s="74"/>
      <c r="C450" s="74"/>
      <c r="D450" s="74"/>
      <c r="E450" s="74"/>
      <c r="F450" s="74"/>
      <c r="G450" s="74"/>
      <c r="H450" s="85"/>
      <c r="I450" s="74"/>
      <c r="J450" s="74"/>
      <c r="K450" s="74"/>
      <c r="L450" s="74"/>
      <c r="M450" s="74"/>
      <c r="N450" s="74"/>
      <c r="O450" s="74"/>
      <c r="P450" s="74"/>
      <c r="Q450" s="74"/>
      <c r="R450" s="74"/>
      <c r="S450" s="74"/>
      <c r="T450" s="74"/>
      <c r="U450" s="74"/>
      <c r="V450" s="74"/>
      <c r="W450" s="74"/>
      <c r="X450" s="74"/>
      <c r="Y450" s="74"/>
      <c r="Z450" s="74"/>
      <c r="AA450" s="74"/>
      <c r="AB450" s="74"/>
      <c r="AC450" s="74"/>
      <c r="AD450" s="74"/>
      <c r="AE450" s="74"/>
    </row>
    <row r="451" spans="1:31">
      <c r="A451" s="74"/>
      <c r="B451" s="74"/>
      <c r="C451" s="74"/>
      <c r="D451" s="74"/>
      <c r="E451" s="74"/>
      <c r="F451" s="74"/>
      <c r="G451" s="74"/>
      <c r="H451" s="85"/>
      <c r="I451" s="74"/>
      <c r="J451" s="74"/>
      <c r="K451" s="74"/>
      <c r="L451" s="74"/>
      <c r="M451" s="74"/>
      <c r="N451" s="74"/>
      <c r="O451" s="74"/>
      <c r="P451" s="74"/>
      <c r="Q451" s="74"/>
      <c r="R451" s="74"/>
      <c r="S451" s="74"/>
      <c r="T451" s="74"/>
      <c r="U451" s="74"/>
      <c r="V451" s="74"/>
      <c r="W451" s="74"/>
      <c r="X451" s="74"/>
      <c r="Y451" s="74"/>
      <c r="Z451" s="74"/>
      <c r="AA451" s="74"/>
      <c r="AB451" s="74"/>
      <c r="AC451" s="74"/>
      <c r="AD451" s="74"/>
      <c r="AE451" s="74"/>
    </row>
    <row r="452" spans="1:31">
      <c r="A452" s="74"/>
      <c r="B452" s="74"/>
      <c r="C452" s="74"/>
      <c r="D452" s="74"/>
      <c r="E452" s="74"/>
      <c r="F452" s="74"/>
      <c r="G452" s="74"/>
      <c r="H452" s="85"/>
      <c r="I452" s="74"/>
      <c r="J452" s="74"/>
      <c r="K452" s="74"/>
      <c r="L452" s="74"/>
      <c r="M452" s="74"/>
      <c r="N452" s="74"/>
      <c r="O452" s="74"/>
      <c r="P452" s="74"/>
      <c r="Q452" s="74"/>
      <c r="R452" s="74"/>
      <c r="S452" s="74"/>
      <c r="T452" s="74"/>
      <c r="U452" s="74"/>
      <c r="V452" s="74"/>
      <c r="W452" s="74"/>
      <c r="X452" s="74"/>
      <c r="Y452" s="74"/>
      <c r="Z452" s="74"/>
      <c r="AA452" s="74"/>
      <c r="AB452" s="74"/>
      <c r="AC452" s="74"/>
      <c r="AD452" s="74"/>
      <c r="AE452" s="74"/>
    </row>
    <row r="453" spans="1:31">
      <c r="A453" s="74"/>
      <c r="B453" s="74"/>
      <c r="C453" s="74"/>
      <c r="D453" s="74"/>
      <c r="E453" s="74"/>
      <c r="F453" s="74"/>
      <c r="G453" s="74"/>
      <c r="H453" s="85"/>
      <c r="I453" s="74"/>
      <c r="J453" s="74"/>
      <c r="K453" s="74"/>
      <c r="L453" s="74"/>
      <c r="M453" s="74"/>
      <c r="N453" s="74"/>
      <c r="O453" s="74"/>
      <c r="P453" s="74"/>
      <c r="Q453" s="74"/>
      <c r="R453" s="74"/>
      <c r="S453" s="74"/>
      <c r="T453" s="74"/>
      <c r="U453" s="74"/>
      <c r="V453" s="74"/>
      <c r="W453" s="74"/>
      <c r="X453" s="74"/>
      <c r="Y453" s="74"/>
      <c r="Z453" s="74"/>
      <c r="AA453" s="74"/>
      <c r="AB453" s="74"/>
      <c r="AC453" s="74"/>
      <c r="AD453" s="74"/>
      <c r="AE453" s="74"/>
    </row>
    <row r="454" spans="1:31">
      <c r="A454" s="74"/>
      <c r="B454" s="74"/>
      <c r="C454" s="74"/>
      <c r="D454" s="74"/>
      <c r="E454" s="74"/>
      <c r="F454" s="74"/>
      <c r="G454" s="74"/>
      <c r="H454" s="85"/>
      <c r="I454" s="74"/>
      <c r="J454" s="74"/>
      <c r="K454" s="74"/>
      <c r="L454" s="74"/>
      <c r="M454" s="74"/>
      <c r="N454" s="74"/>
      <c r="O454" s="74"/>
      <c r="P454" s="74"/>
      <c r="Q454" s="74"/>
      <c r="R454" s="74"/>
      <c r="S454" s="74"/>
      <c r="T454" s="74"/>
      <c r="U454" s="74"/>
      <c r="V454" s="74"/>
      <c r="W454" s="74"/>
      <c r="X454" s="74"/>
      <c r="Y454" s="74"/>
      <c r="Z454" s="74"/>
      <c r="AA454" s="74"/>
      <c r="AB454" s="74"/>
      <c r="AC454" s="74"/>
      <c r="AD454" s="74"/>
      <c r="AE454" s="74"/>
    </row>
    <row r="455" spans="1:31">
      <c r="A455" s="74"/>
      <c r="B455" s="74"/>
      <c r="C455" s="74"/>
      <c r="D455" s="74"/>
      <c r="E455" s="74"/>
      <c r="F455" s="74"/>
      <c r="G455" s="74"/>
      <c r="H455" s="85"/>
      <c r="I455" s="74"/>
      <c r="J455" s="74"/>
      <c r="K455" s="74"/>
      <c r="L455" s="74"/>
      <c r="M455" s="74"/>
      <c r="N455" s="74"/>
      <c r="O455" s="74"/>
      <c r="P455" s="74"/>
      <c r="Q455" s="74"/>
      <c r="R455" s="74"/>
      <c r="S455" s="74"/>
      <c r="T455" s="74"/>
      <c r="U455" s="74"/>
      <c r="V455" s="74"/>
      <c r="W455" s="74"/>
      <c r="X455" s="74"/>
      <c r="Y455" s="74"/>
      <c r="Z455" s="74"/>
      <c r="AA455" s="74"/>
      <c r="AB455" s="74"/>
      <c r="AC455" s="74"/>
      <c r="AD455" s="74"/>
      <c r="AE455" s="74"/>
    </row>
    <row r="456" spans="1:31">
      <c r="A456" s="74"/>
      <c r="B456" s="74"/>
      <c r="C456" s="74"/>
      <c r="D456" s="74"/>
      <c r="E456" s="74"/>
      <c r="F456" s="74"/>
      <c r="G456" s="74"/>
      <c r="H456" s="85"/>
      <c r="I456" s="74"/>
      <c r="J456" s="74"/>
      <c r="K456" s="74"/>
      <c r="L456" s="74"/>
      <c r="M456" s="74"/>
      <c r="N456" s="74"/>
      <c r="O456" s="74"/>
      <c r="P456" s="74"/>
      <c r="Q456" s="74"/>
      <c r="R456" s="74"/>
      <c r="S456" s="74"/>
      <c r="T456" s="74"/>
      <c r="U456" s="74"/>
      <c r="V456" s="74"/>
      <c r="W456" s="74"/>
      <c r="X456" s="74"/>
      <c r="Y456" s="74"/>
      <c r="Z456" s="74"/>
      <c r="AA456" s="74"/>
      <c r="AB456" s="74"/>
      <c r="AC456" s="74"/>
      <c r="AD456" s="74"/>
      <c r="AE456" s="74"/>
    </row>
    <row r="457" spans="1:31">
      <c r="A457" s="74"/>
      <c r="B457" s="74"/>
      <c r="C457" s="74"/>
      <c r="D457" s="74"/>
      <c r="E457" s="74"/>
      <c r="F457" s="74"/>
      <c r="G457" s="74"/>
      <c r="H457" s="85"/>
      <c r="I457" s="74"/>
      <c r="J457" s="74"/>
      <c r="K457" s="74"/>
      <c r="L457" s="74"/>
      <c r="M457" s="74"/>
      <c r="N457" s="74"/>
      <c r="O457" s="74"/>
      <c r="P457" s="74"/>
      <c r="Q457" s="74"/>
      <c r="R457" s="74"/>
      <c r="S457" s="74"/>
      <c r="T457" s="74"/>
      <c r="U457" s="74"/>
      <c r="V457" s="74"/>
      <c r="W457" s="74"/>
      <c r="X457" s="74"/>
      <c r="Y457" s="74"/>
      <c r="Z457" s="74"/>
      <c r="AA457" s="74"/>
      <c r="AB457" s="74"/>
      <c r="AC457" s="74"/>
      <c r="AD457" s="74"/>
      <c r="AE457" s="74"/>
    </row>
    <row r="458" spans="1:31">
      <c r="A458" s="74"/>
      <c r="B458" s="74"/>
      <c r="C458" s="74"/>
      <c r="D458" s="74"/>
      <c r="E458" s="74"/>
      <c r="F458" s="74"/>
      <c r="G458" s="74"/>
      <c r="H458" s="85"/>
      <c r="I458" s="74"/>
      <c r="J458" s="74"/>
      <c r="K458" s="74"/>
      <c r="L458" s="74"/>
      <c r="M458" s="74"/>
      <c r="N458" s="74"/>
      <c r="O458" s="74"/>
      <c r="P458" s="74"/>
      <c r="Q458" s="74"/>
      <c r="R458" s="74"/>
      <c r="S458" s="74"/>
      <c r="T458" s="74"/>
      <c r="U458" s="74"/>
      <c r="V458" s="74"/>
      <c r="W458" s="74"/>
      <c r="X458" s="74"/>
      <c r="Y458" s="74"/>
      <c r="Z458" s="74"/>
      <c r="AA458" s="74"/>
      <c r="AB458" s="74"/>
      <c r="AC458" s="74"/>
      <c r="AD458" s="74"/>
      <c r="AE458" s="74"/>
    </row>
    <row r="459" spans="1:31">
      <c r="A459" s="74"/>
      <c r="B459" s="74"/>
      <c r="C459" s="74"/>
      <c r="D459" s="74"/>
      <c r="E459" s="74"/>
      <c r="F459" s="74"/>
      <c r="G459" s="74"/>
      <c r="H459" s="85"/>
      <c r="I459" s="74"/>
      <c r="J459" s="74"/>
      <c r="K459" s="74"/>
      <c r="L459" s="74"/>
      <c r="M459" s="74"/>
      <c r="N459" s="74"/>
      <c r="O459" s="74"/>
      <c r="P459" s="74"/>
      <c r="Q459" s="74"/>
      <c r="R459" s="74"/>
      <c r="S459" s="74"/>
      <c r="T459" s="74"/>
      <c r="U459" s="74"/>
      <c r="V459" s="74"/>
      <c r="W459" s="74"/>
      <c r="X459" s="74"/>
      <c r="Y459" s="74"/>
      <c r="Z459" s="74"/>
      <c r="AA459" s="74"/>
      <c r="AB459" s="74"/>
      <c r="AC459" s="74"/>
      <c r="AD459" s="74"/>
      <c r="AE459" s="74"/>
    </row>
    <row r="460" spans="1:31">
      <c r="A460" s="74"/>
      <c r="B460" s="74"/>
      <c r="C460" s="74"/>
      <c r="D460" s="74"/>
      <c r="E460" s="74"/>
      <c r="F460" s="74"/>
      <c r="G460" s="74"/>
      <c r="H460" s="85"/>
      <c r="I460" s="74"/>
      <c r="J460" s="74"/>
      <c r="K460" s="74"/>
      <c r="L460" s="74"/>
      <c r="M460" s="74"/>
      <c r="N460" s="74"/>
      <c r="O460" s="74"/>
      <c r="P460" s="74"/>
      <c r="Q460" s="74"/>
      <c r="R460" s="74"/>
      <c r="S460" s="74"/>
      <c r="T460" s="74"/>
      <c r="U460" s="74"/>
      <c r="V460" s="74"/>
      <c r="W460" s="74"/>
      <c r="X460" s="74"/>
      <c r="Y460" s="74"/>
      <c r="Z460" s="74"/>
      <c r="AA460" s="74"/>
      <c r="AB460" s="74"/>
      <c r="AC460" s="74"/>
      <c r="AD460" s="74"/>
      <c r="AE460" s="74"/>
    </row>
    <row r="461" spans="1:31">
      <c r="A461" s="74"/>
      <c r="B461" s="74"/>
      <c r="C461" s="74"/>
      <c r="D461" s="74"/>
      <c r="E461" s="74"/>
      <c r="F461" s="74"/>
      <c r="G461" s="74"/>
      <c r="H461" s="85"/>
      <c r="I461" s="74"/>
      <c r="J461" s="74"/>
      <c r="K461" s="74"/>
      <c r="L461" s="74"/>
      <c r="M461" s="74"/>
      <c r="N461" s="74"/>
      <c r="O461" s="74"/>
      <c r="P461" s="74"/>
      <c r="Q461" s="74"/>
      <c r="R461" s="74"/>
      <c r="S461" s="74"/>
      <c r="T461" s="74"/>
      <c r="U461" s="74"/>
      <c r="V461" s="74"/>
      <c r="W461" s="74"/>
      <c r="X461" s="74"/>
      <c r="Y461" s="74"/>
      <c r="Z461" s="74"/>
      <c r="AA461" s="74"/>
      <c r="AB461" s="74"/>
      <c r="AC461" s="74"/>
      <c r="AD461" s="74"/>
      <c r="AE461" s="74"/>
    </row>
    <row r="462" spans="1:31">
      <c r="A462" s="74"/>
      <c r="B462" s="74"/>
      <c r="C462" s="74"/>
      <c r="D462" s="74"/>
      <c r="E462" s="74"/>
      <c r="F462" s="74"/>
      <c r="G462" s="74"/>
      <c r="H462" s="85"/>
      <c r="I462" s="74"/>
      <c r="J462" s="74"/>
      <c r="K462" s="74"/>
      <c r="L462" s="74"/>
      <c r="M462" s="74"/>
      <c r="N462" s="74"/>
      <c r="O462" s="74"/>
      <c r="P462" s="74"/>
      <c r="Q462" s="74"/>
      <c r="R462" s="74"/>
      <c r="S462" s="74"/>
      <c r="T462" s="74"/>
      <c r="U462" s="74"/>
      <c r="V462" s="74"/>
      <c r="W462" s="74"/>
      <c r="X462" s="74"/>
      <c r="Y462" s="74"/>
      <c r="Z462" s="74"/>
      <c r="AA462" s="74"/>
      <c r="AB462" s="74"/>
      <c r="AC462" s="74"/>
      <c r="AD462" s="74"/>
      <c r="AE462" s="74"/>
    </row>
    <row r="463" spans="1:31">
      <c r="A463" s="74"/>
      <c r="B463" s="74"/>
      <c r="C463" s="74"/>
      <c r="D463" s="74"/>
      <c r="E463" s="74"/>
      <c r="F463" s="74"/>
      <c r="G463" s="74"/>
      <c r="H463" s="85"/>
      <c r="I463" s="74"/>
      <c r="J463" s="74"/>
      <c r="K463" s="74"/>
      <c r="L463" s="74"/>
      <c r="M463" s="74"/>
      <c r="N463" s="74"/>
      <c r="O463" s="74"/>
      <c r="P463" s="74"/>
      <c r="Q463" s="74"/>
      <c r="R463" s="74"/>
      <c r="S463" s="74"/>
      <c r="T463" s="74"/>
      <c r="U463" s="74"/>
      <c r="V463" s="74"/>
      <c r="W463" s="74"/>
      <c r="X463" s="74"/>
      <c r="Y463" s="74"/>
      <c r="Z463" s="74"/>
      <c r="AA463" s="74"/>
      <c r="AB463" s="74"/>
      <c r="AC463" s="74"/>
      <c r="AD463" s="74"/>
      <c r="AE463" s="74"/>
    </row>
    <row r="464" spans="1:31">
      <c r="A464" s="74"/>
      <c r="B464" s="74"/>
      <c r="C464" s="74"/>
      <c r="D464" s="74"/>
      <c r="E464" s="74"/>
      <c r="F464" s="74"/>
      <c r="G464" s="74"/>
      <c r="H464" s="85"/>
      <c r="I464" s="74"/>
      <c r="J464" s="74"/>
      <c r="K464" s="74"/>
      <c r="L464" s="74"/>
      <c r="M464" s="74"/>
      <c r="N464" s="74"/>
      <c r="O464" s="74"/>
      <c r="P464" s="74"/>
      <c r="Q464" s="74"/>
      <c r="R464" s="74"/>
      <c r="S464" s="74"/>
      <c r="T464" s="74"/>
      <c r="U464" s="74"/>
      <c r="V464" s="74"/>
      <c r="W464" s="74"/>
      <c r="X464" s="74"/>
      <c r="Y464" s="74"/>
      <c r="Z464" s="74"/>
      <c r="AA464" s="74"/>
      <c r="AB464" s="74"/>
      <c r="AC464" s="74"/>
      <c r="AD464" s="74"/>
      <c r="AE464" s="74"/>
    </row>
    <row r="465" spans="1:31">
      <c r="A465" s="74"/>
      <c r="B465" s="74"/>
      <c r="C465" s="74"/>
      <c r="D465" s="74"/>
      <c r="E465" s="74"/>
      <c r="F465" s="74"/>
      <c r="G465" s="74"/>
      <c r="H465" s="85"/>
      <c r="I465" s="74"/>
      <c r="J465" s="74"/>
      <c r="K465" s="74"/>
      <c r="L465" s="74"/>
      <c r="M465" s="74"/>
      <c r="N465" s="74"/>
      <c r="O465" s="74"/>
      <c r="P465" s="74"/>
      <c r="Q465" s="74"/>
      <c r="R465" s="74"/>
      <c r="S465" s="74"/>
      <c r="T465" s="74"/>
      <c r="U465" s="74"/>
      <c r="V465" s="74"/>
      <c r="W465" s="74"/>
      <c r="X465" s="74"/>
      <c r="Y465" s="74"/>
      <c r="Z465" s="74"/>
      <c r="AA465" s="74"/>
      <c r="AB465" s="74"/>
      <c r="AC465" s="74"/>
      <c r="AD465" s="74"/>
      <c r="AE465" s="74"/>
    </row>
    <row r="466" spans="1:31">
      <c r="A466" s="74"/>
      <c r="B466" s="74"/>
      <c r="C466" s="74"/>
      <c r="D466" s="74"/>
      <c r="E466" s="74"/>
      <c r="F466" s="74"/>
      <c r="G466" s="74"/>
      <c r="H466" s="85"/>
      <c r="I466" s="74"/>
      <c r="J466" s="74"/>
      <c r="K466" s="74"/>
      <c r="L466" s="74"/>
      <c r="M466" s="74"/>
      <c r="N466" s="74"/>
      <c r="O466" s="74"/>
      <c r="P466" s="74"/>
      <c r="Q466" s="74"/>
      <c r="R466" s="74"/>
      <c r="S466" s="74"/>
      <c r="T466" s="74"/>
      <c r="U466" s="74"/>
      <c r="V466" s="74"/>
      <c r="W466" s="74"/>
      <c r="X466" s="74"/>
      <c r="Y466" s="74"/>
      <c r="Z466" s="74"/>
      <c r="AA466" s="74"/>
      <c r="AB466" s="74"/>
      <c r="AC466" s="74"/>
      <c r="AD466" s="74"/>
      <c r="AE466" s="74"/>
    </row>
    <row r="467" spans="1:31">
      <c r="A467" s="74"/>
      <c r="B467" s="74"/>
      <c r="C467" s="74"/>
      <c r="D467" s="74"/>
      <c r="E467" s="74"/>
      <c r="F467" s="74"/>
      <c r="G467" s="74"/>
      <c r="H467" s="85"/>
      <c r="I467" s="74"/>
      <c r="J467" s="74"/>
      <c r="K467" s="74"/>
      <c r="L467" s="74"/>
      <c r="M467" s="74"/>
      <c r="N467" s="74"/>
      <c r="O467" s="74"/>
      <c r="P467" s="74"/>
      <c r="Q467" s="74"/>
      <c r="R467" s="74"/>
      <c r="S467" s="74"/>
      <c r="T467" s="74"/>
      <c r="U467" s="74"/>
      <c r="V467" s="74"/>
      <c r="W467" s="74"/>
      <c r="X467" s="74"/>
      <c r="Y467" s="74"/>
      <c r="Z467" s="74"/>
      <c r="AA467" s="74"/>
      <c r="AB467" s="74"/>
      <c r="AC467" s="74"/>
      <c r="AD467" s="74"/>
      <c r="AE467" s="74"/>
    </row>
    <row r="468" spans="1:31">
      <c r="A468" s="74"/>
      <c r="B468" s="74"/>
      <c r="C468" s="74"/>
      <c r="D468" s="74"/>
      <c r="E468" s="74"/>
      <c r="F468" s="74"/>
      <c r="G468" s="74"/>
      <c r="H468" s="85"/>
      <c r="I468" s="74"/>
      <c r="J468" s="74"/>
      <c r="K468" s="74"/>
      <c r="L468" s="74"/>
      <c r="M468" s="74"/>
      <c r="N468" s="74"/>
      <c r="O468" s="74"/>
      <c r="P468" s="74"/>
      <c r="Q468" s="74"/>
      <c r="R468" s="74"/>
      <c r="S468" s="74"/>
      <c r="T468" s="74"/>
      <c r="U468" s="74"/>
      <c r="V468" s="74"/>
      <c r="W468" s="74"/>
      <c r="X468" s="74"/>
      <c r="Y468" s="74"/>
      <c r="Z468" s="74"/>
      <c r="AA468" s="74"/>
      <c r="AB468" s="74"/>
      <c r="AC468" s="74"/>
      <c r="AD468" s="74"/>
      <c r="AE468" s="74"/>
    </row>
    <row r="469" spans="1:31">
      <c r="A469" s="74"/>
      <c r="B469" s="74"/>
      <c r="C469" s="74"/>
      <c r="D469" s="74"/>
      <c r="E469" s="74"/>
      <c r="F469" s="74"/>
      <c r="G469" s="74"/>
      <c r="H469" s="85"/>
      <c r="I469" s="74"/>
      <c r="J469" s="74"/>
      <c r="K469" s="74"/>
      <c r="L469" s="74"/>
      <c r="M469" s="74"/>
      <c r="N469" s="74"/>
      <c r="O469" s="74"/>
      <c r="P469" s="74"/>
      <c r="Q469" s="74"/>
      <c r="R469" s="74"/>
      <c r="S469" s="74"/>
      <c r="T469" s="74"/>
      <c r="U469" s="74"/>
      <c r="V469" s="74"/>
      <c r="W469" s="74"/>
      <c r="X469" s="74"/>
      <c r="Y469" s="74"/>
      <c r="Z469" s="74"/>
      <c r="AA469" s="74"/>
      <c r="AB469" s="74"/>
      <c r="AC469" s="74"/>
      <c r="AD469" s="74"/>
      <c r="AE469" s="74"/>
    </row>
    <row r="470" spans="1:31">
      <c r="A470" s="74"/>
      <c r="B470" s="74"/>
      <c r="C470" s="74"/>
      <c r="D470" s="74"/>
      <c r="E470" s="74"/>
      <c r="F470" s="74"/>
      <c r="G470" s="74"/>
      <c r="H470" s="85"/>
      <c r="I470" s="74"/>
      <c r="J470" s="74"/>
      <c r="K470" s="74"/>
      <c r="L470" s="74"/>
      <c r="M470" s="74"/>
      <c r="N470" s="74"/>
      <c r="O470" s="74"/>
      <c r="P470" s="74"/>
      <c r="Q470" s="74"/>
      <c r="R470" s="74"/>
      <c r="S470" s="74"/>
      <c r="T470" s="74"/>
      <c r="U470" s="74"/>
      <c r="V470" s="74"/>
      <c r="W470" s="74"/>
      <c r="X470" s="74"/>
      <c r="Y470" s="74"/>
      <c r="Z470" s="74"/>
      <c r="AA470" s="74"/>
      <c r="AB470" s="74"/>
      <c r="AC470" s="74"/>
      <c r="AD470" s="74"/>
      <c r="AE470" s="74"/>
    </row>
    <row r="471" spans="1:31">
      <c r="A471" s="74"/>
      <c r="B471" s="74"/>
      <c r="C471" s="74"/>
      <c r="D471" s="74"/>
      <c r="E471" s="74"/>
      <c r="F471" s="74"/>
      <c r="G471" s="74"/>
      <c r="H471" s="85"/>
      <c r="I471" s="74"/>
      <c r="J471" s="74"/>
      <c r="K471" s="74"/>
      <c r="L471" s="74"/>
      <c r="M471" s="74"/>
      <c r="N471" s="74"/>
      <c r="O471" s="74"/>
      <c r="P471" s="74"/>
      <c r="Q471" s="74"/>
      <c r="R471" s="74"/>
      <c r="S471" s="74"/>
      <c r="T471" s="74"/>
      <c r="U471" s="74"/>
      <c r="V471" s="74"/>
      <c r="W471" s="74"/>
      <c r="X471" s="74"/>
      <c r="Y471" s="74"/>
      <c r="Z471" s="74"/>
      <c r="AA471" s="74"/>
      <c r="AB471" s="74"/>
      <c r="AC471" s="74"/>
      <c r="AD471" s="74"/>
      <c r="AE471" s="74"/>
    </row>
    <row r="472" spans="1:31">
      <c r="A472" s="74"/>
      <c r="B472" s="74"/>
      <c r="C472" s="74"/>
      <c r="D472" s="74"/>
      <c r="E472" s="74"/>
      <c r="F472" s="74"/>
      <c r="G472" s="74"/>
      <c r="H472" s="85"/>
      <c r="I472" s="74"/>
      <c r="J472" s="74"/>
      <c r="K472" s="74"/>
      <c r="L472" s="74"/>
      <c r="M472" s="74"/>
      <c r="N472" s="74"/>
      <c r="O472" s="74"/>
      <c r="P472" s="74"/>
      <c r="Q472" s="74"/>
      <c r="R472" s="74"/>
      <c r="S472" s="74"/>
      <c r="T472" s="74"/>
      <c r="U472" s="74"/>
      <c r="V472" s="74"/>
      <c r="W472" s="74"/>
      <c r="X472" s="74"/>
      <c r="Y472" s="74"/>
      <c r="Z472" s="74"/>
      <c r="AA472" s="74"/>
      <c r="AB472" s="74"/>
      <c r="AC472" s="74"/>
      <c r="AD472" s="74"/>
      <c r="AE472" s="74"/>
    </row>
    <row r="473" spans="1:31">
      <c r="A473" s="74"/>
      <c r="B473" s="74"/>
      <c r="C473" s="74"/>
      <c r="D473" s="74"/>
      <c r="E473" s="74"/>
      <c r="F473" s="74"/>
      <c r="G473" s="74"/>
      <c r="H473" s="85"/>
      <c r="I473" s="74"/>
      <c r="J473" s="74"/>
      <c r="K473" s="74"/>
      <c r="L473" s="74"/>
      <c r="M473" s="74"/>
      <c r="N473" s="74"/>
      <c r="O473" s="74"/>
      <c r="P473" s="74"/>
      <c r="Q473" s="74"/>
      <c r="R473" s="74"/>
      <c r="S473" s="74"/>
      <c r="T473" s="74"/>
      <c r="U473" s="74"/>
      <c r="V473" s="74"/>
      <c r="W473" s="74"/>
      <c r="X473" s="74"/>
      <c r="Y473" s="74"/>
      <c r="Z473" s="74"/>
      <c r="AA473" s="74"/>
      <c r="AB473" s="74"/>
      <c r="AC473" s="74"/>
      <c r="AD473" s="74"/>
      <c r="AE473" s="74"/>
    </row>
    <row r="474" spans="1:31">
      <c r="A474" s="74"/>
      <c r="B474" s="74"/>
      <c r="C474" s="74"/>
      <c r="D474" s="74"/>
      <c r="E474" s="74"/>
      <c r="F474" s="74"/>
      <c r="G474" s="74"/>
      <c r="H474" s="85"/>
      <c r="I474" s="74"/>
      <c r="J474" s="74"/>
      <c r="K474" s="74"/>
      <c r="L474" s="74"/>
      <c r="M474" s="74"/>
      <c r="N474" s="74"/>
      <c r="O474" s="74"/>
      <c r="P474" s="74"/>
      <c r="Q474" s="74"/>
      <c r="R474" s="74"/>
      <c r="S474" s="74"/>
      <c r="T474" s="74"/>
      <c r="U474" s="74"/>
      <c r="V474" s="74"/>
      <c r="W474" s="74"/>
      <c r="X474" s="74"/>
      <c r="Y474" s="74"/>
      <c r="Z474" s="74"/>
      <c r="AA474" s="74"/>
      <c r="AB474" s="74"/>
      <c r="AC474" s="74"/>
      <c r="AD474" s="74"/>
      <c r="AE474" s="74"/>
    </row>
    <row r="475" spans="1:31">
      <c r="A475" s="74"/>
      <c r="B475" s="74"/>
      <c r="C475" s="74"/>
      <c r="D475" s="74"/>
      <c r="E475" s="74"/>
      <c r="F475" s="74"/>
      <c r="G475" s="74"/>
      <c r="H475" s="85"/>
      <c r="I475" s="74"/>
      <c r="J475" s="74"/>
      <c r="K475" s="74"/>
      <c r="L475" s="74"/>
      <c r="M475" s="74"/>
      <c r="N475" s="74"/>
      <c r="O475" s="74"/>
      <c r="P475" s="74"/>
      <c r="Q475" s="74"/>
      <c r="R475" s="74"/>
      <c r="S475" s="74"/>
      <c r="T475" s="74"/>
      <c r="U475" s="74"/>
      <c r="V475" s="74"/>
      <c r="W475" s="74"/>
      <c r="X475" s="74"/>
      <c r="Y475" s="74"/>
      <c r="Z475" s="74"/>
      <c r="AA475" s="74"/>
      <c r="AB475" s="74"/>
      <c r="AC475" s="74"/>
      <c r="AD475" s="74"/>
      <c r="AE475" s="74"/>
    </row>
    <row r="476" spans="1:31">
      <c r="A476" s="74"/>
      <c r="B476" s="74"/>
      <c r="C476" s="74"/>
      <c r="D476" s="74"/>
      <c r="E476" s="74"/>
      <c r="F476" s="74"/>
      <c r="G476" s="74"/>
      <c r="H476" s="85"/>
      <c r="I476" s="74"/>
      <c r="J476" s="74"/>
      <c r="K476" s="74"/>
      <c r="L476" s="74"/>
      <c r="M476" s="74"/>
      <c r="N476" s="74"/>
      <c r="O476" s="74"/>
      <c r="P476" s="74"/>
      <c r="Q476" s="74"/>
      <c r="R476" s="74"/>
      <c r="S476" s="74"/>
      <c r="T476" s="74"/>
      <c r="U476" s="74"/>
      <c r="V476" s="74"/>
      <c r="W476" s="74"/>
      <c r="X476" s="74"/>
      <c r="Y476" s="74"/>
      <c r="Z476" s="74"/>
      <c r="AA476" s="74"/>
      <c r="AB476" s="74"/>
      <c r="AC476" s="74"/>
      <c r="AD476" s="74"/>
      <c r="AE476" s="74"/>
    </row>
    <row r="477" spans="1:31">
      <c r="A477" s="74"/>
      <c r="B477" s="74"/>
      <c r="C477" s="74"/>
      <c r="D477" s="74"/>
      <c r="E477" s="74"/>
      <c r="F477" s="74"/>
      <c r="G477" s="74"/>
      <c r="H477" s="85"/>
      <c r="I477" s="74"/>
      <c r="J477" s="74"/>
      <c r="K477" s="74"/>
      <c r="L477" s="74"/>
      <c r="M477" s="74"/>
      <c r="N477" s="74"/>
      <c r="O477" s="74"/>
      <c r="P477" s="74"/>
      <c r="Q477" s="74"/>
      <c r="R477" s="74"/>
      <c r="S477" s="74"/>
      <c r="T477" s="74"/>
      <c r="U477" s="74"/>
      <c r="V477" s="74"/>
      <c r="W477" s="74"/>
      <c r="X477" s="74"/>
      <c r="Y477" s="74"/>
      <c r="Z477" s="74"/>
      <c r="AA477" s="74"/>
      <c r="AB477" s="74"/>
      <c r="AC477" s="74"/>
      <c r="AD477" s="74"/>
      <c r="AE477" s="74"/>
    </row>
    <row r="478" spans="1:31">
      <c r="A478" s="74"/>
      <c r="B478" s="74"/>
      <c r="C478" s="74"/>
      <c r="D478" s="74"/>
      <c r="E478" s="74"/>
      <c r="F478" s="74"/>
      <c r="G478" s="74"/>
      <c r="H478" s="85"/>
      <c r="I478" s="74"/>
      <c r="J478" s="74"/>
      <c r="K478" s="74"/>
      <c r="L478" s="74"/>
      <c r="M478" s="74"/>
      <c r="N478" s="74"/>
      <c r="O478" s="74"/>
      <c r="P478" s="74"/>
      <c r="Q478" s="74"/>
      <c r="R478" s="74"/>
      <c r="S478" s="74"/>
      <c r="T478" s="74"/>
      <c r="U478" s="74"/>
      <c r="V478" s="74"/>
      <c r="W478" s="74"/>
      <c r="X478" s="74"/>
      <c r="Y478" s="74"/>
      <c r="Z478" s="74"/>
      <c r="AA478" s="74"/>
      <c r="AB478" s="74"/>
      <c r="AC478" s="74"/>
      <c r="AD478" s="74"/>
      <c r="AE478" s="74"/>
    </row>
    <row r="479" spans="1:31">
      <c r="A479" s="74"/>
      <c r="B479" s="74"/>
      <c r="C479" s="74"/>
      <c r="D479" s="74"/>
      <c r="E479" s="74"/>
      <c r="F479" s="74"/>
      <c r="G479" s="74"/>
      <c r="H479" s="85"/>
      <c r="I479" s="74"/>
      <c r="J479" s="74"/>
      <c r="K479" s="74"/>
      <c r="L479" s="74"/>
      <c r="M479" s="74"/>
      <c r="N479" s="74"/>
      <c r="O479" s="74"/>
      <c r="P479" s="74"/>
      <c r="Q479" s="74"/>
      <c r="R479" s="74"/>
      <c r="S479" s="74"/>
      <c r="T479" s="74"/>
      <c r="U479" s="74"/>
      <c r="V479" s="74"/>
      <c r="W479" s="74"/>
      <c r="X479" s="74"/>
      <c r="Y479" s="74"/>
      <c r="Z479" s="74"/>
      <c r="AA479" s="74"/>
      <c r="AB479" s="74"/>
      <c r="AC479" s="74"/>
      <c r="AD479" s="74"/>
      <c r="AE479" s="74"/>
    </row>
    <row r="480" spans="1:31">
      <c r="A480" s="74"/>
      <c r="B480" s="74"/>
      <c r="C480" s="74"/>
      <c r="D480" s="74"/>
      <c r="E480" s="74"/>
      <c r="F480" s="74"/>
      <c r="G480" s="74"/>
      <c r="H480" s="85"/>
      <c r="I480" s="74"/>
      <c r="J480" s="74"/>
      <c r="K480" s="74"/>
      <c r="L480" s="74"/>
      <c r="M480" s="74"/>
      <c r="N480" s="74"/>
      <c r="O480" s="74"/>
      <c r="P480" s="74"/>
      <c r="Q480" s="74"/>
      <c r="R480" s="74"/>
      <c r="S480" s="74"/>
      <c r="T480" s="74"/>
      <c r="U480" s="74"/>
      <c r="V480" s="74"/>
      <c r="W480" s="74"/>
      <c r="X480" s="74"/>
      <c r="Y480" s="74"/>
      <c r="Z480" s="74"/>
      <c r="AA480" s="74"/>
      <c r="AB480" s="74"/>
      <c r="AC480" s="74"/>
      <c r="AD480" s="74"/>
      <c r="AE480" s="74"/>
    </row>
    <row r="481" spans="1:31">
      <c r="A481" s="74"/>
      <c r="B481" s="74"/>
      <c r="C481" s="74"/>
      <c r="D481" s="74"/>
      <c r="E481" s="74"/>
      <c r="F481" s="74"/>
      <c r="G481" s="74"/>
      <c r="H481" s="85"/>
      <c r="I481" s="74"/>
      <c r="J481" s="74"/>
      <c r="K481" s="74"/>
      <c r="L481" s="74"/>
      <c r="M481" s="74"/>
      <c r="N481" s="74"/>
      <c r="O481" s="74"/>
      <c r="P481" s="74"/>
      <c r="Q481" s="74"/>
      <c r="R481" s="74"/>
      <c r="S481" s="74"/>
      <c r="T481" s="74"/>
      <c r="U481" s="74"/>
      <c r="V481" s="74"/>
      <c r="W481" s="74"/>
      <c r="X481" s="74"/>
      <c r="Y481" s="74"/>
      <c r="Z481" s="74"/>
      <c r="AA481" s="74"/>
      <c r="AB481" s="74"/>
      <c r="AC481" s="74"/>
      <c r="AD481" s="74"/>
      <c r="AE481" s="74"/>
    </row>
    <row r="482" spans="1:31">
      <c r="A482" s="74"/>
      <c r="B482" s="74"/>
      <c r="C482" s="74"/>
      <c r="D482" s="74"/>
      <c r="E482" s="74"/>
      <c r="F482" s="74"/>
      <c r="G482" s="74"/>
      <c r="H482" s="85"/>
      <c r="I482" s="74"/>
      <c r="J482" s="74"/>
      <c r="K482" s="74"/>
      <c r="L482" s="74"/>
      <c r="M482" s="74"/>
      <c r="N482" s="74"/>
      <c r="O482" s="74"/>
      <c r="P482" s="74"/>
      <c r="Q482" s="74"/>
      <c r="R482" s="74"/>
      <c r="S482" s="74"/>
      <c r="T482" s="74"/>
      <c r="U482" s="74"/>
      <c r="V482" s="74"/>
      <c r="W482" s="74"/>
      <c r="X482" s="74"/>
      <c r="Y482" s="74"/>
      <c r="Z482" s="74"/>
      <c r="AA482" s="74"/>
      <c r="AB482" s="74"/>
      <c r="AC482" s="74"/>
      <c r="AD482" s="74"/>
      <c r="AE482" s="74"/>
    </row>
    <row r="483" spans="1:31">
      <c r="A483" s="74"/>
      <c r="B483" s="74"/>
      <c r="C483" s="74"/>
      <c r="D483" s="74"/>
      <c r="E483" s="74"/>
      <c r="F483" s="74"/>
      <c r="G483" s="74"/>
      <c r="H483" s="85"/>
      <c r="I483" s="74"/>
      <c r="J483" s="74"/>
      <c r="K483" s="74"/>
      <c r="L483" s="74"/>
      <c r="M483" s="74"/>
      <c r="N483" s="74"/>
      <c r="O483" s="74"/>
      <c r="P483" s="74"/>
      <c r="Q483" s="74"/>
      <c r="R483" s="74"/>
      <c r="S483" s="74"/>
      <c r="T483" s="74"/>
      <c r="U483" s="74"/>
      <c r="V483" s="74"/>
      <c r="W483" s="74"/>
      <c r="X483" s="74"/>
      <c r="Y483" s="74"/>
      <c r="Z483" s="74"/>
      <c r="AA483" s="74"/>
      <c r="AB483" s="74"/>
      <c r="AC483" s="74"/>
      <c r="AD483" s="74"/>
      <c r="AE483" s="74"/>
    </row>
    <row r="484" spans="1:31">
      <c r="A484" s="74"/>
      <c r="B484" s="74"/>
      <c r="C484" s="74"/>
      <c r="D484" s="74"/>
      <c r="E484" s="74"/>
      <c r="F484" s="74"/>
      <c r="G484" s="74"/>
      <c r="H484" s="85"/>
      <c r="I484" s="74"/>
      <c r="J484" s="74"/>
      <c r="K484" s="74"/>
      <c r="L484" s="74"/>
      <c r="M484" s="74"/>
      <c r="N484" s="74"/>
      <c r="O484" s="74"/>
      <c r="P484" s="74"/>
      <c r="Q484" s="74"/>
      <c r="R484" s="74"/>
      <c r="S484" s="74"/>
      <c r="T484" s="74"/>
      <c r="U484" s="74"/>
      <c r="V484" s="74"/>
      <c r="W484" s="74"/>
      <c r="X484" s="74"/>
      <c r="Y484" s="74"/>
      <c r="Z484" s="74"/>
      <c r="AA484" s="74"/>
      <c r="AB484" s="74"/>
      <c r="AC484" s="74"/>
      <c r="AD484" s="74"/>
      <c r="AE484" s="74"/>
    </row>
    <row r="485" spans="1:31">
      <c r="A485" s="74"/>
      <c r="B485" s="74"/>
      <c r="C485" s="74"/>
      <c r="D485" s="74"/>
      <c r="E485" s="74"/>
      <c r="F485" s="74"/>
      <c r="G485" s="74"/>
      <c r="H485" s="85"/>
      <c r="I485" s="74"/>
      <c r="J485" s="74"/>
      <c r="K485" s="74"/>
      <c r="L485" s="74"/>
      <c r="M485" s="74"/>
      <c r="N485" s="74"/>
      <c r="O485" s="74"/>
      <c r="P485" s="74"/>
      <c r="Q485" s="74"/>
      <c r="R485" s="74"/>
      <c r="S485" s="74"/>
      <c r="T485" s="74"/>
      <c r="U485" s="74"/>
      <c r="V485" s="74"/>
      <c r="W485" s="74"/>
      <c r="X485" s="74"/>
      <c r="Y485" s="74"/>
      <c r="Z485" s="74"/>
      <c r="AA485" s="74"/>
      <c r="AB485" s="74"/>
      <c r="AC485" s="74"/>
      <c r="AD485" s="74"/>
      <c r="AE485" s="74"/>
    </row>
    <row r="486" spans="1:31">
      <c r="A486" s="74"/>
      <c r="B486" s="74"/>
      <c r="C486" s="74"/>
      <c r="D486" s="74"/>
      <c r="E486" s="74"/>
      <c r="F486" s="74"/>
      <c r="G486" s="74"/>
      <c r="H486" s="85"/>
      <c r="I486" s="74"/>
      <c r="J486" s="74"/>
      <c r="K486" s="74"/>
      <c r="L486" s="74"/>
      <c r="M486" s="74"/>
      <c r="N486" s="74"/>
      <c r="O486" s="74"/>
      <c r="P486" s="74"/>
      <c r="Q486" s="74"/>
      <c r="R486" s="74"/>
      <c r="S486" s="74"/>
      <c r="T486" s="74"/>
      <c r="U486" s="74"/>
      <c r="V486" s="74"/>
      <c r="W486" s="74"/>
      <c r="X486" s="74"/>
      <c r="Y486" s="74"/>
      <c r="Z486" s="74"/>
      <c r="AA486" s="74"/>
      <c r="AB486" s="74"/>
      <c r="AC486" s="74"/>
      <c r="AD486" s="74"/>
      <c r="AE486" s="74"/>
    </row>
    <row r="487" spans="1:31">
      <c r="A487" s="74"/>
      <c r="B487" s="74"/>
      <c r="C487" s="74"/>
      <c r="D487" s="74"/>
      <c r="E487" s="74"/>
      <c r="F487" s="74"/>
      <c r="G487" s="74"/>
      <c r="H487" s="85"/>
      <c r="I487" s="74"/>
      <c r="J487" s="74"/>
      <c r="K487" s="74"/>
      <c r="L487" s="74"/>
      <c r="M487" s="74"/>
      <c r="N487" s="74"/>
      <c r="O487" s="74"/>
      <c r="P487" s="74"/>
      <c r="Q487" s="74"/>
      <c r="R487" s="74"/>
      <c r="S487" s="74"/>
      <c r="T487" s="74"/>
      <c r="U487" s="74"/>
      <c r="V487" s="74"/>
      <c r="W487" s="74"/>
      <c r="X487" s="74"/>
      <c r="Y487" s="74"/>
      <c r="Z487" s="74"/>
      <c r="AA487" s="74"/>
      <c r="AB487" s="74"/>
      <c r="AC487" s="74"/>
      <c r="AD487" s="74"/>
      <c r="AE487" s="74"/>
    </row>
    <row r="488" spans="1:31">
      <c r="A488" s="74"/>
      <c r="B488" s="74"/>
      <c r="C488" s="74"/>
      <c r="D488" s="74"/>
      <c r="E488" s="74"/>
      <c r="F488" s="74"/>
      <c r="G488" s="74"/>
      <c r="H488" s="85"/>
      <c r="I488" s="74"/>
      <c r="J488" s="74"/>
      <c r="K488" s="74"/>
      <c r="L488" s="74"/>
      <c r="M488" s="74"/>
      <c r="N488" s="74"/>
      <c r="O488" s="74"/>
      <c r="P488" s="74"/>
      <c r="Q488" s="74"/>
      <c r="R488" s="74"/>
      <c r="S488" s="74"/>
      <c r="T488" s="74"/>
      <c r="U488" s="74"/>
      <c r="V488" s="74"/>
      <c r="W488" s="74"/>
      <c r="X488" s="74"/>
      <c r="Y488" s="74"/>
      <c r="Z488" s="74"/>
      <c r="AA488" s="74"/>
      <c r="AB488" s="74"/>
      <c r="AC488" s="74"/>
      <c r="AD488" s="74"/>
      <c r="AE488" s="74"/>
    </row>
    <row r="489" spans="1:31">
      <c r="A489" s="74"/>
      <c r="B489" s="74"/>
      <c r="C489" s="74"/>
      <c r="D489" s="74"/>
      <c r="E489" s="74"/>
      <c r="F489" s="74"/>
      <c r="G489" s="74"/>
      <c r="H489" s="85"/>
      <c r="I489" s="74"/>
      <c r="J489" s="74"/>
      <c r="K489" s="74"/>
      <c r="L489" s="74"/>
      <c r="M489" s="74"/>
      <c r="N489" s="74"/>
      <c r="O489" s="74"/>
      <c r="P489" s="74"/>
      <c r="Q489" s="74"/>
      <c r="R489" s="74"/>
      <c r="S489" s="74"/>
      <c r="T489" s="74"/>
      <c r="U489" s="74"/>
      <c r="V489" s="74"/>
      <c r="W489" s="74"/>
      <c r="X489" s="74"/>
      <c r="Y489" s="74"/>
      <c r="Z489" s="74"/>
      <c r="AA489" s="74"/>
      <c r="AB489" s="74"/>
      <c r="AC489" s="74"/>
      <c r="AD489" s="74"/>
      <c r="AE489" s="74"/>
    </row>
    <row r="490" spans="1:31">
      <c r="A490" s="74"/>
      <c r="B490" s="74"/>
      <c r="C490" s="74"/>
      <c r="D490" s="74"/>
      <c r="E490" s="74"/>
      <c r="F490" s="74"/>
      <c r="G490" s="74"/>
      <c r="H490" s="85"/>
      <c r="I490" s="74"/>
      <c r="J490" s="74"/>
      <c r="K490" s="74"/>
      <c r="L490" s="74"/>
      <c r="M490" s="74"/>
      <c r="N490" s="74"/>
      <c r="O490" s="74"/>
      <c r="P490" s="74"/>
      <c r="Q490" s="74"/>
      <c r="R490" s="74"/>
      <c r="S490" s="74"/>
      <c r="T490" s="74"/>
      <c r="U490" s="74"/>
      <c r="V490" s="74"/>
      <c r="W490" s="74"/>
      <c r="X490" s="74"/>
      <c r="Y490" s="74"/>
      <c r="Z490" s="74"/>
      <c r="AA490" s="74"/>
      <c r="AB490" s="74"/>
      <c r="AC490" s="74"/>
      <c r="AD490" s="74"/>
      <c r="AE490" s="74"/>
    </row>
    <row r="491" spans="1:31">
      <c r="A491" s="74"/>
      <c r="B491" s="74"/>
      <c r="C491" s="74"/>
      <c r="D491" s="74"/>
      <c r="E491" s="74"/>
      <c r="F491" s="74"/>
      <c r="G491" s="74"/>
      <c r="H491" s="85"/>
      <c r="I491" s="74"/>
      <c r="J491" s="74"/>
      <c r="K491" s="74"/>
      <c r="L491" s="74"/>
      <c r="M491" s="74"/>
      <c r="N491" s="74"/>
      <c r="O491" s="74"/>
      <c r="P491" s="74"/>
      <c r="Q491" s="74"/>
      <c r="R491" s="74"/>
      <c r="S491" s="74"/>
      <c r="T491" s="74"/>
      <c r="U491" s="74"/>
      <c r="V491" s="74"/>
      <c r="W491" s="74"/>
      <c r="X491" s="74"/>
      <c r="Y491" s="74"/>
      <c r="Z491" s="74"/>
      <c r="AA491" s="74"/>
      <c r="AB491" s="74"/>
      <c r="AC491" s="74"/>
      <c r="AD491" s="74"/>
      <c r="AE491" s="74"/>
    </row>
    <row r="492" spans="1:31">
      <c r="A492" s="74"/>
      <c r="B492" s="74"/>
      <c r="C492" s="74"/>
      <c r="D492" s="74"/>
      <c r="E492" s="74"/>
      <c r="F492" s="74"/>
      <c r="G492" s="74"/>
      <c r="H492" s="85"/>
      <c r="I492" s="74"/>
      <c r="J492" s="74"/>
      <c r="K492" s="74"/>
      <c r="L492" s="74"/>
      <c r="M492" s="74"/>
      <c r="N492" s="74"/>
      <c r="O492" s="74"/>
      <c r="P492" s="74"/>
      <c r="Q492" s="74"/>
      <c r="R492" s="74"/>
      <c r="S492" s="74"/>
      <c r="T492" s="74"/>
      <c r="U492" s="74"/>
      <c r="V492" s="74"/>
      <c r="W492" s="74"/>
      <c r="X492" s="74"/>
      <c r="Y492" s="74"/>
      <c r="Z492" s="74"/>
      <c r="AA492" s="74"/>
      <c r="AB492" s="74"/>
      <c r="AC492" s="74"/>
      <c r="AD492" s="74"/>
      <c r="AE492" s="74"/>
    </row>
    <row r="493" spans="1:31">
      <c r="A493" s="74"/>
      <c r="B493" s="74"/>
      <c r="C493" s="74"/>
      <c r="D493" s="74"/>
      <c r="E493" s="74"/>
      <c r="F493" s="74"/>
      <c r="G493" s="74"/>
      <c r="H493" s="85"/>
      <c r="I493" s="74"/>
      <c r="J493" s="74"/>
      <c r="K493" s="74"/>
      <c r="L493" s="74"/>
      <c r="M493" s="74"/>
      <c r="N493" s="74"/>
      <c r="O493" s="74"/>
      <c r="P493" s="74"/>
      <c r="Q493" s="74"/>
      <c r="R493" s="74"/>
      <c r="S493" s="74"/>
      <c r="T493" s="74"/>
      <c r="U493" s="74"/>
      <c r="V493" s="74"/>
      <c r="W493" s="74"/>
      <c r="X493" s="74"/>
      <c r="Y493" s="74"/>
      <c r="Z493" s="74"/>
      <c r="AA493" s="74"/>
      <c r="AB493" s="74"/>
      <c r="AC493" s="74"/>
      <c r="AD493" s="74"/>
      <c r="AE493" s="74"/>
    </row>
    <row r="494" spans="1:31">
      <c r="A494" s="74"/>
      <c r="B494" s="74"/>
      <c r="C494" s="74"/>
      <c r="D494" s="74"/>
      <c r="E494" s="74"/>
      <c r="F494" s="74"/>
      <c r="G494" s="74"/>
      <c r="H494" s="85"/>
      <c r="I494" s="74"/>
      <c r="J494" s="74"/>
      <c r="K494" s="74"/>
      <c r="L494" s="74"/>
      <c r="M494" s="74"/>
      <c r="N494" s="74"/>
      <c r="O494" s="74"/>
      <c r="P494" s="74"/>
      <c r="Q494" s="74"/>
      <c r="R494" s="74"/>
      <c r="S494" s="74"/>
      <c r="T494" s="74"/>
      <c r="U494" s="74"/>
      <c r="V494" s="74"/>
      <c r="W494" s="74"/>
      <c r="X494" s="74"/>
      <c r="Y494" s="74"/>
      <c r="Z494" s="74"/>
      <c r="AA494" s="74"/>
      <c r="AB494" s="74"/>
      <c r="AC494" s="74"/>
      <c r="AD494" s="74"/>
      <c r="AE494" s="74"/>
    </row>
    <row r="495" spans="1:31">
      <c r="A495" s="74"/>
      <c r="B495" s="74"/>
      <c r="C495" s="74"/>
      <c r="D495" s="74"/>
      <c r="E495" s="74"/>
      <c r="F495" s="74"/>
      <c r="G495" s="74"/>
      <c r="H495" s="85"/>
      <c r="I495" s="74"/>
      <c r="J495" s="74"/>
      <c r="K495" s="74"/>
      <c r="L495" s="74"/>
      <c r="M495" s="74"/>
      <c r="N495" s="74"/>
      <c r="O495" s="74"/>
      <c r="P495" s="74"/>
      <c r="Q495" s="74"/>
      <c r="R495" s="74"/>
      <c r="S495" s="74"/>
      <c r="T495" s="74"/>
      <c r="U495" s="74"/>
      <c r="V495" s="74"/>
      <c r="W495" s="74"/>
      <c r="X495" s="74"/>
      <c r="Y495" s="74"/>
      <c r="Z495" s="74"/>
      <c r="AA495" s="74"/>
      <c r="AB495" s="74"/>
      <c r="AC495" s="74"/>
      <c r="AD495" s="74"/>
      <c r="AE495" s="74"/>
    </row>
    <row r="496" spans="1:31">
      <c r="A496" s="74"/>
      <c r="B496" s="74"/>
      <c r="C496" s="74"/>
      <c r="D496" s="74"/>
      <c r="E496" s="74"/>
      <c r="F496" s="74"/>
      <c r="G496" s="74"/>
      <c r="H496" s="85"/>
      <c r="I496" s="74"/>
      <c r="J496" s="74"/>
      <c r="K496" s="74"/>
      <c r="L496" s="74"/>
      <c r="M496" s="74"/>
      <c r="N496" s="74"/>
      <c r="O496" s="74"/>
      <c r="P496" s="74"/>
      <c r="Q496" s="74"/>
      <c r="R496" s="74"/>
      <c r="S496" s="74"/>
      <c r="T496" s="74"/>
      <c r="U496" s="74"/>
      <c r="V496" s="74"/>
      <c r="W496" s="74"/>
      <c r="X496" s="74"/>
      <c r="Y496" s="74"/>
      <c r="Z496" s="74"/>
      <c r="AA496" s="74"/>
      <c r="AB496" s="74"/>
      <c r="AC496" s="74"/>
      <c r="AD496" s="74"/>
      <c r="AE496" s="74"/>
    </row>
    <row r="497" spans="1:31">
      <c r="A497" s="74"/>
      <c r="B497" s="74"/>
      <c r="C497" s="74"/>
      <c r="D497" s="74"/>
      <c r="E497" s="74"/>
      <c r="F497" s="74"/>
      <c r="G497" s="74"/>
      <c r="H497" s="85"/>
      <c r="I497" s="74"/>
      <c r="J497" s="74"/>
      <c r="K497" s="74"/>
      <c r="L497" s="74"/>
      <c r="M497" s="74"/>
      <c r="N497" s="74"/>
      <c r="O497" s="74"/>
      <c r="P497" s="74"/>
      <c r="Q497" s="74"/>
      <c r="R497" s="74"/>
      <c r="S497" s="74"/>
      <c r="T497" s="74"/>
      <c r="U497" s="74"/>
      <c r="V497" s="74"/>
      <c r="W497" s="74"/>
      <c r="X497" s="74"/>
      <c r="Y497" s="74"/>
      <c r="Z497" s="74"/>
      <c r="AA497" s="74"/>
      <c r="AB497" s="74"/>
      <c r="AC497" s="74"/>
      <c r="AD497" s="74"/>
      <c r="AE497" s="74"/>
    </row>
    <row r="498" spans="1:31">
      <c r="A498" s="74"/>
      <c r="B498" s="74"/>
      <c r="C498" s="74"/>
      <c r="D498" s="74"/>
      <c r="E498" s="74"/>
      <c r="F498" s="74"/>
      <c r="G498" s="74"/>
      <c r="H498" s="85"/>
      <c r="I498" s="74"/>
      <c r="J498" s="74"/>
      <c r="K498" s="74"/>
      <c r="L498" s="74"/>
      <c r="M498" s="74"/>
      <c r="N498" s="74"/>
      <c r="O498" s="74"/>
      <c r="P498" s="74"/>
      <c r="Q498" s="74"/>
      <c r="R498" s="74"/>
      <c r="S498" s="74"/>
      <c r="T498" s="74"/>
      <c r="U498" s="74"/>
      <c r="V498" s="74"/>
      <c r="W498" s="74"/>
      <c r="X498" s="74"/>
      <c r="Y498" s="74"/>
      <c r="Z498" s="74"/>
      <c r="AA498" s="74"/>
      <c r="AB498" s="74"/>
      <c r="AC498" s="74"/>
      <c r="AD498" s="74"/>
      <c r="AE498" s="74"/>
    </row>
    <row r="499" spans="1:31">
      <c r="A499" s="74"/>
      <c r="B499" s="74"/>
      <c r="C499" s="74"/>
      <c r="D499" s="74"/>
      <c r="E499" s="74"/>
      <c r="F499" s="74"/>
      <c r="G499" s="74"/>
      <c r="H499" s="85"/>
      <c r="I499" s="74"/>
      <c r="J499" s="74"/>
      <c r="K499" s="74"/>
      <c r="L499" s="74"/>
      <c r="M499" s="74"/>
      <c r="N499" s="74"/>
      <c r="O499" s="74"/>
      <c r="P499" s="74"/>
      <c r="Q499" s="74"/>
      <c r="R499" s="74"/>
      <c r="S499" s="74"/>
      <c r="T499" s="74"/>
      <c r="U499" s="74"/>
      <c r="V499" s="74"/>
      <c r="W499" s="74"/>
      <c r="X499" s="74"/>
      <c r="Y499" s="74"/>
      <c r="Z499" s="74"/>
      <c r="AA499" s="74"/>
      <c r="AB499" s="74"/>
      <c r="AC499" s="74"/>
      <c r="AD499" s="74"/>
      <c r="AE499" s="74"/>
    </row>
    <row r="500" spans="1:31">
      <c r="A500" s="74"/>
      <c r="B500" s="74"/>
      <c r="C500" s="74"/>
      <c r="D500" s="74"/>
      <c r="E500" s="74"/>
      <c r="F500" s="74"/>
      <c r="G500" s="74"/>
      <c r="H500" s="85"/>
      <c r="I500" s="74"/>
      <c r="J500" s="74"/>
      <c r="K500" s="74"/>
      <c r="L500" s="74"/>
      <c r="M500" s="74"/>
      <c r="N500" s="74"/>
      <c r="O500" s="74"/>
      <c r="P500" s="74"/>
      <c r="Q500" s="74"/>
      <c r="R500" s="74"/>
      <c r="S500" s="74"/>
      <c r="T500" s="74"/>
      <c r="U500" s="74"/>
      <c r="V500" s="74"/>
      <c r="W500" s="74"/>
      <c r="X500" s="74"/>
      <c r="Y500" s="74"/>
      <c r="Z500" s="74"/>
      <c r="AA500" s="74"/>
      <c r="AB500" s="74"/>
      <c r="AC500" s="74"/>
      <c r="AD500" s="74"/>
      <c r="AE500" s="74"/>
    </row>
    <row r="501" spans="1:31">
      <c r="A501" s="74"/>
      <c r="B501" s="74"/>
      <c r="C501" s="74"/>
      <c r="D501" s="74"/>
      <c r="E501" s="74"/>
      <c r="F501" s="74"/>
      <c r="G501" s="74"/>
      <c r="H501" s="85"/>
      <c r="I501" s="74"/>
      <c r="J501" s="74"/>
      <c r="K501" s="74"/>
      <c r="L501" s="74"/>
      <c r="M501" s="74"/>
      <c r="N501" s="74"/>
      <c r="O501" s="74"/>
      <c r="P501" s="74"/>
      <c r="Q501" s="74"/>
      <c r="R501" s="74"/>
      <c r="S501" s="74"/>
      <c r="T501" s="74"/>
      <c r="U501" s="74"/>
      <c r="V501" s="74"/>
      <c r="W501" s="74"/>
      <c r="X501" s="74"/>
      <c r="Y501" s="74"/>
      <c r="Z501" s="74"/>
      <c r="AA501" s="74"/>
      <c r="AB501" s="74"/>
      <c r="AC501" s="74"/>
      <c r="AD501" s="74"/>
      <c r="AE501" s="74"/>
    </row>
    <row r="502" spans="1:31">
      <c r="A502" s="74"/>
      <c r="B502" s="74"/>
      <c r="C502" s="74"/>
      <c r="D502" s="74"/>
      <c r="E502" s="74"/>
      <c r="F502" s="74"/>
      <c r="G502" s="74"/>
      <c r="H502" s="85"/>
      <c r="I502" s="74"/>
      <c r="J502" s="74"/>
      <c r="K502" s="74"/>
      <c r="L502" s="74"/>
      <c r="M502" s="74"/>
      <c r="N502" s="74"/>
      <c r="O502" s="74"/>
      <c r="P502" s="74"/>
      <c r="Q502" s="74"/>
      <c r="R502" s="74"/>
      <c r="S502" s="74"/>
      <c r="T502" s="74"/>
      <c r="U502" s="74"/>
      <c r="V502" s="74"/>
      <c r="W502" s="74"/>
      <c r="X502" s="74"/>
      <c r="Y502" s="74"/>
      <c r="Z502" s="74"/>
      <c r="AA502" s="74"/>
      <c r="AB502" s="74"/>
      <c r="AC502" s="74"/>
      <c r="AD502" s="74"/>
      <c r="AE502" s="74"/>
    </row>
    <row r="503" spans="1:31">
      <c r="A503" s="74"/>
      <c r="B503" s="74"/>
      <c r="C503" s="74"/>
      <c r="D503" s="74"/>
      <c r="E503" s="74"/>
      <c r="F503" s="74"/>
      <c r="G503" s="74"/>
      <c r="H503" s="85"/>
      <c r="I503" s="74"/>
      <c r="J503" s="74"/>
      <c r="K503" s="74"/>
      <c r="L503" s="74"/>
      <c r="M503" s="74"/>
      <c r="N503" s="74"/>
      <c r="O503" s="74"/>
      <c r="P503" s="74"/>
      <c r="Q503" s="74"/>
      <c r="R503" s="74"/>
      <c r="S503" s="74"/>
      <c r="T503" s="74"/>
      <c r="U503" s="74"/>
      <c r="V503" s="74"/>
      <c r="W503" s="74"/>
      <c r="X503" s="74"/>
      <c r="Y503" s="74"/>
      <c r="Z503" s="74"/>
      <c r="AA503" s="74"/>
      <c r="AB503" s="74"/>
      <c r="AC503" s="74"/>
      <c r="AD503" s="74"/>
      <c r="AE503" s="74"/>
    </row>
    <row r="504" spans="1:31">
      <c r="A504" s="74"/>
      <c r="B504" s="74"/>
      <c r="C504" s="74"/>
      <c r="D504" s="74"/>
      <c r="E504" s="74"/>
      <c r="F504" s="74"/>
      <c r="G504" s="74"/>
      <c r="H504" s="85"/>
      <c r="I504" s="74"/>
      <c r="J504" s="74"/>
      <c r="K504" s="74"/>
      <c r="L504" s="74"/>
      <c r="M504" s="74"/>
      <c r="N504" s="74"/>
      <c r="O504" s="74"/>
      <c r="P504" s="74"/>
      <c r="Q504" s="74"/>
      <c r="R504" s="74"/>
      <c r="S504" s="74"/>
      <c r="T504" s="74"/>
      <c r="U504" s="74"/>
      <c r="V504" s="74"/>
      <c r="W504" s="74"/>
      <c r="X504" s="74"/>
      <c r="Y504" s="74"/>
      <c r="Z504" s="74"/>
      <c r="AA504" s="74"/>
      <c r="AB504" s="74"/>
      <c r="AC504" s="74"/>
      <c r="AD504" s="74"/>
      <c r="AE504" s="74"/>
    </row>
    <row r="505" spans="1:31">
      <c r="A505" s="74"/>
      <c r="B505" s="74"/>
      <c r="C505" s="74"/>
      <c r="D505" s="74"/>
      <c r="E505" s="74"/>
      <c r="F505" s="74"/>
      <c r="G505" s="74"/>
      <c r="H505" s="85"/>
      <c r="I505" s="74"/>
      <c r="J505" s="74"/>
      <c r="K505" s="74"/>
      <c r="L505" s="74"/>
      <c r="M505" s="74"/>
      <c r="N505" s="74"/>
      <c r="O505" s="74"/>
      <c r="P505" s="74"/>
      <c r="Q505" s="74"/>
      <c r="R505" s="74"/>
      <c r="S505" s="74"/>
      <c r="T505" s="74"/>
      <c r="U505" s="74"/>
      <c r="V505" s="74"/>
      <c r="W505" s="74"/>
      <c r="X505" s="74"/>
      <c r="Y505" s="74"/>
      <c r="Z505" s="74"/>
      <c r="AA505" s="74"/>
      <c r="AB505" s="74"/>
      <c r="AC505" s="74"/>
      <c r="AD505" s="74"/>
      <c r="AE505" s="74"/>
    </row>
    <row r="506" spans="1:31">
      <c r="A506" s="74"/>
      <c r="B506" s="74"/>
      <c r="C506" s="74"/>
      <c r="D506" s="74"/>
      <c r="E506" s="74"/>
      <c r="F506" s="74"/>
      <c r="G506" s="74"/>
      <c r="H506" s="85"/>
      <c r="I506" s="74"/>
      <c r="J506" s="74"/>
      <c r="K506" s="74"/>
      <c r="L506" s="74"/>
      <c r="M506" s="74"/>
      <c r="N506" s="74"/>
      <c r="O506" s="74"/>
      <c r="P506" s="74"/>
      <c r="Q506" s="74"/>
      <c r="R506" s="74"/>
      <c r="S506" s="74"/>
      <c r="T506" s="74"/>
      <c r="U506" s="74"/>
      <c r="V506" s="74"/>
      <c r="W506" s="74"/>
      <c r="X506" s="74"/>
      <c r="Y506" s="74"/>
      <c r="Z506" s="74"/>
      <c r="AA506" s="74"/>
      <c r="AB506" s="74"/>
      <c r="AC506" s="74"/>
      <c r="AD506" s="74"/>
      <c r="AE506" s="74"/>
    </row>
    <row r="507" spans="1:31">
      <c r="A507" s="74"/>
      <c r="B507" s="74"/>
      <c r="C507" s="74"/>
      <c r="D507" s="74"/>
      <c r="E507" s="74"/>
      <c r="F507" s="74"/>
      <c r="G507" s="74"/>
      <c r="H507" s="85"/>
      <c r="I507" s="74"/>
      <c r="J507" s="74"/>
      <c r="K507" s="74"/>
      <c r="L507" s="74"/>
      <c r="M507" s="74"/>
      <c r="N507" s="74"/>
      <c r="O507" s="74"/>
      <c r="P507" s="74"/>
      <c r="Q507" s="74"/>
      <c r="R507" s="74"/>
      <c r="S507" s="74"/>
      <c r="T507" s="74"/>
      <c r="U507" s="74"/>
      <c r="V507" s="74"/>
      <c r="W507" s="74"/>
      <c r="X507" s="74"/>
      <c r="Y507" s="74"/>
      <c r="Z507" s="74"/>
      <c r="AA507" s="74"/>
      <c r="AB507" s="74"/>
      <c r="AC507" s="74"/>
      <c r="AD507" s="74"/>
      <c r="AE507" s="74"/>
    </row>
    <row r="508" spans="1:31">
      <c r="A508" s="74"/>
      <c r="B508" s="74"/>
      <c r="C508" s="74"/>
      <c r="D508" s="74"/>
      <c r="E508" s="74"/>
      <c r="F508" s="74"/>
      <c r="G508" s="74"/>
      <c r="H508" s="85"/>
      <c r="I508" s="74"/>
      <c r="J508" s="74"/>
      <c r="K508" s="74"/>
      <c r="L508" s="74"/>
      <c r="M508" s="74"/>
      <c r="N508" s="74"/>
      <c r="O508" s="74"/>
      <c r="P508" s="74"/>
      <c r="Q508" s="74"/>
      <c r="R508" s="74"/>
      <c r="S508" s="74"/>
      <c r="T508" s="74"/>
      <c r="U508" s="74"/>
      <c r="V508" s="74"/>
      <c r="W508" s="74"/>
      <c r="X508" s="74"/>
      <c r="Y508" s="74"/>
      <c r="Z508" s="74"/>
      <c r="AA508" s="74"/>
      <c r="AB508" s="74"/>
      <c r="AC508" s="74"/>
      <c r="AD508" s="74"/>
      <c r="AE508" s="74"/>
    </row>
    <row r="509" spans="1:31">
      <c r="A509" s="74"/>
      <c r="B509" s="74"/>
      <c r="C509" s="74"/>
      <c r="D509" s="74"/>
      <c r="E509" s="74"/>
      <c r="F509" s="74"/>
      <c r="G509" s="74"/>
      <c r="H509" s="85"/>
      <c r="I509" s="74"/>
      <c r="J509" s="74"/>
      <c r="K509" s="74"/>
      <c r="L509" s="74"/>
      <c r="M509" s="74"/>
      <c r="N509" s="74"/>
      <c r="O509" s="74"/>
      <c r="P509" s="74"/>
      <c r="Q509" s="74"/>
      <c r="R509" s="74"/>
      <c r="S509" s="74"/>
      <c r="T509" s="74"/>
      <c r="U509" s="74"/>
      <c r="V509" s="74"/>
      <c r="W509" s="74"/>
      <c r="X509" s="74"/>
      <c r="Y509" s="74"/>
      <c r="Z509" s="74"/>
      <c r="AA509" s="74"/>
      <c r="AB509" s="74"/>
      <c r="AC509" s="74"/>
      <c r="AD509" s="74"/>
      <c r="AE509" s="74"/>
    </row>
    <row r="510" spans="1:31">
      <c r="A510" s="74"/>
      <c r="B510" s="74"/>
      <c r="C510" s="74"/>
      <c r="D510" s="74"/>
      <c r="E510" s="74"/>
      <c r="F510" s="74"/>
      <c r="G510" s="74"/>
      <c r="H510" s="85"/>
      <c r="I510" s="74"/>
      <c r="J510" s="74"/>
      <c r="K510" s="74"/>
      <c r="L510" s="74"/>
      <c r="M510" s="74"/>
      <c r="N510" s="74"/>
      <c r="O510" s="74"/>
      <c r="P510" s="74"/>
      <c r="Q510" s="74"/>
      <c r="R510" s="74"/>
      <c r="S510" s="74"/>
      <c r="T510" s="74"/>
      <c r="U510" s="74"/>
      <c r="V510" s="74"/>
      <c r="W510" s="74"/>
      <c r="X510" s="74"/>
      <c r="Y510" s="74"/>
      <c r="Z510" s="74"/>
      <c r="AA510" s="74"/>
      <c r="AB510" s="74"/>
      <c r="AC510" s="74"/>
      <c r="AD510" s="74"/>
      <c r="AE510" s="74"/>
    </row>
    <row r="511" spans="1:31">
      <c r="A511" s="74"/>
      <c r="B511" s="74"/>
      <c r="C511" s="74"/>
      <c r="D511" s="74"/>
      <c r="E511" s="74"/>
      <c r="F511" s="74"/>
      <c r="G511" s="74"/>
      <c r="H511" s="85"/>
      <c r="I511" s="74"/>
      <c r="J511" s="74"/>
      <c r="K511" s="74"/>
      <c r="L511" s="74"/>
      <c r="M511" s="74"/>
      <c r="N511" s="74"/>
      <c r="O511" s="74"/>
      <c r="P511" s="74"/>
      <c r="Q511" s="74"/>
      <c r="R511" s="74"/>
      <c r="S511" s="74"/>
      <c r="T511" s="74"/>
      <c r="U511" s="74"/>
      <c r="V511" s="74"/>
      <c r="W511" s="74"/>
      <c r="X511" s="74"/>
      <c r="Y511" s="74"/>
      <c r="Z511" s="74"/>
      <c r="AA511" s="74"/>
      <c r="AB511" s="74"/>
      <c r="AC511" s="74"/>
      <c r="AD511" s="74"/>
      <c r="AE511" s="74"/>
    </row>
    <row r="512" spans="1:31">
      <c r="A512" s="74"/>
      <c r="B512" s="74"/>
      <c r="C512" s="74"/>
      <c r="D512" s="74"/>
      <c r="E512" s="74"/>
      <c r="F512" s="74"/>
      <c r="G512" s="74"/>
      <c r="H512" s="85"/>
      <c r="I512" s="74"/>
      <c r="J512" s="74"/>
      <c r="K512" s="74"/>
      <c r="L512" s="74"/>
      <c r="M512" s="74"/>
      <c r="N512" s="74"/>
      <c r="O512" s="74"/>
      <c r="P512" s="74"/>
      <c r="Q512" s="74"/>
      <c r="R512" s="74"/>
      <c r="S512" s="74"/>
      <c r="T512" s="74"/>
      <c r="U512" s="74"/>
      <c r="V512" s="74"/>
      <c r="W512" s="74"/>
      <c r="X512" s="74"/>
      <c r="Y512" s="74"/>
      <c r="Z512" s="74"/>
      <c r="AA512" s="74"/>
      <c r="AB512" s="74"/>
      <c r="AC512" s="74"/>
      <c r="AD512" s="74"/>
      <c r="AE512" s="74"/>
    </row>
    <row r="513" spans="1:31">
      <c r="A513" s="74"/>
      <c r="B513" s="74"/>
      <c r="C513" s="74"/>
      <c r="D513" s="74"/>
      <c r="E513" s="74"/>
      <c r="F513" s="74"/>
      <c r="G513" s="74"/>
      <c r="H513" s="85"/>
      <c r="I513" s="74"/>
      <c r="J513" s="74"/>
      <c r="K513" s="74"/>
      <c r="L513" s="74"/>
      <c r="M513" s="74"/>
      <c r="N513" s="74"/>
      <c r="O513" s="74"/>
      <c r="P513" s="74"/>
      <c r="Q513" s="74"/>
      <c r="R513" s="74"/>
      <c r="S513" s="74"/>
      <c r="T513" s="74"/>
      <c r="U513" s="74"/>
      <c r="V513" s="74"/>
      <c r="W513" s="74"/>
      <c r="X513" s="74"/>
      <c r="Y513" s="74"/>
      <c r="Z513" s="74"/>
      <c r="AA513" s="74"/>
      <c r="AB513" s="74"/>
      <c r="AC513" s="74"/>
      <c r="AD513" s="74"/>
      <c r="AE513" s="74"/>
    </row>
    <row r="514" spans="1:31">
      <c r="A514" s="74"/>
      <c r="B514" s="74"/>
      <c r="C514" s="74"/>
      <c r="D514" s="74"/>
      <c r="E514" s="74"/>
      <c r="F514" s="74"/>
      <c r="G514" s="74"/>
      <c r="H514" s="85"/>
      <c r="I514" s="74"/>
      <c r="J514" s="74"/>
      <c r="K514" s="74"/>
      <c r="L514" s="74"/>
      <c r="M514" s="74"/>
      <c r="N514" s="74"/>
      <c r="O514" s="74"/>
      <c r="P514" s="74"/>
      <c r="Q514" s="74"/>
      <c r="R514" s="74"/>
      <c r="S514" s="74"/>
      <c r="T514" s="74"/>
      <c r="U514" s="74"/>
      <c r="V514" s="74"/>
      <c r="W514" s="74"/>
      <c r="X514" s="74"/>
      <c r="Y514" s="74"/>
      <c r="Z514" s="74"/>
      <c r="AA514" s="74"/>
      <c r="AB514" s="74"/>
      <c r="AC514" s="74"/>
      <c r="AD514" s="74"/>
      <c r="AE514" s="74"/>
    </row>
    <row r="515" spans="1:31">
      <c r="A515" s="74"/>
      <c r="B515" s="74"/>
      <c r="C515" s="74"/>
      <c r="D515" s="74"/>
      <c r="E515" s="74"/>
      <c r="F515" s="74"/>
      <c r="G515" s="74"/>
      <c r="H515" s="85"/>
      <c r="I515" s="74"/>
      <c r="J515" s="74"/>
      <c r="K515" s="74"/>
      <c r="L515" s="74"/>
      <c r="M515" s="74"/>
      <c r="N515" s="74"/>
      <c r="O515" s="74"/>
      <c r="P515" s="74"/>
      <c r="Q515" s="74"/>
      <c r="R515" s="74"/>
      <c r="S515" s="74"/>
      <c r="T515" s="74"/>
      <c r="U515" s="74"/>
      <c r="V515" s="74"/>
      <c r="W515" s="74"/>
      <c r="X515" s="74"/>
      <c r="Y515" s="74"/>
      <c r="Z515" s="74"/>
      <c r="AA515" s="74"/>
      <c r="AB515" s="74"/>
      <c r="AC515" s="74"/>
      <c r="AD515" s="74"/>
      <c r="AE515" s="74"/>
    </row>
    <row r="516" spans="1:31">
      <c r="A516" s="74"/>
      <c r="B516" s="74"/>
      <c r="C516" s="74"/>
      <c r="D516" s="74"/>
      <c r="E516" s="74"/>
      <c r="F516" s="74"/>
      <c r="G516" s="74"/>
      <c r="H516" s="85"/>
      <c r="I516" s="74"/>
      <c r="J516" s="74"/>
      <c r="K516" s="74"/>
      <c r="L516" s="74"/>
      <c r="M516" s="74"/>
      <c r="N516" s="74"/>
      <c r="O516" s="74"/>
      <c r="P516" s="74"/>
      <c r="Q516" s="74"/>
      <c r="R516" s="74"/>
      <c r="S516" s="74"/>
      <c r="T516" s="74"/>
      <c r="U516" s="74"/>
      <c r="V516" s="74"/>
      <c r="W516" s="74"/>
      <c r="X516" s="74"/>
      <c r="Y516" s="74"/>
      <c r="Z516" s="74"/>
      <c r="AA516" s="74"/>
      <c r="AB516" s="74"/>
      <c r="AC516" s="74"/>
      <c r="AD516" s="74"/>
      <c r="AE516" s="74"/>
    </row>
    <row r="517" spans="1:31">
      <c r="A517" s="74"/>
      <c r="B517" s="74"/>
      <c r="C517" s="74"/>
      <c r="D517" s="74"/>
      <c r="E517" s="74"/>
      <c r="F517" s="74"/>
      <c r="G517" s="74"/>
      <c r="H517" s="85"/>
      <c r="I517" s="74"/>
      <c r="J517" s="74"/>
      <c r="K517" s="74"/>
      <c r="L517" s="74"/>
      <c r="M517" s="74"/>
      <c r="N517" s="74"/>
      <c r="O517" s="74"/>
      <c r="P517" s="74"/>
      <c r="Q517" s="74"/>
      <c r="R517" s="74"/>
      <c r="S517" s="74"/>
      <c r="T517" s="74"/>
      <c r="U517" s="74"/>
      <c r="V517" s="74"/>
      <c r="W517" s="74"/>
      <c r="X517" s="74"/>
      <c r="Y517" s="74"/>
      <c r="Z517" s="74"/>
      <c r="AA517" s="74"/>
      <c r="AB517" s="74"/>
      <c r="AC517" s="74"/>
      <c r="AD517" s="74"/>
      <c r="AE517" s="74"/>
    </row>
    <row r="518" spans="1:31">
      <c r="A518" s="74"/>
      <c r="B518" s="74"/>
      <c r="C518" s="74"/>
      <c r="D518" s="74"/>
      <c r="E518" s="74"/>
      <c r="F518" s="74"/>
      <c r="G518" s="74"/>
      <c r="H518" s="85"/>
      <c r="I518" s="74"/>
      <c r="J518" s="74"/>
      <c r="K518" s="74"/>
      <c r="L518" s="74"/>
      <c r="M518" s="74"/>
      <c r="N518" s="74"/>
      <c r="O518" s="74"/>
      <c r="P518" s="74"/>
      <c r="Q518" s="74"/>
      <c r="R518" s="74"/>
      <c r="S518" s="74"/>
      <c r="T518" s="74"/>
      <c r="U518" s="74"/>
      <c r="V518" s="74"/>
      <c r="W518" s="74"/>
      <c r="X518" s="74"/>
      <c r="Y518" s="74"/>
      <c r="Z518" s="74"/>
      <c r="AA518" s="74"/>
      <c r="AB518" s="74"/>
      <c r="AC518" s="74"/>
      <c r="AD518" s="74"/>
      <c r="AE518" s="74"/>
    </row>
    <row r="519" spans="1:31">
      <c r="A519" s="74"/>
      <c r="B519" s="74"/>
      <c r="C519" s="74"/>
      <c r="D519" s="74"/>
      <c r="E519" s="74"/>
      <c r="F519" s="74"/>
      <c r="G519" s="74"/>
      <c r="H519" s="85"/>
      <c r="I519" s="74"/>
      <c r="J519" s="74"/>
      <c r="K519" s="74"/>
      <c r="L519" s="74"/>
      <c r="M519" s="74"/>
      <c r="N519" s="74"/>
      <c r="O519" s="74"/>
      <c r="P519" s="74"/>
      <c r="Q519" s="74"/>
      <c r="R519" s="74"/>
      <c r="S519" s="74"/>
      <c r="T519" s="74"/>
      <c r="U519" s="74"/>
      <c r="V519" s="74"/>
      <c r="W519" s="74"/>
      <c r="X519" s="74"/>
      <c r="Y519" s="74"/>
      <c r="Z519" s="74"/>
      <c r="AA519" s="74"/>
      <c r="AB519" s="74"/>
      <c r="AC519" s="74"/>
      <c r="AD519" s="74"/>
      <c r="AE519" s="74"/>
    </row>
    <row r="520" spans="1:31">
      <c r="A520" s="74"/>
      <c r="B520" s="74"/>
      <c r="C520" s="74"/>
      <c r="D520" s="74"/>
      <c r="E520" s="74"/>
      <c r="F520" s="74"/>
      <c r="G520" s="74"/>
      <c r="H520" s="85"/>
      <c r="I520" s="74"/>
      <c r="J520" s="74"/>
      <c r="K520" s="74"/>
      <c r="L520" s="74"/>
      <c r="M520" s="74"/>
      <c r="N520" s="74"/>
      <c r="O520" s="74"/>
      <c r="P520" s="74"/>
      <c r="Q520" s="74"/>
      <c r="R520" s="74"/>
      <c r="S520" s="74"/>
      <c r="T520" s="74"/>
      <c r="U520" s="74"/>
      <c r="V520" s="74"/>
      <c r="W520" s="74"/>
      <c r="X520" s="74"/>
      <c r="Y520" s="74"/>
      <c r="Z520" s="74"/>
      <c r="AA520" s="74"/>
      <c r="AB520" s="74"/>
      <c r="AC520" s="74"/>
      <c r="AD520" s="74"/>
      <c r="AE520" s="74"/>
    </row>
    <row r="521" spans="1:31">
      <c r="A521" s="74"/>
      <c r="B521" s="74"/>
      <c r="C521" s="74"/>
      <c r="D521" s="74"/>
      <c r="E521" s="74"/>
      <c r="F521" s="74"/>
      <c r="G521" s="74"/>
      <c r="H521" s="85"/>
      <c r="I521" s="74"/>
      <c r="J521" s="74"/>
      <c r="K521" s="74"/>
      <c r="L521" s="74"/>
      <c r="M521" s="74"/>
      <c r="N521" s="74"/>
      <c r="O521" s="74"/>
      <c r="P521" s="74"/>
      <c r="Q521" s="74"/>
      <c r="R521" s="74"/>
      <c r="S521" s="74"/>
      <c r="T521" s="74"/>
      <c r="U521" s="74"/>
      <c r="V521" s="74"/>
      <c r="W521" s="74"/>
      <c r="X521" s="74"/>
      <c r="Y521" s="74"/>
      <c r="Z521" s="74"/>
      <c r="AA521" s="74"/>
      <c r="AB521" s="74"/>
      <c r="AC521" s="74"/>
      <c r="AD521" s="74"/>
      <c r="AE521" s="74"/>
    </row>
    <row r="522" spans="1:31">
      <c r="A522" s="74"/>
      <c r="B522" s="74"/>
      <c r="C522" s="74"/>
      <c r="D522" s="74"/>
      <c r="E522" s="74"/>
      <c r="F522" s="74"/>
      <c r="G522" s="74"/>
      <c r="H522" s="85"/>
      <c r="I522" s="74"/>
      <c r="J522" s="74"/>
      <c r="K522" s="74"/>
      <c r="L522" s="74"/>
      <c r="M522" s="74"/>
      <c r="N522" s="74"/>
      <c r="O522" s="74"/>
      <c r="P522" s="74"/>
      <c r="Q522" s="74"/>
      <c r="R522" s="74"/>
      <c r="S522" s="74"/>
      <c r="T522" s="74"/>
      <c r="U522" s="74"/>
      <c r="V522" s="74"/>
      <c r="W522" s="74"/>
      <c r="X522" s="74"/>
      <c r="Y522" s="74"/>
      <c r="Z522" s="74"/>
      <c r="AA522" s="74"/>
      <c r="AB522" s="74"/>
      <c r="AC522" s="74"/>
      <c r="AD522" s="74"/>
      <c r="AE522" s="74"/>
    </row>
    <row r="523" spans="1:31">
      <c r="A523" s="74"/>
      <c r="B523" s="74"/>
      <c r="C523" s="74"/>
      <c r="D523" s="74"/>
      <c r="E523" s="74"/>
      <c r="F523" s="74"/>
      <c r="G523" s="74"/>
      <c r="H523" s="85"/>
      <c r="I523" s="74"/>
      <c r="J523" s="74"/>
      <c r="K523" s="74"/>
      <c r="L523" s="74"/>
      <c r="M523" s="74"/>
      <c r="N523" s="74"/>
      <c r="O523" s="74"/>
      <c r="P523" s="74"/>
      <c r="Q523" s="74"/>
      <c r="R523" s="74"/>
      <c r="S523" s="74"/>
      <c r="T523" s="74"/>
      <c r="U523" s="74"/>
      <c r="V523" s="74"/>
      <c r="W523" s="74"/>
      <c r="X523" s="74"/>
      <c r="Y523" s="74"/>
      <c r="Z523" s="74"/>
      <c r="AA523" s="74"/>
      <c r="AB523" s="74"/>
      <c r="AC523" s="74"/>
      <c r="AD523" s="74"/>
      <c r="AE523" s="74"/>
    </row>
    <row r="524" spans="1:31">
      <c r="A524" s="74"/>
      <c r="B524" s="74"/>
      <c r="C524" s="74"/>
      <c r="D524" s="74"/>
      <c r="E524" s="74"/>
      <c r="F524" s="74"/>
      <c r="G524" s="74"/>
      <c r="H524" s="85"/>
      <c r="I524" s="74"/>
      <c r="J524" s="74"/>
      <c r="K524" s="74"/>
      <c r="L524" s="74"/>
      <c r="M524" s="74"/>
      <c r="N524" s="74"/>
      <c r="O524" s="74"/>
      <c r="P524" s="74"/>
      <c r="Q524" s="74"/>
      <c r="R524" s="74"/>
      <c r="S524" s="74"/>
      <c r="T524" s="74"/>
      <c r="U524" s="74"/>
      <c r="V524" s="74"/>
      <c r="W524" s="74"/>
      <c r="X524" s="74"/>
      <c r="Y524" s="74"/>
      <c r="Z524" s="74"/>
      <c r="AA524" s="74"/>
      <c r="AB524" s="74"/>
      <c r="AC524" s="74"/>
      <c r="AD524" s="74"/>
      <c r="AE524" s="74"/>
    </row>
    <row r="525" spans="1:31">
      <c r="A525" s="74"/>
      <c r="B525" s="74"/>
      <c r="C525" s="74"/>
      <c r="D525" s="74"/>
      <c r="E525" s="74"/>
      <c r="F525" s="74"/>
      <c r="G525" s="74"/>
      <c r="H525" s="85"/>
      <c r="I525" s="74"/>
      <c r="J525" s="74"/>
      <c r="K525" s="74"/>
      <c r="L525" s="74"/>
      <c r="M525" s="74"/>
      <c r="N525" s="74"/>
      <c r="O525" s="74"/>
      <c r="P525" s="74"/>
      <c r="Q525" s="74"/>
      <c r="R525" s="74"/>
      <c r="S525" s="74"/>
      <c r="T525" s="74"/>
      <c r="U525" s="74"/>
      <c r="V525" s="74"/>
      <c r="W525" s="74"/>
      <c r="X525" s="74"/>
      <c r="Y525" s="74"/>
      <c r="Z525" s="74"/>
      <c r="AA525" s="74"/>
      <c r="AB525" s="74"/>
      <c r="AC525" s="74"/>
      <c r="AD525" s="74"/>
      <c r="AE525" s="74"/>
    </row>
    <row r="526" spans="1:31">
      <c r="A526" s="74"/>
      <c r="B526" s="74"/>
      <c r="C526" s="74"/>
      <c r="D526" s="74"/>
      <c r="E526" s="74"/>
      <c r="F526" s="74"/>
      <c r="G526" s="74"/>
      <c r="H526" s="85"/>
      <c r="I526" s="74"/>
      <c r="J526" s="74"/>
      <c r="K526" s="74"/>
      <c r="L526" s="74"/>
      <c r="M526" s="74"/>
      <c r="N526" s="74"/>
      <c r="O526" s="74"/>
      <c r="P526" s="74"/>
      <c r="Q526" s="74"/>
      <c r="R526" s="74"/>
      <c r="S526" s="74"/>
      <c r="T526" s="74"/>
      <c r="U526" s="74"/>
      <c r="V526" s="74"/>
      <c r="W526" s="74"/>
      <c r="X526" s="74"/>
      <c r="Y526" s="74"/>
      <c r="Z526" s="74"/>
      <c r="AA526" s="74"/>
      <c r="AB526" s="74"/>
      <c r="AC526" s="74"/>
      <c r="AD526" s="74"/>
      <c r="AE526" s="74"/>
    </row>
    <row r="527" spans="1:31">
      <c r="A527" s="74"/>
      <c r="B527" s="74"/>
      <c r="C527" s="74"/>
      <c r="D527" s="74"/>
      <c r="E527" s="74"/>
      <c r="F527" s="74"/>
      <c r="G527" s="74"/>
      <c r="H527" s="85"/>
      <c r="I527" s="74"/>
      <c r="J527" s="74"/>
      <c r="K527" s="74"/>
      <c r="L527" s="74"/>
      <c r="M527" s="74"/>
      <c r="N527" s="74"/>
      <c r="O527" s="74"/>
      <c r="P527" s="74"/>
      <c r="Q527" s="74"/>
      <c r="R527" s="74"/>
      <c r="S527" s="74"/>
      <c r="T527" s="74"/>
      <c r="U527" s="74"/>
      <c r="V527" s="74"/>
      <c r="W527" s="74"/>
      <c r="X527" s="74"/>
      <c r="Y527" s="74"/>
      <c r="Z527" s="74"/>
      <c r="AA527" s="74"/>
      <c r="AB527" s="74"/>
      <c r="AC527" s="74"/>
      <c r="AD527" s="74"/>
      <c r="AE527" s="74"/>
    </row>
    <row r="528" spans="1:31">
      <c r="A528" s="74"/>
      <c r="B528" s="74"/>
      <c r="C528" s="74"/>
      <c r="D528" s="74"/>
      <c r="E528" s="74"/>
      <c r="F528" s="74"/>
      <c r="G528" s="74"/>
      <c r="H528" s="85"/>
      <c r="I528" s="74"/>
      <c r="J528" s="74"/>
      <c r="K528" s="74"/>
      <c r="L528" s="74"/>
      <c r="M528" s="74"/>
      <c r="N528" s="74"/>
      <c r="O528" s="74"/>
      <c r="P528" s="74"/>
      <c r="Q528" s="74"/>
      <c r="R528" s="74"/>
      <c r="S528" s="74"/>
      <c r="T528" s="74"/>
      <c r="U528" s="74"/>
      <c r="V528" s="74"/>
      <c r="W528" s="74"/>
      <c r="X528" s="74"/>
      <c r="Y528" s="74"/>
      <c r="Z528" s="74"/>
      <c r="AA528" s="74"/>
      <c r="AB528" s="74"/>
      <c r="AC528" s="74"/>
      <c r="AD528" s="74"/>
      <c r="AE528" s="74"/>
    </row>
    <row r="529" spans="1:31">
      <c r="A529" s="74"/>
      <c r="B529" s="74"/>
      <c r="C529" s="74"/>
      <c r="D529" s="74"/>
      <c r="E529" s="74"/>
      <c r="F529" s="74"/>
      <c r="G529" s="74"/>
      <c r="H529" s="85"/>
      <c r="I529" s="74"/>
      <c r="J529" s="74"/>
      <c r="K529" s="74"/>
      <c r="L529" s="74"/>
      <c r="M529" s="74"/>
      <c r="N529" s="74"/>
      <c r="O529" s="74"/>
      <c r="P529" s="74"/>
      <c r="Q529" s="74"/>
      <c r="R529" s="74"/>
      <c r="S529" s="74"/>
      <c r="T529" s="74"/>
      <c r="U529" s="74"/>
      <c r="V529" s="74"/>
      <c r="W529" s="74"/>
      <c r="X529" s="74"/>
      <c r="Y529" s="74"/>
      <c r="Z529" s="74"/>
      <c r="AA529" s="74"/>
      <c r="AB529" s="74"/>
      <c r="AC529" s="74"/>
      <c r="AD529" s="74"/>
      <c r="AE529" s="74"/>
    </row>
    <row r="530" spans="1:31">
      <c r="A530" s="74"/>
      <c r="B530" s="74"/>
      <c r="C530" s="74"/>
      <c r="D530" s="74"/>
      <c r="E530" s="74"/>
      <c r="F530" s="74"/>
      <c r="G530" s="74"/>
      <c r="H530" s="85"/>
      <c r="I530" s="74"/>
      <c r="J530" s="74"/>
      <c r="K530" s="74"/>
      <c r="L530" s="74"/>
      <c r="M530" s="74"/>
      <c r="N530" s="74"/>
      <c r="O530" s="74"/>
      <c r="P530" s="74"/>
      <c r="Q530" s="74"/>
      <c r="R530" s="74"/>
      <c r="S530" s="74"/>
      <c r="T530" s="74"/>
      <c r="U530" s="74"/>
      <c r="V530" s="74"/>
      <c r="W530" s="74"/>
      <c r="X530" s="74"/>
      <c r="Y530" s="74"/>
      <c r="Z530" s="74"/>
      <c r="AA530" s="74"/>
      <c r="AB530" s="74"/>
      <c r="AC530" s="74"/>
      <c r="AD530" s="74"/>
      <c r="AE530" s="74"/>
    </row>
    <row r="531" spans="1:31">
      <c r="A531" s="74"/>
      <c r="B531" s="74"/>
      <c r="C531" s="74"/>
      <c r="D531" s="74"/>
      <c r="E531" s="74"/>
      <c r="F531" s="74"/>
      <c r="G531" s="74"/>
      <c r="H531" s="85"/>
      <c r="I531" s="74"/>
      <c r="J531" s="74"/>
      <c r="K531" s="74"/>
      <c r="L531" s="74"/>
      <c r="M531" s="74"/>
      <c r="N531" s="74"/>
      <c r="O531" s="74"/>
      <c r="P531" s="74"/>
      <c r="Q531" s="74"/>
      <c r="R531" s="74"/>
      <c r="S531" s="74"/>
      <c r="T531" s="74"/>
      <c r="U531" s="74"/>
      <c r="V531" s="74"/>
      <c r="W531" s="74"/>
      <c r="X531" s="74"/>
      <c r="Y531" s="74"/>
      <c r="Z531" s="74"/>
      <c r="AA531" s="74"/>
      <c r="AB531" s="74"/>
      <c r="AC531" s="74"/>
      <c r="AD531" s="74"/>
      <c r="AE531" s="74"/>
    </row>
    <row r="532" spans="1:31">
      <c r="A532" s="74"/>
      <c r="B532" s="74"/>
      <c r="C532" s="74"/>
      <c r="D532" s="74"/>
      <c r="E532" s="74"/>
      <c r="F532" s="74"/>
      <c r="G532" s="74"/>
      <c r="H532" s="85"/>
      <c r="I532" s="74"/>
      <c r="J532" s="74"/>
      <c r="K532" s="74"/>
      <c r="L532" s="74"/>
      <c r="M532" s="74"/>
      <c r="N532" s="74"/>
      <c r="O532" s="74"/>
      <c r="P532" s="74"/>
      <c r="Q532" s="74"/>
      <c r="R532" s="74"/>
      <c r="S532" s="74"/>
      <c r="T532" s="74"/>
      <c r="U532" s="74"/>
      <c r="V532" s="74"/>
      <c r="W532" s="74"/>
      <c r="X532" s="74"/>
      <c r="Y532" s="74"/>
      <c r="Z532" s="74"/>
      <c r="AA532" s="74"/>
      <c r="AB532" s="74"/>
      <c r="AC532" s="74"/>
      <c r="AD532" s="74"/>
      <c r="AE532" s="74"/>
    </row>
    <row r="533" spans="1:31">
      <c r="A533" s="74"/>
      <c r="B533" s="74"/>
      <c r="C533" s="74"/>
      <c r="D533" s="74"/>
      <c r="E533" s="74"/>
      <c r="F533" s="74"/>
      <c r="G533" s="74"/>
      <c r="H533" s="85"/>
      <c r="I533" s="74"/>
      <c r="J533" s="74"/>
      <c r="K533" s="74"/>
      <c r="L533" s="74"/>
      <c r="M533" s="74"/>
      <c r="N533" s="74"/>
      <c r="O533" s="74"/>
      <c r="P533" s="74"/>
      <c r="Q533" s="74"/>
      <c r="R533" s="74"/>
      <c r="S533" s="74"/>
      <c r="T533" s="74"/>
      <c r="U533" s="74"/>
      <c r="V533" s="74"/>
      <c r="W533" s="74"/>
      <c r="X533" s="74"/>
      <c r="Y533" s="74"/>
      <c r="Z533" s="74"/>
      <c r="AA533" s="74"/>
      <c r="AB533" s="74"/>
      <c r="AC533" s="74"/>
      <c r="AD533" s="74"/>
      <c r="AE533" s="74"/>
    </row>
    <row r="534" spans="1:31">
      <c r="A534" s="74"/>
      <c r="B534" s="74"/>
      <c r="C534" s="74"/>
      <c r="D534" s="74"/>
      <c r="E534" s="74"/>
      <c r="F534" s="74"/>
      <c r="G534" s="74"/>
      <c r="H534" s="85"/>
      <c r="I534" s="74"/>
      <c r="J534" s="74"/>
      <c r="K534" s="74"/>
      <c r="L534" s="74"/>
      <c r="M534" s="74"/>
      <c r="N534" s="74"/>
      <c r="O534" s="74"/>
      <c r="P534" s="74"/>
      <c r="Q534" s="74"/>
      <c r="R534" s="74"/>
      <c r="S534" s="74"/>
      <c r="T534" s="74"/>
      <c r="U534" s="74"/>
      <c r="V534" s="74"/>
      <c r="W534" s="74"/>
      <c r="X534" s="74"/>
      <c r="Y534" s="74"/>
      <c r="Z534" s="74"/>
      <c r="AA534" s="74"/>
      <c r="AB534" s="74"/>
      <c r="AC534" s="74"/>
      <c r="AD534" s="74"/>
      <c r="AE534" s="74"/>
    </row>
    <row r="535" spans="1:31">
      <c r="A535" s="74"/>
      <c r="B535" s="74"/>
      <c r="C535" s="74"/>
      <c r="D535" s="74"/>
      <c r="E535" s="74"/>
      <c r="F535" s="74"/>
      <c r="G535" s="74"/>
      <c r="H535" s="85"/>
      <c r="I535" s="74"/>
      <c r="J535" s="74"/>
      <c r="K535" s="74"/>
      <c r="L535" s="74"/>
      <c r="M535" s="74"/>
      <c r="N535" s="74"/>
      <c r="O535" s="74"/>
      <c r="P535" s="74"/>
      <c r="Q535" s="74"/>
      <c r="R535" s="74"/>
      <c r="S535" s="74"/>
      <c r="T535" s="74"/>
      <c r="U535" s="74"/>
      <c r="V535" s="74"/>
      <c r="W535" s="74"/>
      <c r="X535" s="74"/>
      <c r="Y535" s="74"/>
      <c r="Z535" s="74"/>
      <c r="AA535" s="74"/>
      <c r="AB535" s="74"/>
      <c r="AC535" s="74"/>
      <c r="AD535" s="74"/>
      <c r="AE535" s="74"/>
    </row>
    <row r="536" spans="1:31">
      <c r="A536" s="74"/>
      <c r="B536" s="74"/>
      <c r="C536" s="74"/>
      <c r="D536" s="74"/>
      <c r="E536" s="74"/>
      <c r="F536" s="74"/>
      <c r="G536" s="74"/>
      <c r="H536" s="85"/>
      <c r="I536" s="74"/>
      <c r="J536" s="74"/>
      <c r="K536" s="74"/>
      <c r="L536" s="74"/>
      <c r="M536" s="74"/>
      <c r="N536" s="74"/>
      <c r="O536" s="74"/>
      <c r="P536" s="74"/>
      <c r="Q536" s="74"/>
      <c r="R536" s="74"/>
      <c r="S536" s="74"/>
      <c r="T536" s="74"/>
      <c r="U536" s="74"/>
      <c r="V536" s="74"/>
      <c r="W536" s="74"/>
      <c r="X536" s="74"/>
      <c r="Y536" s="74"/>
      <c r="Z536" s="74"/>
      <c r="AA536" s="74"/>
      <c r="AB536" s="74"/>
      <c r="AC536" s="74"/>
      <c r="AD536" s="74"/>
      <c r="AE536" s="74"/>
    </row>
    <row r="537" spans="1:31">
      <c r="A537" s="74"/>
      <c r="B537" s="74"/>
      <c r="C537" s="74"/>
      <c r="D537" s="74"/>
      <c r="E537" s="74"/>
      <c r="F537" s="74"/>
      <c r="G537" s="74"/>
      <c r="H537" s="85"/>
      <c r="I537" s="74"/>
      <c r="J537" s="74"/>
      <c r="K537" s="74"/>
      <c r="L537" s="74"/>
      <c r="M537" s="74"/>
      <c r="N537" s="74"/>
      <c r="O537" s="74"/>
      <c r="P537" s="74"/>
      <c r="Q537" s="74"/>
      <c r="R537" s="74"/>
      <c r="S537" s="74"/>
      <c r="T537" s="74"/>
      <c r="U537" s="74"/>
      <c r="V537" s="74"/>
      <c r="W537" s="74"/>
      <c r="X537" s="74"/>
      <c r="Y537" s="74"/>
      <c r="Z537" s="74"/>
      <c r="AA537" s="74"/>
      <c r="AB537" s="74"/>
      <c r="AC537" s="74"/>
      <c r="AD537" s="74"/>
      <c r="AE537" s="74"/>
    </row>
    <row r="538" spans="1:31">
      <c r="A538" s="74"/>
      <c r="B538" s="74"/>
      <c r="C538" s="74"/>
      <c r="D538" s="74"/>
      <c r="E538" s="74"/>
      <c r="F538" s="74"/>
      <c r="G538" s="74"/>
      <c r="H538" s="85"/>
      <c r="I538" s="74"/>
      <c r="J538" s="74"/>
      <c r="K538" s="74"/>
      <c r="L538" s="74"/>
      <c r="M538" s="74"/>
      <c r="N538" s="74"/>
      <c r="O538" s="74"/>
      <c r="P538" s="74"/>
      <c r="Q538" s="74"/>
      <c r="R538" s="74"/>
      <c r="S538" s="74"/>
      <c r="T538" s="74"/>
      <c r="U538" s="74"/>
      <c r="V538" s="74"/>
      <c r="W538" s="74"/>
      <c r="X538" s="74"/>
      <c r="Y538" s="74"/>
      <c r="Z538" s="74"/>
      <c r="AA538" s="74"/>
      <c r="AB538" s="74"/>
      <c r="AC538" s="74"/>
      <c r="AD538" s="74"/>
      <c r="AE538" s="74"/>
    </row>
    <row r="539" spans="1:31">
      <c r="A539" s="74"/>
      <c r="B539" s="74"/>
      <c r="C539" s="74"/>
      <c r="D539" s="74"/>
      <c r="E539" s="74"/>
      <c r="F539" s="74"/>
      <c r="G539" s="74"/>
      <c r="H539" s="85"/>
      <c r="I539" s="74"/>
      <c r="J539" s="74"/>
      <c r="K539" s="74"/>
      <c r="L539" s="74"/>
      <c r="M539" s="74"/>
      <c r="N539" s="74"/>
      <c r="O539" s="74"/>
      <c r="P539" s="74"/>
      <c r="Q539" s="74"/>
      <c r="R539" s="74"/>
      <c r="S539" s="74"/>
      <c r="T539" s="74"/>
      <c r="U539" s="74"/>
      <c r="V539" s="74"/>
      <c r="W539" s="74"/>
      <c r="X539" s="74"/>
      <c r="Y539" s="74"/>
      <c r="Z539" s="74"/>
      <c r="AA539" s="74"/>
      <c r="AB539" s="74"/>
      <c r="AC539" s="74"/>
      <c r="AD539" s="74"/>
      <c r="AE539" s="74"/>
    </row>
    <row r="540" spans="1:31">
      <c r="A540" s="74"/>
      <c r="B540" s="74"/>
      <c r="C540" s="74"/>
      <c r="D540" s="74"/>
      <c r="E540" s="74"/>
      <c r="F540" s="74"/>
      <c r="G540" s="74"/>
      <c r="H540" s="85"/>
      <c r="I540" s="74"/>
      <c r="J540" s="74"/>
      <c r="K540" s="74"/>
      <c r="L540" s="74"/>
      <c r="M540" s="74"/>
      <c r="N540" s="74"/>
      <c r="O540" s="74"/>
      <c r="P540" s="74"/>
      <c r="Q540" s="74"/>
      <c r="R540" s="74"/>
      <c r="S540" s="74"/>
      <c r="T540" s="74"/>
      <c r="U540" s="74"/>
      <c r="V540" s="74"/>
      <c r="W540" s="74"/>
      <c r="X540" s="74"/>
      <c r="Y540" s="74"/>
      <c r="Z540" s="74"/>
      <c r="AA540" s="74"/>
      <c r="AB540" s="74"/>
      <c r="AC540" s="74"/>
      <c r="AD540" s="74"/>
      <c r="AE540" s="74"/>
    </row>
    <row r="541" spans="1:31">
      <c r="A541" s="74"/>
      <c r="B541" s="74"/>
      <c r="C541" s="74"/>
      <c r="D541" s="74"/>
      <c r="E541" s="74"/>
      <c r="F541" s="74"/>
      <c r="G541" s="74"/>
      <c r="H541" s="85"/>
      <c r="I541" s="74"/>
      <c r="J541" s="74"/>
      <c r="K541" s="74"/>
      <c r="L541" s="74"/>
      <c r="M541" s="74"/>
      <c r="N541" s="74"/>
      <c r="O541" s="74"/>
      <c r="P541" s="74"/>
      <c r="Q541" s="74"/>
      <c r="R541" s="74"/>
      <c r="S541" s="74"/>
      <c r="T541" s="74"/>
      <c r="U541" s="74"/>
      <c r="V541" s="74"/>
      <c r="W541" s="74"/>
      <c r="X541" s="74"/>
      <c r="Y541" s="74"/>
      <c r="Z541" s="74"/>
      <c r="AA541" s="74"/>
      <c r="AB541" s="74"/>
      <c r="AC541" s="74"/>
      <c r="AD541" s="74"/>
      <c r="AE541" s="74"/>
    </row>
    <row r="542" spans="1:31">
      <c r="A542" s="74"/>
      <c r="B542" s="74"/>
      <c r="C542" s="74"/>
      <c r="D542" s="74"/>
      <c r="E542" s="74"/>
      <c r="F542" s="74"/>
      <c r="G542" s="74"/>
      <c r="H542" s="85"/>
      <c r="I542" s="74"/>
      <c r="J542" s="74"/>
      <c r="K542" s="74"/>
      <c r="L542" s="74"/>
      <c r="M542" s="74"/>
      <c r="N542" s="74"/>
      <c r="O542" s="74"/>
      <c r="P542" s="74"/>
      <c r="Q542" s="74"/>
      <c r="R542" s="74"/>
      <c r="S542" s="74"/>
      <c r="T542" s="74"/>
      <c r="U542" s="74"/>
      <c r="V542" s="74"/>
      <c r="W542" s="74"/>
      <c r="X542" s="74"/>
      <c r="Y542" s="74"/>
      <c r="Z542" s="74"/>
      <c r="AA542" s="74"/>
      <c r="AB542" s="74"/>
      <c r="AC542" s="74"/>
      <c r="AD542" s="74"/>
      <c r="AE542" s="74"/>
    </row>
    <row r="543" spans="1:31">
      <c r="A543" s="74"/>
      <c r="B543" s="74"/>
      <c r="C543" s="74"/>
      <c r="D543" s="74"/>
      <c r="E543" s="74"/>
      <c r="F543" s="74"/>
      <c r="G543" s="74"/>
      <c r="H543" s="85"/>
      <c r="I543" s="74"/>
      <c r="J543" s="74"/>
      <c r="K543" s="74"/>
      <c r="L543" s="74"/>
      <c r="M543" s="74"/>
      <c r="N543" s="74"/>
      <c r="O543" s="74"/>
      <c r="P543" s="74"/>
      <c r="Q543" s="74"/>
      <c r="R543" s="74"/>
      <c r="S543" s="74"/>
      <c r="T543" s="74"/>
      <c r="U543" s="74"/>
      <c r="V543" s="74"/>
      <c r="W543" s="74"/>
      <c r="X543" s="74"/>
      <c r="Y543" s="74"/>
      <c r="Z543" s="74"/>
      <c r="AA543" s="74"/>
      <c r="AB543" s="74"/>
      <c r="AC543" s="74"/>
      <c r="AD543" s="74"/>
      <c r="AE543" s="74"/>
    </row>
    <row r="544" spans="1:31">
      <c r="A544" s="74"/>
      <c r="B544" s="74"/>
      <c r="C544" s="74"/>
      <c r="D544" s="74"/>
      <c r="E544" s="74"/>
      <c r="F544" s="74"/>
      <c r="G544" s="74"/>
      <c r="H544" s="85"/>
      <c r="I544" s="74"/>
      <c r="J544" s="74"/>
      <c r="K544" s="74"/>
      <c r="L544" s="74"/>
      <c r="M544" s="74"/>
      <c r="N544" s="74"/>
      <c r="O544" s="74"/>
      <c r="P544" s="74"/>
      <c r="Q544" s="74"/>
      <c r="R544" s="74"/>
      <c r="S544" s="74"/>
      <c r="T544" s="74"/>
      <c r="U544" s="74"/>
      <c r="V544" s="74"/>
      <c r="W544" s="74"/>
      <c r="X544" s="74"/>
      <c r="Y544" s="74"/>
      <c r="Z544" s="74"/>
      <c r="AA544" s="74"/>
      <c r="AB544" s="74"/>
      <c r="AC544" s="74"/>
      <c r="AD544" s="74"/>
      <c r="AE544" s="74"/>
    </row>
    <row r="545" spans="1:31">
      <c r="A545" s="74"/>
      <c r="B545" s="74"/>
      <c r="C545" s="74"/>
      <c r="D545" s="74"/>
      <c r="E545" s="74"/>
      <c r="F545" s="74"/>
      <c r="G545" s="74"/>
      <c r="H545" s="85"/>
      <c r="I545" s="74"/>
      <c r="J545" s="74"/>
      <c r="K545" s="74"/>
      <c r="L545" s="74"/>
      <c r="M545" s="74"/>
      <c r="N545" s="74"/>
      <c r="O545" s="74"/>
      <c r="P545" s="74"/>
      <c r="Q545" s="74"/>
      <c r="R545" s="74"/>
      <c r="S545" s="74"/>
      <c r="T545" s="74"/>
      <c r="U545" s="74"/>
      <c r="V545" s="74"/>
      <c r="W545" s="74"/>
      <c r="X545" s="74"/>
      <c r="Y545" s="74"/>
      <c r="Z545" s="74"/>
      <c r="AA545" s="74"/>
      <c r="AB545" s="74"/>
      <c r="AC545" s="74"/>
      <c r="AD545" s="74"/>
      <c r="AE545" s="74"/>
    </row>
    <row r="546" spans="1:31">
      <c r="A546" s="74"/>
      <c r="B546" s="74"/>
      <c r="C546" s="74"/>
      <c r="D546" s="74"/>
      <c r="E546" s="74"/>
      <c r="F546" s="74"/>
      <c r="G546" s="74"/>
      <c r="H546" s="85"/>
      <c r="I546" s="74"/>
      <c r="J546" s="74"/>
      <c r="K546" s="74"/>
      <c r="L546" s="74"/>
      <c r="M546" s="74"/>
      <c r="N546" s="74"/>
      <c r="O546" s="74"/>
      <c r="P546" s="74"/>
      <c r="Q546" s="74"/>
      <c r="R546" s="74"/>
      <c r="S546" s="74"/>
      <c r="T546" s="74"/>
      <c r="U546" s="74"/>
      <c r="V546" s="74"/>
      <c r="W546" s="74"/>
      <c r="X546" s="74"/>
      <c r="Y546" s="74"/>
      <c r="Z546" s="74"/>
      <c r="AA546" s="74"/>
      <c r="AB546" s="74"/>
      <c r="AC546" s="74"/>
      <c r="AD546" s="74"/>
      <c r="AE546" s="74"/>
    </row>
    <row r="547" spans="1:31">
      <c r="A547" s="74"/>
      <c r="B547" s="74"/>
      <c r="C547" s="74"/>
      <c r="D547" s="74"/>
      <c r="E547" s="74"/>
      <c r="F547" s="74"/>
      <c r="G547" s="74"/>
      <c r="H547" s="85"/>
      <c r="I547" s="74"/>
      <c r="J547" s="74"/>
      <c r="K547" s="74"/>
      <c r="L547" s="74"/>
      <c r="M547" s="74"/>
      <c r="N547" s="74"/>
      <c r="O547" s="74"/>
      <c r="P547" s="74"/>
      <c r="Q547" s="74"/>
      <c r="R547" s="74"/>
      <c r="S547" s="74"/>
      <c r="T547" s="74"/>
      <c r="U547" s="74"/>
      <c r="V547" s="74"/>
      <c r="W547" s="74"/>
      <c r="X547" s="74"/>
      <c r="Y547" s="74"/>
      <c r="Z547" s="74"/>
      <c r="AA547" s="74"/>
      <c r="AB547" s="74"/>
      <c r="AC547" s="74"/>
      <c r="AD547" s="74"/>
      <c r="AE547" s="74"/>
    </row>
    <row r="548" spans="1:31">
      <c r="A548" s="74"/>
      <c r="B548" s="74"/>
      <c r="C548" s="74"/>
      <c r="D548" s="74"/>
      <c r="E548" s="74"/>
      <c r="F548" s="74"/>
      <c r="G548" s="74"/>
      <c r="H548" s="85"/>
      <c r="I548" s="74"/>
      <c r="J548" s="74"/>
      <c r="K548" s="74"/>
      <c r="L548" s="74"/>
      <c r="M548" s="74"/>
      <c r="N548" s="74"/>
      <c r="O548" s="74"/>
      <c r="P548" s="74"/>
      <c r="Q548" s="74"/>
      <c r="R548" s="74"/>
      <c r="S548" s="74"/>
      <c r="T548" s="74"/>
      <c r="U548" s="74"/>
      <c r="V548" s="74"/>
      <c r="W548" s="74"/>
      <c r="X548" s="74"/>
      <c r="Y548" s="74"/>
      <c r="Z548" s="74"/>
      <c r="AA548" s="74"/>
      <c r="AB548" s="74"/>
      <c r="AC548" s="74"/>
      <c r="AD548" s="74"/>
      <c r="AE548" s="74"/>
    </row>
    <row r="549" spans="1:31">
      <c r="A549" s="74"/>
      <c r="B549" s="74"/>
      <c r="C549" s="74"/>
      <c r="D549" s="74"/>
      <c r="E549" s="74"/>
      <c r="F549" s="74"/>
      <c r="G549" s="74"/>
      <c r="H549" s="85"/>
      <c r="I549" s="74"/>
      <c r="J549" s="74"/>
      <c r="K549" s="74"/>
      <c r="L549" s="74"/>
      <c r="M549" s="74"/>
      <c r="N549" s="74"/>
      <c r="O549" s="74"/>
      <c r="P549" s="74"/>
      <c r="Q549" s="74"/>
      <c r="R549" s="74"/>
      <c r="S549" s="74"/>
      <c r="T549" s="74"/>
      <c r="U549" s="74"/>
      <c r="V549" s="74"/>
      <c r="W549" s="74"/>
      <c r="X549" s="74"/>
      <c r="Y549" s="74"/>
      <c r="Z549" s="74"/>
      <c r="AA549" s="74"/>
      <c r="AB549" s="74"/>
      <c r="AC549" s="74"/>
      <c r="AD549" s="74"/>
      <c r="AE549" s="74"/>
    </row>
    <row r="550" spans="1:31">
      <c r="A550" s="74"/>
      <c r="B550" s="74"/>
      <c r="C550" s="74"/>
      <c r="D550" s="74"/>
      <c r="E550" s="74"/>
      <c r="F550" s="74"/>
      <c r="G550" s="74"/>
      <c r="H550" s="85"/>
      <c r="I550" s="74"/>
      <c r="J550" s="74"/>
      <c r="K550" s="74"/>
      <c r="L550" s="74"/>
      <c r="M550" s="74"/>
      <c r="N550" s="74"/>
      <c r="O550" s="74"/>
      <c r="P550" s="74"/>
      <c r="Q550" s="74"/>
      <c r="R550" s="74"/>
      <c r="S550" s="74"/>
      <c r="T550" s="74"/>
      <c r="U550" s="74"/>
      <c r="V550" s="74"/>
      <c r="W550" s="74"/>
      <c r="X550" s="74"/>
      <c r="Y550" s="74"/>
      <c r="Z550" s="74"/>
      <c r="AA550" s="74"/>
      <c r="AB550" s="74"/>
      <c r="AC550" s="74"/>
      <c r="AD550" s="74"/>
      <c r="AE550" s="74"/>
    </row>
    <row r="551" spans="1:31">
      <c r="A551" s="74"/>
      <c r="B551" s="74"/>
      <c r="C551" s="74"/>
      <c r="D551" s="74"/>
      <c r="E551" s="74"/>
      <c r="F551" s="74"/>
      <c r="G551" s="74"/>
      <c r="H551" s="85"/>
      <c r="I551" s="74"/>
      <c r="J551" s="74"/>
      <c r="K551" s="74"/>
      <c r="L551" s="74"/>
      <c r="M551" s="74"/>
      <c r="N551" s="74"/>
      <c r="O551" s="74"/>
      <c r="P551" s="74"/>
      <c r="Q551" s="74"/>
      <c r="R551" s="74"/>
      <c r="S551" s="74"/>
      <c r="T551" s="74"/>
      <c r="U551" s="74"/>
      <c r="V551" s="74"/>
      <c r="W551" s="74"/>
      <c r="X551" s="74"/>
      <c r="Y551" s="74"/>
      <c r="Z551" s="74"/>
      <c r="AA551" s="74"/>
      <c r="AB551" s="74"/>
      <c r="AC551" s="74"/>
      <c r="AD551" s="74"/>
      <c r="AE551" s="74"/>
    </row>
    <row r="552" spans="1:31">
      <c r="A552" s="74"/>
      <c r="B552" s="74"/>
      <c r="C552" s="74"/>
      <c r="D552" s="74"/>
      <c r="E552" s="74"/>
      <c r="F552" s="74"/>
      <c r="G552" s="74"/>
      <c r="H552" s="85"/>
      <c r="I552" s="74"/>
      <c r="J552" s="74"/>
      <c r="K552" s="74"/>
      <c r="L552" s="74"/>
      <c r="M552" s="74"/>
      <c r="N552" s="74"/>
      <c r="O552" s="74"/>
      <c r="P552" s="74"/>
      <c r="Q552" s="74"/>
      <c r="R552" s="74"/>
      <c r="S552" s="74"/>
      <c r="T552" s="74"/>
      <c r="U552" s="74"/>
      <c r="V552" s="74"/>
      <c r="W552" s="74"/>
      <c r="X552" s="74"/>
      <c r="Y552" s="74"/>
      <c r="Z552" s="74"/>
      <c r="AA552" s="74"/>
      <c r="AB552" s="74"/>
      <c r="AC552" s="74"/>
      <c r="AD552" s="74"/>
      <c r="AE552" s="74"/>
    </row>
    <row r="553" spans="1:31">
      <c r="A553" s="74"/>
      <c r="B553" s="74"/>
      <c r="C553" s="74"/>
      <c r="D553" s="74"/>
      <c r="E553" s="74"/>
      <c r="F553" s="74"/>
      <c r="G553" s="74"/>
      <c r="H553" s="85"/>
      <c r="I553" s="74"/>
      <c r="J553" s="74"/>
      <c r="K553" s="74"/>
      <c r="L553" s="74"/>
      <c r="M553" s="74"/>
      <c r="N553" s="74"/>
      <c r="O553" s="74"/>
      <c r="P553" s="74"/>
      <c r="Q553" s="74"/>
      <c r="R553" s="74"/>
      <c r="S553" s="74"/>
      <c r="T553" s="74"/>
      <c r="U553" s="74"/>
      <c r="V553" s="74"/>
      <c r="W553" s="74"/>
      <c r="X553" s="74"/>
      <c r="Y553" s="74"/>
      <c r="Z553" s="74"/>
      <c r="AA553" s="74"/>
      <c r="AB553" s="74"/>
      <c r="AC553" s="74"/>
      <c r="AD553" s="74"/>
      <c r="AE553" s="74"/>
    </row>
    <row r="554" spans="1:31">
      <c r="A554" s="74"/>
      <c r="B554" s="74"/>
      <c r="C554" s="74"/>
      <c r="D554" s="74"/>
      <c r="E554" s="74"/>
      <c r="F554" s="74"/>
      <c r="G554" s="74"/>
      <c r="H554" s="85"/>
      <c r="I554" s="74"/>
      <c r="J554" s="74"/>
      <c r="K554" s="74"/>
      <c r="L554" s="74"/>
      <c r="M554" s="74"/>
      <c r="N554" s="74"/>
      <c r="O554" s="74"/>
      <c r="P554" s="74"/>
      <c r="Q554" s="74"/>
      <c r="R554" s="74"/>
      <c r="S554" s="74"/>
      <c r="T554" s="74"/>
      <c r="U554" s="74"/>
      <c r="V554" s="74"/>
      <c r="W554" s="74"/>
      <c r="X554" s="74"/>
      <c r="Y554" s="74"/>
      <c r="Z554" s="74"/>
      <c r="AA554" s="74"/>
      <c r="AB554" s="74"/>
      <c r="AC554" s="74"/>
      <c r="AD554" s="74"/>
      <c r="AE554" s="74"/>
    </row>
    <row r="555" spans="1:31">
      <c r="A555" s="74"/>
      <c r="B555" s="74"/>
      <c r="C555" s="74"/>
      <c r="D555" s="74"/>
      <c r="E555" s="74"/>
      <c r="F555" s="74"/>
      <c r="G555" s="74"/>
      <c r="H555" s="85"/>
      <c r="I555" s="74"/>
      <c r="J555" s="74"/>
      <c r="K555" s="74"/>
      <c r="L555" s="74"/>
      <c r="M555" s="74"/>
      <c r="N555" s="74"/>
      <c r="O555" s="74"/>
      <c r="P555" s="74"/>
      <c r="Q555" s="74"/>
      <c r="R555" s="74"/>
      <c r="S555" s="74"/>
      <c r="T555" s="74"/>
      <c r="U555" s="74"/>
      <c r="V555" s="74"/>
      <c r="W555" s="74"/>
      <c r="X555" s="74"/>
      <c r="Y555" s="74"/>
      <c r="Z555" s="74"/>
      <c r="AA555" s="74"/>
      <c r="AB555" s="74"/>
      <c r="AC555" s="74"/>
      <c r="AD555" s="74"/>
      <c r="AE555" s="74"/>
    </row>
    <row r="556" spans="1:31">
      <c r="A556" s="74"/>
      <c r="B556" s="74"/>
      <c r="C556" s="74"/>
      <c r="D556" s="74"/>
      <c r="E556" s="74"/>
      <c r="F556" s="74"/>
      <c r="G556" s="74"/>
      <c r="H556" s="85"/>
      <c r="I556" s="74"/>
      <c r="J556" s="74"/>
      <c r="K556" s="74"/>
      <c r="L556" s="74"/>
      <c r="M556" s="74"/>
      <c r="N556" s="74"/>
      <c r="O556" s="74"/>
      <c r="P556" s="74"/>
      <c r="Q556" s="74"/>
      <c r="R556" s="74"/>
      <c r="S556" s="74"/>
      <c r="T556" s="74"/>
      <c r="U556" s="74"/>
      <c r="V556" s="74"/>
      <c r="W556" s="74"/>
      <c r="X556" s="74"/>
      <c r="Y556" s="74"/>
      <c r="Z556" s="74"/>
      <c r="AA556" s="74"/>
      <c r="AB556" s="74"/>
      <c r="AC556" s="74"/>
      <c r="AD556" s="74"/>
      <c r="AE556" s="74"/>
    </row>
    <row r="557" spans="1:31">
      <c r="A557" s="74"/>
      <c r="B557" s="74"/>
      <c r="C557" s="74"/>
      <c r="D557" s="74"/>
      <c r="E557" s="74"/>
      <c r="F557" s="74"/>
      <c r="G557" s="74"/>
      <c r="H557" s="85"/>
      <c r="I557" s="74"/>
      <c r="J557" s="74"/>
      <c r="K557" s="74"/>
      <c r="L557" s="74"/>
      <c r="M557" s="74"/>
      <c r="N557" s="74"/>
      <c r="O557" s="74"/>
      <c r="P557" s="74"/>
      <c r="Q557" s="74"/>
      <c r="R557" s="74"/>
      <c r="S557" s="74"/>
      <c r="T557" s="74"/>
      <c r="U557" s="74"/>
      <c r="V557" s="74"/>
      <c r="W557" s="74"/>
      <c r="X557" s="74"/>
      <c r="Y557" s="74"/>
      <c r="Z557" s="74"/>
      <c r="AA557" s="74"/>
      <c r="AB557" s="74"/>
      <c r="AC557" s="74"/>
      <c r="AD557" s="74"/>
      <c r="AE557" s="74"/>
    </row>
    <row r="558" spans="1:31">
      <c r="A558" s="74"/>
      <c r="B558" s="74"/>
      <c r="C558" s="74"/>
      <c r="D558" s="74"/>
      <c r="E558" s="74"/>
      <c r="F558" s="74"/>
      <c r="G558" s="74"/>
      <c r="H558" s="85"/>
      <c r="I558" s="74"/>
      <c r="J558" s="74"/>
      <c r="K558" s="74"/>
      <c r="L558" s="74"/>
      <c r="M558" s="74"/>
      <c r="N558" s="74"/>
      <c r="O558" s="74"/>
      <c r="P558" s="74"/>
      <c r="Q558" s="74"/>
      <c r="R558" s="74"/>
      <c r="S558" s="74"/>
      <c r="T558" s="74"/>
      <c r="U558" s="74"/>
      <c r="V558" s="74"/>
      <c r="W558" s="74"/>
      <c r="X558" s="74"/>
      <c r="Y558" s="74"/>
      <c r="Z558" s="74"/>
      <c r="AA558" s="74"/>
      <c r="AB558" s="74"/>
      <c r="AC558" s="74"/>
      <c r="AD558" s="74"/>
      <c r="AE558" s="74"/>
    </row>
    <row r="559" spans="1:31">
      <c r="A559" s="74"/>
      <c r="B559" s="74"/>
      <c r="C559" s="74"/>
      <c r="D559" s="74"/>
      <c r="E559" s="74"/>
      <c r="F559" s="74"/>
      <c r="G559" s="74"/>
      <c r="H559" s="85"/>
      <c r="I559" s="74"/>
      <c r="J559" s="74"/>
      <c r="K559" s="74"/>
      <c r="L559" s="74"/>
      <c r="M559" s="74"/>
      <c r="N559" s="74"/>
      <c r="O559" s="74"/>
      <c r="P559" s="74"/>
      <c r="Q559" s="74"/>
      <c r="R559" s="74"/>
      <c r="S559" s="74"/>
      <c r="T559" s="74"/>
      <c r="U559" s="74"/>
      <c r="V559" s="74"/>
      <c r="W559" s="74"/>
      <c r="X559" s="74"/>
      <c r="Y559" s="74"/>
      <c r="Z559" s="74"/>
      <c r="AA559" s="74"/>
      <c r="AB559" s="74"/>
      <c r="AC559" s="74"/>
      <c r="AD559" s="74"/>
      <c r="AE559" s="74"/>
    </row>
    <row r="560" spans="1:31">
      <c r="A560" s="74"/>
      <c r="B560" s="74"/>
      <c r="C560" s="74"/>
      <c r="D560" s="74"/>
      <c r="E560" s="74"/>
      <c r="F560" s="74"/>
      <c r="G560" s="74"/>
      <c r="H560" s="85"/>
      <c r="I560" s="74"/>
      <c r="J560" s="74"/>
      <c r="K560" s="74"/>
      <c r="L560" s="74"/>
      <c r="M560" s="74"/>
      <c r="N560" s="74"/>
      <c r="O560" s="74"/>
      <c r="P560" s="74"/>
      <c r="Q560" s="74"/>
      <c r="R560" s="74"/>
      <c r="S560" s="74"/>
      <c r="T560" s="74"/>
      <c r="U560" s="74"/>
      <c r="V560" s="74"/>
      <c r="W560" s="74"/>
      <c r="X560" s="74"/>
      <c r="Y560" s="74"/>
      <c r="Z560" s="74"/>
      <c r="AA560" s="74"/>
      <c r="AB560" s="74"/>
      <c r="AC560" s="74"/>
      <c r="AD560" s="74"/>
      <c r="AE560" s="74"/>
    </row>
    <row r="561" spans="1:31">
      <c r="A561" s="74"/>
      <c r="B561" s="74"/>
      <c r="C561" s="74"/>
      <c r="D561" s="74"/>
      <c r="E561" s="74"/>
      <c r="F561" s="74"/>
      <c r="G561" s="74"/>
      <c r="H561" s="85"/>
      <c r="I561" s="74"/>
      <c r="J561" s="74"/>
      <c r="K561" s="74"/>
      <c r="L561" s="74"/>
      <c r="M561" s="74"/>
      <c r="N561" s="74"/>
      <c r="O561" s="74"/>
      <c r="P561" s="74"/>
      <c r="Q561" s="74"/>
      <c r="R561" s="74"/>
      <c r="S561" s="74"/>
      <c r="T561" s="74"/>
      <c r="U561" s="74"/>
      <c r="V561" s="74"/>
      <c r="W561" s="74"/>
      <c r="X561" s="74"/>
      <c r="Y561" s="74"/>
      <c r="Z561" s="74"/>
      <c r="AA561" s="74"/>
      <c r="AB561" s="74"/>
      <c r="AC561" s="74"/>
      <c r="AD561" s="74"/>
      <c r="AE561" s="74"/>
    </row>
    <row r="562" spans="1:31">
      <c r="A562" s="74"/>
      <c r="B562" s="74"/>
      <c r="C562" s="74"/>
      <c r="D562" s="74"/>
      <c r="E562" s="74"/>
      <c r="F562" s="74"/>
      <c r="G562" s="74"/>
      <c r="H562" s="85"/>
      <c r="I562" s="74"/>
      <c r="J562" s="74"/>
      <c r="K562" s="74"/>
      <c r="L562" s="74"/>
      <c r="M562" s="74"/>
      <c r="N562" s="74"/>
      <c r="O562" s="74"/>
      <c r="P562" s="74"/>
      <c r="Q562" s="74"/>
      <c r="R562" s="74"/>
      <c r="S562" s="74"/>
      <c r="T562" s="74"/>
      <c r="U562" s="74"/>
      <c r="V562" s="74"/>
      <c r="W562" s="74"/>
      <c r="X562" s="74"/>
      <c r="Y562" s="74"/>
      <c r="Z562" s="74"/>
      <c r="AA562" s="74"/>
      <c r="AB562" s="74"/>
      <c r="AC562" s="74"/>
      <c r="AD562" s="74"/>
      <c r="AE562" s="74"/>
    </row>
    <row r="563" spans="1:31">
      <c r="A563" s="74"/>
      <c r="B563" s="74"/>
      <c r="C563" s="74"/>
      <c r="D563" s="74"/>
      <c r="E563" s="74"/>
      <c r="F563" s="74"/>
      <c r="G563" s="74"/>
      <c r="H563" s="85"/>
      <c r="I563" s="74"/>
      <c r="J563" s="74"/>
      <c r="K563" s="74"/>
      <c r="L563" s="74"/>
      <c r="M563" s="74"/>
      <c r="N563" s="74"/>
      <c r="O563" s="74"/>
      <c r="P563" s="74"/>
      <c r="Q563" s="74"/>
      <c r="R563" s="74"/>
      <c r="S563" s="74"/>
      <c r="T563" s="74"/>
      <c r="U563" s="74"/>
      <c r="V563" s="74"/>
      <c r="W563" s="74"/>
      <c r="X563" s="74"/>
      <c r="Y563" s="74"/>
      <c r="Z563" s="74"/>
      <c r="AA563" s="74"/>
      <c r="AB563" s="74"/>
      <c r="AC563" s="74"/>
      <c r="AD563" s="74"/>
      <c r="AE563" s="74"/>
    </row>
    <row r="564" spans="1:31">
      <c r="A564" s="74"/>
      <c r="B564" s="74"/>
      <c r="C564" s="74"/>
      <c r="D564" s="74"/>
      <c r="E564" s="74"/>
      <c r="F564" s="74"/>
      <c r="G564" s="74"/>
      <c r="H564" s="85"/>
      <c r="I564" s="74"/>
      <c r="J564" s="74"/>
      <c r="K564" s="74"/>
      <c r="L564" s="74"/>
      <c r="M564" s="74"/>
      <c r="N564" s="74"/>
      <c r="O564" s="74"/>
      <c r="P564" s="74"/>
      <c r="Q564" s="74"/>
      <c r="R564" s="74"/>
      <c r="S564" s="74"/>
      <c r="T564" s="74"/>
      <c r="U564" s="74"/>
      <c r="V564" s="74"/>
      <c r="W564" s="74"/>
      <c r="X564" s="74"/>
      <c r="Y564" s="74"/>
      <c r="Z564" s="74"/>
      <c r="AA564" s="74"/>
      <c r="AB564" s="74"/>
      <c r="AC564" s="74"/>
      <c r="AD564" s="74"/>
      <c r="AE564" s="74"/>
    </row>
    <row r="565" spans="1:31">
      <c r="A565" s="74"/>
      <c r="B565" s="74"/>
      <c r="C565" s="74"/>
      <c r="D565" s="74"/>
      <c r="E565" s="74"/>
      <c r="F565" s="74"/>
      <c r="G565" s="74"/>
      <c r="H565" s="85"/>
      <c r="I565" s="74"/>
      <c r="J565" s="74"/>
      <c r="K565" s="74"/>
      <c r="L565" s="74"/>
      <c r="M565" s="74"/>
      <c r="N565" s="74"/>
      <c r="O565" s="74"/>
      <c r="P565" s="74"/>
      <c r="Q565" s="74"/>
      <c r="R565" s="74"/>
      <c r="S565" s="74"/>
      <c r="T565" s="74"/>
      <c r="U565" s="74"/>
      <c r="V565" s="74"/>
      <c r="W565" s="74"/>
      <c r="X565" s="74"/>
      <c r="Y565" s="74"/>
      <c r="Z565" s="74"/>
      <c r="AA565" s="74"/>
      <c r="AB565" s="74"/>
      <c r="AC565" s="74"/>
      <c r="AD565" s="74"/>
      <c r="AE565" s="74"/>
    </row>
    <row r="566" spans="1:31">
      <c r="A566" s="74"/>
      <c r="B566" s="74"/>
      <c r="C566" s="74"/>
      <c r="D566" s="74"/>
      <c r="E566" s="74"/>
      <c r="F566" s="74"/>
      <c r="G566" s="74"/>
      <c r="H566" s="85"/>
      <c r="I566" s="74"/>
      <c r="J566" s="74"/>
      <c r="K566" s="74"/>
      <c r="L566" s="74"/>
      <c r="M566" s="74"/>
      <c r="N566" s="74"/>
      <c r="O566" s="74"/>
      <c r="P566" s="74"/>
      <c r="Q566" s="74"/>
      <c r="R566" s="74"/>
      <c r="S566" s="74"/>
      <c r="T566" s="74"/>
      <c r="U566" s="74"/>
      <c r="V566" s="74"/>
      <c r="W566" s="74"/>
      <c r="X566" s="74"/>
      <c r="Y566" s="74"/>
      <c r="Z566" s="74"/>
      <c r="AA566" s="74"/>
      <c r="AB566" s="74"/>
      <c r="AC566" s="74"/>
      <c r="AD566" s="74"/>
      <c r="AE566" s="74"/>
    </row>
    <row r="567" spans="1:31">
      <c r="A567" s="74"/>
      <c r="B567" s="74"/>
      <c r="C567" s="74"/>
      <c r="D567" s="74"/>
      <c r="E567" s="74"/>
      <c r="F567" s="74"/>
      <c r="G567" s="74"/>
      <c r="H567" s="85"/>
      <c r="I567" s="74"/>
      <c r="J567" s="74"/>
      <c r="K567" s="74"/>
      <c r="L567" s="74"/>
      <c r="M567" s="74"/>
      <c r="N567" s="74"/>
      <c r="O567" s="74"/>
      <c r="P567" s="74"/>
      <c r="Q567" s="74"/>
      <c r="R567" s="74"/>
      <c r="S567" s="74"/>
      <c r="T567" s="74"/>
      <c r="U567" s="74"/>
      <c r="V567" s="74"/>
      <c r="W567" s="74"/>
      <c r="X567" s="74"/>
      <c r="Y567" s="74"/>
      <c r="Z567" s="74"/>
      <c r="AA567" s="74"/>
      <c r="AB567" s="74"/>
      <c r="AC567" s="74"/>
      <c r="AD567" s="74"/>
      <c r="AE567" s="74"/>
    </row>
    <row r="568" spans="1:31">
      <c r="A568" s="74"/>
      <c r="B568" s="74"/>
      <c r="C568" s="74"/>
      <c r="D568" s="74"/>
      <c r="E568" s="74"/>
      <c r="F568" s="74"/>
      <c r="G568" s="74"/>
      <c r="H568" s="85"/>
      <c r="I568" s="74"/>
      <c r="J568" s="74"/>
      <c r="K568" s="74"/>
      <c r="L568" s="74"/>
      <c r="M568" s="74"/>
      <c r="N568" s="74"/>
      <c r="O568" s="74"/>
      <c r="P568" s="74"/>
      <c r="Q568" s="74"/>
      <c r="R568" s="74"/>
      <c r="S568" s="74"/>
      <c r="T568" s="74"/>
      <c r="U568" s="74"/>
      <c r="V568" s="74"/>
      <c r="W568" s="74"/>
      <c r="X568" s="74"/>
      <c r="Y568" s="74"/>
      <c r="Z568" s="74"/>
      <c r="AA568" s="74"/>
      <c r="AB568" s="74"/>
      <c r="AC568" s="74"/>
      <c r="AD568" s="74"/>
      <c r="AE568" s="74"/>
    </row>
    <row r="569" spans="1:31">
      <c r="A569" s="74"/>
      <c r="B569" s="74"/>
      <c r="C569" s="74"/>
      <c r="D569" s="74"/>
      <c r="E569" s="74"/>
      <c r="F569" s="74"/>
      <c r="G569" s="74"/>
      <c r="H569" s="85"/>
      <c r="I569" s="74"/>
      <c r="J569" s="74"/>
      <c r="K569" s="74"/>
      <c r="L569" s="74"/>
      <c r="M569" s="74"/>
      <c r="N569" s="74"/>
      <c r="O569" s="74"/>
      <c r="P569" s="74"/>
      <c r="Q569" s="74"/>
      <c r="R569" s="74"/>
      <c r="S569" s="74"/>
      <c r="T569" s="74"/>
      <c r="U569" s="74"/>
      <c r="V569" s="74"/>
      <c r="W569" s="74"/>
      <c r="X569" s="74"/>
      <c r="Y569" s="74"/>
      <c r="Z569" s="74"/>
      <c r="AA569" s="74"/>
      <c r="AB569" s="74"/>
      <c r="AC569" s="74"/>
      <c r="AD569" s="74"/>
      <c r="AE569" s="74"/>
    </row>
    <row r="570" spans="1:31">
      <c r="A570" s="74"/>
      <c r="B570" s="74"/>
      <c r="C570" s="74"/>
      <c r="D570" s="74"/>
      <c r="E570" s="74"/>
      <c r="F570" s="74"/>
      <c r="G570" s="74"/>
      <c r="H570" s="85"/>
      <c r="I570" s="74"/>
      <c r="J570" s="74"/>
      <c r="K570" s="74"/>
      <c r="L570" s="74"/>
      <c r="M570" s="74"/>
      <c r="N570" s="74"/>
      <c r="O570" s="74"/>
      <c r="P570" s="74"/>
      <c r="Q570" s="74"/>
      <c r="R570" s="74"/>
      <c r="S570" s="74"/>
      <c r="T570" s="74"/>
      <c r="U570" s="74"/>
      <c r="V570" s="74"/>
      <c r="W570" s="74"/>
      <c r="X570" s="74"/>
      <c r="Y570" s="74"/>
      <c r="Z570" s="74"/>
      <c r="AA570" s="74"/>
      <c r="AB570" s="74"/>
      <c r="AC570" s="74"/>
      <c r="AD570" s="74"/>
      <c r="AE570" s="74"/>
    </row>
    <row r="571" spans="1:31">
      <c r="A571" s="74"/>
      <c r="B571" s="74"/>
      <c r="C571" s="74"/>
      <c r="D571" s="74"/>
      <c r="E571" s="74"/>
      <c r="F571" s="74"/>
      <c r="G571" s="74"/>
      <c r="H571" s="85"/>
      <c r="I571" s="74"/>
      <c r="J571" s="74"/>
      <c r="K571" s="74"/>
      <c r="L571" s="74"/>
      <c r="M571" s="74"/>
      <c r="N571" s="74"/>
      <c r="O571" s="74"/>
      <c r="P571" s="74"/>
      <c r="Q571" s="74"/>
      <c r="R571" s="74"/>
      <c r="S571" s="74"/>
      <c r="T571" s="74"/>
      <c r="U571" s="74"/>
      <c r="V571" s="74"/>
      <c r="W571" s="74"/>
      <c r="X571" s="74"/>
      <c r="Y571" s="74"/>
      <c r="Z571" s="74"/>
      <c r="AA571" s="74"/>
      <c r="AB571" s="74"/>
      <c r="AC571" s="74"/>
      <c r="AD571" s="74"/>
      <c r="AE571" s="74"/>
    </row>
    <row r="572" spans="1:31">
      <c r="A572" s="74"/>
      <c r="B572" s="74"/>
      <c r="C572" s="74"/>
      <c r="D572" s="74"/>
      <c r="E572" s="74"/>
      <c r="F572" s="74"/>
      <c r="G572" s="74"/>
      <c r="H572" s="85"/>
      <c r="I572" s="74"/>
      <c r="J572" s="74"/>
      <c r="K572" s="74"/>
      <c r="L572" s="74"/>
      <c r="M572" s="74"/>
      <c r="N572" s="74"/>
      <c r="O572" s="74"/>
      <c r="P572" s="74"/>
      <c r="Q572" s="74"/>
      <c r="R572" s="74"/>
      <c r="S572" s="74"/>
      <c r="T572" s="74"/>
      <c r="U572" s="74"/>
      <c r="V572" s="74"/>
      <c r="W572" s="74"/>
      <c r="X572" s="74"/>
      <c r="Y572" s="74"/>
      <c r="Z572" s="74"/>
      <c r="AA572" s="74"/>
      <c r="AB572" s="74"/>
      <c r="AC572" s="74"/>
      <c r="AD572" s="74"/>
      <c r="AE572" s="74"/>
    </row>
    <row r="573" spans="1:31">
      <c r="A573" s="74"/>
      <c r="B573" s="74"/>
      <c r="C573" s="74"/>
      <c r="D573" s="74"/>
      <c r="E573" s="74"/>
      <c r="F573" s="74"/>
      <c r="G573" s="74"/>
      <c r="H573" s="85"/>
      <c r="I573" s="74"/>
      <c r="J573" s="74"/>
      <c r="K573" s="74"/>
      <c r="L573" s="74"/>
      <c r="M573" s="74"/>
      <c r="N573" s="74"/>
      <c r="O573" s="74"/>
      <c r="P573" s="74"/>
      <c r="Q573" s="74"/>
      <c r="R573" s="74"/>
      <c r="S573" s="74"/>
      <c r="T573" s="74"/>
      <c r="U573" s="74"/>
      <c r="V573" s="74"/>
      <c r="W573" s="74"/>
      <c r="X573" s="74"/>
      <c r="Y573" s="74"/>
      <c r="Z573" s="74"/>
      <c r="AA573" s="74"/>
      <c r="AB573" s="74"/>
      <c r="AC573" s="74"/>
      <c r="AD573" s="74"/>
      <c r="AE573" s="74"/>
    </row>
    <row r="574" spans="1:31">
      <c r="A574" s="74"/>
      <c r="B574" s="74"/>
      <c r="C574" s="74"/>
      <c r="D574" s="74"/>
      <c r="E574" s="74"/>
      <c r="F574" s="74"/>
      <c r="G574" s="74"/>
      <c r="H574" s="85"/>
      <c r="I574" s="74"/>
      <c r="J574" s="74"/>
      <c r="K574" s="74"/>
      <c r="L574" s="74"/>
      <c r="M574" s="74"/>
      <c r="N574" s="74"/>
      <c r="O574" s="74"/>
      <c r="P574" s="74"/>
      <c r="Q574" s="74"/>
      <c r="R574" s="74"/>
      <c r="S574" s="74"/>
      <c r="T574" s="74"/>
      <c r="U574" s="74"/>
      <c r="V574" s="74"/>
      <c r="W574" s="74"/>
      <c r="X574" s="74"/>
      <c r="Y574" s="74"/>
      <c r="Z574" s="74"/>
      <c r="AA574" s="74"/>
      <c r="AB574" s="74"/>
      <c r="AC574" s="74"/>
      <c r="AD574" s="74"/>
      <c r="AE574" s="74"/>
    </row>
    <row r="575" spans="1:31">
      <c r="A575" s="74"/>
      <c r="B575" s="74"/>
      <c r="C575" s="74"/>
      <c r="D575" s="74"/>
      <c r="E575" s="74"/>
      <c r="F575" s="74"/>
      <c r="G575" s="74"/>
      <c r="H575" s="85"/>
      <c r="I575" s="74"/>
      <c r="J575" s="74"/>
      <c r="K575" s="74"/>
      <c r="L575" s="74"/>
      <c r="M575" s="74"/>
      <c r="N575" s="74"/>
      <c r="O575" s="74"/>
      <c r="P575" s="74"/>
      <c r="Q575" s="74"/>
      <c r="R575" s="74"/>
      <c r="S575" s="74"/>
      <c r="T575" s="74"/>
      <c r="U575" s="74"/>
      <c r="V575" s="74"/>
      <c r="W575" s="74"/>
      <c r="X575" s="74"/>
      <c r="Y575" s="74"/>
      <c r="Z575" s="74"/>
      <c r="AA575" s="74"/>
      <c r="AB575" s="74"/>
      <c r="AC575" s="74"/>
      <c r="AD575" s="74"/>
      <c r="AE575" s="74"/>
    </row>
    <row r="576" spans="1:31">
      <c r="A576" s="74"/>
      <c r="B576" s="74"/>
      <c r="C576" s="74"/>
      <c r="D576" s="74"/>
      <c r="E576" s="74"/>
      <c r="F576" s="74"/>
      <c r="G576" s="74"/>
      <c r="H576" s="85"/>
      <c r="I576" s="74"/>
      <c r="J576" s="74"/>
      <c r="K576" s="74"/>
      <c r="L576" s="74"/>
      <c r="M576" s="74"/>
      <c r="N576" s="74"/>
      <c r="O576" s="74"/>
      <c r="P576" s="74"/>
      <c r="Q576" s="74"/>
      <c r="R576" s="74"/>
      <c r="S576" s="74"/>
      <c r="T576" s="74"/>
      <c r="U576" s="74"/>
      <c r="V576" s="74"/>
      <c r="W576" s="74"/>
      <c r="X576" s="74"/>
      <c r="Y576" s="74"/>
      <c r="Z576" s="74"/>
      <c r="AA576" s="74"/>
      <c r="AB576" s="74"/>
      <c r="AC576" s="74"/>
      <c r="AD576" s="74"/>
      <c r="AE576" s="74"/>
    </row>
    <row r="577" spans="1:31">
      <c r="A577" s="74"/>
      <c r="B577" s="74"/>
      <c r="C577" s="74"/>
      <c r="D577" s="74"/>
      <c r="E577" s="74"/>
      <c r="F577" s="74"/>
      <c r="G577" s="74"/>
      <c r="H577" s="85"/>
      <c r="I577" s="74"/>
      <c r="J577" s="74"/>
      <c r="K577" s="74"/>
      <c r="L577" s="74"/>
      <c r="M577" s="74"/>
      <c r="N577" s="74"/>
      <c r="O577" s="74"/>
      <c r="P577" s="74"/>
      <c r="Q577" s="74"/>
      <c r="R577" s="74"/>
      <c r="S577" s="74"/>
      <c r="T577" s="74"/>
      <c r="U577" s="74"/>
      <c r="V577" s="74"/>
      <c r="W577" s="74"/>
      <c r="X577" s="74"/>
      <c r="Y577" s="74"/>
      <c r="Z577" s="74"/>
      <c r="AA577" s="74"/>
      <c r="AB577" s="74"/>
      <c r="AC577" s="74"/>
      <c r="AD577" s="74"/>
      <c r="AE577" s="74"/>
    </row>
    <row r="578" spans="1:31">
      <c r="A578" s="74"/>
      <c r="B578" s="74"/>
      <c r="C578" s="74"/>
      <c r="D578" s="74"/>
      <c r="E578" s="74"/>
      <c r="F578" s="74"/>
      <c r="G578" s="74"/>
      <c r="H578" s="85"/>
      <c r="I578" s="74"/>
      <c r="J578" s="74"/>
      <c r="K578" s="74"/>
      <c r="L578" s="74"/>
      <c r="M578" s="74"/>
      <c r="N578" s="74"/>
      <c r="O578" s="74"/>
      <c r="P578" s="74"/>
      <c r="Q578" s="74"/>
      <c r="R578" s="74"/>
      <c r="S578" s="74"/>
      <c r="T578" s="74"/>
      <c r="U578" s="74"/>
      <c r="V578" s="74"/>
      <c r="W578" s="74"/>
      <c r="X578" s="74"/>
      <c r="Y578" s="74"/>
      <c r="Z578" s="74"/>
      <c r="AA578" s="74"/>
      <c r="AB578" s="74"/>
      <c r="AC578" s="74"/>
      <c r="AD578" s="74"/>
      <c r="AE578" s="74"/>
    </row>
    <row r="579" spans="1:31">
      <c r="A579" s="74"/>
      <c r="B579" s="74"/>
      <c r="C579" s="74"/>
      <c r="D579" s="74"/>
      <c r="E579" s="74"/>
      <c r="F579" s="74"/>
      <c r="G579" s="74"/>
      <c r="H579" s="85"/>
      <c r="I579" s="74"/>
      <c r="J579" s="74"/>
      <c r="K579" s="74"/>
      <c r="L579" s="74"/>
      <c r="M579" s="74"/>
      <c r="N579" s="74"/>
      <c r="O579" s="74"/>
      <c r="P579" s="74"/>
      <c r="Q579" s="74"/>
      <c r="R579" s="74"/>
      <c r="S579" s="74"/>
      <c r="T579" s="74"/>
      <c r="U579" s="74"/>
      <c r="V579" s="74"/>
      <c r="W579" s="74"/>
      <c r="X579" s="74"/>
      <c r="Y579" s="74"/>
      <c r="Z579" s="74"/>
      <c r="AA579" s="74"/>
      <c r="AB579" s="74"/>
      <c r="AC579" s="74"/>
      <c r="AD579" s="74"/>
      <c r="AE579" s="74"/>
    </row>
    <row r="580" spans="1:31">
      <c r="A580" s="74"/>
      <c r="B580" s="74"/>
      <c r="C580" s="74"/>
      <c r="D580" s="74"/>
      <c r="E580" s="74"/>
      <c r="F580" s="74"/>
      <c r="G580" s="74"/>
      <c r="H580" s="85"/>
      <c r="I580" s="74"/>
      <c r="J580" s="74"/>
      <c r="K580" s="74"/>
      <c r="L580" s="74"/>
      <c r="M580" s="74"/>
      <c r="N580" s="74"/>
      <c r="O580" s="74"/>
      <c r="P580" s="74"/>
      <c r="Q580" s="74"/>
      <c r="R580" s="74"/>
      <c r="S580" s="74"/>
      <c r="T580" s="74"/>
      <c r="U580" s="74"/>
      <c r="V580" s="74"/>
      <c r="W580" s="74"/>
      <c r="X580" s="74"/>
      <c r="Y580" s="74"/>
      <c r="Z580" s="74"/>
      <c r="AA580" s="74"/>
      <c r="AB580" s="74"/>
      <c r="AC580" s="74"/>
      <c r="AD580" s="74"/>
      <c r="AE580" s="74"/>
    </row>
    <row r="581" spans="1:31">
      <c r="A581" s="74"/>
      <c r="B581" s="74"/>
      <c r="C581" s="74"/>
      <c r="D581" s="74"/>
      <c r="E581" s="74"/>
      <c r="F581" s="74"/>
      <c r="G581" s="74"/>
      <c r="H581" s="85"/>
      <c r="I581" s="74"/>
      <c r="J581" s="74"/>
      <c r="K581" s="74"/>
      <c r="L581" s="74"/>
      <c r="M581" s="74"/>
      <c r="N581" s="74"/>
      <c r="O581" s="74"/>
      <c r="P581" s="74"/>
      <c r="Q581" s="74"/>
      <c r="R581" s="74"/>
      <c r="S581" s="74"/>
      <c r="T581" s="74"/>
      <c r="U581" s="74"/>
      <c r="V581" s="74"/>
      <c r="W581" s="74"/>
      <c r="X581" s="74"/>
      <c r="Y581" s="74"/>
      <c r="Z581" s="74"/>
      <c r="AA581" s="74"/>
      <c r="AB581" s="74"/>
      <c r="AC581" s="74"/>
      <c r="AD581" s="74"/>
      <c r="AE581" s="74"/>
    </row>
    <row r="582" spans="1:31">
      <c r="A582" s="74"/>
      <c r="B582" s="74"/>
      <c r="C582" s="74"/>
      <c r="D582" s="74"/>
      <c r="E582" s="74"/>
      <c r="F582" s="74"/>
      <c r="G582" s="74"/>
      <c r="H582" s="85"/>
      <c r="I582" s="74"/>
      <c r="J582" s="74"/>
      <c r="K582" s="74"/>
      <c r="L582" s="74"/>
      <c r="M582" s="74"/>
      <c r="N582" s="74"/>
      <c r="O582" s="74"/>
      <c r="P582" s="74"/>
      <c r="Q582" s="74"/>
      <c r="R582" s="74"/>
      <c r="S582" s="74"/>
      <c r="T582" s="74"/>
      <c r="U582" s="74"/>
      <c r="V582" s="74"/>
      <c r="W582" s="74"/>
      <c r="X582" s="74"/>
      <c r="Y582" s="74"/>
      <c r="Z582" s="74"/>
      <c r="AA582" s="74"/>
      <c r="AB582" s="74"/>
      <c r="AC582" s="74"/>
      <c r="AD582" s="74"/>
      <c r="AE582" s="74"/>
    </row>
    <row r="583" spans="1:31">
      <c r="A583" s="74"/>
      <c r="B583" s="74"/>
      <c r="C583" s="74"/>
      <c r="D583" s="74"/>
      <c r="E583" s="74"/>
      <c r="F583" s="74"/>
      <c r="G583" s="74"/>
      <c r="H583" s="85"/>
      <c r="I583" s="74"/>
      <c r="J583" s="74"/>
      <c r="K583" s="74"/>
      <c r="L583" s="74"/>
      <c r="M583" s="74"/>
      <c r="N583" s="74"/>
      <c r="O583" s="74"/>
      <c r="P583" s="74"/>
      <c r="Q583" s="74"/>
      <c r="R583" s="74"/>
      <c r="S583" s="74"/>
      <c r="T583" s="74"/>
      <c r="U583" s="74"/>
      <c r="V583" s="74"/>
      <c r="W583" s="74"/>
      <c r="X583" s="74"/>
      <c r="Y583" s="74"/>
      <c r="Z583" s="74"/>
      <c r="AA583" s="74"/>
      <c r="AB583" s="74"/>
      <c r="AC583" s="74"/>
      <c r="AD583" s="74"/>
      <c r="AE583" s="74"/>
    </row>
    <row r="584" spans="1:31">
      <c r="A584" s="74"/>
      <c r="B584" s="74"/>
      <c r="C584" s="74"/>
      <c r="D584" s="74"/>
      <c r="E584" s="74"/>
      <c r="F584" s="74"/>
      <c r="G584" s="74"/>
      <c r="H584" s="85"/>
      <c r="I584" s="74"/>
      <c r="J584" s="74"/>
      <c r="K584" s="74"/>
      <c r="L584" s="74"/>
      <c r="M584" s="74"/>
      <c r="N584" s="74"/>
      <c r="O584" s="74"/>
      <c r="P584" s="74"/>
      <c r="Q584" s="74"/>
      <c r="R584" s="74"/>
      <c r="S584" s="74"/>
      <c r="T584" s="74"/>
      <c r="U584" s="74"/>
      <c r="V584" s="74"/>
      <c r="W584" s="74"/>
      <c r="X584" s="74"/>
      <c r="Y584" s="74"/>
      <c r="Z584" s="74"/>
      <c r="AA584" s="74"/>
      <c r="AB584" s="74"/>
      <c r="AC584" s="74"/>
      <c r="AD584" s="74"/>
      <c r="AE584" s="74"/>
    </row>
    <row r="585" spans="1:31">
      <c r="A585" s="74"/>
      <c r="B585" s="74"/>
      <c r="C585" s="74"/>
      <c r="D585" s="74"/>
      <c r="E585" s="74"/>
      <c r="F585" s="74"/>
      <c r="G585" s="74"/>
      <c r="H585" s="85"/>
      <c r="I585" s="74"/>
      <c r="J585" s="74"/>
      <c r="K585" s="74"/>
      <c r="L585" s="74"/>
      <c r="M585" s="74"/>
      <c r="N585" s="74"/>
      <c r="O585" s="74"/>
      <c r="P585" s="74"/>
      <c r="Q585" s="74"/>
      <c r="R585" s="74"/>
      <c r="S585" s="74"/>
      <c r="T585" s="74"/>
      <c r="U585" s="74"/>
      <c r="V585" s="74"/>
      <c r="W585" s="74"/>
      <c r="X585" s="74"/>
      <c r="Y585" s="74"/>
      <c r="Z585" s="74"/>
      <c r="AA585" s="74"/>
      <c r="AB585" s="74"/>
      <c r="AC585" s="74"/>
      <c r="AD585" s="74"/>
      <c r="AE585" s="74"/>
    </row>
    <row r="586" spans="1:31">
      <c r="A586" s="74"/>
      <c r="B586" s="74"/>
      <c r="C586" s="74"/>
      <c r="D586" s="74"/>
      <c r="E586" s="74"/>
      <c r="F586" s="74"/>
      <c r="G586" s="74"/>
      <c r="H586" s="85"/>
      <c r="I586" s="74"/>
      <c r="J586" s="74"/>
      <c r="K586" s="74"/>
      <c r="L586" s="74"/>
      <c r="M586" s="74"/>
      <c r="N586" s="74"/>
      <c r="O586" s="74"/>
      <c r="P586" s="74"/>
      <c r="Q586" s="74"/>
      <c r="R586" s="74"/>
      <c r="S586" s="74"/>
      <c r="T586" s="74"/>
      <c r="U586" s="74"/>
      <c r="V586" s="74"/>
      <c r="W586" s="74"/>
      <c r="X586" s="74"/>
      <c r="Y586" s="74"/>
      <c r="Z586" s="74"/>
      <c r="AA586" s="74"/>
      <c r="AB586" s="74"/>
      <c r="AC586" s="74"/>
      <c r="AD586" s="74"/>
      <c r="AE586" s="74"/>
    </row>
    <row r="587" spans="1:31">
      <c r="A587" s="74"/>
      <c r="B587" s="74"/>
      <c r="C587" s="74"/>
      <c r="D587" s="74"/>
      <c r="E587" s="74"/>
      <c r="F587" s="74"/>
      <c r="G587" s="74"/>
      <c r="H587" s="85"/>
      <c r="I587" s="74"/>
      <c r="J587" s="74"/>
      <c r="K587" s="74"/>
      <c r="L587" s="74"/>
      <c r="M587" s="74"/>
      <c r="N587" s="74"/>
      <c r="O587" s="74"/>
      <c r="P587" s="74"/>
      <c r="Q587" s="74"/>
      <c r="R587" s="74"/>
      <c r="S587" s="74"/>
      <c r="T587" s="74"/>
      <c r="U587" s="74"/>
      <c r="V587" s="74"/>
      <c r="W587" s="74"/>
      <c r="X587" s="74"/>
      <c r="Y587" s="74"/>
      <c r="Z587" s="74"/>
      <c r="AA587" s="74"/>
      <c r="AB587" s="74"/>
      <c r="AC587" s="74"/>
      <c r="AD587" s="74"/>
      <c r="AE587" s="74"/>
    </row>
    <row r="588" spans="1:31">
      <c r="A588" s="74"/>
      <c r="B588" s="74"/>
      <c r="C588" s="74"/>
      <c r="D588" s="74"/>
      <c r="E588" s="74"/>
      <c r="F588" s="74"/>
      <c r="G588" s="74"/>
      <c r="H588" s="85"/>
      <c r="I588" s="74"/>
      <c r="J588" s="74"/>
      <c r="K588" s="74"/>
      <c r="L588" s="74"/>
      <c r="M588" s="74"/>
      <c r="N588" s="74"/>
      <c r="O588" s="74"/>
      <c r="P588" s="74"/>
      <c r="Q588" s="74"/>
      <c r="R588" s="74"/>
      <c r="S588" s="74"/>
      <c r="T588" s="74"/>
      <c r="U588" s="74"/>
      <c r="V588" s="74"/>
      <c r="W588" s="74"/>
      <c r="X588" s="74"/>
      <c r="Y588" s="74"/>
      <c r="Z588" s="74"/>
      <c r="AA588" s="74"/>
      <c r="AB588" s="74"/>
      <c r="AC588" s="74"/>
      <c r="AD588" s="74"/>
      <c r="AE588" s="74"/>
    </row>
    <row r="589" spans="1:31">
      <c r="A589" s="74"/>
      <c r="B589" s="74"/>
      <c r="C589" s="74"/>
      <c r="D589" s="74"/>
      <c r="E589" s="74"/>
      <c r="F589" s="74"/>
      <c r="G589" s="74"/>
      <c r="H589" s="85"/>
      <c r="I589" s="74"/>
      <c r="J589" s="74"/>
      <c r="K589" s="74"/>
      <c r="L589" s="74"/>
      <c r="M589" s="74"/>
      <c r="N589" s="74"/>
      <c r="O589" s="74"/>
      <c r="P589" s="74"/>
      <c r="Q589" s="74"/>
      <c r="R589" s="74"/>
      <c r="S589" s="74"/>
      <c r="T589" s="74"/>
      <c r="U589" s="74"/>
      <c r="V589" s="74"/>
      <c r="W589" s="74"/>
      <c r="X589" s="74"/>
      <c r="Y589" s="74"/>
      <c r="Z589" s="74"/>
      <c r="AA589" s="74"/>
      <c r="AB589" s="74"/>
      <c r="AC589" s="74"/>
      <c r="AD589" s="74"/>
      <c r="AE589" s="74"/>
    </row>
    <row r="590" spans="1:31">
      <c r="A590" s="74"/>
      <c r="B590" s="74"/>
      <c r="C590" s="74"/>
      <c r="D590" s="74"/>
      <c r="E590" s="74"/>
      <c r="F590" s="74"/>
      <c r="G590" s="74"/>
      <c r="H590" s="85"/>
      <c r="I590" s="74"/>
      <c r="J590" s="74"/>
      <c r="K590" s="74"/>
      <c r="L590" s="74"/>
      <c r="M590" s="74"/>
      <c r="N590" s="74"/>
      <c r="O590" s="74"/>
      <c r="P590" s="74"/>
      <c r="Q590" s="74"/>
      <c r="R590" s="74"/>
      <c r="S590" s="74"/>
      <c r="T590" s="74"/>
      <c r="U590" s="74"/>
      <c r="V590" s="74"/>
      <c r="W590" s="74"/>
      <c r="X590" s="74"/>
      <c r="Y590" s="74"/>
      <c r="Z590" s="74"/>
      <c r="AA590" s="74"/>
      <c r="AB590" s="74"/>
      <c r="AC590" s="74"/>
      <c r="AD590" s="74"/>
      <c r="AE590" s="74"/>
    </row>
    <row r="591" spans="1:31">
      <c r="A591" s="74"/>
      <c r="B591" s="74"/>
      <c r="C591" s="74"/>
      <c r="D591" s="74"/>
      <c r="E591" s="74"/>
      <c r="F591" s="74"/>
      <c r="G591" s="74"/>
      <c r="H591" s="85"/>
      <c r="I591" s="74"/>
      <c r="J591" s="74"/>
      <c r="K591" s="74"/>
      <c r="L591" s="74"/>
      <c r="M591" s="74"/>
      <c r="N591" s="74"/>
      <c r="O591" s="74"/>
      <c r="P591" s="74"/>
      <c r="Q591" s="74"/>
      <c r="R591" s="74"/>
      <c r="S591" s="74"/>
      <c r="T591" s="74"/>
      <c r="U591" s="74"/>
      <c r="V591" s="74"/>
      <c r="W591" s="74"/>
      <c r="X591" s="74"/>
      <c r="Y591" s="74"/>
      <c r="Z591" s="74"/>
      <c r="AA591" s="74"/>
      <c r="AB591" s="74"/>
      <c r="AC591" s="74"/>
      <c r="AD591" s="74"/>
      <c r="AE591" s="74"/>
    </row>
    <row r="592" spans="1:31">
      <c r="A592" s="74"/>
      <c r="B592" s="74"/>
      <c r="C592" s="74"/>
      <c r="D592" s="74"/>
      <c r="E592" s="74"/>
      <c r="F592" s="74"/>
      <c r="G592" s="74"/>
      <c r="H592" s="85"/>
      <c r="I592" s="74"/>
      <c r="J592" s="74"/>
      <c r="K592" s="74"/>
      <c r="L592" s="74"/>
      <c r="M592" s="74"/>
      <c r="N592" s="74"/>
      <c r="O592" s="74"/>
      <c r="P592" s="74"/>
      <c r="Q592" s="74"/>
      <c r="R592" s="74"/>
      <c r="S592" s="74"/>
      <c r="T592" s="74"/>
      <c r="U592" s="74"/>
      <c r="V592" s="74"/>
      <c r="W592" s="74"/>
      <c r="X592" s="74"/>
      <c r="Y592" s="74"/>
      <c r="Z592" s="74"/>
      <c r="AA592" s="74"/>
      <c r="AB592" s="74"/>
      <c r="AC592" s="74"/>
      <c r="AD592" s="74"/>
      <c r="AE592" s="74"/>
    </row>
    <row r="593" spans="1:31">
      <c r="A593" s="74"/>
      <c r="B593" s="74"/>
      <c r="C593" s="74"/>
      <c r="D593" s="74"/>
      <c r="E593" s="74"/>
      <c r="F593" s="74"/>
      <c r="G593" s="74"/>
      <c r="H593" s="85"/>
      <c r="I593" s="74"/>
      <c r="J593" s="74"/>
      <c r="K593" s="74"/>
      <c r="L593" s="74"/>
      <c r="M593" s="74"/>
      <c r="N593" s="74"/>
      <c r="O593" s="74"/>
      <c r="P593" s="74"/>
      <c r="Q593" s="74"/>
      <c r="R593" s="74"/>
      <c r="S593" s="74"/>
      <c r="T593" s="74"/>
      <c r="U593" s="74"/>
      <c r="V593" s="74"/>
      <c r="W593" s="74"/>
      <c r="X593" s="74"/>
      <c r="Y593" s="74"/>
      <c r="Z593" s="74"/>
      <c r="AA593" s="74"/>
      <c r="AB593" s="74"/>
      <c r="AC593" s="74"/>
      <c r="AD593" s="74"/>
      <c r="AE593" s="74"/>
    </row>
    <row r="594" spans="1:31">
      <c r="A594" s="74"/>
      <c r="B594" s="74"/>
      <c r="C594" s="74"/>
      <c r="D594" s="74"/>
      <c r="E594" s="74"/>
      <c r="F594" s="74"/>
      <c r="G594" s="74"/>
      <c r="H594" s="85"/>
      <c r="I594" s="74"/>
      <c r="J594" s="74"/>
      <c r="K594" s="74"/>
      <c r="L594" s="74"/>
      <c r="M594" s="74"/>
      <c r="N594" s="74"/>
      <c r="O594" s="74"/>
      <c r="P594" s="74"/>
      <c r="Q594" s="74"/>
      <c r="R594" s="74"/>
      <c r="S594" s="74"/>
      <c r="T594" s="74"/>
      <c r="U594" s="74"/>
      <c r="V594" s="74"/>
      <c r="W594" s="74"/>
      <c r="X594" s="74"/>
      <c r="Y594" s="74"/>
      <c r="Z594" s="74"/>
      <c r="AA594" s="74"/>
      <c r="AB594" s="74"/>
      <c r="AC594" s="74"/>
      <c r="AD594" s="74"/>
      <c r="AE594" s="74"/>
    </row>
    <row r="595" spans="1:31">
      <c r="A595" s="74"/>
      <c r="B595" s="74"/>
      <c r="C595" s="74"/>
      <c r="D595" s="74"/>
      <c r="E595" s="74"/>
      <c r="F595" s="74"/>
      <c r="G595" s="74"/>
      <c r="H595" s="85"/>
      <c r="I595" s="74"/>
      <c r="J595" s="74"/>
      <c r="K595" s="74"/>
      <c r="L595" s="74"/>
      <c r="M595" s="74"/>
      <c r="N595" s="74"/>
      <c r="O595" s="74"/>
      <c r="P595" s="74"/>
      <c r="Q595" s="74"/>
      <c r="R595" s="74"/>
      <c r="S595" s="74"/>
      <c r="T595" s="74"/>
      <c r="U595" s="74"/>
      <c r="V595" s="74"/>
      <c r="W595" s="74"/>
      <c r="X595" s="74"/>
      <c r="Y595" s="74"/>
      <c r="Z595" s="74"/>
      <c r="AA595" s="74"/>
      <c r="AB595" s="74"/>
      <c r="AC595" s="74"/>
      <c r="AD595" s="74"/>
      <c r="AE595" s="74"/>
    </row>
    <row r="596" spans="1:31">
      <c r="A596" s="74"/>
      <c r="B596" s="74"/>
      <c r="C596" s="74"/>
      <c r="D596" s="74"/>
      <c r="E596" s="74"/>
      <c r="F596" s="74"/>
      <c r="G596" s="74"/>
      <c r="H596" s="85"/>
      <c r="I596" s="74"/>
      <c r="J596" s="74"/>
      <c r="K596" s="74"/>
      <c r="L596" s="74"/>
      <c r="M596" s="74"/>
      <c r="N596" s="74"/>
      <c r="O596" s="74"/>
      <c r="P596" s="74"/>
      <c r="Q596" s="74"/>
      <c r="R596" s="74"/>
      <c r="S596" s="74"/>
      <c r="T596" s="74"/>
      <c r="U596" s="74"/>
      <c r="V596" s="74"/>
      <c r="W596" s="74"/>
      <c r="X596" s="74"/>
      <c r="Y596" s="74"/>
      <c r="Z596" s="74"/>
      <c r="AA596" s="74"/>
      <c r="AB596" s="74"/>
      <c r="AC596" s="74"/>
      <c r="AD596" s="74"/>
      <c r="AE596" s="74"/>
    </row>
    <row r="597" spans="1:31">
      <c r="A597" s="74"/>
      <c r="B597" s="74"/>
      <c r="C597" s="74"/>
      <c r="D597" s="74"/>
      <c r="E597" s="74"/>
      <c r="F597" s="74"/>
      <c r="G597" s="74"/>
      <c r="H597" s="85"/>
      <c r="I597" s="74"/>
      <c r="J597" s="74"/>
      <c r="K597" s="74"/>
      <c r="L597" s="74"/>
      <c r="M597" s="74"/>
      <c r="N597" s="74"/>
      <c r="O597" s="74"/>
      <c r="P597" s="74"/>
      <c r="Q597" s="74"/>
      <c r="R597" s="74"/>
      <c r="S597" s="74"/>
      <c r="T597" s="74"/>
      <c r="U597" s="74"/>
      <c r="V597" s="74"/>
      <c r="W597" s="74"/>
      <c r="X597" s="74"/>
      <c r="Y597" s="74"/>
      <c r="Z597" s="74"/>
      <c r="AA597" s="74"/>
      <c r="AB597" s="74"/>
      <c r="AC597" s="74"/>
      <c r="AD597" s="74"/>
      <c r="AE597" s="74"/>
    </row>
    <row r="598" spans="1:31">
      <c r="A598" s="74"/>
      <c r="B598" s="74"/>
      <c r="C598" s="74"/>
      <c r="D598" s="74"/>
      <c r="E598" s="74"/>
      <c r="F598" s="74"/>
      <c r="G598" s="74"/>
      <c r="H598" s="85"/>
      <c r="I598" s="74"/>
      <c r="J598" s="74"/>
      <c r="K598" s="74"/>
      <c r="L598" s="74"/>
      <c r="M598" s="74"/>
      <c r="N598" s="74"/>
      <c r="O598" s="74"/>
      <c r="P598" s="74"/>
      <c r="Q598" s="74"/>
      <c r="R598" s="74"/>
      <c r="S598" s="74"/>
      <c r="T598" s="74"/>
      <c r="U598" s="74"/>
      <c r="V598" s="74"/>
      <c r="W598" s="74"/>
      <c r="X598" s="74"/>
      <c r="Y598" s="74"/>
      <c r="Z598" s="74"/>
      <c r="AA598" s="74"/>
      <c r="AB598" s="74"/>
      <c r="AC598" s="74"/>
      <c r="AD598" s="74"/>
      <c r="AE598" s="74"/>
    </row>
    <row r="599" spans="1:31">
      <c r="A599" s="74"/>
      <c r="B599" s="74"/>
      <c r="C599" s="74"/>
      <c r="D599" s="74"/>
      <c r="E599" s="74"/>
      <c r="F599" s="74"/>
      <c r="G599" s="74"/>
      <c r="H599" s="85"/>
      <c r="I599" s="74"/>
      <c r="J599" s="74"/>
      <c r="K599" s="74"/>
      <c r="L599" s="74"/>
      <c r="M599" s="74"/>
      <c r="N599" s="74"/>
      <c r="O599" s="74"/>
      <c r="P599" s="74"/>
      <c r="Q599" s="74"/>
      <c r="R599" s="74"/>
      <c r="S599" s="74"/>
      <c r="T599" s="74"/>
      <c r="U599" s="74"/>
      <c r="V599" s="74"/>
      <c r="W599" s="74"/>
      <c r="X599" s="74"/>
      <c r="Y599" s="74"/>
      <c r="Z599" s="74"/>
      <c r="AA599" s="74"/>
      <c r="AB599" s="74"/>
      <c r="AC599" s="74"/>
      <c r="AD599" s="74"/>
      <c r="AE599" s="74"/>
    </row>
    <row r="600" spans="1:31">
      <c r="A600" s="74"/>
      <c r="B600" s="74"/>
      <c r="C600" s="74"/>
      <c r="D600" s="74"/>
      <c r="E600" s="74"/>
      <c r="F600" s="74"/>
      <c r="G600" s="74"/>
      <c r="H600" s="85"/>
      <c r="I600" s="74"/>
      <c r="J600" s="74"/>
      <c r="K600" s="74"/>
      <c r="L600" s="74"/>
      <c r="M600" s="74"/>
      <c r="N600" s="74"/>
      <c r="O600" s="74"/>
      <c r="P600" s="74"/>
      <c r="Q600" s="74"/>
      <c r="R600" s="74"/>
      <c r="S600" s="74"/>
      <c r="T600" s="74"/>
      <c r="U600" s="74"/>
      <c r="V600" s="74"/>
      <c r="W600" s="74"/>
      <c r="X600" s="74"/>
      <c r="Y600" s="74"/>
      <c r="Z600" s="74"/>
      <c r="AA600" s="74"/>
      <c r="AB600" s="74"/>
      <c r="AC600" s="74"/>
      <c r="AD600" s="74"/>
      <c r="AE600" s="74"/>
    </row>
    <row r="601" spans="1:31">
      <c r="A601" s="74"/>
      <c r="B601" s="74"/>
      <c r="C601" s="74"/>
      <c r="D601" s="74"/>
      <c r="E601" s="74"/>
      <c r="F601" s="74"/>
      <c r="G601" s="74"/>
      <c r="H601" s="85"/>
      <c r="I601" s="74"/>
      <c r="J601" s="74"/>
      <c r="K601" s="74"/>
      <c r="L601" s="74"/>
      <c r="M601" s="74"/>
      <c r="N601" s="74"/>
      <c r="O601" s="74"/>
      <c r="P601" s="74"/>
      <c r="Q601" s="74"/>
      <c r="R601" s="74"/>
      <c r="S601" s="74"/>
      <c r="T601" s="74"/>
      <c r="U601" s="74"/>
      <c r="V601" s="74"/>
      <c r="W601" s="74"/>
      <c r="X601" s="74"/>
      <c r="Y601" s="74"/>
      <c r="Z601" s="74"/>
      <c r="AA601" s="74"/>
      <c r="AB601" s="74"/>
      <c r="AC601" s="74"/>
      <c r="AD601" s="74"/>
      <c r="AE601" s="74"/>
    </row>
    <row r="602" spans="1:31">
      <c r="A602" s="74"/>
      <c r="B602" s="74"/>
      <c r="C602" s="74"/>
      <c r="D602" s="74"/>
      <c r="E602" s="74"/>
      <c r="F602" s="74"/>
      <c r="G602" s="74"/>
      <c r="H602" s="85"/>
      <c r="I602" s="74"/>
      <c r="J602" s="74"/>
      <c r="K602" s="74"/>
      <c r="L602" s="74"/>
      <c r="M602" s="74"/>
      <c r="N602" s="74"/>
      <c r="O602" s="74"/>
      <c r="P602" s="74"/>
      <c r="Q602" s="74"/>
      <c r="R602" s="74"/>
      <c r="S602" s="74"/>
      <c r="T602" s="74"/>
      <c r="U602" s="74"/>
      <c r="V602" s="74"/>
      <c r="W602" s="74"/>
      <c r="X602" s="74"/>
      <c r="Y602" s="74"/>
      <c r="Z602" s="74"/>
      <c r="AA602" s="74"/>
      <c r="AB602" s="74"/>
      <c r="AC602" s="74"/>
      <c r="AD602" s="74"/>
      <c r="AE602" s="74"/>
    </row>
    <row r="603" spans="1:31">
      <c r="A603" s="74"/>
      <c r="B603" s="74"/>
      <c r="C603" s="74"/>
      <c r="D603" s="74"/>
      <c r="E603" s="74"/>
      <c r="F603" s="74"/>
      <c r="G603" s="74"/>
      <c r="H603" s="85"/>
      <c r="I603" s="74"/>
      <c r="J603" s="74"/>
      <c r="K603" s="74"/>
      <c r="L603" s="74"/>
      <c r="M603" s="74"/>
      <c r="N603" s="74"/>
      <c r="O603" s="74"/>
      <c r="P603" s="74"/>
      <c r="Q603" s="74"/>
      <c r="R603" s="74"/>
      <c r="S603" s="74"/>
      <c r="T603" s="74"/>
      <c r="U603" s="74"/>
      <c r="V603" s="74"/>
      <c r="W603" s="74"/>
      <c r="X603" s="74"/>
      <c r="Y603" s="74"/>
      <c r="Z603" s="74"/>
      <c r="AA603" s="74"/>
      <c r="AB603" s="74"/>
      <c r="AC603" s="74"/>
      <c r="AD603" s="74"/>
      <c r="AE603" s="74"/>
    </row>
    <row r="604" spans="1:31">
      <c r="A604" s="74"/>
      <c r="B604" s="74"/>
      <c r="C604" s="74"/>
      <c r="D604" s="74"/>
      <c r="E604" s="74"/>
      <c r="F604" s="74"/>
      <c r="G604" s="74"/>
      <c r="H604" s="85"/>
      <c r="I604" s="74"/>
      <c r="J604" s="74"/>
      <c r="K604" s="74"/>
      <c r="L604" s="74"/>
      <c r="M604" s="74"/>
      <c r="N604" s="74"/>
      <c r="O604" s="74"/>
      <c r="P604" s="74"/>
      <c r="Q604" s="74"/>
      <c r="R604" s="74"/>
      <c r="S604" s="74"/>
      <c r="T604" s="74"/>
      <c r="U604" s="74"/>
      <c r="V604" s="74"/>
      <c r="W604" s="74"/>
      <c r="X604" s="74"/>
      <c r="Y604" s="74"/>
      <c r="Z604" s="74"/>
      <c r="AA604" s="74"/>
      <c r="AB604" s="74"/>
      <c r="AC604" s="74"/>
      <c r="AD604" s="74"/>
      <c r="AE604" s="74"/>
    </row>
    <row r="605" spans="1:31">
      <c r="A605" s="74"/>
      <c r="B605" s="74"/>
      <c r="C605" s="74"/>
      <c r="D605" s="74"/>
      <c r="E605" s="74"/>
      <c r="F605" s="74"/>
      <c r="G605" s="74"/>
      <c r="H605" s="85"/>
      <c r="I605" s="74"/>
      <c r="J605" s="74"/>
      <c r="K605" s="74"/>
      <c r="L605" s="74"/>
      <c r="M605" s="74"/>
      <c r="N605" s="74"/>
      <c r="O605" s="74"/>
      <c r="P605" s="74"/>
      <c r="Q605" s="74"/>
      <c r="R605" s="74"/>
      <c r="S605" s="74"/>
      <c r="T605" s="74"/>
      <c r="U605" s="74"/>
      <c r="V605" s="74"/>
      <c r="W605" s="74"/>
      <c r="X605" s="74"/>
      <c r="Y605" s="74"/>
      <c r="Z605" s="74"/>
      <c r="AA605" s="74"/>
      <c r="AB605" s="74"/>
      <c r="AC605" s="74"/>
      <c r="AD605" s="74"/>
      <c r="AE605" s="74"/>
    </row>
    <row r="606" spans="1:31">
      <c r="A606" s="74"/>
      <c r="B606" s="74"/>
      <c r="C606" s="74"/>
      <c r="D606" s="74"/>
      <c r="E606" s="74"/>
      <c r="F606" s="74"/>
      <c r="G606" s="74"/>
      <c r="H606" s="85"/>
      <c r="I606" s="74"/>
      <c r="J606" s="74"/>
      <c r="K606" s="74"/>
      <c r="L606" s="74"/>
      <c r="M606" s="74"/>
      <c r="N606" s="74"/>
      <c r="O606" s="74"/>
      <c r="P606" s="74"/>
      <c r="Q606" s="74"/>
      <c r="R606" s="74"/>
      <c r="S606" s="74"/>
      <c r="T606" s="74"/>
      <c r="U606" s="74"/>
      <c r="V606" s="74"/>
      <c r="W606" s="74"/>
      <c r="X606" s="74"/>
      <c r="Y606" s="74"/>
      <c r="Z606" s="74"/>
      <c r="AA606" s="74"/>
      <c r="AB606" s="74"/>
      <c r="AC606" s="74"/>
      <c r="AD606" s="74"/>
      <c r="AE606" s="74"/>
    </row>
    <row r="607" spans="1:31">
      <c r="A607" s="74"/>
      <c r="B607" s="74"/>
      <c r="C607" s="74"/>
      <c r="D607" s="74"/>
      <c r="E607" s="74"/>
      <c r="F607" s="74"/>
      <c r="G607" s="74"/>
      <c r="H607" s="85"/>
      <c r="I607" s="74"/>
      <c r="J607" s="74"/>
      <c r="K607" s="74"/>
      <c r="L607" s="74"/>
      <c r="M607" s="74"/>
      <c r="N607" s="74"/>
      <c r="O607" s="74"/>
      <c r="P607" s="74"/>
      <c r="Q607" s="74"/>
      <c r="R607" s="74"/>
      <c r="S607" s="74"/>
      <c r="T607" s="74"/>
      <c r="U607" s="74"/>
      <c r="V607" s="74"/>
      <c r="W607" s="74"/>
      <c r="X607" s="74"/>
      <c r="Y607" s="74"/>
      <c r="Z607" s="74"/>
      <c r="AA607" s="74"/>
      <c r="AB607" s="74"/>
      <c r="AC607" s="74"/>
      <c r="AD607" s="74"/>
      <c r="AE607" s="74"/>
    </row>
    <row r="608" spans="1:31">
      <c r="A608" s="74"/>
      <c r="B608" s="74"/>
      <c r="C608" s="74"/>
      <c r="D608" s="74"/>
      <c r="E608" s="74"/>
      <c r="F608" s="74"/>
      <c r="G608" s="74"/>
      <c r="H608" s="85"/>
      <c r="I608" s="74"/>
      <c r="J608" s="74"/>
      <c r="K608" s="74"/>
      <c r="L608" s="74"/>
      <c r="M608" s="74"/>
      <c r="N608" s="74"/>
      <c r="O608" s="74"/>
      <c r="P608" s="74"/>
      <c r="Q608" s="74"/>
      <c r="R608" s="74"/>
      <c r="S608" s="74"/>
      <c r="T608" s="74"/>
      <c r="U608" s="74"/>
      <c r="V608" s="74"/>
      <c r="W608" s="74"/>
      <c r="X608" s="74"/>
      <c r="Y608" s="74"/>
      <c r="Z608" s="74"/>
      <c r="AA608" s="74"/>
      <c r="AB608" s="74"/>
      <c r="AC608" s="74"/>
      <c r="AD608" s="74"/>
      <c r="AE608" s="74"/>
    </row>
    <row r="609" spans="1:31">
      <c r="A609" s="74"/>
      <c r="B609" s="74"/>
      <c r="C609" s="74"/>
      <c r="D609" s="74"/>
      <c r="E609" s="74"/>
      <c r="F609" s="74"/>
      <c r="G609" s="74"/>
      <c r="H609" s="85"/>
      <c r="I609" s="74"/>
      <c r="J609" s="74"/>
      <c r="K609" s="74"/>
      <c r="L609" s="74"/>
      <c r="M609" s="74"/>
      <c r="N609" s="74"/>
      <c r="O609" s="74"/>
      <c r="P609" s="74"/>
      <c r="Q609" s="74"/>
      <c r="R609" s="74"/>
      <c r="S609" s="74"/>
      <c r="T609" s="74"/>
      <c r="U609" s="74"/>
      <c r="V609" s="74"/>
      <c r="W609" s="74"/>
      <c r="X609" s="74"/>
      <c r="Y609" s="74"/>
      <c r="Z609" s="74"/>
      <c r="AA609" s="74"/>
      <c r="AB609" s="74"/>
      <c r="AC609" s="74"/>
      <c r="AD609" s="74"/>
      <c r="AE609" s="74"/>
    </row>
    <row r="610" spans="1:31">
      <c r="A610" s="74"/>
      <c r="B610" s="74"/>
      <c r="C610" s="74"/>
      <c r="D610" s="74"/>
      <c r="E610" s="74"/>
      <c r="F610" s="74"/>
      <c r="G610" s="74"/>
      <c r="H610" s="85"/>
      <c r="I610" s="74"/>
      <c r="J610" s="74"/>
      <c r="K610" s="74"/>
      <c r="L610" s="74"/>
      <c r="M610" s="74"/>
      <c r="N610" s="74"/>
      <c r="O610" s="74"/>
      <c r="P610" s="74"/>
      <c r="Q610" s="74"/>
      <c r="R610" s="74"/>
      <c r="S610" s="74"/>
      <c r="T610" s="74"/>
      <c r="U610" s="74"/>
      <c r="V610" s="74"/>
      <c r="W610" s="74"/>
      <c r="X610" s="74"/>
      <c r="Y610" s="74"/>
      <c r="Z610" s="74"/>
      <c r="AA610" s="74"/>
      <c r="AB610" s="74"/>
      <c r="AC610" s="74"/>
      <c r="AD610" s="74"/>
      <c r="AE610" s="74"/>
    </row>
    <row r="611" spans="1:31">
      <c r="A611" s="74"/>
      <c r="B611" s="74"/>
      <c r="C611" s="74"/>
      <c r="D611" s="74"/>
      <c r="E611" s="74"/>
      <c r="F611" s="74"/>
      <c r="G611" s="74"/>
      <c r="H611" s="85"/>
      <c r="I611" s="74"/>
      <c r="J611" s="74"/>
      <c r="K611" s="74"/>
      <c r="L611" s="74"/>
      <c r="M611" s="74"/>
      <c r="N611" s="74"/>
      <c r="O611" s="74"/>
      <c r="P611" s="74"/>
      <c r="Q611" s="74"/>
      <c r="R611" s="74"/>
      <c r="S611" s="74"/>
      <c r="T611" s="74"/>
      <c r="U611" s="74"/>
      <c r="V611" s="74"/>
      <c r="W611" s="74"/>
      <c r="X611" s="74"/>
      <c r="Y611" s="74"/>
      <c r="Z611" s="74"/>
      <c r="AA611" s="74"/>
      <c r="AB611" s="74"/>
      <c r="AC611" s="74"/>
      <c r="AD611" s="74"/>
      <c r="AE611" s="74"/>
    </row>
    <row r="612" spans="1:31">
      <c r="A612" s="74"/>
      <c r="B612" s="74"/>
      <c r="C612" s="74"/>
      <c r="D612" s="74"/>
      <c r="E612" s="74"/>
      <c r="F612" s="74"/>
      <c r="G612" s="74"/>
      <c r="H612" s="85"/>
      <c r="I612" s="74"/>
      <c r="J612" s="74"/>
      <c r="K612" s="74"/>
      <c r="L612" s="74"/>
      <c r="M612" s="74"/>
      <c r="N612" s="74"/>
      <c r="O612" s="74"/>
      <c r="P612" s="74"/>
      <c r="Q612" s="74"/>
      <c r="R612" s="74"/>
      <c r="S612" s="74"/>
      <c r="T612" s="74"/>
      <c r="U612" s="74"/>
      <c r="V612" s="74"/>
      <c r="W612" s="74"/>
      <c r="X612" s="74"/>
      <c r="Y612" s="74"/>
      <c r="Z612" s="74"/>
      <c r="AA612" s="74"/>
      <c r="AB612" s="74"/>
      <c r="AC612" s="74"/>
      <c r="AD612" s="74"/>
      <c r="AE612" s="74"/>
    </row>
    <row r="613" spans="1:31">
      <c r="A613" s="74"/>
      <c r="B613" s="74"/>
      <c r="C613" s="74"/>
      <c r="D613" s="74"/>
      <c r="E613" s="74"/>
      <c r="F613" s="74"/>
      <c r="G613" s="74"/>
      <c r="H613" s="85"/>
      <c r="I613" s="74"/>
      <c r="J613" s="74"/>
      <c r="K613" s="74"/>
      <c r="L613" s="74"/>
      <c r="M613" s="74"/>
      <c r="N613" s="74"/>
      <c r="O613" s="74"/>
      <c r="P613" s="74"/>
      <c r="Q613" s="74"/>
      <c r="R613" s="74"/>
      <c r="S613" s="74"/>
      <c r="T613" s="74"/>
      <c r="U613" s="74"/>
      <c r="V613" s="74"/>
      <c r="W613" s="74"/>
      <c r="X613" s="74"/>
      <c r="Y613" s="74"/>
      <c r="Z613" s="74"/>
      <c r="AA613" s="74"/>
      <c r="AB613" s="74"/>
      <c r="AC613" s="74"/>
      <c r="AD613" s="74"/>
      <c r="AE613" s="74"/>
    </row>
    <row r="614" spans="1:31">
      <c r="A614" s="74"/>
      <c r="B614" s="74"/>
      <c r="C614" s="74"/>
      <c r="D614" s="74"/>
      <c r="E614" s="74"/>
      <c r="F614" s="74"/>
      <c r="G614" s="74"/>
      <c r="H614" s="85"/>
      <c r="I614" s="74"/>
      <c r="J614" s="74"/>
      <c r="K614" s="74"/>
      <c r="L614" s="74"/>
      <c r="M614" s="74"/>
      <c r="N614" s="74"/>
      <c r="O614" s="74"/>
      <c r="P614" s="74"/>
      <c r="Q614" s="74"/>
      <c r="R614" s="74"/>
      <c r="S614" s="74"/>
      <c r="T614" s="74"/>
      <c r="U614" s="74"/>
      <c r="V614" s="74"/>
      <c r="W614" s="74"/>
      <c r="X614" s="74"/>
      <c r="Y614" s="74"/>
      <c r="Z614" s="74"/>
      <c r="AA614" s="74"/>
      <c r="AB614" s="74"/>
      <c r="AC614" s="74"/>
      <c r="AD614" s="74"/>
      <c r="AE614" s="74"/>
    </row>
    <row r="615" spans="1:31">
      <c r="A615" s="74"/>
      <c r="B615" s="74"/>
      <c r="C615" s="74"/>
      <c r="D615" s="74"/>
      <c r="E615" s="74"/>
      <c r="F615" s="74"/>
      <c r="G615" s="74"/>
      <c r="H615" s="85"/>
      <c r="I615" s="74"/>
      <c r="J615" s="74"/>
      <c r="K615" s="74"/>
      <c r="L615" s="74"/>
      <c r="M615" s="74"/>
      <c r="N615" s="74"/>
      <c r="O615" s="74"/>
      <c r="P615" s="74"/>
      <c r="Q615" s="74"/>
      <c r="R615" s="74"/>
      <c r="S615" s="74"/>
      <c r="T615" s="74"/>
      <c r="U615" s="74"/>
      <c r="V615" s="74"/>
      <c r="W615" s="74"/>
      <c r="X615" s="74"/>
      <c r="Y615" s="74"/>
      <c r="Z615" s="74"/>
      <c r="AA615" s="74"/>
      <c r="AB615" s="74"/>
      <c r="AC615" s="74"/>
      <c r="AD615" s="74"/>
      <c r="AE615" s="74"/>
    </row>
    <row r="616" spans="1:31">
      <c r="A616" s="74"/>
      <c r="B616" s="74"/>
      <c r="C616" s="74"/>
      <c r="D616" s="74"/>
      <c r="E616" s="74"/>
      <c r="F616" s="74"/>
      <c r="G616" s="74"/>
      <c r="H616" s="85"/>
      <c r="I616" s="74"/>
      <c r="J616" s="74"/>
      <c r="K616" s="74"/>
      <c r="L616" s="74"/>
      <c r="M616" s="74"/>
      <c r="N616" s="74"/>
      <c r="O616" s="74"/>
      <c r="P616" s="74"/>
      <c r="Q616" s="74"/>
      <c r="R616" s="74"/>
      <c r="S616" s="74"/>
      <c r="T616" s="74"/>
      <c r="U616" s="74"/>
      <c r="V616" s="74"/>
      <c r="W616" s="74"/>
      <c r="X616" s="74"/>
      <c r="Y616" s="74"/>
      <c r="Z616" s="74"/>
      <c r="AA616" s="74"/>
      <c r="AB616" s="74"/>
      <c r="AC616" s="74"/>
      <c r="AD616" s="74"/>
      <c r="AE616" s="74"/>
    </row>
    <row r="617" spans="1:31">
      <c r="A617" s="74"/>
      <c r="B617" s="74"/>
      <c r="C617" s="74"/>
      <c r="D617" s="74"/>
      <c r="E617" s="74"/>
      <c r="F617" s="74"/>
      <c r="G617" s="74"/>
      <c r="H617" s="85"/>
      <c r="I617" s="74"/>
      <c r="J617" s="74"/>
      <c r="K617" s="74"/>
      <c r="L617" s="74"/>
      <c r="M617" s="74"/>
      <c r="N617" s="74"/>
      <c r="O617" s="74"/>
      <c r="P617" s="74"/>
      <c r="Q617" s="74"/>
      <c r="R617" s="74"/>
      <c r="S617" s="74"/>
      <c r="T617" s="74"/>
      <c r="U617" s="74"/>
      <c r="V617" s="74"/>
      <c r="W617" s="74"/>
      <c r="X617" s="74"/>
      <c r="Y617" s="74"/>
      <c r="Z617" s="74"/>
      <c r="AA617" s="74"/>
      <c r="AB617" s="74"/>
      <c r="AC617" s="74"/>
      <c r="AD617" s="74"/>
      <c r="AE617" s="74"/>
    </row>
    <row r="618" spans="1:31">
      <c r="A618" s="74"/>
      <c r="B618" s="74"/>
      <c r="C618" s="74"/>
      <c r="D618" s="74"/>
      <c r="E618" s="74"/>
      <c r="F618" s="74"/>
      <c r="G618" s="74"/>
      <c r="H618" s="85"/>
      <c r="I618" s="74"/>
      <c r="J618" s="74"/>
      <c r="K618" s="74"/>
      <c r="L618" s="74"/>
      <c r="M618" s="74"/>
      <c r="N618" s="74"/>
      <c r="O618" s="74"/>
      <c r="P618" s="74"/>
      <c r="Q618" s="74"/>
      <c r="R618" s="74"/>
      <c r="S618" s="74"/>
      <c r="T618" s="74"/>
      <c r="U618" s="74"/>
      <c r="V618" s="74"/>
      <c r="W618" s="74"/>
      <c r="X618" s="74"/>
      <c r="Y618" s="74"/>
      <c r="Z618" s="74"/>
      <c r="AA618" s="74"/>
      <c r="AB618" s="74"/>
      <c r="AC618" s="74"/>
      <c r="AD618" s="74"/>
      <c r="AE618" s="74"/>
    </row>
    <row r="619" spans="1:31">
      <c r="A619" s="74"/>
      <c r="B619" s="74"/>
      <c r="C619" s="74"/>
      <c r="D619" s="74"/>
      <c r="E619" s="74"/>
      <c r="F619" s="74"/>
      <c r="G619" s="74"/>
      <c r="H619" s="85"/>
      <c r="I619" s="74"/>
      <c r="J619" s="74"/>
      <c r="K619" s="74"/>
      <c r="L619" s="74"/>
      <c r="M619" s="74"/>
      <c r="N619" s="74"/>
      <c r="O619" s="74"/>
      <c r="P619" s="74"/>
      <c r="Q619" s="74"/>
      <c r="R619" s="74"/>
      <c r="S619" s="74"/>
      <c r="T619" s="74"/>
      <c r="U619" s="74"/>
      <c r="V619" s="74"/>
      <c r="W619" s="74"/>
      <c r="X619" s="74"/>
      <c r="Y619" s="74"/>
      <c r="Z619" s="74"/>
      <c r="AA619" s="74"/>
      <c r="AB619" s="74"/>
      <c r="AC619" s="74"/>
      <c r="AD619" s="74"/>
      <c r="AE619" s="74"/>
    </row>
    <row r="620" spans="1:31">
      <c r="A620" s="74"/>
      <c r="B620" s="74"/>
      <c r="C620" s="74"/>
      <c r="D620" s="74"/>
      <c r="E620" s="74"/>
      <c r="F620" s="74"/>
      <c r="G620" s="74"/>
      <c r="H620" s="85"/>
      <c r="I620" s="74"/>
      <c r="J620" s="74"/>
      <c r="K620" s="74"/>
      <c r="L620" s="74"/>
      <c r="M620" s="74"/>
      <c r="N620" s="74"/>
      <c r="O620" s="74"/>
      <c r="P620" s="74"/>
      <c r="Q620" s="74"/>
      <c r="R620" s="74"/>
      <c r="S620" s="74"/>
      <c r="T620" s="74"/>
      <c r="U620" s="74"/>
      <c r="V620" s="74"/>
      <c r="W620" s="74"/>
      <c r="X620" s="74"/>
      <c r="Y620" s="74"/>
      <c r="Z620" s="74"/>
      <c r="AA620" s="74"/>
      <c r="AB620" s="74"/>
      <c r="AC620" s="74"/>
      <c r="AD620" s="74"/>
      <c r="AE620" s="74"/>
    </row>
    <row r="621" spans="1:31">
      <c r="A621" s="74"/>
      <c r="B621" s="74"/>
      <c r="C621" s="74"/>
      <c r="D621" s="74"/>
      <c r="E621" s="74"/>
      <c r="F621" s="74"/>
      <c r="G621" s="74"/>
      <c r="H621" s="85"/>
      <c r="I621" s="74"/>
      <c r="J621" s="74"/>
      <c r="K621" s="74"/>
      <c r="L621" s="74"/>
      <c r="M621" s="74"/>
      <c r="N621" s="74"/>
      <c r="O621" s="74"/>
      <c r="P621" s="74"/>
      <c r="Q621" s="74"/>
      <c r="R621" s="74"/>
      <c r="S621" s="74"/>
      <c r="T621" s="74"/>
      <c r="U621" s="74"/>
      <c r="V621" s="74"/>
      <c r="W621" s="74"/>
      <c r="X621" s="74"/>
      <c r="Y621" s="74"/>
      <c r="Z621" s="74"/>
      <c r="AA621" s="74"/>
      <c r="AB621" s="74"/>
      <c r="AC621" s="74"/>
      <c r="AD621" s="74"/>
      <c r="AE621" s="74"/>
    </row>
    <row r="622" spans="1:31">
      <c r="A622" s="74"/>
      <c r="B622" s="74"/>
      <c r="C622" s="74"/>
      <c r="D622" s="74"/>
      <c r="E622" s="74"/>
      <c r="F622" s="74"/>
      <c r="G622" s="74"/>
      <c r="H622" s="85"/>
      <c r="I622" s="74"/>
      <c r="J622" s="74"/>
      <c r="K622" s="74"/>
      <c r="L622" s="74"/>
      <c r="M622" s="74"/>
      <c r="N622" s="74"/>
      <c r="O622" s="74"/>
      <c r="P622" s="74"/>
      <c r="Q622" s="74"/>
      <c r="R622" s="74"/>
      <c r="S622" s="74"/>
      <c r="T622" s="74"/>
      <c r="U622" s="74"/>
      <c r="V622" s="74"/>
      <c r="W622" s="74"/>
      <c r="X622" s="74"/>
      <c r="Y622" s="74"/>
      <c r="Z622" s="74"/>
      <c r="AA622" s="74"/>
      <c r="AB622" s="74"/>
      <c r="AC622" s="74"/>
      <c r="AD622" s="74"/>
      <c r="AE622" s="74"/>
    </row>
    <row r="623" spans="1:31">
      <c r="A623" s="74"/>
      <c r="B623" s="74"/>
      <c r="C623" s="74"/>
      <c r="D623" s="74"/>
      <c r="E623" s="74"/>
      <c r="F623" s="74"/>
      <c r="G623" s="74"/>
      <c r="H623" s="85"/>
      <c r="I623" s="74"/>
      <c r="J623" s="74"/>
      <c r="K623" s="74"/>
      <c r="L623" s="74"/>
      <c r="M623" s="74"/>
      <c r="N623" s="74"/>
      <c r="O623" s="74"/>
      <c r="P623" s="74"/>
      <c r="Q623" s="74"/>
      <c r="R623" s="74"/>
      <c r="S623" s="74"/>
      <c r="T623" s="74"/>
      <c r="U623" s="74"/>
      <c r="V623" s="74"/>
      <c r="W623" s="74"/>
      <c r="X623" s="74"/>
      <c r="Y623" s="74"/>
      <c r="Z623" s="74"/>
      <c r="AA623" s="74"/>
      <c r="AB623" s="74"/>
      <c r="AC623" s="74"/>
      <c r="AD623" s="74"/>
      <c r="AE623" s="74"/>
    </row>
    <row r="624" spans="1:31">
      <c r="A624" s="74"/>
      <c r="B624" s="74"/>
      <c r="C624" s="74"/>
      <c r="D624" s="74"/>
      <c r="E624" s="74"/>
      <c r="F624" s="74"/>
      <c r="G624" s="74"/>
      <c r="H624" s="85"/>
      <c r="I624" s="74"/>
      <c r="J624" s="74"/>
      <c r="K624" s="74"/>
      <c r="L624" s="74"/>
      <c r="M624" s="74"/>
      <c r="N624" s="74"/>
      <c r="O624" s="74"/>
      <c r="P624" s="74"/>
      <c r="Q624" s="74"/>
      <c r="R624" s="74"/>
      <c r="S624" s="74"/>
      <c r="T624" s="74"/>
      <c r="U624" s="74"/>
      <c r="V624" s="74"/>
      <c r="W624" s="74"/>
      <c r="X624" s="74"/>
      <c r="Y624" s="74"/>
      <c r="Z624" s="74"/>
      <c r="AA624" s="74"/>
      <c r="AB624" s="74"/>
      <c r="AC624" s="74"/>
      <c r="AD624" s="74"/>
      <c r="AE624" s="74"/>
    </row>
    <row r="625" spans="1:31">
      <c r="A625" s="74"/>
      <c r="B625" s="74"/>
      <c r="C625" s="74"/>
      <c r="D625" s="74"/>
      <c r="E625" s="74"/>
      <c r="F625" s="74"/>
      <c r="G625" s="74"/>
      <c r="H625" s="85"/>
      <c r="I625" s="74"/>
      <c r="J625" s="74"/>
      <c r="K625" s="74"/>
      <c r="L625" s="74"/>
      <c r="M625" s="74"/>
      <c r="N625" s="74"/>
      <c r="O625" s="74"/>
      <c r="P625" s="74"/>
      <c r="Q625" s="74"/>
      <c r="R625" s="74"/>
      <c r="S625" s="74"/>
      <c r="T625" s="74"/>
      <c r="U625" s="74"/>
      <c r="V625" s="74"/>
      <c r="W625" s="74"/>
      <c r="X625" s="74"/>
      <c r="Y625" s="74"/>
      <c r="Z625" s="74"/>
      <c r="AA625" s="74"/>
      <c r="AB625" s="74"/>
      <c r="AC625" s="74"/>
      <c r="AD625" s="74"/>
      <c r="AE625" s="74"/>
    </row>
    <row r="626" spans="1:31">
      <c r="A626" s="74"/>
      <c r="B626" s="74"/>
      <c r="C626" s="74"/>
      <c r="D626" s="74"/>
      <c r="E626" s="74"/>
      <c r="F626" s="74"/>
      <c r="G626" s="74"/>
      <c r="H626" s="85"/>
      <c r="I626" s="74"/>
      <c r="J626" s="74"/>
      <c r="K626" s="74"/>
      <c r="L626" s="74"/>
      <c r="M626" s="74"/>
      <c r="N626" s="74"/>
      <c r="O626" s="74"/>
      <c r="P626" s="74"/>
      <c r="Q626" s="74"/>
      <c r="R626" s="74"/>
      <c r="S626" s="74"/>
      <c r="T626" s="74"/>
      <c r="U626" s="74"/>
      <c r="V626" s="74"/>
      <c r="W626" s="74"/>
      <c r="X626" s="74"/>
      <c r="Y626" s="74"/>
      <c r="Z626" s="74"/>
      <c r="AA626" s="74"/>
      <c r="AB626" s="74"/>
      <c r="AC626" s="74"/>
      <c r="AD626" s="74"/>
      <c r="AE626" s="74"/>
    </row>
    <row r="627" spans="1:31">
      <c r="A627" s="74"/>
      <c r="B627" s="74"/>
      <c r="C627" s="74"/>
      <c r="D627" s="74"/>
      <c r="E627" s="74"/>
      <c r="F627" s="74"/>
      <c r="G627" s="74"/>
      <c r="H627" s="85"/>
      <c r="I627" s="74"/>
      <c r="J627" s="74"/>
      <c r="K627" s="74"/>
      <c r="L627" s="74"/>
      <c r="M627" s="74"/>
      <c r="N627" s="74"/>
      <c r="O627" s="74"/>
      <c r="P627" s="74"/>
      <c r="Q627" s="74"/>
      <c r="R627" s="74"/>
      <c r="S627" s="74"/>
      <c r="T627" s="74"/>
      <c r="U627" s="74"/>
      <c r="V627" s="74"/>
      <c r="W627" s="74"/>
      <c r="X627" s="74"/>
      <c r="Y627" s="74"/>
      <c r="Z627" s="74"/>
      <c r="AA627" s="74"/>
      <c r="AB627" s="74"/>
      <c r="AC627" s="74"/>
      <c r="AD627" s="74"/>
      <c r="AE627" s="74"/>
    </row>
    <row r="628" spans="1:31">
      <c r="A628" s="74"/>
      <c r="B628" s="74"/>
      <c r="C628" s="74"/>
      <c r="D628" s="74"/>
      <c r="E628" s="74"/>
      <c r="F628" s="74"/>
      <c r="G628" s="74"/>
      <c r="H628" s="85"/>
      <c r="I628" s="74"/>
      <c r="J628" s="74"/>
      <c r="K628" s="74"/>
      <c r="L628" s="74"/>
      <c r="M628" s="74"/>
      <c r="N628" s="74"/>
      <c r="O628" s="74"/>
      <c r="P628" s="74"/>
      <c r="Q628" s="74"/>
      <c r="R628" s="74"/>
      <c r="S628" s="74"/>
      <c r="T628" s="74"/>
      <c r="U628" s="74"/>
      <c r="V628" s="74"/>
      <c r="W628" s="74"/>
      <c r="X628" s="74"/>
      <c r="Y628" s="74"/>
      <c r="Z628" s="74"/>
      <c r="AA628" s="74"/>
      <c r="AB628" s="74"/>
      <c r="AC628" s="74"/>
      <c r="AD628" s="74"/>
      <c r="AE628" s="74"/>
    </row>
    <row r="629" spans="1:31">
      <c r="A629" s="74"/>
      <c r="B629" s="74"/>
      <c r="C629" s="74"/>
      <c r="D629" s="74"/>
      <c r="E629" s="74"/>
      <c r="F629" s="74"/>
      <c r="G629" s="74"/>
      <c r="H629" s="85"/>
      <c r="I629" s="74"/>
      <c r="J629" s="74"/>
      <c r="K629" s="74"/>
      <c r="L629" s="74"/>
      <c r="M629" s="74"/>
      <c r="N629" s="74"/>
      <c r="O629" s="74"/>
      <c r="P629" s="74"/>
      <c r="Q629" s="74"/>
      <c r="R629" s="74"/>
      <c r="S629" s="74"/>
      <c r="T629" s="74"/>
      <c r="U629" s="74"/>
      <c r="V629" s="74"/>
      <c r="W629" s="74"/>
      <c r="X629" s="74"/>
      <c r="Y629" s="74"/>
      <c r="Z629" s="74"/>
      <c r="AA629" s="74"/>
      <c r="AB629" s="74"/>
      <c r="AC629" s="74"/>
      <c r="AD629" s="74"/>
      <c r="AE629" s="74"/>
    </row>
    <row r="630" spans="1:31">
      <c r="A630" s="74"/>
      <c r="B630" s="74"/>
      <c r="C630" s="74"/>
      <c r="D630" s="74"/>
      <c r="E630" s="74"/>
      <c r="F630" s="74"/>
      <c r="G630" s="74"/>
      <c r="H630" s="85"/>
      <c r="I630" s="74"/>
      <c r="J630" s="74"/>
      <c r="K630" s="74"/>
      <c r="L630" s="74"/>
      <c r="M630" s="74"/>
      <c r="N630" s="74"/>
      <c r="O630" s="74"/>
      <c r="P630" s="74"/>
      <c r="Q630" s="74"/>
      <c r="R630" s="74"/>
      <c r="S630" s="74"/>
      <c r="T630" s="74"/>
      <c r="U630" s="74"/>
      <c r="V630" s="74"/>
      <c r="W630" s="74"/>
      <c r="X630" s="74"/>
      <c r="Y630" s="74"/>
      <c r="Z630" s="74"/>
      <c r="AA630" s="74"/>
      <c r="AB630" s="74"/>
      <c r="AC630" s="74"/>
      <c r="AD630" s="74"/>
      <c r="AE630" s="74"/>
    </row>
    <row r="631" spans="1:31">
      <c r="A631" s="74"/>
      <c r="B631" s="74"/>
      <c r="C631" s="74"/>
      <c r="D631" s="74"/>
      <c r="E631" s="74"/>
      <c r="F631" s="74"/>
      <c r="G631" s="74"/>
      <c r="H631" s="85"/>
      <c r="I631" s="74"/>
      <c r="J631" s="74"/>
      <c r="K631" s="74"/>
      <c r="L631" s="74"/>
      <c r="M631" s="74"/>
      <c r="N631" s="74"/>
      <c r="O631" s="74"/>
      <c r="P631" s="74"/>
      <c r="Q631" s="74"/>
      <c r="R631" s="74"/>
      <c r="S631" s="74"/>
      <c r="T631" s="74"/>
      <c r="U631" s="74"/>
      <c r="V631" s="74"/>
      <c r="W631" s="74"/>
      <c r="X631" s="74"/>
      <c r="Y631" s="74"/>
      <c r="Z631" s="74"/>
      <c r="AA631" s="74"/>
      <c r="AB631" s="74"/>
      <c r="AC631" s="74"/>
      <c r="AD631" s="74"/>
      <c r="AE631" s="74"/>
    </row>
    <row r="632" spans="1:31">
      <c r="A632" s="74"/>
      <c r="B632" s="74"/>
      <c r="C632" s="74"/>
      <c r="D632" s="74"/>
      <c r="E632" s="74"/>
      <c r="F632" s="74"/>
      <c r="G632" s="74"/>
      <c r="H632" s="85"/>
      <c r="I632" s="74"/>
      <c r="J632" s="74"/>
      <c r="K632" s="74"/>
      <c r="L632" s="74"/>
      <c r="M632" s="74"/>
      <c r="N632" s="74"/>
      <c r="O632" s="74"/>
      <c r="P632" s="74"/>
      <c r="Q632" s="74"/>
      <c r="R632" s="74"/>
      <c r="S632" s="74"/>
      <c r="T632" s="74"/>
      <c r="U632" s="74"/>
      <c r="V632" s="74"/>
      <c r="W632" s="74"/>
      <c r="X632" s="74"/>
      <c r="Y632" s="74"/>
      <c r="Z632" s="74"/>
      <c r="AA632" s="74"/>
      <c r="AB632" s="74"/>
      <c r="AC632" s="74"/>
      <c r="AD632" s="74"/>
      <c r="AE632" s="74"/>
    </row>
    <row r="633" spans="1:31">
      <c r="A633" s="74"/>
      <c r="B633" s="74"/>
      <c r="C633" s="74"/>
      <c r="D633" s="74"/>
      <c r="E633" s="74"/>
      <c r="F633" s="74"/>
      <c r="G633" s="74"/>
      <c r="H633" s="85"/>
      <c r="I633" s="74"/>
      <c r="J633" s="74"/>
      <c r="K633" s="74"/>
      <c r="L633" s="74"/>
      <c r="M633" s="74"/>
      <c r="N633" s="74"/>
      <c r="O633" s="74"/>
      <c r="P633" s="74"/>
      <c r="Q633" s="74"/>
      <c r="R633" s="74"/>
      <c r="S633" s="74"/>
      <c r="T633" s="74"/>
      <c r="U633" s="74"/>
      <c r="V633" s="74"/>
      <c r="W633" s="74"/>
      <c r="X633" s="74"/>
      <c r="Y633" s="74"/>
      <c r="Z633" s="74"/>
      <c r="AA633" s="74"/>
      <c r="AB633" s="74"/>
      <c r="AC633" s="74"/>
      <c r="AD633" s="74"/>
      <c r="AE633" s="74"/>
    </row>
    <row r="634" spans="1:31">
      <c r="A634" s="74"/>
      <c r="B634" s="74"/>
      <c r="C634" s="74"/>
      <c r="D634" s="74"/>
      <c r="E634" s="74"/>
      <c r="F634" s="74"/>
      <c r="G634" s="74"/>
      <c r="H634" s="85"/>
      <c r="I634" s="74"/>
      <c r="J634" s="74"/>
      <c r="K634" s="74"/>
      <c r="L634" s="74"/>
      <c r="M634" s="74"/>
      <c r="N634" s="74"/>
      <c r="O634" s="74"/>
      <c r="P634" s="74"/>
      <c r="Q634" s="74"/>
      <c r="R634" s="74"/>
      <c r="S634" s="74"/>
      <c r="T634" s="74"/>
      <c r="U634" s="74"/>
      <c r="V634" s="74"/>
      <c r="W634" s="74"/>
      <c r="X634" s="74"/>
      <c r="Y634" s="74"/>
      <c r="Z634" s="74"/>
      <c r="AA634" s="74"/>
      <c r="AB634" s="74"/>
      <c r="AC634" s="74"/>
      <c r="AD634" s="74"/>
      <c r="AE634" s="74"/>
    </row>
    <row r="635" spans="1:31">
      <c r="A635" s="74"/>
      <c r="B635" s="74"/>
      <c r="C635" s="74"/>
      <c r="D635" s="74"/>
      <c r="E635" s="74"/>
      <c r="F635" s="74"/>
      <c r="G635" s="74"/>
      <c r="H635" s="85"/>
      <c r="I635" s="74"/>
      <c r="J635" s="74"/>
      <c r="K635" s="74"/>
      <c r="L635" s="74"/>
      <c r="M635" s="74"/>
      <c r="N635" s="74"/>
      <c r="O635" s="74"/>
      <c r="P635" s="74"/>
      <c r="Q635" s="74"/>
      <c r="R635" s="74"/>
      <c r="S635" s="74"/>
      <c r="T635" s="74"/>
      <c r="U635" s="74"/>
      <c r="V635" s="74"/>
      <c r="W635" s="74"/>
      <c r="X635" s="74"/>
      <c r="Y635" s="74"/>
      <c r="Z635" s="74"/>
      <c r="AA635" s="74"/>
      <c r="AB635" s="74"/>
      <c r="AC635" s="74"/>
      <c r="AD635" s="74"/>
      <c r="AE635" s="74"/>
    </row>
    <row r="636" spans="1:31">
      <c r="A636" s="74"/>
      <c r="B636" s="74"/>
      <c r="C636" s="74"/>
      <c r="D636" s="74"/>
      <c r="E636" s="74"/>
      <c r="F636" s="74"/>
      <c r="G636" s="74"/>
      <c r="H636" s="85"/>
      <c r="I636" s="74"/>
      <c r="J636" s="74"/>
      <c r="K636" s="74"/>
      <c r="L636" s="74"/>
      <c r="M636" s="74"/>
      <c r="N636" s="74"/>
      <c r="O636" s="74"/>
      <c r="P636" s="74"/>
      <c r="Q636" s="74"/>
      <c r="R636" s="74"/>
      <c r="S636" s="74"/>
      <c r="T636" s="74"/>
      <c r="U636" s="74"/>
      <c r="V636" s="74"/>
      <c r="W636" s="74"/>
      <c r="X636" s="74"/>
      <c r="Y636" s="74"/>
      <c r="Z636" s="74"/>
      <c r="AA636" s="74"/>
      <c r="AB636" s="74"/>
      <c r="AC636" s="74"/>
      <c r="AD636" s="74"/>
      <c r="AE636" s="74"/>
    </row>
    <row r="637" spans="1:31">
      <c r="A637" s="74"/>
      <c r="B637" s="74"/>
      <c r="C637" s="74"/>
      <c r="D637" s="74"/>
      <c r="E637" s="74"/>
      <c r="F637" s="74"/>
      <c r="G637" s="74"/>
      <c r="H637" s="85"/>
      <c r="I637" s="74"/>
      <c r="J637" s="74"/>
      <c r="K637" s="74"/>
      <c r="L637" s="74"/>
      <c r="M637" s="74"/>
      <c r="N637" s="74"/>
      <c r="O637" s="74"/>
      <c r="P637" s="74"/>
      <c r="Q637" s="74"/>
      <c r="R637" s="74"/>
      <c r="S637" s="74"/>
      <c r="T637" s="74"/>
      <c r="U637" s="74"/>
      <c r="V637" s="74"/>
      <c r="W637" s="74"/>
      <c r="X637" s="74"/>
      <c r="Y637" s="74"/>
      <c r="Z637" s="74"/>
      <c r="AA637" s="74"/>
      <c r="AB637" s="74"/>
      <c r="AC637" s="74"/>
      <c r="AD637" s="74"/>
      <c r="AE637" s="74"/>
    </row>
    <row r="638" spans="1:31">
      <c r="A638" s="74"/>
      <c r="B638" s="74"/>
      <c r="C638" s="74"/>
      <c r="D638" s="74"/>
      <c r="E638" s="74"/>
      <c r="F638" s="74"/>
      <c r="G638" s="74"/>
      <c r="H638" s="85"/>
      <c r="I638" s="74"/>
      <c r="J638" s="74"/>
      <c r="K638" s="74"/>
      <c r="L638" s="74"/>
      <c r="M638" s="74"/>
      <c r="N638" s="74"/>
      <c r="O638" s="74"/>
      <c r="P638" s="74"/>
      <c r="Q638" s="74"/>
      <c r="R638" s="74"/>
      <c r="S638" s="74"/>
      <c r="T638" s="74"/>
      <c r="U638" s="74"/>
      <c r="V638" s="74"/>
      <c r="W638" s="74"/>
      <c r="X638" s="74"/>
      <c r="Y638" s="74"/>
      <c r="Z638" s="74"/>
      <c r="AA638" s="74"/>
      <c r="AB638" s="74"/>
      <c r="AC638" s="74"/>
      <c r="AD638" s="74"/>
      <c r="AE638" s="74"/>
    </row>
    <row r="639" spans="1:31">
      <c r="A639" s="74"/>
      <c r="B639" s="74"/>
      <c r="C639" s="74"/>
      <c r="D639" s="74"/>
      <c r="E639" s="74"/>
      <c r="F639" s="74"/>
      <c r="G639" s="74"/>
      <c r="H639" s="85"/>
      <c r="I639" s="74"/>
      <c r="J639" s="74"/>
      <c r="K639" s="74"/>
      <c r="L639" s="74"/>
      <c r="M639" s="74"/>
      <c r="N639" s="74"/>
      <c r="O639" s="74"/>
      <c r="P639" s="74"/>
      <c r="Q639" s="74"/>
      <c r="R639" s="74"/>
      <c r="S639" s="74"/>
      <c r="T639" s="74"/>
      <c r="U639" s="74"/>
      <c r="V639" s="74"/>
      <c r="W639" s="74"/>
      <c r="X639" s="74"/>
      <c r="Y639" s="74"/>
      <c r="Z639" s="74"/>
      <c r="AA639" s="74"/>
      <c r="AB639" s="74"/>
      <c r="AC639" s="74"/>
      <c r="AD639" s="74"/>
      <c r="AE639" s="74"/>
    </row>
    <row r="640" spans="1:31">
      <c r="A640" s="74"/>
      <c r="B640" s="74"/>
      <c r="C640" s="74"/>
      <c r="D640" s="74"/>
      <c r="E640" s="74"/>
      <c r="F640" s="74"/>
      <c r="G640" s="74"/>
      <c r="H640" s="85"/>
      <c r="I640" s="74"/>
      <c r="J640" s="74"/>
      <c r="K640" s="74"/>
      <c r="L640" s="74"/>
      <c r="M640" s="74"/>
      <c r="N640" s="74"/>
      <c r="O640" s="74"/>
      <c r="P640" s="74"/>
      <c r="Q640" s="74"/>
      <c r="R640" s="74"/>
      <c r="S640" s="74"/>
      <c r="T640" s="74"/>
      <c r="U640" s="74"/>
      <c r="V640" s="74"/>
      <c r="W640" s="74"/>
      <c r="X640" s="74"/>
      <c r="Y640" s="74"/>
      <c r="Z640" s="74"/>
      <c r="AA640" s="74"/>
      <c r="AB640" s="74"/>
      <c r="AC640" s="74"/>
      <c r="AD640" s="74"/>
      <c r="AE640" s="74"/>
    </row>
    <row r="641" spans="1:31">
      <c r="A641" s="74"/>
      <c r="B641" s="74"/>
      <c r="C641" s="74"/>
      <c r="D641" s="74"/>
      <c r="E641" s="74"/>
      <c r="F641" s="74"/>
      <c r="G641" s="74"/>
      <c r="H641" s="85"/>
      <c r="I641" s="74"/>
      <c r="J641" s="74"/>
      <c r="K641" s="74"/>
      <c r="L641" s="74"/>
      <c r="M641" s="74"/>
      <c r="N641" s="74"/>
      <c r="O641" s="74"/>
      <c r="P641" s="74"/>
      <c r="Q641" s="74"/>
      <c r="R641" s="74"/>
      <c r="S641" s="74"/>
      <c r="T641" s="74"/>
      <c r="U641" s="74"/>
      <c r="V641" s="74"/>
      <c r="W641" s="74"/>
      <c r="X641" s="74"/>
      <c r="Y641" s="74"/>
      <c r="Z641" s="74"/>
      <c r="AA641" s="74"/>
      <c r="AB641" s="74"/>
      <c r="AC641" s="74"/>
      <c r="AD641" s="74"/>
      <c r="AE641" s="74"/>
    </row>
    <row r="642" spans="1:31">
      <c r="A642" s="74"/>
      <c r="B642" s="74"/>
      <c r="C642" s="74"/>
      <c r="D642" s="74"/>
      <c r="E642" s="74"/>
      <c r="F642" s="74"/>
      <c r="G642" s="74"/>
      <c r="H642" s="85"/>
      <c r="I642" s="74"/>
      <c r="J642" s="74"/>
      <c r="K642" s="74"/>
      <c r="L642" s="74"/>
      <c r="M642" s="74"/>
      <c r="N642" s="74"/>
      <c r="O642" s="74"/>
      <c r="P642" s="74"/>
      <c r="Q642" s="74"/>
      <c r="R642" s="74"/>
      <c r="S642" s="74"/>
      <c r="T642" s="74"/>
      <c r="U642" s="74"/>
      <c r="V642" s="74"/>
      <c r="W642" s="74"/>
      <c r="X642" s="74"/>
      <c r="Y642" s="74"/>
      <c r="Z642" s="74"/>
      <c r="AA642" s="74"/>
      <c r="AB642" s="74"/>
      <c r="AC642" s="74"/>
      <c r="AD642" s="74"/>
      <c r="AE642" s="74"/>
    </row>
    <row r="643" spans="1:31">
      <c r="A643" s="74"/>
      <c r="B643" s="74"/>
      <c r="C643" s="74"/>
      <c r="D643" s="74"/>
      <c r="E643" s="74"/>
      <c r="F643" s="74"/>
      <c r="G643" s="74"/>
      <c r="H643" s="85"/>
      <c r="I643" s="74"/>
      <c r="J643" s="74"/>
      <c r="K643" s="74"/>
      <c r="L643" s="74"/>
      <c r="M643" s="74"/>
      <c r="N643" s="74"/>
      <c r="O643" s="74"/>
      <c r="P643" s="74"/>
      <c r="Q643" s="74"/>
      <c r="R643" s="74"/>
      <c r="S643" s="74"/>
      <c r="T643" s="74"/>
      <c r="U643" s="74"/>
      <c r="V643" s="74"/>
      <c r="W643" s="74"/>
      <c r="X643" s="74"/>
      <c r="Y643" s="74"/>
      <c r="Z643" s="74"/>
      <c r="AA643" s="74"/>
      <c r="AB643" s="74"/>
      <c r="AC643" s="74"/>
      <c r="AD643" s="74"/>
      <c r="AE643" s="74"/>
    </row>
    <row r="644" spans="1:31">
      <c r="A644" s="74"/>
      <c r="B644" s="74"/>
      <c r="C644" s="74"/>
      <c r="D644" s="74"/>
      <c r="E644" s="74"/>
      <c r="F644" s="74"/>
      <c r="G644" s="74"/>
      <c r="H644" s="85"/>
      <c r="I644" s="74"/>
      <c r="J644" s="74"/>
      <c r="K644" s="74"/>
      <c r="L644" s="74"/>
      <c r="M644" s="74"/>
      <c r="N644" s="74"/>
      <c r="O644" s="74"/>
      <c r="P644" s="74"/>
      <c r="Q644" s="74"/>
      <c r="R644" s="74"/>
      <c r="S644" s="74"/>
      <c r="T644" s="74"/>
      <c r="U644" s="74"/>
      <c r="V644" s="74"/>
      <c r="W644" s="74"/>
      <c r="X644" s="74"/>
      <c r="Y644" s="74"/>
      <c r="Z644" s="74"/>
      <c r="AA644" s="74"/>
      <c r="AB644" s="74"/>
      <c r="AC644" s="74"/>
      <c r="AD644" s="74"/>
      <c r="AE644" s="74"/>
    </row>
    <row r="645" spans="1:31">
      <c r="A645" s="74"/>
      <c r="B645" s="74"/>
      <c r="C645" s="74"/>
      <c r="D645" s="74"/>
      <c r="E645" s="74"/>
      <c r="F645" s="74"/>
      <c r="G645" s="74"/>
      <c r="H645" s="85"/>
      <c r="I645" s="74"/>
      <c r="J645" s="74"/>
      <c r="K645" s="74"/>
      <c r="L645" s="74"/>
      <c r="M645" s="74"/>
      <c r="N645" s="74"/>
      <c r="O645" s="74"/>
      <c r="P645" s="74"/>
      <c r="Q645" s="74"/>
      <c r="R645" s="74"/>
      <c r="S645" s="74"/>
      <c r="T645" s="74"/>
      <c r="U645" s="74"/>
      <c r="V645" s="74"/>
      <c r="W645" s="74"/>
      <c r="X645" s="74"/>
      <c r="Y645" s="74"/>
      <c r="Z645" s="74"/>
      <c r="AA645" s="74"/>
      <c r="AB645" s="74"/>
      <c r="AC645" s="74"/>
      <c r="AD645" s="74"/>
      <c r="AE645" s="74"/>
    </row>
    <row r="646" spans="1:31">
      <c r="A646" s="74"/>
      <c r="B646" s="74"/>
      <c r="C646" s="74"/>
      <c r="D646" s="74"/>
      <c r="E646" s="74"/>
      <c r="F646" s="74"/>
      <c r="G646" s="74"/>
      <c r="H646" s="85"/>
      <c r="I646" s="74"/>
      <c r="J646" s="74"/>
      <c r="K646" s="74"/>
      <c r="L646" s="74"/>
      <c r="M646" s="74"/>
      <c r="N646" s="74"/>
      <c r="O646" s="74"/>
      <c r="P646" s="74"/>
      <c r="Q646" s="74"/>
      <c r="R646" s="74"/>
      <c r="S646" s="74"/>
      <c r="T646" s="74"/>
      <c r="U646" s="74"/>
      <c r="V646" s="74"/>
      <c r="W646" s="74"/>
      <c r="X646" s="74"/>
      <c r="Y646" s="74"/>
      <c r="Z646" s="74"/>
      <c r="AA646" s="74"/>
      <c r="AB646" s="74"/>
      <c r="AC646" s="74"/>
      <c r="AD646" s="74"/>
      <c r="AE646" s="74"/>
    </row>
    <row r="647" spans="1:31">
      <c r="A647" s="74"/>
      <c r="B647" s="74"/>
      <c r="C647" s="74"/>
      <c r="D647" s="74"/>
      <c r="E647" s="74"/>
      <c r="F647" s="74"/>
      <c r="G647" s="74"/>
      <c r="H647" s="85"/>
      <c r="I647" s="74"/>
      <c r="J647" s="74"/>
      <c r="K647" s="74"/>
      <c r="L647" s="74"/>
      <c r="M647" s="74"/>
      <c r="N647" s="74"/>
      <c r="O647" s="74"/>
      <c r="P647" s="74"/>
      <c r="Q647" s="74"/>
      <c r="R647" s="74"/>
      <c r="S647" s="74"/>
      <c r="T647" s="74"/>
      <c r="U647" s="74"/>
      <c r="V647" s="74"/>
      <c r="W647" s="74"/>
      <c r="X647" s="74"/>
      <c r="Y647" s="74"/>
      <c r="Z647" s="74"/>
      <c r="AA647" s="74"/>
      <c r="AB647" s="74"/>
      <c r="AC647" s="74"/>
      <c r="AD647" s="74"/>
      <c r="AE647" s="74"/>
    </row>
    <row r="648" spans="1:31">
      <c r="A648" s="74"/>
      <c r="B648" s="74"/>
      <c r="C648" s="74"/>
      <c r="D648" s="74"/>
      <c r="E648" s="74"/>
      <c r="F648" s="74"/>
      <c r="G648" s="74"/>
      <c r="H648" s="85"/>
      <c r="I648" s="74"/>
      <c r="J648" s="74"/>
      <c r="K648" s="74"/>
      <c r="L648" s="74"/>
      <c r="M648" s="74"/>
      <c r="N648" s="74"/>
      <c r="O648" s="74"/>
      <c r="P648" s="74"/>
      <c r="Q648" s="74"/>
      <c r="R648" s="74"/>
      <c r="S648" s="74"/>
      <c r="T648" s="74"/>
      <c r="U648" s="74"/>
      <c r="V648" s="74"/>
      <c r="W648" s="74"/>
      <c r="X648" s="74"/>
      <c r="Y648" s="74"/>
      <c r="Z648" s="74"/>
      <c r="AA648" s="74"/>
      <c r="AB648" s="74"/>
      <c r="AC648" s="74"/>
      <c r="AD648" s="74"/>
      <c r="AE648" s="74"/>
    </row>
    <row r="649" spans="1:31">
      <c r="A649" s="74"/>
      <c r="B649" s="74"/>
      <c r="C649" s="74"/>
      <c r="D649" s="74"/>
      <c r="E649" s="74"/>
      <c r="F649" s="74"/>
      <c r="G649" s="74"/>
      <c r="H649" s="85"/>
      <c r="I649" s="74"/>
      <c r="J649" s="74"/>
      <c r="K649" s="74"/>
      <c r="L649" s="74"/>
      <c r="M649" s="74"/>
      <c r="N649" s="74"/>
      <c r="O649" s="74"/>
      <c r="P649" s="74"/>
      <c r="Q649" s="74"/>
      <c r="R649" s="74"/>
      <c r="S649" s="74"/>
      <c r="T649" s="74"/>
      <c r="U649" s="74"/>
      <c r="V649" s="74"/>
      <c r="W649" s="74"/>
      <c r="X649" s="74"/>
      <c r="Y649" s="74"/>
      <c r="Z649" s="74"/>
      <c r="AA649" s="74"/>
      <c r="AB649" s="74"/>
      <c r="AC649" s="74"/>
      <c r="AD649" s="74"/>
      <c r="AE649" s="74"/>
    </row>
    <row r="650" spans="1:31">
      <c r="A650" s="74"/>
      <c r="B650" s="74"/>
      <c r="C650" s="74"/>
      <c r="D650" s="74"/>
      <c r="E650" s="74"/>
      <c r="F650" s="74"/>
      <c r="G650" s="74"/>
      <c r="H650" s="85"/>
      <c r="I650" s="74"/>
      <c r="J650" s="74"/>
      <c r="K650" s="74"/>
      <c r="L650" s="74"/>
      <c r="M650" s="74"/>
      <c r="N650" s="74"/>
      <c r="O650" s="74"/>
      <c r="P650" s="74"/>
      <c r="Q650" s="74"/>
      <c r="R650" s="74"/>
      <c r="S650" s="74"/>
      <c r="T650" s="74"/>
      <c r="U650" s="74"/>
      <c r="V650" s="74"/>
      <c r="W650" s="74"/>
      <c r="X650" s="74"/>
      <c r="Y650" s="74"/>
      <c r="Z650" s="74"/>
      <c r="AA650" s="74"/>
      <c r="AB650" s="74"/>
      <c r="AC650" s="74"/>
      <c r="AD650" s="74"/>
      <c r="AE650" s="74"/>
    </row>
    <row r="651" spans="1:31">
      <c r="A651" s="74"/>
      <c r="B651" s="74"/>
      <c r="C651" s="74"/>
      <c r="D651" s="74"/>
      <c r="E651" s="74"/>
      <c r="F651" s="74"/>
      <c r="G651" s="74"/>
      <c r="H651" s="85"/>
      <c r="I651" s="74"/>
      <c r="J651" s="74"/>
      <c r="K651" s="74"/>
      <c r="L651" s="74"/>
      <c r="M651" s="74"/>
      <c r="N651" s="74"/>
      <c r="O651" s="74"/>
      <c r="P651" s="74"/>
      <c r="Q651" s="74"/>
      <c r="R651" s="74"/>
      <c r="S651" s="74"/>
      <c r="T651" s="74"/>
      <c r="U651" s="74"/>
      <c r="V651" s="74"/>
      <c r="W651" s="74"/>
      <c r="X651" s="74"/>
      <c r="Y651" s="74"/>
      <c r="Z651" s="74"/>
      <c r="AA651" s="74"/>
      <c r="AB651" s="74"/>
      <c r="AC651" s="74"/>
      <c r="AD651" s="74"/>
      <c r="AE651" s="74"/>
    </row>
    <row r="652" spans="1:31">
      <c r="A652" s="74"/>
      <c r="B652" s="74"/>
      <c r="C652" s="74"/>
      <c r="D652" s="74"/>
      <c r="E652" s="74"/>
      <c r="F652" s="74"/>
      <c r="G652" s="74"/>
      <c r="H652" s="85"/>
      <c r="I652" s="74"/>
      <c r="J652" s="74"/>
      <c r="K652" s="74"/>
      <c r="L652" s="74"/>
      <c r="M652" s="74"/>
      <c r="N652" s="74"/>
      <c r="O652" s="74"/>
      <c r="P652" s="74"/>
      <c r="Q652" s="74"/>
      <c r="R652" s="74"/>
      <c r="S652" s="74"/>
      <c r="T652" s="74"/>
      <c r="U652" s="74"/>
      <c r="V652" s="74"/>
      <c r="W652" s="74"/>
      <c r="X652" s="74"/>
      <c r="Y652" s="74"/>
      <c r="Z652" s="74"/>
      <c r="AA652" s="74"/>
      <c r="AB652" s="74"/>
      <c r="AC652" s="74"/>
      <c r="AD652" s="74"/>
      <c r="AE652" s="74"/>
    </row>
    <row r="653" spans="1:31">
      <c r="A653" s="74"/>
      <c r="B653" s="74"/>
      <c r="C653" s="74"/>
      <c r="D653" s="74"/>
      <c r="E653" s="74"/>
      <c r="F653" s="74"/>
      <c r="G653" s="74"/>
      <c r="H653" s="85"/>
      <c r="I653" s="74"/>
      <c r="J653" s="74"/>
      <c r="K653" s="74"/>
      <c r="L653" s="74"/>
      <c r="M653" s="74"/>
      <c r="N653" s="74"/>
      <c r="O653" s="74"/>
      <c r="P653" s="74"/>
      <c r="Q653" s="74"/>
      <c r="R653" s="74"/>
      <c r="S653" s="74"/>
      <c r="T653" s="74"/>
      <c r="U653" s="74"/>
      <c r="V653" s="74"/>
      <c r="W653" s="74"/>
      <c r="X653" s="74"/>
      <c r="Y653" s="74"/>
      <c r="Z653" s="74"/>
      <c r="AA653" s="74"/>
      <c r="AB653" s="74"/>
      <c r="AC653" s="74"/>
      <c r="AD653" s="74"/>
      <c r="AE653" s="74"/>
    </row>
    <row r="654" spans="1:31">
      <c r="A654" s="74"/>
      <c r="B654" s="74"/>
      <c r="C654" s="74"/>
      <c r="D654" s="74"/>
      <c r="E654" s="74"/>
      <c r="F654" s="74"/>
      <c r="G654" s="74"/>
      <c r="H654" s="85"/>
      <c r="I654" s="74"/>
      <c r="J654" s="74"/>
      <c r="K654" s="74"/>
      <c r="L654" s="74"/>
      <c r="M654" s="74"/>
      <c r="N654" s="74"/>
      <c r="O654" s="74"/>
      <c r="P654" s="74"/>
      <c r="Q654" s="74"/>
      <c r="R654" s="74"/>
      <c r="S654" s="74"/>
      <c r="T654" s="74"/>
      <c r="U654" s="74"/>
      <c r="V654" s="74"/>
      <c r="W654" s="74"/>
      <c r="X654" s="74"/>
      <c r="Y654" s="74"/>
      <c r="Z654" s="74"/>
      <c r="AA654" s="74"/>
      <c r="AB654" s="74"/>
      <c r="AC654" s="74"/>
      <c r="AD654" s="74"/>
      <c r="AE654" s="74"/>
    </row>
    <row r="655" spans="1:31">
      <c r="A655" s="74"/>
      <c r="B655" s="74"/>
      <c r="C655" s="74"/>
      <c r="D655" s="74"/>
      <c r="E655" s="74"/>
      <c r="F655" s="74"/>
      <c r="G655" s="74"/>
      <c r="H655" s="85"/>
      <c r="I655" s="74"/>
      <c r="J655" s="74"/>
      <c r="K655" s="74"/>
      <c r="L655" s="74"/>
      <c r="M655" s="74"/>
      <c r="N655" s="74"/>
      <c r="O655" s="74"/>
      <c r="P655" s="74"/>
      <c r="Q655" s="74"/>
      <c r="R655" s="74"/>
      <c r="S655" s="74"/>
      <c r="T655" s="74"/>
      <c r="U655" s="74"/>
      <c r="V655" s="74"/>
      <c r="W655" s="74"/>
      <c r="X655" s="74"/>
      <c r="Y655" s="74"/>
      <c r="Z655" s="74"/>
      <c r="AA655" s="74"/>
      <c r="AB655" s="74"/>
      <c r="AC655" s="74"/>
      <c r="AD655" s="74"/>
      <c r="AE655" s="74"/>
    </row>
    <row r="656" spans="1:31">
      <c r="A656" s="74"/>
      <c r="B656" s="74"/>
      <c r="C656" s="74"/>
      <c r="D656" s="74"/>
      <c r="E656" s="74"/>
      <c r="F656" s="74"/>
      <c r="G656" s="74"/>
      <c r="H656" s="85"/>
      <c r="I656" s="74"/>
      <c r="J656" s="74"/>
      <c r="K656" s="74"/>
      <c r="L656" s="74"/>
      <c r="M656" s="74"/>
      <c r="N656" s="74"/>
      <c r="O656" s="74"/>
      <c r="P656" s="74"/>
      <c r="Q656" s="74"/>
      <c r="R656" s="74"/>
      <c r="S656" s="74"/>
      <c r="T656" s="74"/>
      <c r="U656" s="74"/>
      <c r="V656" s="74"/>
      <c r="W656" s="74"/>
      <c r="X656" s="74"/>
      <c r="Y656" s="74"/>
      <c r="Z656" s="74"/>
      <c r="AA656" s="74"/>
      <c r="AB656" s="74"/>
      <c r="AC656" s="74"/>
      <c r="AD656" s="74"/>
      <c r="AE656" s="74"/>
    </row>
    <row r="657" spans="1:31">
      <c r="A657" s="74"/>
      <c r="B657" s="74"/>
      <c r="C657" s="74"/>
      <c r="D657" s="74"/>
      <c r="E657" s="74"/>
      <c r="F657" s="74"/>
      <c r="G657" s="74"/>
      <c r="H657" s="85"/>
      <c r="I657" s="74"/>
      <c r="J657" s="74"/>
      <c r="K657" s="74"/>
      <c r="L657" s="74"/>
      <c r="M657" s="74"/>
      <c r="N657" s="74"/>
      <c r="O657" s="74"/>
      <c r="P657" s="74"/>
      <c r="Q657" s="74"/>
      <c r="R657" s="74"/>
      <c r="S657" s="74"/>
      <c r="T657" s="74"/>
      <c r="U657" s="74"/>
      <c r="V657" s="74"/>
      <c r="W657" s="74"/>
      <c r="X657" s="74"/>
      <c r="Y657" s="74"/>
      <c r="Z657" s="74"/>
      <c r="AA657" s="74"/>
      <c r="AB657" s="74"/>
      <c r="AC657" s="74"/>
      <c r="AD657" s="74"/>
      <c r="AE657" s="74"/>
    </row>
    <row r="658" spans="1:31">
      <c r="A658" s="74"/>
      <c r="B658" s="74"/>
      <c r="C658" s="74"/>
      <c r="D658" s="74"/>
      <c r="E658" s="74"/>
      <c r="F658" s="74"/>
      <c r="G658" s="74"/>
      <c r="H658" s="85"/>
      <c r="I658" s="74"/>
      <c r="J658" s="74"/>
      <c r="K658" s="74"/>
      <c r="L658" s="74"/>
      <c r="M658" s="74"/>
      <c r="N658" s="74"/>
      <c r="O658" s="74"/>
      <c r="P658" s="74"/>
      <c r="Q658" s="74"/>
      <c r="R658" s="74"/>
      <c r="S658" s="74"/>
      <c r="T658" s="74"/>
      <c r="U658" s="74"/>
      <c r="V658" s="74"/>
      <c r="W658" s="74"/>
      <c r="X658" s="74"/>
      <c r="Y658" s="74"/>
      <c r="Z658" s="74"/>
      <c r="AA658" s="74"/>
      <c r="AB658" s="74"/>
      <c r="AC658" s="74"/>
      <c r="AD658" s="74"/>
      <c r="AE658" s="74"/>
    </row>
    <row r="659" spans="1:31">
      <c r="A659" s="74"/>
      <c r="B659" s="74"/>
      <c r="C659" s="74"/>
      <c r="D659" s="74"/>
      <c r="E659" s="74"/>
      <c r="F659" s="74"/>
      <c r="G659" s="74"/>
      <c r="H659" s="85"/>
      <c r="I659" s="74"/>
      <c r="J659" s="74"/>
      <c r="K659" s="74"/>
      <c r="L659" s="74"/>
      <c r="M659" s="74"/>
      <c r="N659" s="74"/>
      <c r="O659" s="74"/>
      <c r="P659" s="74"/>
      <c r="Q659" s="74"/>
      <c r="R659" s="74"/>
      <c r="S659" s="74"/>
      <c r="T659" s="74"/>
      <c r="U659" s="74"/>
      <c r="V659" s="74"/>
      <c r="W659" s="74"/>
      <c r="X659" s="74"/>
      <c r="Y659" s="74"/>
      <c r="Z659" s="74"/>
      <c r="AA659" s="74"/>
      <c r="AB659" s="74"/>
      <c r="AC659" s="74"/>
      <c r="AD659" s="74"/>
      <c r="AE659" s="74"/>
    </row>
    <row r="660" spans="1:31">
      <c r="A660" s="74"/>
      <c r="B660" s="74"/>
      <c r="C660" s="74"/>
      <c r="D660" s="74"/>
      <c r="E660" s="74"/>
      <c r="F660" s="74"/>
      <c r="G660" s="74"/>
      <c r="H660" s="85"/>
      <c r="I660" s="74"/>
      <c r="J660" s="74"/>
      <c r="K660" s="74"/>
      <c r="L660" s="74"/>
      <c r="M660" s="74"/>
      <c r="N660" s="74"/>
      <c r="O660" s="74"/>
      <c r="P660" s="74"/>
      <c r="Q660" s="74"/>
      <c r="R660" s="74"/>
      <c r="S660" s="74"/>
      <c r="T660" s="74"/>
      <c r="U660" s="74"/>
      <c r="V660" s="74"/>
      <c r="W660" s="74"/>
      <c r="X660" s="74"/>
      <c r="Y660" s="74"/>
      <c r="Z660" s="74"/>
      <c r="AA660" s="74"/>
      <c r="AB660" s="74"/>
      <c r="AC660" s="74"/>
      <c r="AD660" s="74"/>
      <c r="AE660" s="74"/>
    </row>
    <row r="661" spans="1:31">
      <c r="A661" s="74"/>
      <c r="B661" s="74"/>
      <c r="C661" s="74"/>
      <c r="D661" s="74"/>
      <c r="E661" s="74"/>
      <c r="F661" s="74"/>
      <c r="G661" s="74"/>
      <c r="H661" s="85"/>
      <c r="I661" s="74"/>
      <c r="J661" s="74"/>
      <c r="K661" s="74"/>
      <c r="L661" s="74"/>
      <c r="M661" s="74"/>
      <c r="N661" s="74"/>
      <c r="O661" s="74"/>
      <c r="P661" s="74"/>
      <c r="Q661" s="74"/>
      <c r="R661" s="74"/>
      <c r="S661" s="74"/>
      <c r="T661" s="74"/>
      <c r="U661" s="74"/>
      <c r="V661" s="74"/>
      <c r="W661" s="74"/>
      <c r="X661" s="74"/>
      <c r="Y661" s="74"/>
      <c r="Z661" s="74"/>
      <c r="AA661" s="74"/>
      <c r="AB661" s="74"/>
      <c r="AC661" s="74"/>
      <c r="AD661" s="74"/>
      <c r="AE661" s="74"/>
    </row>
    <row r="662" spans="1:31">
      <c r="A662" s="74"/>
      <c r="B662" s="74"/>
      <c r="C662" s="74"/>
      <c r="D662" s="74"/>
      <c r="E662" s="74"/>
      <c r="F662" s="74"/>
      <c r="G662" s="74"/>
      <c r="H662" s="85"/>
      <c r="I662" s="74"/>
      <c r="J662" s="74"/>
      <c r="K662" s="74"/>
      <c r="L662" s="74"/>
      <c r="M662" s="74"/>
      <c r="N662" s="74"/>
      <c r="O662" s="74"/>
      <c r="P662" s="74"/>
      <c r="Q662" s="74"/>
      <c r="R662" s="74"/>
      <c r="S662" s="74"/>
      <c r="T662" s="74"/>
      <c r="U662" s="74"/>
      <c r="V662" s="74"/>
      <c r="W662" s="74"/>
      <c r="X662" s="74"/>
      <c r="Y662" s="74"/>
      <c r="Z662" s="74"/>
      <c r="AA662" s="74"/>
      <c r="AB662" s="74"/>
      <c r="AC662" s="74"/>
      <c r="AD662" s="74"/>
      <c r="AE662" s="74"/>
    </row>
    <row r="663" spans="1:31">
      <c r="A663" s="74"/>
      <c r="B663" s="74"/>
      <c r="C663" s="74"/>
      <c r="D663" s="74"/>
      <c r="E663" s="74"/>
      <c r="F663" s="74"/>
      <c r="G663" s="74"/>
      <c r="H663" s="85"/>
      <c r="I663" s="74"/>
      <c r="J663" s="74"/>
      <c r="K663" s="74"/>
      <c r="L663" s="74"/>
      <c r="M663" s="74"/>
      <c r="N663" s="74"/>
      <c r="O663" s="74"/>
      <c r="P663" s="74"/>
      <c r="Q663" s="74"/>
      <c r="R663" s="74"/>
      <c r="S663" s="74"/>
      <c r="T663" s="74"/>
      <c r="U663" s="74"/>
      <c r="V663" s="74"/>
      <c r="W663" s="74"/>
      <c r="X663" s="74"/>
      <c r="Y663" s="74"/>
      <c r="Z663" s="74"/>
      <c r="AA663" s="74"/>
      <c r="AB663" s="74"/>
      <c r="AC663" s="74"/>
      <c r="AD663" s="74"/>
      <c r="AE663" s="74"/>
    </row>
    <row r="664" spans="1:31">
      <c r="A664" s="74"/>
      <c r="B664" s="74"/>
      <c r="C664" s="74"/>
      <c r="D664" s="74"/>
      <c r="E664" s="74"/>
      <c r="F664" s="74"/>
      <c r="G664" s="74"/>
      <c r="H664" s="85"/>
      <c r="I664" s="74"/>
      <c r="J664" s="74"/>
      <c r="K664" s="74"/>
      <c r="L664" s="74"/>
      <c r="M664" s="74"/>
      <c r="N664" s="74"/>
      <c r="O664" s="74"/>
      <c r="P664" s="74"/>
      <c r="Q664" s="74"/>
      <c r="R664" s="74"/>
      <c r="S664" s="74"/>
      <c r="T664" s="74"/>
      <c r="U664" s="74"/>
      <c r="V664" s="74"/>
      <c r="W664" s="74"/>
      <c r="X664" s="74"/>
      <c r="Y664" s="74"/>
      <c r="Z664" s="74"/>
      <c r="AA664" s="74"/>
      <c r="AB664" s="74"/>
      <c r="AC664" s="74"/>
      <c r="AD664" s="74"/>
      <c r="AE664" s="74"/>
    </row>
    <row r="665" spans="1:31">
      <c r="A665" s="74"/>
      <c r="B665" s="74"/>
      <c r="C665" s="74"/>
      <c r="D665" s="74"/>
      <c r="E665" s="74"/>
      <c r="F665" s="74"/>
      <c r="G665" s="74"/>
      <c r="H665" s="85"/>
      <c r="I665" s="74"/>
      <c r="J665" s="74"/>
      <c r="K665" s="74"/>
      <c r="L665" s="74"/>
      <c r="M665" s="74"/>
      <c r="N665" s="74"/>
      <c r="O665" s="74"/>
      <c r="P665" s="74"/>
      <c r="Q665" s="74"/>
      <c r="R665" s="74"/>
      <c r="S665" s="74"/>
      <c r="T665" s="74"/>
      <c r="U665" s="74"/>
      <c r="V665" s="74"/>
      <c r="W665" s="74"/>
      <c r="X665" s="74"/>
      <c r="Y665" s="74"/>
      <c r="Z665" s="74"/>
      <c r="AA665" s="74"/>
      <c r="AB665" s="74"/>
      <c r="AC665" s="74"/>
      <c r="AD665" s="74"/>
      <c r="AE665" s="74"/>
    </row>
    <row r="666" spans="1:31">
      <c r="A666" s="74"/>
      <c r="B666" s="74"/>
      <c r="C666" s="74"/>
      <c r="D666" s="74"/>
      <c r="E666" s="74"/>
      <c r="F666" s="74"/>
      <c r="G666" s="74"/>
      <c r="H666" s="85"/>
      <c r="I666" s="74"/>
      <c r="J666" s="74"/>
      <c r="K666" s="74"/>
      <c r="L666" s="74"/>
      <c r="M666" s="74"/>
      <c r="N666" s="74"/>
      <c r="O666" s="74"/>
      <c r="P666" s="74"/>
      <c r="Q666" s="74"/>
      <c r="R666" s="74"/>
      <c r="S666" s="74"/>
      <c r="T666" s="74"/>
      <c r="U666" s="74"/>
      <c r="V666" s="74"/>
      <c r="W666" s="74"/>
      <c r="X666" s="74"/>
      <c r="Y666" s="74"/>
      <c r="Z666" s="74"/>
      <c r="AA666" s="74"/>
      <c r="AB666" s="74"/>
      <c r="AC666" s="74"/>
      <c r="AD666" s="74"/>
      <c r="AE666" s="74"/>
    </row>
    <row r="667" spans="1:31">
      <c r="A667" s="74"/>
      <c r="B667" s="74"/>
      <c r="C667" s="74"/>
      <c r="D667" s="74"/>
      <c r="E667" s="74"/>
      <c r="F667" s="74"/>
      <c r="G667" s="74"/>
      <c r="H667" s="85"/>
      <c r="I667" s="74"/>
      <c r="J667" s="74"/>
      <c r="K667" s="74"/>
      <c r="L667" s="74"/>
      <c r="M667" s="74"/>
      <c r="N667" s="74"/>
      <c r="O667" s="74"/>
      <c r="P667" s="74"/>
      <c r="Q667" s="74"/>
      <c r="R667" s="74"/>
      <c r="S667" s="74"/>
      <c r="T667" s="74"/>
      <c r="U667" s="74"/>
      <c r="V667" s="74"/>
      <c r="W667" s="74"/>
      <c r="X667" s="74"/>
      <c r="Y667" s="74"/>
      <c r="Z667" s="74"/>
      <c r="AA667" s="74"/>
      <c r="AB667" s="74"/>
      <c r="AC667" s="74"/>
      <c r="AD667" s="74"/>
      <c r="AE667" s="74"/>
    </row>
    <row r="668" spans="1:31">
      <c r="A668" s="74"/>
      <c r="B668" s="74"/>
      <c r="C668" s="74"/>
      <c r="D668" s="74"/>
      <c r="E668" s="74"/>
      <c r="F668" s="74"/>
      <c r="G668" s="74"/>
      <c r="H668" s="85"/>
      <c r="I668" s="74"/>
      <c r="J668" s="74"/>
      <c r="K668" s="74"/>
      <c r="L668" s="74"/>
      <c r="M668" s="74"/>
      <c r="N668" s="74"/>
      <c r="O668" s="74"/>
      <c r="P668" s="74"/>
      <c r="Q668" s="74"/>
      <c r="R668" s="74"/>
      <c r="S668" s="74"/>
      <c r="T668" s="74"/>
      <c r="U668" s="74"/>
      <c r="V668" s="74"/>
      <c r="W668" s="74"/>
      <c r="X668" s="74"/>
      <c r="Y668" s="74"/>
      <c r="Z668" s="74"/>
      <c r="AA668" s="74"/>
      <c r="AB668" s="74"/>
      <c r="AC668" s="74"/>
      <c r="AD668" s="74"/>
      <c r="AE668" s="74"/>
    </row>
    <row r="669" spans="1:31">
      <c r="A669" s="74"/>
      <c r="B669" s="74"/>
      <c r="C669" s="74"/>
      <c r="D669" s="74"/>
      <c r="E669" s="74"/>
      <c r="F669" s="74"/>
      <c r="G669" s="74"/>
      <c r="H669" s="85"/>
      <c r="I669" s="74"/>
      <c r="J669" s="74"/>
      <c r="K669" s="74"/>
      <c r="L669" s="74"/>
      <c r="M669" s="74"/>
      <c r="N669" s="74"/>
      <c r="O669" s="74"/>
      <c r="P669" s="74"/>
      <c r="Q669" s="74"/>
      <c r="R669" s="74"/>
      <c r="S669" s="74"/>
      <c r="T669" s="74"/>
      <c r="U669" s="74"/>
      <c r="V669" s="74"/>
      <c r="W669" s="74"/>
      <c r="X669" s="74"/>
      <c r="Y669" s="74"/>
      <c r="Z669" s="74"/>
      <c r="AA669" s="74"/>
      <c r="AB669" s="74"/>
      <c r="AC669" s="74"/>
      <c r="AD669" s="74"/>
      <c r="AE669" s="74"/>
    </row>
    <row r="670" spans="1:31">
      <c r="A670" s="74"/>
      <c r="B670" s="74"/>
      <c r="C670" s="74"/>
      <c r="D670" s="74"/>
      <c r="E670" s="74"/>
      <c r="F670" s="74"/>
      <c r="G670" s="74"/>
      <c r="H670" s="85"/>
      <c r="I670" s="74"/>
      <c r="J670" s="74"/>
      <c r="K670" s="74"/>
      <c r="L670" s="74"/>
      <c r="M670" s="74"/>
      <c r="N670" s="74"/>
      <c r="O670" s="74"/>
      <c r="P670" s="74"/>
      <c r="Q670" s="74"/>
      <c r="R670" s="74"/>
      <c r="S670" s="74"/>
      <c r="T670" s="74"/>
      <c r="U670" s="74"/>
      <c r="V670" s="74"/>
      <c r="W670" s="74"/>
      <c r="X670" s="74"/>
      <c r="Y670" s="74"/>
      <c r="Z670" s="74"/>
      <c r="AA670" s="74"/>
      <c r="AB670" s="74"/>
      <c r="AC670" s="74"/>
      <c r="AD670" s="74"/>
      <c r="AE670" s="74"/>
    </row>
    <row r="671" spans="1:31">
      <c r="A671" s="74"/>
      <c r="B671" s="74"/>
      <c r="C671" s="74"/>
      <c r="D671" s="74"/>
      <c r="E671" s="74"/>
      <c r="F671" s="74"/>
      <c r="G671" s="74"/>
      <c r="H671" s="85"/>
      <c r="I671" s="74"/>
      <c r="J671" s="74"/>
      <c r="K671" s="74"/>
      <c r="L671" s="74"/>
      <c r="M671" s="74"/>
      <c r="N671" s="74"/>
      <c r="O671" s="74"/>
      <c r="P671" s="74"/>
      <c r="Q671" s="74"/>
      <c r="R671" s="74"/>
      <c r="S671" s="74"/>
      <c r="T671" s="74"/>
      <c r="U671" s="74"/>
      <c r="V671" s="74"/>
      <c r="W671" s="74"/>
      <c r="X671" s="74"/>
      <c r="Y671" s="74"/>
      <c r="Z671" s="74"/>
      <c r="AA671" s="74"/>
      <c r="AB671" s="74"/>
      <c r="AC671" s="74"/>
      <c r="AD671" s="74"/>
      <c r="AE671" s="74"/>
    </row>
    <row r="672" spans="1:31">
      <c r="A672" s="74"/>
      <c r="B672" s="74"/>
      <c r="C672" s="74"/>
      <c r="D672" s="74"/>
      <c r="E672" s="74"/>
      <c r="F672" s="74"/>
      <c r="G672" s="74"/>
      <c r="H672" s="85"/>
      <c r="I672" s="74"/>
      <c r="J672" s="74"/>
      <c r="K672" s="74"/>
      <c r="L672" s="74"/>
      <c r="M672" s="74"/>
      <c r="N672" s="74"/>
      <c r="O672" s="74"/>
      <c r="P672" s="74"/>
      <c r="Q672" s="74"/>
      <c r="R672" s="74"/>
      <c r="S672" s="74"/>
      <c r="T672" s="74"/>
      <c r="U672" s="74"/>
      <c r="V672" s="74"/>
      <c r="W672" s="74"/>
      <c r="X672" s="74"/>
      <c r="Y672" s="74"/>
      <c r="Z672" s="74"/>
      <c r="AA672" s="74"/>
      <c r="AB672" s="74"/>
      <c r="AC672" s="74"/>
      <c r="AD672" s="74"/>
      <c r="AE672" s="74"/>
    </row>
    <row r="673" spans="1:31">
      <c r="A673" s="74"/>
      <c r="B673" s="74"/>
      <c r="C673" s="74"/>
      <c r="D673" s="74"/>
      <c r="E673" s="74"/>
      <c r="F673" s="74"/>
      <c r="G673" s="74"/>
      <c r="H673" s="85"/>
      <c r="I673" s="74"/>
      <c r="J673" s="74"/>
      <c r="K673" s="74"/>
      <c r="L673" s="74"/>
      <c r="M673" s="74"/>
      <c r="N673" s="74"/>
      <c r="O673" s="74"/>
      <c r="P673" s="74"/>
      <c r="Q673" s="74"/>
      <c r="R673" s="74"/>
      <c r="S673" s="74"/>
      <c r="T673" s="74"/>
      <c r="U673" s="74"/>
      <c r="V673" s="74"/>
      <c r="W673" s="74"/>
      <c r="X673" s="74"/>
      <c r="Y673" s="74"/>
      <c r="Z673" s="74"/>
      <c r="AA673" s="74"/>
      <c r="AB673" s="74"/>
      <c r="AC673" s="74"/>
      <c r="AD673" s="74"/>
      <c r="AE673" s="74"/>
    </row>
    <row r="674" spans="1:31">
      <c r="A674" s="74"/>
      <c r="B674" s="74"/>
      <c r="C674" s="74"/>
      <c r="D674" s="74"/>
      <c r="E674" s="74"/>
      <c r="F674" s="74"/>
      <c r="G674" s="74"/>
      <c r="H674" s="85"/>
      <c r="I674" s="74"/>
      <c r="J674" s="74"/>
      <c r="K674" s="74"/>
      <c r="L674" s="74"/>
      <c r="M674" s="74"/>
      <c r="N674" s="74"/>
      <c r="O674" s="74"/>
      <c r="P674" s="74"/>
      <c r="Q674" s="74"/>
      <c r="R674" s="74"/>
      <c r="S674" s="74"/>
      <c r="T674" s="74"/>
      <c r="U674" s="74"/>
      <c r="V674" s="74"/>
      <c r="W674" s="74"/>
      <c r="X674" s="74"/>
      <c r="Y674" s="74"/>
      <c r="Z674" s="74"/>
      <c r="AA674" s="74"/>
      <c r="AB674" s="74"/>
      <c r="AC674" s="74"/>
      <c r="AD674" s="74"/>
      <c r="AE674" s="74"/>
    </row>
    <row r="675" spans="1:31">
      <c r="A675" s="74"/>
      <c r="B675" s="74"/>
      <c r="C675" s="74"/>
      <c r="D675" s="74"/>
      <c r="E675" s="74"/>
      <c r="F675" s="74"/>
      <c r="G675" s="74"/>
      <c r="H675" s="85"/>
      <c r="I675" s="74"/>
      <c r="J675" s="74"/>
      <c r="K675" s="74"/>
      <c r="L675" s="74"/>
      <c r="M675" s="74"/>
      <c r="N675" s="74"/>
      <c r="O675" s="74"/>
      <c r="P675" s="74"/>
      <c r="Q675" s="74"/>
      <c r="R675" s="74"/>
      <c r="S675" s="74"/>
      <c r="T675" s="74"/>
      <c r="U675" s="74"/>
      <c r="V675" s="74"/>
      <c r="W675" s="74"/>
      <c r="X675" s="74"/>
      <c r="Y675" s="74"/>
      <c r="Z675" s="74"/>
      <c r="AA675" s="74"/>
      <c r="AB675" s="74"/>
      <c r="AC675" s="74"/>
      <c r="AD675" s="74"/>
      <c r="AE675" s="74"/>
    </row>
    <row r="676" spans="1:31">
      <c r="A676" s="74"/>
      <c r="B676" s="74"/>
      <c r="C676" s="74"/>
      <c r="D676" s="74"/>
      <c r="E676" s="74"/>
      <c r="F676" s="74"/>
      <c r="G676" s="74"/>
      <c r="H676" s="85"/>
      <c r="I676" s="74"/>
      <c r="J676" s="74"/>
      <c r="K676" s="74"/>
      <c r="L676" s="74"/>
      <c r="M676" s="74"/>
      <c r="N676" s="74"/>
      <c r="O676" s="74"/>
      <c r="P676" s="74"/>
      <c r="Q676" s="74"/>
      <c r="R676" s="74"/>
      <c r="S676" s="74"/>
      <c r="T676" s="74"/>
      <c r="U676" s="74"/>
      <c r="V676" s="74"/>
      <c r="W676" s="74"/>
      <c r="X676" s="74"/>
      <c r="Y676" s="74"/>
      <c r="Z676" s="74"/>
      <c r="AA676" s="74"/>
      <c r="AB676" s="74"/>
      <c r="AC676" s="74"/>
      <c r="AD676" s="74"/>
      <c r="AE676" s="74"/>
    </row>
    <row r="677" spans="1:31">
      <c r="A677" s="74"/>
      <c r="B677" s="74"/>
      <c r="C677" s="74"/>
      <c r="D677" s="74"/>
      <c r="E677" s="74"/>
      <c r="F677" s="74"/>
      <c r="G677" s="74"/>
      <c r="H677" s="85"/>
      <c r="I677" s="74"/>
      <c r="J677" s="74"/>
      <c r="K677" s="74"/>
      <c r="L677" s="74"/>
      <c r="M677" s="74"/>
      <c r="N677" s="74"/>
      <c r="O677" s="74"/>
      <c r="P677" s="74"/>
      <c r="Q677" s="74"/>
      <c r="R677" s="74"/>
      <c r="S677" s="74"/>
      <c r="T677" s="74"/>
      <c r="U677" s="74"/>
      <c r="V677" s="74"/>
      <c r="W677" s="74"/>
      <c r="X677" s="74"/>
      <c r="Y677" s="74"/>
      <c r="Z677" s="74"/>
      <c r="AA677" s="74"/>
      <c r="AB677" s="74"/>
      <c r="AC677" s="74"/>
      <c r="AD677" s="74"/>
      <c r="AE677" s="74"/>
    </row>
    <row r="678" spans="1:31">
      <c r="A678" s="74"/>
      <c r="B678" s="74"/>
      <c r="C678" s="74"/>
      <c r="D678" s="74"/>
      <c r="E678" s="74"/>
      <c r="F678" s="74"/>
      <c r="G678" s="74"/>
      <c r="H678" s="85"/>
      <c r="I678" s="74"/>
      <c r="J678" s="74"/>
      <c r="K678" s="74"/>
      <c r="L678" s="74"/>
      <c r="M678" s="74"/>
      <c r="N678" s="74"/>
      <c r="O678" s="74"/>
      <c r="P678" s="74"/>
      <c r="Q678" s="74"/>
      <c r="R678" s="74"/>
      <c r="S678" s="74"/>
      <c r="T678" s="74"/>
      <c r="U678" s="74"/>
      <c r="V678" s="74"/>
      <c r="W678" s="74"/>
      <c r="X678" s="74"/>
      <c r="Y678" s="74"/>
      <c r="Z678" s="74"/>
      <c r="AA678" s="74"/>
      <c r="AB678" s="74"/>
      <c r="AC678" s="74"/>
      <c r="AD678" s="74"/>
      <c r="AE678" s="74"/>
    </row>
    <row r="679" spans="1:31">
      <c r="A679" s="74"/>
      <c r="B679" s="74"/>
      <c r="C679" s="74"/>
      <c r="D679" s="74"/>
      <c r="E679" s="74"/>
      <c r="F679" s="74"/>
      <c r="G679" s="74"/>
      <c r="H679" s="85"/>
      <c r="I679" s="74"/>
      <c r="J679" s="74"/>
      <c r="K679" s="74"/>
      <c r="L679" s="74"/>
      <c r="M679" s="74"/>
      <c r="N679" s="74"/>
      <c r="O679" s="74"/>
      <c r="P679" s="74"/>
      <c r="Q679" s="74"/>
      <c r="R679" s="74"/>
      <c r="S679" s="74"/>
      <c r="T679" s="74"/>
      <c r="U679" s="74"/>
      <c r="V679" s="74"/>
      <c r="W679" s="74"/>
      <c r="X679" s="74"/>
      <c r="Y679" s="74"/>
      <c r="Z679" s="74"/>
      <c r="AA679" s="74"/>
      <c r="AB679" s="74"/>
      <c r="AC679" s="74"/>
      <c r="AD679" s="74"/>
      <c r="AE679" s="74"/>
    </row>
    <row r="680" spans="1:31">
      <c r="A680" s="74"/>
      <c r="B680" s="74"/>
      <c r="C680" s="74"/>
      <c r="D680" s="74"/>
      <c r="E680" s="74"/>
      <c r="F680" s="74"/>
      <c r="G680" s="74"/>
      <c r="H680" s="85"/>
      <c r="I680" s="74"/>
      <c r="J680" s="74"/>
      <c r="K680" s="74"/>
      <c r="L680" s="74"/>
      <c r="M680" s="74"/>
      <c r="N680" s="74"/>
      <c r="O680" s="74"/>
      <c r="P680" s="74"/>
      <c r="Q680" s="74"/>
      <c r="R680" s="74"/>
      <c r="S680" s="74"/>
      <c r="T680" s="74"/>
      <c r="U680" s="74"/>
      <c r="V680" s="74"/>
      <c r="W680" s="74"/>
      <c r="X680" s="74"/>
      <c r="Y680" s="74"/>
      <c r="Z680" s="74"/>
      <c r="AA680" s="74"/>
      <c r="AB680" s="74"/>
      <c r="AC680" s="74"/>
      <c r="AD680" s="74"/>
      <c r="AE680" s="74"/>
    </row>
    <row r="681" spans="1:31">
      <c r="A681" s="74"/>
      <c r="B681" s="74"/>
      <c r="C681" s="74"/>
      <c r="D681" s="74"/>
      <c r="E681" s="74"/>
      <c r="F681" s="74"/>
      <c r="G681" s="74"/>
      <c r="H681" s="85"/>
      <c r="I681" s="74"/>
      <c r="J681" s="74"/>
      <c r="K681" s="74"/>
      <c r="L681" s="74"/>
      <c r="M681" s="74"/>
      <c r="N681" s="74"/>
      <c r="O681" s="74"/>
      <c r="P681" s="74"/>
      <c r="Q681" s="74"/>
      <c r="R681" s="74"/>
      <c r="S681" s="74"/>
      <c r="T681" s="74"/>
      <c r="U681" s="74"/>
      <c r="V681" s="74"/>
      <c r="W681" s="74"/>
      <c r="X681" s="74"/>
      <c r="Y681" s="74"/>
      <c r="Z681" s="74"/>
      <c r="AA681" s="74"/>
      <c r="AB681" s="74"/>
      <c r="AC681" s="74"/>
      <c r="AD681" s="74"/>
      <c r="AE681" s="74"/>
    </row>
    <row r="682" spans="1:31">
      <c r="A682" s="74"/>
      <c r="B682" s="74"/>
      <c r="C682" s="74"/>
      <c r="D682" s="74"/>
      <c r="E682" s="74"/>
      <c r="F682" s="74"/>
      <c r="G682" s="74"/>
      <c r="H682" s="85"/>
      <c r="I682" s="74"/>
      <c r="J682" s="74"/>
      <c r="K682" s="74"/>
      <c r="L682" s="74"/>
      <c r="M682" s="74"/>
      <c r="N682" s="74"/>
      <c r="O682" s="74"/>
      <c r="P682" s="74"/>
      <c r="Q682" s="74"/>
      <c r="R682" s="74"/>
      <c r="S682" s="74"/>
      <c r="T682" s="74"/>
      <c r="U682" s="74"/>
      <c r="V682" s="74"/>
      <c r="W682" s="74"/>
      <c r="X682" s="74"/>
      <c r="Y682" s="74"/>
      <c r="Z682" s="74"/>
      <c r="AA682" s="74"/>
      <c r="AB682" s="74"/>
      <c r="AC682" s="74"/>
      <c r="AD682" s="74"/>
      <c r="AE682" s="74"/>
    </row>
    <row r="683" spans="1:31">
      <c r="A683" s="74"/>
      <c r="B683" s="74"/>
      <c r="C683" s="74"/>
      <c r="D683" s="74"/>
      <c r="E683" s="74"/>
      <c r="F683" s="74"/>
      <c r="G683" s="74"/>
      <c r="H683" s="85"/>
      <c r="I683" s="74"/>
      <c r="J683" s="74"/>
      <c r="K683" s="74"/>
      <c r="L683" s="74"/>
      <c r="M683" s="74"/>
      <c r="N683" s="74"/>
      <c r="O683" s="74"/>
      <c r="P683" s="74"/>
      <c r="Q683" s="74"/>
      <c r="R683" s="74"/>
      <c r="S683" s="74"/>
      <c r="T683" s="74"/>
      <c r="U683" s="74"/>
      <c r="V683" s="74"/>
      <c r="W683" s="74"/>
      <c r="X683" s="74"/>
      <c r="Y683" s="74"/>
      <c r="Z683" s="74"/>
      <c r="AA683" s="74"/>
      <c r="AB683" s="74"/>
      <c r="AC683" s="74"/>
      <c r="AD683" s="74"/>
      <c r="AE683" s="74"/>
    </row>
    <row r="684" spans="1:31">
      <c r="A684" s="74"/>
      <c r="B684" s="74"/>
      <c r="C684" s="74"/>
      <c r="D684" s="74"/>
      <c r="E684" s="74"/>
      <c r="F684" s="74"/>
      <c r="G684" s="74"/>
      <c r="H684" s="85"/>
      <c r="I684" s="74"/>
      <c r="J684" s="74"/>
      <c r="K684" s="74"/>
      <c r="L684" s="74"/>
      <c r="M684" s="74"/>
      <c r="N684" s="74"/>
      <c r="O684" s="74"/>
      <c r="P684" s="74"/>
      <c r="Q684" s="74"/>
      <c r="R684" s="74"/>
      <c r="S684" s="74"/>
      <c r="T684" s="74"/>
      <c r="U684" s="74"/>
      <c r="V684" s="74"/>
      <c r="W684" s="74"/>
      <c r="X684" s="74"/>
      <c r="Y684" s="74"/>
      <c r="Z684" s="74"/>
      <c r="AA684" s="74"/>
      <c r="AB684" s="74"/>
      <c r="AC684" s="74"/>
      <c r="AD684" s="74"/>
      <c r="AE684" s="74"/>
    </row>
    <row r="685" spans="1:31">
      <c r="A685" s="74"/>
      <c r="B685" s="74"/>
      <c r="C685" s="74"/>
      <c r="D685" s="74"/>
      <c r="E685" s="74"/>
      <c r="F685" s="74"/>
      <c r="G685" s="74"/>
      <c r="H685" s="85"/>
      <c r="I685" s="74"/>
      <c r="J685" s="74"/>
      <c r="K685" s="74"/>
      <c r="L685" s="74"/>
      <c r="M685" s="74"/>
      <c r="N685" s="74"/>
      <c r="O685" s="74"/>
      <c r="P685" s="74"/>
      <c r="Q685" s="74"/>
      <c r="R685" s="74"/>
      <c r="S685" s="74"/>
      <c r="T685" s="74"/>
      <c r="U685" s="74"/>
      <c r="V685" s="74"/>
      <c r="W685" s="74"/>
      <c r="X685" s="74"/>
      <c r="Y685" s="74"/>
      <c r="Z685" s="74"/>
      <c r="AA685" s="74"/>
      <c r="AB685" s="74"/>
      <c r="AC685" s="74"/>
      <c r="AD685" s="74"/>
      <c r="AE685" s="74"/>
    </row>
    <row r="686" spans="1:31">
      <c r="A686" s="74"/>
      <c r="B686" s="74"/>
      <c r="C686" s="74"/>
      <c r="D686" s="74"/>
      <c r="E686" s="74"/>
      <c r="F686" s="74"/>
      <c r="G686" s="74"/>
      <c r="H686" s="85"/>
      <c r="I686" s="74"/>
      <c r="J686" s="74"/>
      <c r="K686" s="74"/>
      <c r="L686" s="74"/>
      <c r="M686" s="74"/>
      <c r="N686" s="74"/>
      <c r="O686" s="74"/>
      <c r="P686" s="74"/>
      <c r="Q686" s="74"/>
      <c r="R686" s="74"/>
      <c r="S686" s="74"/>
      <c r="T686" s="74"/>
      <c r="U686" s="74"/>
      <c r="V686" s="74"/>
      <c r="W686" s="74"/>
      <c r="X686" s="74"/>
      <c r="Y686" s="74"/>
      <c r="Z686" s="74"/>
      <c r="AA686" s="74"/>
      <c r="AB686" s="74"/>
      <c r="AC686" s="74"/>
      <c r="AD686" s="74"/>
      <c r="AE686" s="74"/>
    </row>
    <row r="687" spans="1:31">
      <c r="A687" s="74"/>
      <c r="B687" s="74"/>
      <c r="C687" s="74"/>
      <c r="D687" s="74"/>
      <c r="E687" s="74"/>
      <c r="F687" s="74"/>
      <c r="G687" s="74"/>
      <c r="H687" s="85"/>
      <c r="I687" s="74"/>
      <c r="J687" s="74"/>
      <c r="K687" s="74"/>
      <c r="L687" s="74"/>
      <c r="M687" s="74"/>
      <c r="N687" s="74"/>
      <c r="O687" s="74"/>
      <c r="P687" s="74"/>
      <c r="Q687" s="74"/>
      <c r="R687" s="74"/>
      <c r="S687" s="74"/>
      <c r="T687" s="74"/>
      <c r="U687" s="74"/>
      <c r="V687" s="74"/>
      <c r="W687" s="74"/>
      <c r="X687" s="74"/>
      <c r="Y687" s="74"/>
      <c r="Z687" s="74"/>
      <c r="AA687" s="74"/>
      <c r="AB687" s="74"/>
      <c r="AC687" s="74"/>
      <c r="AD687" s="74"/>
      <c r="AE687" s="74"/>
    </row>
    <row r="688" spans="1:31">
      <c r="A688" s="74"/>
      <c r="B688" s="74"/>
      <c r="C688" s="74"/>
      <c r="D688" s="74"/>
      <c r="E688" s="74"/>
      <c r="F688" s="74"/>
      <c r="G688" s="74"/>
      <c r="H688" s="85"/>
      <c r="I688" s="74"/>
      <c r="J688" s="74"/>
      <c r="K688" s="74"/>
      <c r="L688" s="74"/>
      <c r="M688" s="74"/>
      <c r="N688" s="74"/>
      <c r="O688" s="74"/>
      <c r="P688" s="74"/>
      <c r="Q688" s="74"/>
      <c r="R688" s="74"/>
      <c r="S688" s="74"/>
      <c r="T688" s="74"/>
      <c r="U688" s="74"/>
      <c r="V688" s="74"/>
      <c r="W688" s="74"/>
      <c r="X688" s="74"/>
      <c r="Y688" s="74"/>
      <c r="Z688" s="74"/>
      <c r="AA688" s="74"/>
      <c r="AB688" s="74"/>
      <c r="AC688" s="74"/>
      <c r="AD688" s="74"/>
      <c r="AE688" s="74"/>
    </row>
    <row r="689" spans="1:31">
      <c r="A689" s="74"/>
      <c r="B689" s="74"/>
      <c r="C689" s="74"/>
      <c r="D689" s="74"/>
      <c r="E689" s="74"/>
      <c r="F689" s="74"/>
      <c r="G689" s="74"/>
      <c r="H689" s="85"/>
      <c r="I689" s="74"/>
      <c r="J689" s="74"/>
      <c r="K689" s="74"/>
      <c r="L689" s="74"/>
      <c r="M689" s="74"/>
      <c r="N689" s="74"/>
      <c r="O689" s="74"/>
      <c r="P689" s="74"/>
      <c r="Q689" s="74"/>
      <c r="R689" s="74"/>
      <c r="S689" s="74"/>
      <c r="T689" s="74"/>
      <c r="U689" s="74"/>
      <c r="V689" s="74"/>
      <c r="W689" s="74"/>
      <c r="X689" s="74"/>
      <c r="Y689" s="74"/>
      <c r="Z689" s="74"/>
      <c r="AA689" s="74"/>
      <c r="AB689" s="74"/>
      <c r="AC689" s="74"/>
      <c r="AD689" s="74"/>
      <c r="AE689" s="74"/>
    </row>
    <row r="690" spans="1:31">
      <c r="A690" s="74"/>
      <c r="B690" s="74"/>
      <c r="C690" s="74"/>
      <c r="D690" s="74"/>
      <c r="E690" s="74"/>
      <c r="F690" s="74"/>
      <c r="G690" s="74"/>
      <c r="H690" s="85"/>
      <c r="I690" s="74"/>
      <c r="J690" s="74"/>
      <c r="K690" s="74"/>
      <c r="L690" s="74"/>
      <c r="M690" s="74"/>
      <c r="N690" s="74"/>
      <c r="O690" s="74"/>
      <c r="P690" s="74"/>
      <c r="Q690" s="74"/>
      <c r="R690" s="74"/>
      <c r="S690" s="74"/>
      <c r="T690" s="74"/>
      <c r="U690" s="74"/>
      <c r="V690" s="74"/>
      <c r="W690" s="74"/>
      <c r="X690" s="74"/>
      <c r="Y690" s="74"/>
      <c r="Z690" s="74"/>
      <c r="AA690" s="74"/>
      <c r="AB690" s="74"/>
      <c r="AC690" s="74"/>
      <c r="AD690" s="74"/>
      <c r="AE690" s="74"/>
    </row>
    <row r="691" spans="1:31">
      <c r="A691" s="74"/>
      <c r="B691" s="74"/>
      <c r="C691" s="74"/>
      <c r="D691" s="74"/>
      <c r="E691" s="74"/>
      <c r="F691" s="74"/>
      <c r="G691" s="74"/>
      <c r="H691" s="85"/>
      <c r="I691" s="74"/>
      <c r="J691" s="74"/>
      <c r="K691" s="74"/>
      <c r="L691" s="74"/>
      <c r="M691" s="74"/>
      <c r="N691" s="74"/>
      <c r="O691" s="74"/>
      <c r="P691" s="74"/>
      <c r="Q691" s="74"/>
      <c r="R691" s="74"/>
      <c r="S691" s="74"/>
      <c r="T691" s="74"/>
      <c r="U691" s="74"/>
      <c r="V691" s="74"/>
      <c r="W691" s="74"/>
      <c r="X691" s="74"/>
      <c r="Y691" s="74"/>
      <c r="Z691" s="74"/>
      <c r="AA691" s="74"/>
      <c r="AB691" s="74"/>
      <c r="AC691" s="74"/>
      <c r="AD691" s="74"/>
      <c r="AE691" s="74"/>
    </row>
    <row r="692" spans="1:31">
      <c r="A692" s="74"/>
      <c r="B692" s="74"/>
      <c r="C692" s="74"/>
      <c r="D692" s="74"/>
      <c r="E692" s="74"/>
      <c r="F692" s="74"/>
      <c r="G692" s="74"/>
      <c r="H692" s="85"/>
      <c r="I692" s="74"/>
      <c r="J692" s="74"/>
      <c r="K692" s="74"/>
      <c r="L692" s="74"/>
      <c r="M692" s="74"/>
      <c r="N692" s="74"/>
      <c r="O692" s="74"/>
      <c r="P692" s="74"/>
      <c r="Q692" s="74"/>
      <c r="R692" s="74"/>
      <c r="S692" s="74"/>
      <c r="T692" s="74"/>
      <c r="U692" s="74"/>
      <c r="V692" s="74"/>
      <c r="W692" s="74"/>
      <c r="X692" s="74"/>
      <c r="Y692" s="74"/>
      <c r="Z692" s="74"/>
      <c r="AA692" s="74"/>
      <c r="AB692" s="74"/>
      <c r="AC692" s="74"/>
      <c r="AD692" s="74"/>
      <c r="AE692" s="74"/>
    </row>
    <row r="693" spans="1:31">
      <c r="A693" s="74"/>
      <c r="B693" s="74"/>
      <c r="C693" s="74"/>
      <c r="D693" s="74"/>
      <c r="E693" s="74"/>
      <c r="F693" s="74"/>
      <c r="G693" s="74"/>
      <c r="H693" s="85"/>
      <c r="I693" s="74"/>
      <c r="J693" s="74"/>
      <c r="K693" s="74"/>
      <c r="L693" s="74"/>
      <c r="M693" s="74"/>
      <c r="N693" s="74"/>
      <c r="O693" s="74"/>
      <c r="P693" s="74"/>
      <c r="Q693" s="74"/>
      <c r="R693" s="74"/>
      <c r="S693" s="74"/>
      <c r="T693" s="74"/>
      <c r="U693" s="74"/>
      <c r="V693" s="74"/>
      <c r="W693" s="74"/>
      <c r="X693" s="74"/>
      <c r="Y693" s="74"/>
      <c r="Z693" s="74"/>
      <c r="AA693" s="74"/>
      <c r="AB693" s="74"/>
      <c r="AC693" s="74"/>
      <c r="AD693" s="74"/>
      <c r="AE693" s="74"/>
    </row>
    <row r="694" spans="1:31">
      <c r="A694" s="74"/>
      <c r="B694" s="74"/>
      <c r="C694" s="74"/>
      <c r="D694" s="74"/>
      <c r="E694" s="74"/>
      <c r="F694" s="74"/>
      <c r="G694" s="74"/>
      <c r="H694" s="85"/>
      <c r="I694" s="74"/>
      <c r="J694" s="74"/>
      <c r="K694" s="74"/>
      <c r="L694" s="74"/>
      <c r="M694" s="74"/>
      <c r="N694" s="74"/>
      <c r="O694" s="74"/>
      <c r="P694" s="74"/>
      <c r="Q694" s="74"/>
      <c r="R694" s="74"/>
      <c r="S694" s="74"/>
      <c r="T694" s="74"/>
      <c r="U694" s="74"/>
      <c r="V694" s="74"/>
      <c r="W694" s="74"/>
      <c r="X694" s="74"/>
      <c r="Y694" s="74"/>
      <c r="Z694" s="74"/>
      <c r="AA694" s="74"/>
      <c r="AB694" s="74"/>
      <c r="AC694" s="74"/>
      <c r="AD694" s="74"/>
      <c r="AE694" s="74"/>
    </row>
    <row r="695" spans="1:31">
      <c r="A695" s="74"/>
      <c r="B695" s="74"/>
      <c r="C695" s="74"/>
      <c r="D695" s="74"/>
      <c r="E695" s="74"/>
      <c r="F695" s="74"/>
      <c r="G695" s="74"/>
      <c r="H695" s="85"/>
      <c r="I695" s="74"/>
      <c r="J695" s="74"/>
      <c r="K695" s="74"/>
      <c r="L695" s="74"/>
      <c r="M695" s="74"/>
      <c r="N695" s="74"/>
      <c r="O695" s="74"/>
      <c r="P695" s="74"/>
      <c r="Q695" s="74"/>
      <c r="R695" s="74"/>
      <c r="S695" s="74"/>
      <c r="T695" s="74"/>
      <c r="U695" s="74"/>
      <c r="V695" s="74"/>
      <c r="W695" s="74"/>
      <c r="X695" s="74"/>
      <c r="Y695" s="74"/>
      <c r="Z695" s="74"/>
      <c r="AA695" s="74"/>
      <c r="AB695" s="74"/>
      <c r="AC695" s="74"/>
      <c r="AD695" s="74"/>
      <c r="AE695" s="74"/>
    </row>
    <row r="696" spans="1:31">
      <c r="A696" s="74"/>
      <c r="B696" s="74"/>
      <c r="C696" s="74"/>
      <c r="D696" s="74"/>
      <c r="E696" s="74"/>
      <c r="F696" s="74"/>
      <c r="G696" s="74"/>
      <c r="H696" s="85"/>
      <c r="I696" s="74"/>
      <c r="J696" s="74"/>
      <c r="K696" s="74"/>
      <c r="L696" s="74"/>
      <c r="M696" s="74"/>
      <c r="N696" s="74"/>
      <c r="O696" s="74"/>
      <c r="P696" s="74"/>
      <c r="Q696" s="74"/>
      <c r="R696" s="74"/>
      <c r="S696" s="74"/>
      <c r="T696" s="74"/>
      <c r="U696" s="74"/>
      <c r="V696" s="74"/>
      <c r="W696" s="74"/>
      <c r="X696" s="74"/>
      <c r="Y696" s="74"/>
      <c r="Z696" s="74"/>
      <c r="AA696" s="74"/>
      <c r="AB696" s="74"/>
      <c r="AC696" s="74"/>
      <c r="AD696" s="74"/>
      <c r="AE696" s="74"/>
    </row>
    <row r="697" spans="1:31">
      <c r="A697" s="74"/>
      <c r="B697" s="74"/>
      <c r="C697" s="74"/>
      <c r="D697" s="74"/>
      <c r="E697" s="74"/>
      <c r="F697" s="74"/>
      <c r="G697" s="74"/>
      <c r="H697" s="85"/>
      <c r="I697" s="74"/>
      <c r="J697" s="74"/>
      <c r="K697" s="74"/>
      <c r="L697" s="74"/>
      <c r="M697" s="74"/>
      <c r="N697" s="74"/>
      <c r="O697" s="74"/>
      <c r="P697" s="74"/>
      <c r="Q697" s="74"/>
      <c r="R697" s="74"/>
      <c r="S697" s="74"/>
      <c r="T697" s="74"/>
      <c r="U697" s="74"/>
      <c r="V697" s="74"/>
      <c r="W697" s="74"/>
      <c r="X697" s="74"/>
      <c r="Y697" s="74"/>
      <c r="Z697" s="74"/>
      <c r="AA697" s="74"/>
      <c r="AB697" s="74"/>
      <c r="AC697" s="74"/>
      <c r="AD697" s="74"/>
      <c r="AE697" s="74"/>
    </row>
    <row r="698" spans="1:31">
      <c r="A698" s="74"/>
      <c r="B698" s="74"/>
      <c r="C698" s="74"/>
      <c r="D698" s="74"/>
      <c r="E698" s="74"/>
      <c r="F698" s="74"/>
      <c r="G698" s="74"/>
      <c r="H698" s="85"/>
      <c r="I698" s="74"/>
      <c r="J698" s="74"/>
      <c r="K698" s="74"/>
      <c r="L698" s="74"/>
      <c r="M698" s="74"/>
      <c r="N698" s="74"/>
      <c r="O698" s="74"/>
      <c r="P698" s="74"/>
      <c r="Q698" s="74"/>
      <c r="R698" s="74"/>
      <c r="S698" s="74"/>
      <c r="T698" s="74"/>
      <c r="U698" s="74"/>
      <c r="V698" s="74"/>
      <c r="W698" s="74"/>
      <c r="X698" s="74"/>
      <c r="Y698" s="74"/>
      <c r="Z698" s="74"/>
      <c r="AA698" s="74"/>
      <c r="AB698" s="74"/>
      <c r="AC698" s="74"/>
      <c r="AD698" s="74"/>
      <c r="AE698" s="74"/>
    </row>
    <row r="699" spans="1:31">
      <c r="A699" s="74"/>
      <c r="B699" s="74"/>
      <c r="C699" s="74"/>
      <c r="D699" s="74"/>
      <c r="E699" s="74"/>
      <c r="F699" s="74"/>
      <c r="G699" s="74"/>
      <c r="H699" s="85"/>
      <c r="I699" s="74"/>
      <c r="J699" s="74"/>
      <c r="K699" s="74"/>
      <c r="L699" s="74"/>
      <c r="M699" s="74"/>
      <c r="N699" s="74"/>
      <c r="O699" s="74"/>
      <c r="P699" s="74"/>
      <c r="Q699" s="74"/>
      <c r="R699" s="74"/>
      <c r="S699" s="74"/>
      <c r="T699" s="74"/>
      <c r="U699" s="74"/>
      <c r="V699" s="74"/>
      <c r="W699" s="74"/>
      <c r="X699" s="74"/>
      <c r="Y699" s="74"/>
      <c r="Z699" s="74"/>
      <c r="AA699" s="74"/>
      <c r="AB699" s="74"/>
      <c r="AC699" s="74"/>
      <c r="AD699" s="74"/>
      <c r="AE699" s="74"/>
    </row>
    <row r="700" spans="1:31">
      <c r="A700" s="74"/>
      <c r="B700" s="74"/>
      <c r="C700" s="74"/>
      <c r="D700" s="74"/>
      <c r="E700" s="74"/>
      <c r="F700" s="74"/>
      <c r="G700" s="74"/>
      <c r="H700" s="85"/>
      <c r="I700" s="74"/>
      <c r="J700" s="74"/>
      <c r="K700" s="74"/>
      <c r="L700" s="74"/>
      <c r="M700" s="74"/>
      <c r="N700" s="74"/>
      <c r="O700" s="74"/>
      <c r="P700" s="74"/>
      <c r="Q700" s="74"/>
      <c r="R700" s="74"/>
      <c r="S700" s="74"/>
      <c r="T700" s="74"/>
      <c r="U700" s="74"/>
      <c r="V700" s="74"/>
      <c r="W700" s="74"/>
      <c r="X700" s="74"/>
      <c r="Y700" s="74"/>
      <c r="Z700" s="74"/>
      <c r="AA700" s="74"/>
      <c r="AB700" s="74"/>
      <c r="AC700" s="74"/>
      <c r="AD700" s="74"/>
      <c r="AE700" s="74"/>
    </row>
    <row r="701" spans="1:31">
      <c r="A701" s="74"/>
      <c r="B701" s="74"/>
      <c r="C701" s="74"/>
      <c r="D701" s="74"/>
      <c r="E701" s="74"/>
      <c r="F701" s="74"/>
      <c r="G701" s="74"/>
      <c r="H701" s="85"/>
      <c r="I701" s="74"/>
      <c r="J701" s="74"/>
      <c r="K701" s="74"/>
      <c r="L701" s="74"/>
      <c r="M701" s="74"/>
      <c r="N701" s="74"/>
      <c r="O701" s="74"/>
      <c r="P701" s="74"/>
      <c r="Q701" s="74"/>
      <c r="R701" s="74"/>
      <c r="S701" s="74"/>
      <c r="T701" s="74"/>
      <c r="U701" s="74"/>
      <c r="V701" s="74"/>
      <c r="W701" s="74"/>
      <c r="X701" s="74"/>
      <c r="Y701" s="74"/>
      <c r="Z701" s="74"/>
      <c r="AA701" s="74"/>
      <c r="AB701" s="74"/>
      <c r="AC701" s="74"/>
      <c r="AD701" s="74"/>
      <c r="AE701" s="74"/>
    </row>
    <row r="702" spans="1:31">
      <c r="A702" s="74"/>
      <c r="B702" s="74"/>
      <c r="C702" s="74"/>
      <c r="D702" s="74"/>
      <c r="E702" s="74"/>
      <c r="F702" s="74"/>
      <c r="G702" s="74"/>
      <c r="H702" s="85"/>
      <c r="I702" s="74"/>
      <c r="J702" s="74"/>
      <c r="K702" s="74"/>
      <c r="L702" s="74"/>
      <c r="M702" s="74"/>
      <c r="N702" s="74"/>
      <c r="O702" s="74"/>
      <c r="P702" s="74"/>
      <c r="Q702" s="74"/>
      <c r="R702" s="74"/>
      <c r="S702" s="74"/>
      <c r="T702" s="74"/>
      <c r="U702" s="74"/>
      <c r="V702" s="74"/>
      <c r="W702" s="74"/>
      <c r="X702" s="74"/>
      <c r="Y702" s="74"/>
      <c r="Z702" s="74"/>
      <c r="AA702" s="74"/>
      <c r="AB702" s="74"/>
      <c r="AC702" s="74"/>
      <c r="AD702" s="74"/>
      <c r="AE702" s="74"/>
    </row>
    <row r="703" spans="1:31">
      <c r="A703" s="74"/>
      <c r="B703" s="74"/>
      <c r="C703" s="74"/>
      <c r="D703" s="74"/>
      <c r="E703" s="74"/>
      <c r="F703" s="74"/>
      <c r="G703" s="74"/>
      <c r="H703" s="85"/>
      <c r="I703" s="74"/>
      <c r="J703" s="74"/>
      <c r="K703" s="74"/>
      <c r="L703" s="74"/>
      <c r="M703" s="74"/>
      <c r="N703" s="74"/>
      <c r="O703" s="74"/>
      <c r="P703" s="74"/>
      <c r="Q703" s="74"/>
      <c r="R703" s="74"/>
      <c r="S703" s="74"/>
      <c r="T703" s="74"/>
      <c r="U703" s="74"/>
      <c r="V703" s="74"/>
      <c r="W703" s="74"/>
      <c r="X703" s="74"/>
      <c r="Y703" s="74"/>
      <c r="Z703" s="74"/>
      <c r="AA703" s="74"/>
      <c r="AB703" s="74"/>
      <c r="AC703" s="74"/>
      <c r="AD703" s="74"/>
      <c r="AE703" s="74"/>
    </row>
    <row r="704" spans="1:31">
      <c r="A704" s="74"/>
      <c r="B704" s="74"/>
      <c r="C704" s="74"/>
      <c r="D704" s="74"/>
      <c r="E704" s="74"/>
      <c r="F704" s="74"/>
      <c r="G704" s="74"/>
      <c r="H704" s="85"/>
      <c r="I704" s="74"/>
      <c r="J704" s="74"/>
      <c r="K704" s="74"/>
      <c r="L704" s="74"/>
      <c r="M704" s="74"/>
      <c r="N704" s="74"/>
      <c r="O704" s="74"/>
      <c r="P704" s="74"/>
      <c r="Q704" s="74"/>
      <c r="R704" s="74"/>
      <c r="S704" s="74"/>
      <c r="T704" s="74"/>
      <c r="U704" s="74"/>
      <c r="V704" s="74"/>
      <c r="W704" s="74"/>
      <c r="X704" s="74"/>
      <c r="Y704" s="74"/>
      <c r="Z704" s="74"/>
      <c r="AA704" s="74"/>
      <c r="AB704" s="74"/>
      <c r="AC704" s="74"/>
      <c r="AD704" s="74"/>
      <c r="AE704" s="74"/>
    </row>
    <row r="705" spans="1:31">
      <c r="A705" s="74"/>
      <c r="B705" s="74"/>
      <c r="C705" s="74"/>
      <c r="D705" s="74"/>
      <c r="E705" s="74"/>
      <c r="F705" s="74"/>
      <c r="G705" s="74"/>
      <c r="H705" s="85"/>
      <c r="I705" s="74"/>
      <c r="J705" s="74"/>
      <c r="K705" s="74"/>
      <c r="L705" s="74"/>
      <c r="M705" s="74"/>
      <c r="N705" s="74"/>
      <c r="O705" s="74"/>
      <c r="P705" s="74"/>
      <c r="Q705" s="74"/>
      <c r="R705" s="74"/>
      <c r="S705" s="74"/>
      <c r="T705" s="74"/>
      <c r="U705" s="74"/>
      <c r="V705" s="74"/>
      <c r="W705" s="74"/>
      <c r="X705" s="74"/>
      <c r="Y705" s="74"/>
      <c r="Z705" s="74"/>
      <c r="AA705" s="74"/>
      <c r="AB705" s="74"/>
      <c r="AC705" s="74"/>
      <c r="AD705" s="74"/>
      <c r="AE705" s="74"/>
    </row>
    <row r="706" spans="1:31">
      <c r="A706" s="74"/>
      <c r="B706" s="74"/>
      <c r="C706" s="74"/>
      <c r="D706" s="74"/>
      <c r="E706" s="74"/>
      <c r="F706" s="74"/>
      <c r="G706" s="74"/>
      <c r="H706" s="85"/>
      <c r="I706" s="74"/>
      <c r="J706" s="74"/>
      <c r="K706" s="74"/>
      <c r="L706" s="74"/>
      <c r="M706" s="74"/>
      <c r="N706" s="74"/>
      <c r="O706" s="74"/>
      <c r="P706" s="74"/>
      <c r="Q706" s="74"/>
      <c r="R706" s="74"/>
      <c r="S706" s="74"/>
      <c r="T706" s="74"/>
      <c r="U706" s="74"/>
      <c r="V706" s="74"/>
      <c r="W706" s="74"/>
      <c r="X706" s="74"/>
      <c r="Y706" s="74"/>
      <c r="Z706" s="74"/>
      <c r="AA706" s="74"/>
      <c r="AB706" s="74"/>
      <c r="AC706" s="74"/>
      <c r="AD706" s="74"/>
      <c r="AE706" s="74"/>
    </row>
    <row r="707" spans="1:31">
      <c r="A707" s="74"/>
      <c r="B707" s="74"/>
      <c r="C707" s="74"/>
      <c r="D707" s="74"/>
      <c r="E707" s="74"/>
      <c r="F707" s="74"/>
      <c r="G707" s="74"/>
      <c r="H707" s="85"/>
      <c r="I707" s="74"/>
      <c r="J707" s="74"/>
      <c r="K707" s="74"/>
      <c r="L707" s="74"/>
      <c r="M707" s="74"/>
      <c r="N707" s="74"/>
      <c r="O707" s="74"/>
      <c r="P707" s="74"/>
      <c r="Q707" s="74"/>
      <c r="R707" s="74"/>
      <c r="S707" s="74"/>
      <c r="T707" s="74"/>
      <c r="U707" s="74"/>
      <c r="V707" s="74"/>
      <c r="W707" s="74"/>
      <c r="X707" s="74"/>
      <c r="Y707" s="74"/>
      <c r="Z707" s="74"/>
      <c r="AA707" s="74"/>
      <c r="AB707" s="74"/>
      <c r="AC707" s="74"/>
      <c r="AD707" s="74"/>
      <c r="AE707" s="74"/>
    </row>
    <row r="708" spans="1:31">
      <c r="A708" s="74"/>
      <c r="B708" s="74"/>
      <c r="C708" s="74"/>
      <c r="D708" s="74"/>
      <c r="E708" s="74"/>
      <c r="F708" s="74"/>
      <c r="G708" s="74"/>
      <c r="H708" s="85"/>
      <c r="I708" s="74"/>
      <c r="J708" s="74"/>
      <c r="K708" s="74"/>
      <c r="L708" s="74"/>
      <c r="M708" s="74"/>
      <c r="N708" s="74"/>
      <c r="O708" s="74"/>
      <c r="P708" s="74"/>
      <c r="Q708" s="74"/>
      <c r="R708" s="74"/>
      <c r="S708" s="74"/>
      <c r="T708" s="74"/>
      <c r="U708" s="74"/>
      <c r="V708" s="74"/>
      <c r="W708" s="74"/>
      <c r="X708" s="74"/>
      <c r="Y708" s="74"/>
      <c r="Z708" s="74"/>
      <c r="AA708" s="74"/>
      <c r="AB708" s="74"/>
      <c r="AC708" s="74"/>
      <c r="AD708" s="74"/>
      <c r="AE708" s="74"/>
    </row>
    <row r="709" spans="1:31">
      <c r="A709" s="74"/>
      <c r="B709" s="74"/>
      <c r="C709" s="74"/>
      <c r="D709" s="74"/>
      <c r="E709" s="74"/>
      <c r="F709" s="74"/>
      <c r="G709" s="74"/>
      <c r="H709" s="85"/>
      <c r="I709" s="74"/>
      <c r="J709" s="74"/>
      <c r="K709" s="74"/>
      <c r="L709" s="74"/>
      <c r="M709" s="74"/>
      <c r="N709" s="74"/>
      <c r="O709" s="74"/>
      <c r="P709" s="74"/>
      <c r="Q709" s="74"/>
      <c r="R709" s="74"/>
      <c r="S709" s="74"/>
      <c r="T709" s="74"/>
      <c r="U709" s="74"/>
      <c r="V709" s="74"/>
      <c r="W709" s="74"/>
      <c r="X709" s="74"/>
      <c r="Y709" s="74"/>
      <c r="Z709" s="74"/>
      <c r="AA709" s="74"/>
      <c r="AB709" s="74"/>
      <c r="AC709" s="74"/>
      <c r="AD709" s="74"/>
      <c r="AE709" s="74"/>
    </row>
    <row r="710" spans="1:31">
      <c r="A710" s="74"/>
      <c r="B710" s="74"/>
      <c r="C710" s="74"/>
      <c r="D710" s="74"/>
      <c r="E710" s="74"/>
      <c r="F710" s="74"/>
      <c r="G710" s="74"/>
      <c r="H710" s="85"/>
      <c r="I710" s="74"/>
      <c r="J710" s="74"/>
      <c r="K710" s="74"/>
      <c r="L710" s="74"/>
      <c r="M710" s="74"/>
      <c r="N710" s="74"/>
      <c r="O710" s="74"/>
      <c r="P710" s="74"/>
      <c r="Q710" s="74"/>
      <c r="R710" s="74"/>
      <c r="S710" s="74"/>
      <c r="T710" s="74"/>
      <c r="U710" s="74"/>
      <c r="V710" s="74"/>
      <c r="W710" s="74"/>
      <c r="X710" s="74"/>
      <c r="Y710" s="74"/>
      <c r="Z710" s="74"/>
      <c r="AA710" s="74"/>
      <c r="AB710" s="74"/>
      <c r="AC710" s="74"/>
      <c r="AD710" s="74"/>
      <c r="AE710" s="74"/>
    </row>
    <row r="711" spans="1:31">
      <c r="A711" s="74"/>
      <c r="B711" s="74"/>
      <c r="C711" s="74"/>
      <c r="D711" s="74"/>
      <c r="E711" s="74"/>
      <c r="F711" s="74"/>
      <c r="G711" s="74"/>
      <c r="H711" s="85"/>
      <c r="I711" s="74"/>
      <c r="J711" s="74"/>
      <c r="K711" s="74"/>
      <c r="L711" s="74"/>
      <c r="M711" s="74"/>
      <c r="N711" s="74"/>
      <c r="O711" s="74"/>
      <c r="P711" s="74"/>
      <c r="Q711" s="74"/>
      <c r="R711" s="74"/>
      <c r="S711" s="74"/>
      <c r="T711" s="74"/>
      <c r="U711" s="74"/>
      <c r="V711" s="74"/>
      <c r="W711" s="74"/>
      <c r="X711" s="74"/>
      <c r="Y711" s="74"/>
      <c r="Z711" s="74"/>
      <c r="AA711" s="74"/>
      <c r="AB711" s="74"/>
      <c r="AC711" s="74"/>
      <c r="AD711" s="74"/>
      <c r="AE711" s="74"/>
    </row>
    <row r="712" spans="1:31">
      <c r="A712" s="74"/>
      <c r="B712" s="74"/>
      <c r="C712" s="74"/>
      <c r="D712" s="74"/>
      <c r="E712" s="74"/>
      <c r="F712" s="74"/>
      <c r="G712" s="74"/>
      <c r="H712" s="85"/>
      <c r="I712" s="74"/>
      <c r="J712" s="74"/>
      <c r="K712" s="74"/>
      <c r="L712" s="74"/>
      <c r="M712" s="74"/>
      <c r="N712" s="74"/>
      <c r="O712" s="74"/>
      <c r="P712" s="74"/>
      <c r="Q712" s="74"/>
      <c r="R712" s="74"/>
      <c r="S712" s="74"/>
      <c r="T712" s="74"/>
      <c r="U712" s="74"/>
      <c r="V712" s="74"/>
      <c r="W712" s="74"/>
      <c r="X712" s="74"/>
      <c r="Y712" s="74"/>
      <c r="Z712" s="74"/>
      <c r="AA712" s="74"/>
      <c r="AB712" s="74"/>
      <c r="AC712" s="74"/>
      <c r="AD712" s="74"/>
      <c r="AE712" s="74"/>
    </row>
    <row r="713" spans="1:31">
      <c r="A713" s="74"/>
      <c r="B713" s="74"/>
      <c r="C713" s="74"/>
      <c r="D713" s="74"/>
      <c r="E713" s="74"/>
      <c r="F713" s="74"/>
      <c r="G713" s="74"/>
      <c r="H713" s="85"/>
      <c r="I713" s="74"/>
      <c r="J713" s="74"/>
      <c r="K713" s="74"/>
      <c r="L713" s="74"/>
      <c r="M713" s="74"/>
      <c r="N713" s="74"/>
      <c r="O713" s="74"/>
      <c r="P713" s="74"/>
      <c r="Q713" s="74"/>
      <c r="R713" s="74"/>
      <c r="S713" s="74"/>
      <c r="T713" s="74"/>
      <c r="U713" s="74"/>
      <c r="V713" s="74"/>
      <c r="W713" s="74"/>
      <c r="X713" s="74"/>
      <c r="Y713" s="74"/>
      <c r="Z713" s="74"/>
      <c r="AA713" s="74"/>
      <c r="AB713" s="74"/>
      <c r="AC713" s="74"/>
      <c r="AD713" s="74"/>
      <c r="AE713" s="74"/>
    </row>
    <row r="714" spans="1:31">
      <c r="A714" s="74"/>
      <c r="B714" s="74"/>
      <c r="C714" s="74"/>
      <c r="D714" s="74"/>
      <c r="E714" s="74"/>
      <c r="F714" s="74"/>
      <c r="G714" s="74"/>
      <c r="H714" s="85"/>
      <c r="I714" s="74"/>
      <c r="J714" s="74"/>
      <c r="K714" s="74"/>
      <c r="L714" s="74"/>
      <c r="M714" s="74"/>
      <c r="N714" s="74"/>
      <c r="O714" s="74"/>
      <c r="P714" s="74"/>
      <c r="Q714" s="74"/>
      <c r="R714" s="74"/>
      <c r="S714" s="74"/>
      <c r="T714" s="74"/>
      <c r="U714" s="74"/>
      <c r="V714" s="74"/>
      <c r="W714" s="74"/>
      <c r="X714" s="74"/>
      <c r="Y714" s="74"/>
      <c r="Z714" s="74"/>
      <c r="AA714" s="74"/>
      <c r="AB714" s="74"/>
      <c r="AC714" s="74"/>
      <c r="AD714" s="74"/>
      <c r="AE714" s="74"/>
    </row>
    <row r="715" spans="1:31">
      <c r="A715" s="74"/>
      <c r="B715" s="74"/>
      <c r="C715" s="74"/>
      <c r="D715" s="74"/>
      <c r="E715" s="74"/>
      <c r="F715" s="74"/>
      <c r="G715" s="74"/>
      <c r="H715" s="85"/>
      <c r="I715" s="74"/>
      <c r="J715" s="74"/>
      <c r="K715" s="74"/>
      <c r="L715" s="74"/>
      <c r="M715" s="74"/>
      <c r="N715" s="74"/>
      <c r="O715" s="74"/>
      <c r="P715" s="74"/>
      <c r="Q715" s="74"/>
      <c r="R715" s="74"/>
      <c r="S715" s="74"/>
      <c r="T715" s="74"/>
      <c r="U715" s="74"/>
      <c r="V715" s="74"/>
      <c r="W715" s="74"/>
      <c r="X715" s="74"/>
      <c r="Y715" s="74"/>
      <c r="Z715" s="74"/>
      <c r="AA715" s="74"/>
      <c r="AB715" s="74"/>
      <c r="AC715" s="74"/>
      <c r="AD715" s="74"/>
      <c r="AE715" s="74"/>
    </row>
    <row r="716" spans="1:31">
      <c r="A716" s="74"/>
      <c r="B716" s="74"/>
      <c r="C716" s="74"/>
      <c r="D716" s="74"/>
      <c r="E716" s="74"/>
      <c r="F716" s="74"/>
      <c r="G716" s="74"/>
      <c r="H716" s="85"/>
      <c r="I716" s="74"/>
      <c r="J716" s="74"/>
      <c r="K716" s="74"/>
      <c r="L716" s="74"/>
      <c r="M716" s="74"/>
      <c r="N716" s="74"/>
      <c r="O716" s="74"/>
      <c r="P716" s="74"/>
      <c r="Q716" s="74"/>
      <c r="R716" s="74"/>
      <c r="S716" s="74"/>
      <c r="T716" s="74"/>
      <c r="U716" s="74"/>
      <c r="V716" s="74"/>
      <c r="W716" s="74"/>
      <c r="X716" s="74"/>
      <c r="Y716" s="74"/>
      <c r="Z716" s="74"/>
      <c r="AA716" s="74"/>
      <c r="AB716" s="74"/>
      <c r="AC716" s="74"/>
      <c r="AD716" s="74"/>
      <c r="AE716" s="74"/>
    </row>
    <row r="717" spans="1:31">
      <c r="A717" s="74"/>
      <c r="B717" s="74"/>
      <c r="C717" s="74"/>
      <c r="D717" s="74"/>
      <c r="E717" s="74"/>
      <c r="F717" s="74"/>
      <c r="G717" s="74"/>
      <c r="H717" s="85"/>
      <c r="I717" s="74"/>
      <c r="J717" s="74"/>
      <c r="K717" s="74"/>
      <c r="L717" s="74"/>
      <c r="M717" s="74"/>
      <c r="N717" s="74"/>
      <c r="O717" s="74"/>
      <c r="P717" s="74"/>
      <c r="Q717" s="74"/>
      <c r="R717" s="74"/>
      <c r="S717" s="74"/>
      <c r="T717" s="74"/>
      <c r="U717" s="74"/>
      <c r="V717" s="74"/>
      <c r="W717" s="74"/>
      <c r="X717" s="74"/>
      <c r="Y717" s="74"/>
      <c r="Z717" s="74"/>
      <c r="AA717" s="74"/>
      <c r="AB717" s="74"/>
      <c r="AC717" s="74"/>
      <c r="AD717" s="74"/>
      <c r="AE717" s="74"/>
    </row>
    <row r="718" spans="1:31">
      <c r="A718" s="74"/>
      <c r="B718" s="74"/>
      <c r="C718" s="74"/>
      <c r="D718" s="74"/>
      <c r="E718" s="74"/>
      <c r="F718" s="74"/>
      <c r="G718" s="74"/>
      <c r="H718" s="85"/>
      <c r="I718" s="74"/>
      <c r="J718" s="74"/>
      <c r="K718" s="74"/>
      <c r="L718" s="74"/>
      <c r="M718" s="74"/>
      <c r="N718" s="74"/>
      <c r="O718" s="74"/>
      <c r="P718" s="74"/>
      <c r="Q718" s="74"/>
      <c r="R718" s="74"/>
      <c r="S718" s="74"/>
      <c r="T718" s="74"/>
      <c r="U718" s="74"/>
      <c r="V718" s="74"/>
      <c r="W718" s="74"/>
      <c r="X718" s="74"/>
      <c r="Y718" s="74"/>
      <c r="Z718" s="74"/>
      <c r="AA718" s="74"/>
      <c r="AB718" s="74"/>
      <c r="AC718" s="74"/>
      <c r="AD718" s="74"/>
      <c r="AE718" s="74"/>
    </row>
    <row r="719" spans="1:31">
      <c r="A719" s="74"/>
      <c r="B719" s="74"/>
      <c r="C719" s="74"/>
      <c r="D719" s="74"/>
      <c r="E719" s="74"/>
      <c r="F719" s="74"/>
      <c r="G719" s="74"/>
      <c r="H719" s="85"/>
      <c r="I719" s="74"/>
      <c r="J719" s="74"/>
      <c r="K719" s="74"/>
      <c r="L719" s="74"/>
      <c r="M719" s="74"/>
      <c r="N719" s="74"/>
      <c r="O719" s="74"/>
      <c r="P719" s="74"/>
      <c r="Q719" s="74"/>
      <c r="R719" s="74"/>
      <c r="S719" s="74"/>
      <c r="T719" s="74"/>
      <c r="U719" s="74"/>
      <c r="V719" s="74"/>
      <c r="W719" s="74"/>
      <c r="X719" s="74"/>
      <c r="Y719" s="74"/>
      <c r="Z719" s="74"/>
      <c r="AA719" s="74"/>
      <c r="AB719" s="74"/>
      <c r="AC719" s="74"/>
      <c r="AD719" s="74"/>
      <c r="AE719" s="74"/>
    </row>
    <row r="720" spans="1:31">
      <c r="A720" s="74"/>
      <c r="B720" s="74"/>
      <c r="C720" s="74"/>
      <c r="D720" s="74"/>
      <c r="E720" s="74"/>
      <c r="F720" s="74"/>
      <c r="G720" s="74"/>
      <c r="H720" s="85"/>
      <c r="I720" s="74"/>
      <c r="J720" s="74"/>
      <c r="K720" s="74"/>
      <c r="L720" s="74"/>
      <c r="M720" s="74"/>
      <c r="N720" s="74"/>
      <c r="O720" s="74"/>
      <c r="P720" s="74"/>
      <c r="Q720" s="74"/>
      <c r="R720" s="74"/>
      <c r="S720" s="74"/>
      <c r="T720" s="74"/>
      <c r="U720" s="74"/>
      <c r="V720" s="74"/>
      <c r="W720" s="74"/>
      <c r="X720" s="74"/>
      <c r="Y720" s="74"/>
      <c r="Z720" s="74"/>
      <c r="AA720" s="74"/>
      <c r="AB720" s="74"/>
      <c r="AC720" s="74"/>
      <c r="AD720" s="74"/>
      <c r="AE720" s="74"/>
    </row>
    <row r="721" spans="1:31">
      <c r="A721" s="74"/>
      <c r="B721" s="74"/>
      <c r="C721" s="74"/>
      <c r="D721" s="74"/>
      <c r="E721" s="74"/>
      <c r="F721" s="74"/>
      <c r="G721" s="74"/>
      <c r="H721" s="85"/>
      <c r="I721" s="74"/>
      <c r="J721" s="74"/>
      <c r="K721" s="74"/>
      <c r="L721" s="74"/>
      <c r="M721" s="74"/>
      <c r="N721" s="74"/>
      <c r="O721" s="74"/>
      <c r="P721" s="74"/>
      <c r="Q721" s="74"/>
      <c r="R721" s="74"/>
      <c r="S721" s="74"/>
      <c r="T721" s="74"/>
      <c r="U721" s="74"/>
      <c r="V721" s="74"/>
      <c r="W721" s="74"/>
      <c r="X721" s="74"/>
      <c r="Y721" s="74"/>
      <c r="Z721" s="74"/>
      <c r="AA721" s="74"/>
      <c r="AB721" s="74"/>
      <c r="AC721" s="74"/>
      <c r="AD721" s="74"/>
      <c r="AE721" s="74"/>
    </row>
    <row r="722" spans="1:31">
      <c r="A722" s="74"/>
      <c r="B722" s="74"/>
      <c r="C722" s="74"/>
      <c r="D722" s="74"/>
      <c r="E722" s="74"/>
      <c r="F722" s="74"/>
      <c r="G722" s="74"/>
      <c r="H722" s="85"/>
      <c r="I722" s="74"/>
      <c r="J722" s="74"/>
      <c r="K722" s="74"/>
      <c r="L722" s="74"/>
      <c r="M722" s="74"/>
      <c r="N722" s="74"/>
      <c r="O722" s="74"/>
      <c r="P722" s="74"/>
      <c r="Q722" s="74"/>
      <c r="R722" s="74"/>
      <c r="S722" s="74"/>
      <c r="T722" s="74"/>
      <c r="U722" s="74"/>
      <c r="V722" s="74"/>
      <c r="W722" s="74"/>
      <c r="X722" s="74"/>
      <c r="Y722" s="74"/>
      <c r="Z722" s="74"/>
      <c r="AA722" s="74"/>
      <c r="AB722" s="74"/>
      <c r="AC722" s="74"/>
      <c r="AD722" s="74"/>
      <c r="AE722" s="74"/>
    </row>
    <row r="723" spans="1:31">
      <c r="A723" s="74"/>
      <c r="B723" s="74"/>
      <c r="C723" s="74"/>
      <c r="D723" s="74"/>
      <c r="E723" s="74"/>
      <c r="F723" s="74"/>
      <c r="G723" s="74"/>
      <c r="H723" s="85"/>
      <c r="I723" s="74"/>
      <c r="J723" s="74"/>
      <c r="K723" s="74"/>
      <c r="L723" s="74"/>
      <c r="M723" s="74"/>
      <c r="N723" s="74"/>
      <c r="O723" s="74"/>
      <c r="P723" s="74"/>
      <c r="Q723" s="74"/>
      <c r="R723" s="74"/>
      <c r="S723" s="74"/>
      <c r="T723" s="74"/>
      <c r="U723" s="74"/>
      <c r="V723" s="74"/>
      <c r="W723" s="74"/>
      <c r="X723" s="74"/>
      <c r="Y723" s="74"/>
      <c r="Z723" s="74"/>
      <c r="AA723" s="74"/>
      <c r="AB723" s="74"/>
      <c r="AC723" s="74"/>
      <c r="AD723" s="74"/>
      <c r="AE723" s="74"/>
    </row>
    <row r="724" spans="1:31">
      <c r="A724" s="74"/>
      <c r="B724" s="74"/>
      <c r="C724" s="74"/>
      <c r="D724" s="74"/>
      <c r="E724" s="74"/>
      <c r="F724" s="74"/>
      <c r="G724" s="74"/>
      <c r="H724" s="85"/>
      <c r="I724" s="74"/>
      <c r="J724" s="74"/>
      <c r="K724" s="74"/>
      <c r="L724" s="74"/>
      <c r="M724" s="74"/>
      <c r="N724" s="74"/>
      <c r="O724" s="74"/>
      <c r="P724" s="74"/>
      <c r="Q724" s="74"/>
      <c r="R724" s="74"/>
      <c r="S724" s="74"/>
      <c r="T724" s="74"/>
      <c r="U724" s="74"/>
      <c r="V724" s="74"/>
      <c r="W724" s="74"/>
      <c r="X724" s="74"/>
      <c r="Y724" s="74"/>
      <c r="Z724" s="74"/>
      <c r="AA724" s="74"/>
      <c r="AB724" s="74"/>
      <c r="AC724" s="74"/>
      <c r="AD724" s="74"/>
      <c r="AE724" s="74"/>
    </row>
    <row r="725" spans="1:31">
      <c r="A725" s="74"/>
      <c r="B725" s="74"/>
      <c r="C725" s="74"/>
      <c r="D725" s="74"/>
      <c r="E725" s="74"/>
      <c r="F725" s="74"/>
      <c r="G725" s="74"/>
      <c r="H725" s="85"/>
      <c r="I725" s="74"/>
      <c r="J725" s="74"/>
      <c r="K725" s="74"/>
      <c r="L725" s="74"/>
      <c r="M725" s="74"/>
      <c r="N725" s="74"/>
      <c r="O725" s="74"/>
      <c r="P725" s="74"/>
      <c r="Q725" s="74"/>
      <c r="R725" s="74"/>
      <c r="S725" s="74"/>
      <c r="T725" s="74"/>
      <c r="U725" s="74"/>
      <c r="V725" s="74"/>
      <c r="W725" s="74"/>
      <c r="X725" s="74"/>
      <c r="Y725" s="74"/>
      <c r="Z725" s="74"/>
      <c r="AA725" s="74"/>
      <c r="AB725" s="74"/>
      <c r="AC725" s="74"/>
      <c r="AD725" s="74"/>
      <c r="AE725" s="74"/>
    </row>
    <row r="726" spans="1:31">
      <c r="A726" s="74"/>
      <c r="B726" s="74"/>
      <c r="C726" s="74"/>
      <c r="D726" s="74"/>
      <c r="E726" s="74"/>
      <c r="F726" s="74"/>
      <c r="G726" s="74"/>
      <c r="H726" s="85"/>
      <c r="I726" s="74"/>
      <c r="J726" s="74"/>
      <c r="K726" s="74"/>
      <c r="L726" s="74"/>
      <c r="M726" s="74"/>
      <c r="N726" s="74"/>
      <c r="O726" s="74"/>
      <c r="P726" s="74"/>
      <c r="Q726" s="74"/>
      <c r="R726" s="74"/>
      <c r="S726" s="74"/>
      <c r="T726" s="74"/>
      <c r="U726" s="74"/>
      <c r="V726" s="74"/>
      <c r="W726" s="74"/>
      <c r="X726" s="74"/>
      <c r="Y726" s="74"/>
      <c r="Z726" s="74"/>
      <c r="AA726" s="74"/>
      <c r="AB726" s="74"/>
      <c r="AC726" s="74"/>
      <c r="AD726" s="74"/>
      <c r="AE726" s="74"/>
    </row>
    <row r="727" spans="1:31">
      <c r="A727" s="74"/>
      <c r="B727" s="74"/>
      <c r="C727" s="74"/>
      <c r="D727" s="74"/>
      <c r="E727" s="74"/>
      <c r="F727" s="74"/>
      <c r="G727" s="74"/>
      <c r="H727" s="85"/>
      <c r="I727" s="74"/>
      <c r="J727" s="74"/>
      <c r="K727" s="74"/>
      <c r="L727" s="74"/>
      <c r="M727" s="74"/>
      <c r="N727" s="74"/>
      <c r="O727" s="74"/>
      <c r="P727" s="74"/>
      <c r="Q727" s="74"/>
      <c r="R727" s="74"/>
      <c r="S727" s="74"/>
      <c r="T727" s="74"/>
      <c r="U727" s="74"/>
      <c r="V727" s="74"/>
      <c r="W727" s="74"/>
      <c r="X727" s="74"/>
      <c r="Y727" s="74"/>
      <c r="Z727" s="74"/>
      <c r="AA727" s="74"/>
      <c r="AB727" s="74"/>
      <c r="AC727" s="74"/>
      <c r="AD727" s="74"/>
      <c r="AE727" s="74"/>
    </row>
    <row r="728" spans="1:31">
      <c r="A728" s="74"/>
      <c r="B728" s="74"/>
      <c r="C728" s="74"/>
      <c r="D728" s="74"/>
      <c r="E728" s="74"/>
      <c r="F728" s="74"/>
      <c r="G728" s="74"/>
      <c r="H728" s="85"/>
      <c r="I728" s="74"/>
      <c r="J728" s="74"/>
      <c r="K728" s="74"/>
      <c r="L728" s="74"/>
      <c r="M728" s="74"/>
      <c r="N728" s="74"/>
      <c r="O728" s="74"/>
      <c r="P728" s="74"/>
      <c r="Q728" s="74"/>
      <c r="R728" s="74"/>
      <c r="S728" s="74"/>
      <c r="T728" s="74"/>
      <c r="U728" s="74"/>
      <c r="V728" s="74"/>
      <c r="W728" s="74"/>
      <c r="X728" s="74"/>
      <c r="Y728" s="74"/>
      <c r="Z728" s="74"/>
      <c r="AA728" s="74"/>
      <c r="AB728" s="74"/>
      <c r="AC728" s="74"/>
      <c r="AD728" s="74"/>
      <c r="AE728" s="74"/>
    </row>
    <row r="729" spans="1:31">
      <c r="A729" s="74"/>
      <c r="B729" s="74"/>
      <c r="C729" s="74"/>
      <c r="D729" s="74"/>
      <c r="E729" s="74"/>
      <c r="F729" s="74"/>
      <c r="G729" s="74"/>
      <c r="H729" s="85"/>
      <c r="I729" s="74"/>
      <c r="J729" s="74"/>
      <c r="K729" s="74"/>
      <c r="L729" s="74"/>
      <c r="M729" s="74"/>
      <c r="N729" s="74"/>
      <c r="O729" s="74"/>
      <c r="P729" s="74"/>
      <c r="Q729" s="74"/>
      <c r="R729" s="74"/>
      <c r="S729" s="74"/>
      <c r="T729" s="74"/>
      <c r="U729" s="74"/>
      <c r="V729" s="74"/>
      <c r="W729" s="74"/>
      <c r="X729" s="74"/>
      <c r="Y729" s="74"/>
      <c r="Z729" s="74"/>
      <c r="AA729" s="74"/>
      <c r="AB729" s="74"/>
      <c r="AC729" s="74"/>
      <c r="AD729" s="74"/>
      <c r="AE729" s="74"/>
    </row>
    <row r="730" spans="1:31">
      <c r="A730" s="74"/>
      <c r="B730" s="74"/>
      <c r="C730" s="74"/>
      <c r="D730" s="74"/>
      <c r="E730" s="74"/>
      <c r="F730" s="74"/>
      <c r="G730" s="74"/>
      <c r="H730" s="85"/>
      <c r="I730" s="74"/>
      <c r="J730" s="74"/>
      <c r="K730" s="74"/>
      <c r="L730" s="74"/>
      <c r="M730" s="74"/>
      <c r="N730" s="74"/>
      <c r="O730" s="74"/>
      <c r="P730" s="74"/>
      <c r="Q730" s="74"/>
      <c r="R730" s="74"/>
      <c r="S730" s="74"/>
      <c r="T730" s="74"/>
      <c r="U730" s="74"/>
      <c r="V730" s="74"/>
      <c r="W730" s="74"/>
      <c r="X730" s="74"/>
      <c r="Y730" s="74"/>
      <c r="Z730" s="74"/>
      <c r="AA730" s="74"/>
      <c r="AB730" s="74"/>
      <c r="AC730" s="74"/>
      <c r="AD730" s="74"/>
      <c r="AE730" s="74"/>
    </row>
    <row r="731" spans="1:31">
      <c r="A731" s="74"/>
      <c r="B731" s="74"/>
      <c r="C731" s="74"/>
      <c r="D731" s="74"/>
      <c r="E731" s="74"/>
      <c r="F731" s="74"/>
      <c r="G731" s="74"/>
      <c r="H731" s="85"/>
      <c r="I731" s="74"/>
      <c r="J731" s="74"/>
      <c r="K731" s="74"/>
      <c r="L731" s="74"/>
      <c r="M731" s="74"/>
      <c r="N731" s="74"/>
      <c r="O731" s="74"/>
      <c r="P731" s="74"/>
      <c r="Q731" s="74"/>
      <c r="R731" s="74"/>
      <c r="S731" s="74"/>
      <c r="T731" s="74"/>
      <c r="U731" s="74"/>
      <c r="V731" s="74"/>
      <c r="W731" s="74"/>
      <c r="X731" s="74"/>
      <c r="Y731" s="74"/>
      <c r="Z731" s="74"/>
      <c r="AA731" s="74"/>
      <c r="AB731" s="74"/>
      <c r="AC731" s="74"/>
      <c r="AD731" s="74"/>
      <c r="AE731" s="74"/>
    </row>
    <row r="732" spans="1:31">
      <c r="A732" s="74"/>
      <c r="B732" s="74"/>
      <c r="C732" s="74"/>
      <c r="D732" s="74"/>
      <c r="E732" s="74"/>
      <c r="F732" s="74"/>
      <c r="G732" s="74"/>
      <c r="H732" s="85"/>
      <c r="I732" s="74"/>
      <c r="J732" s="74"/>
      <c r="K732" s="74"/>
      <c r="L732" s="74"/>
      <c r="M732" s="74"/>
      <c r="N732" s="74"/>
      <c r="O732" s="74"/>
      <c r="P732" s="74"/>
      <c r="Q732" s="74"/>
      <c r="R732" s="74"/>
      <c r="S732" s="74"/>
      <c r="T732" s="74"/>
      <c r="U732" s="74"/>
      <c r="V732" s="74"/>
      <c r="W732" s="74"/>
      <c r="X732" s="74"/>
      <c r="Y732" s="74"/>
      <c r="Z732" s="74"/>
      <c r="AA732" s="74"/>
      <c r="AB732" s="74"/>
      <c r="AC732" s="74"/>
      <c r="AD732" s="74"/>
      <c r="AE732" s="74"/>
    </row>
    <row r="733" spans="1:31">
      <c r="A733" s="74"/>
      <c r="B733" s="74"/>
      <c r="C733" s="74"/>
      <c r="D733" s="74"/>
      <c r="E733" s="74"/>
      <c r="F733" s="74"/>
      <c r="G733" s="74"/>
      <c r="H733" s="85"/>
      <c r="I733" s="74"/>
      <c r="J733" s="74"/>
      <c r="K733" s="74"/>
      <c r="L733" s="74"/>
      <c r="M733" s="74"/>
      <c r="N733" s="74"/>
      <c r="O733" s="74"/>
      <c r="P733" s="74"/>
      <c r="Q733" s="74"/>
      <c r="R733" s="74"/>
      <c r="S733" s="74"/>
      <c r="T733" s="74"/>
      <c r="U733" s="74"/>
      <c r="V733" s="74"/>
      <c r="W733" s="74"/>
      <c r="X733" s="74"/>
      <c r="Y733" s="74"/>
      <c r="Z733" s="74"/>
      <c r="AA733" s="74"/>
      <c r="AB733" s="74"/>
      <c r="AC733" s="74"/>
      <c r="AD733" s="74"/>
      <c r="AE733" s="74"/>
    </row>
    <row r="734" spans="1:31">
      <c r="A734" s="74"/>
      <c r="B734" s="74"/>
      <c r="C734" s="74"/>
      <c r="D734" s="74"/>
      <c r="E734" s="74"/>
      <c r="F734" s="74"/>
      <c r="G734" s="74"/>
      <c r="H734" s="85"/>
      <c r="I734" s="74"/>
      <c r="J734" s="74"/>
      <c r="K734" s="74"/>
      <c r="L734" s="74"/>
      <c r="M734" s="74"/>
      <c r="N734" s="74"/>
      <c r="O734" s="74"/>
      <c r="P734" s="74"/>
      <c r="Q734" s="74"/>
      <c r="R734" s="74"/>
      <c r="S734" s="74"/>
      <c r="T734" s="74"/>
      <c r="U734" s="74"/>
      <c r="V734" s="74"/>
      <c r="W734" s="74"/>
      <c r="X734" s="74"/>
      <c r="Y734" s="74"/>
      <c r="Z734" s="74"/>
      <c r="AA734" s="74"/>
      <c r="AB734" s="74"/>
      <c r="AC734" s="74"/>
      <c r="AD734" s="74"/>
      <c r="AE734" s="74"/>
    </row>
    <row r="735" spans="1:31">
      <c r="A735" s="74"/>
      <c r="B735" s="74"/>
      <c r="C735" s="74"/>
      <c r="D735" s="74"/>
      <c r="E735" s="74"/>
      <c r="F735" s="74"/>
      <c r="G735" s="74"/>
      <c r="H735" s="85"/>
      <c r="I735" s="74"/>
      <c r="J735" s="74"/>
      <c r="K735" s="74"/>
      <c r="L735" s="74"/>
      <c r="M735" s="74"/>
      <c r="N735" s="74"/>
      <c r="O735" s="74"/>
      <c r="P735" s="74"/>
      <c r="Q735" s="74"/>
      <c r="R735" s="74"/>
      <c r="S735" s="74"/>
      <c r="T735" s="74"/>
      <c r="U735" s="74"/>
      <c r="V735" s="74"/>
      <c r="W735" s="74"/>
      <c r="X735" s="74"/>
      <c r="Y735" s="74"/>
      <c r="Z735" s="74"/>
      <c r="AA735" s="74"/>
      <c r="AB735" s="74"/>
      <c r="AC735" s="74"/>
      <c r="AD735" s="74"/>
      <c r="AE735" s="74"/>
    </row>
    <row r="736" spans="1:31">
      <c r="A736" s="74"/>
      <c r="B736" s="74"/>
      <c r="C736" s="74"/>
      <c r="D736" s="74"/>
      <c r="E736" s="74"/>
      <c r="F736" s="74"/>
      <c r="G736" s="74"/>
      <c r="H736" s="85"/>
      <c r="I736" s="74"/>
      <c r="J736" s="74"/>
      <c r="K736" s="74"/>
      <c r="L736" s="74"/>
      <c r="M736" s="74"/>
      <c r="N736" s="74"/>
      <c r="O736" s="74"/>
      <c r="P736" s="74"/>
      <c r="Q736" s="74"/>
      <c r="R736" s="74"/>
      <c r="S736" s="74"/>
      <c r="T736" s="74"/>
      <c r="U736" s="74"/>
      <c r="V736" s="74"/>
      <c r="W736" s="74"/>
      <c r="X736" s="74"/>
      <c r="Y736" s="74"/>
      <c r="Z736" s="74"/>
      <c r="AA736" s="74"/>
      <c r="AB736" s="74"/>
      <c r="AC736" s="74"/>
      <c r="AD736" s="74"/>
      <c r="AE736" s="74"/>
    </row>
    <row r="737" spans="1:31">
      <c r="A737" s="74"/>
      <c r="B737" s="74"/>
      <c r="C737" s="74"/>
      <c r="D737" s="74"/>
      <c r="E737" s="74"/>
      <c r="F737" s="74"/>
      <c r="G737" s="74"/>
      <c r="H737" s="85"/>
      <c r="I737" s="74"/>
      <c r="J737" s="74"/>
      <c r="K737" s="74"/>
      <c r="L737" s="74"/>
      <c r="M737" s="74"/>
      <c r="N737" s="74"/>
      <c r="O737" s="74"/>
      <c r="P737" s="74"/>
      <c r="Q737" s="74"/>
      <c r="R737" s="74"/>
      <c r="S737" s="74"/>
      <c r="T737" s="74"/>
      <c r="U737" s="74"/>
      <c r="V737" s="74"/>
      <c r="W737" s="74"/>
      <c r="X737" s="74"/>
      <c r="Y737" s="74"/>
      <c r="Z737" s="74"/>
      <c r="AA737" s="74"/>
      <c r="AB737" s="74"/>
      <c r="AC737" s="74"/>
      <c r="AD737" s="74"/>
      <c r="AE737" s="74"/>
    </row>
    <row r="738" spans="1:31">
      <c r="A738" s="74"/>
      <c r="B738" s="74"/>
      <c r="C738" s="74"/>
      <c r="D738" s="74"/>
      <c r="E738" s="74"/>
      <c r="F738" s="74"/>
      <c r="G738" s="74"/>
      <c r="H738" s="85"/>
      <c r="I738" s="74"/>
      <c r="J738" s="74"/>
      <c r="K738" s="74"/>
      <c r="L738" s="74"/>
      <c r="M738" s="74"/>
      <c r="N738" s="74"/>
      <c r="O738" s="74"/>
      <c r="P738" s="74"/>
      <c r="Q738" s="74"/>
      <c r="R738" s="74"/>
      <c r="S738" s="74"/>
      <c r="T738" s="74"/>
      <c r="U738" s="74"/>
      <c r="V738" s="74"/>
      <c r="W738" s="74"/>
      <c r="X738" s="74"/>
      <c r="Y738" s="74"/>
      <c r="Z738" s="74"/>
      <c r="AA738" s="74"/>
      <c r="AB738" s="74"/>
      <c r="AC738" s="74"/>
      <c r="AD738" s="74"/>
      <c r="AE738" s="74"/>
    </row>
    <row r="739" spans="1:31">
      <c r="A739" s="74"/>
      <c r="B739" s="74"/>
      <c r="C739" s="74"/>
      <c r="D739" s="74"/>
      <c r="E739" s="74"/>
      <c r="F739" s="74"/>
      <c r="G739" s="74"/>
      <c r="H739" s="85"/>
      <c r="I739" s="74"/>
      <c r="J739" s="74"/>
      <c r="K739" s="74"/>
      <c r="L739" s="74"/>
      <c r="M739" s="74"/>
      <c r="N739" s="74"/>
      <c r="O739" s="74"/>
      <c r="P739" s="74"/>
      <c r="Q739" s="74"/>
      <c r="R739" s="74"/>
      <c r="S739" s="74"/>
      <c r="T739" s="74"/>
      <c r="U739" s="74"/>
      <c r="V739" s="74"/>
      <c r="W739" s="74"/>
      <c r="X739" s="74"/>
      <c r="Y739" s="74"/>
      <c r="Z739" s="74"/>
      <c r="AA739" s="74"/>
      <c r="AB739" s="74"/>
      <c r="AC739" s="74"/>
      <c r="AD739" s="74"/>
      <c r="AE739" s="74"/>
    </row>
    <row r="740" spans="1:31">
      <c r="A740" s="74"/>
      <c r="B740" s="74"/>
      <c r="C740" s="74"/>
      <c r="D740" s="74"/>
      <c r="E740" s="74"/>
      <c r="F740" s="74"/>
      <c r="G740" s="74"/>
      <c r="H740" s="85"/>
      <c r="I740" s="74"/>
      <c r="J740" s="74"/>
      <c r="K740" s="74"/>
      <c r="L740" s="74"/>
      <c r="M740" s="74"/>
      <c r="N740" s="74"/>
      <c r="O740" s="74"/>
      <c r="P740" s="74"/>
      <c r="Q740" s="74"/>
      <c r="R740" s="74"/>
      <c r="S740" s="74"/>
      <c r="T740" s="74"/>
      <c r="U740" s="74"/>
      <c r="V740" s="74"/>
      <c r="W740" s="74"/>
      <c r="X740" s="74"/>
      <c r="Y740" s="74"/>
      <c r="Z740" s="74"/>
      <c r="AA740" s="74"/>
      <c r="AB740" s="74"/>
      <c r="AC740" s="74"/>
      <c r="AD740" s="74"/>
      <c r="AE740" s="74"/>
    </row>
    <row r="741" spans="1:31">
      <c r="A741" s="74"/>
      <c r="B741" s="74"/>
      <c r="C741" s="74"/>
      <c r="D741" s="74"/>
      <c r="E741" s="74"/>
      <c r="F741" s="74"/>
      <c r="G741" s="74"/>
      <c r="H741" s="85"/>
      <c r="I741" s="74"/>
      <c r="J741" s="74"/>
      <c r="K741" s="74"/>
      <c r="L741" s="74"/>
      <c r="M741" s="74"/>
      <c r="N741" s="74"/>
      <c r="O741" s="74"/>
      <c r="P741" s="74"/>
      <c r="Q741" s="74"/>
      <c r="R741" s="74"/>
      <c r="S741" s="74"/>
      <c r="T741" s="74"/>
      <c r="U741" s="74"/>
      <c r="V741" s="74"/>
      <c r="W741" s="74"/>
      <c r="X741" s="74"/>
      <c r="Y741" s="74"/>
      <c r="Z741" s="74"/>
      <c r="AA741" s="74"/>
      <c r="AB741" s="74"/>
      <c r="AC741" s="74"/>
      <c r="AD741" s="74"/>
      <c r="AE741" s="74"/>
    </row>
    <row r="742" spans="1:31">
      <c r="A742" s="74"/>
      <c r="B742" s="74"/>
      <c r="C742" s="74"/>
      <c r="D742" s="74"/>
      <c r="E742" s="74"/>
      <c r="F742" s="74"/>
      <c r="G742" s="74"/>
      <c r="H742" s="85"/>
      <c r="I742" s="74"/>
      <c r="J742" s="74"/>
      <c r="K742" s="74"/>
      <c r="L742" s="74"/>
      <c r="M742" s="74"/>
      <c r="N742" s="74"/>
      <c r="O742" s="74"/>
      <c r="P742" s="74"/>
      <c r="Q742" s="74"/>
      <c r="R742" s="74"/>
      <c r="S742" s="74"/>
      <c r="T742" s="74"/>
      <c r="U742" s="74"/>
      <c r="V742" s="74"/>
      <c r="W742" s="74"/>
      <c r="X742" s="74"/>
      <c r="Y742" s="74"/>
      <c r="Z742" s="74"/>
      <c r="AA742" s="74"/>
      <c r="AB742" s="74"/>
      <c r="AC742" s="74"/>
      <c r="AD742" s="74"/>
      <c r="AE742" s="74"/>
    </row>
    <row r="743" spans="1:31">
      <c r="A743" s="74"/>
      <c r="B743" s="74"/>
      <c r="C743" s="74"/>
      <c r="D743" s="74"/>
      <c r="E743" s="74"/>
      <c r="F743" s="74"/>
      <c r="G743" s="74"/>
      <c r="H743" s="85"/>
      <c r="I743" s="74"/>
      <c r="J743" s="74"/>
      <c r="K743" s="74"/>
      <c r="L743" s="74"/>
      <c r="M743" s="74"/>
      <c r="N743" s="74"/>
      <c r="O743" s="74"/>
      <c r="P743" s="74"/>
      <c r="Q743" s="74"/>
      <c r="R743" s="74"/>
      <c r="S743" s="74"/>
      <c r="T743" s="74"/>
      <c r="U743" s="74"/>
      <c r="V743" s="74"/>
      <c r="W743" s="74"/>
      <c r="X743" s="74"/>
      <c r="Y743" s="74"/>
      <c r="Z743" s="74"/>
      <c r="AA743" s="74"/>
      <c r="AB743" s="74"/>
      <c r="AC743" s="74"/>
      <c r="AD743" s="74"/>
      <c r="AE743" s="74"/>
    </row>
    <row r="744" spans="1:31">
      <c r="A744" s="74"/>
      <c r="B744" s="74"/>
      <c r="C744" s="74"/>
      <c r="D744" s="74"/>
      <c r="E744" s="74"/>
      <c r="F744" s="74"/>
      <c r="G744" s="74"/>
      <c r="H744" s="85"/>
      <c r="I744" s="74"/>
      <c r="J744" s="74"/>
      <c r="K744" s="74"/>
      <c r="L744" s="74"/>
      <c r="M744" s="74"/>
      <c r="N744" s="74"/>
      <c r="O744" s="74"/>
      <c r="P744" s="74"/>
      <c r="Q744" s="74"/>
      <c r="R744" s="74"/>
      <c r="S744" s="74"/>
      <c r="T744" s="74"/>
      <c r="U744" s="74"/>
      <c r="V744" s="74"/>
      <c r="W744" s="74"/>
      <c r="X744" s="74"/>
      <c r="Y744" s="74"/>
      <c r="Z744" s="74"/>
      <c r="AA744" s="74"/>
      <c r="AB744" s="74"/>
      <c r="AC744" s="74"/>
      <c r="AD744" s="74"/>
      <c r="AE744" s="74"/>
    </row>
    <row r="745" spans="1:31">
      <c r="A745" s="74"/>
      <c r="B745" s="74"/>
      <c r="C745" s="74"/>
      <c r="D745" s="74"/>
      <c r="E745" s="74"/>
      <c r="F745" s="74"/>
      <c r="G745" s="74"/>
      <c r="H745" s="85"/>
      <c r="I745" s="74"/>
      <c r="J745" s="74"/>
      <c r="K745" s="74"/>
      <c r="L745" s="74"/>
      <c r="M745" s="74"/>
      <c r="N745" s="74"/>
      <c r="O745" s="74"/>
      <c r="P745" s="74"/>
      <c r="Q745" s="74"/>
      <c r="R745" s="74"/>
      <c r="S745" s="74"/>
      <c r="T745" s="74"/>
      <c r="U745" s="74"/>
      <c r="V745" s="74"/>
      <c r="W745" s="74"/>
      <c r="X745" s="74"/>
      <c r="Y745" s="74"/>
      <c r="Z745" s="74"/>
      <c r="AA745" s="74"/>
      <c r="AB745" s="74"/>
      <c r="AC745" s="74"/>
      <c r="AD745" s="74"/>
      <c r="AE745" s="74"/>
    </row>
    <row r="746" spans="1:31">
      <c r="A746" s="74"/>
      <c r="B746" s="74"/>
      <c r="C746" s="74"/>
      <c r="D746" s="74"/>
      <c r="E746" s="74"/>
      <c r="F746" s="74"/>
      <c r="G746" s="74"/>
      <c r="H746" s="85"/>
      <c r="I746" s="74"/>
      <c r="J746" s="74"/>
      <c r="K746" s="74"/>
      <c r="L746" s="74"/>
      <c r="M746" s="74"/>
      <c r="N746" s="74"/>
      <c r="O746" s="74"/>
      <c r="P746" s="74"/>
      <c r="Q746" s="74"/>
      <c r="R746" s="74"/>
      <c r="S746" s="74"/>
      <c r="T746" s="74"/>
      <c r="U746" s="74"/>
      <c r="V746" s="74"/>
      <c r="W746" s="74"/>
      <c r="X746" s="74"/>
      <c r="Y746" s="74"/>
      <c r="Z746" s="74"/>
      <c r="AA746" s="74"/>
      <c r="AB746" s="74"/>
      <c r="AC746" s="74"/>
      <c r="AD746" s="74"/>
      <c r="AE746" s="74"/>
    </row>
    <row r="747" spans="1:31">
      <c r="A747" s="74"/>
      <c r="B747" s="74"/>
      <c r="C747" s="74"/>
      <c r="D747" s="74"/>
      <c r="E747" s="74"/>
      <c r="F747" s="74"/>
      <c r="G747" s="74"/>
      <c r="H747" s="85"/>
      <c r="I747" s="74"/>
      <c r="J747" s="74"/>
      <c r="K747" s="74"/>
      <c r="L747" s="74"/>
      <c r="M747" s="74"/>
      <c r="N747" s="74"/>
      <c r="O747" s="74"/>
      <c r="P747" s="74"/>
      <c r="Q747" s="74"/>
      <c r="R747" s="74"/>
      <c r="S747" s="74"/>
      <c r="T747" s="74"/>
      <c r="U747" s="74"/>
      <c r="V747" s="74"/>
      <c r="W747" s="74"/>
      <c r="X747" s="74"/>
      <c r="Y747" s="74"/>
      <c r="Z747" s="74"/>
      <c r="AA747" s="74"/>
      <c r="AB747" s="74"/>
      <c r="AC747" s="74"/>
      <c r="AD747" s="74"/>
      <c r="AE747" s="74"/>
    </row>
    <row r="748" spans="1:31">
      <c r="A748" s="74"/>
      <c r="B748" s="74"/>
      <c r="C748" s="74"/>
      <c r="D748" s="74"/>
      <c r="E748" s="74"/>
      <c r="F748" s="74"/>
      <c r="G748" s="74"/>
      <c r="H748" s="85"/>
      <c r="I748" s="74"/>
      <c r="J748" s="74"/>
      <c r="K748" s="74"/>
      <c r="L748" s="74"/>
      <c r="M748" s="74"/>
      <c r="N748" s="74"/>
      <c r="O748" s="74"/>
      <c r="P748" s="74"/>
      <c r="Q748" s="74"/>
      <c r="R748" s="74"/>
      <c r="S748" s="74"/>
      <c r="T748" s="74"/>
      <c r="U748" s="74"/>
      <c r="V748" s="74"/>
      <c r="W748" s="74"/>
      <c r="X748" s="74"/>
      <c r="Y748" s="74"/>
      <c r="Z748" s="74"/>
      <c r="AA748" s="74"/>
      <c r="AB748" s="74"/>
      <c r="AC748" s="74"/>
      <c r="AD748" s="74"/>
      <c r="AE748" s="74"/>
    </row>
    <row r="749" spans="1:31">
      <c r="A749" s="74"/>
      <c r="B749" s="74"/>
      <c r="C749" s="74"/>
      <c r="D749" s="74"/>
      <c r="E749" s="74"/>
      <c r="F749" s="74"/>
      <c r="G749" s="74"/>
      <c r="H749" s="85"/>
      <c r="I749" s="74"/>
      <c r="J749" s="74"/>
      <c r="K749" s="74"/>
      <c r="L749" s="74"/>
      <c r="M749" s="74"/>
      <c r="N749" s="74"/>
      <c r="O749" s="74"/>
      <c r="P749" s="74"/>
      <c r="Q749" s="74"/>
      <c r="R749" s="74"/>
      <c r="S749" s="74"/>
      <c r="T749" s="74"/>
      <c r="U749" s="74"/>
      <c r="V749" s="74"/>
      <c r="W749" s="74"/>
      <c r="X749" s="74"/>
      <c r="Y749" s="74"/>
      <c r="Z749" s="74"/>
      <c r="AA749" s="74"/>
      <c r="AB749" s="74"/>
      <c r="AC749" s="74"/>
      <c r="AD749" s="74"/>
      <c r="AE749" s="74"/>
    </row>
    <row r="750" spans="1:31">
      <c r="A750" s="74"/>
      <c r="B750" s="74"/>
      <c r="C750" s="74"/>
      <c r="D750" s="74"/>
      <c r="E750" s="74"/>
      <c r="F750" s="74"/>
      <c r="G750" s="74"/>
      <c r="H750" s="85"/>
      <c r="I750" s="74"/>
      <c r="J750" s="74"/>
      <c r="K750" s="74"/>
      <c r="L750" s="74"/>
      <c r="M750" s="74"/>
      <c r="N750" s="74"/>
      <c r="O750" s="74"/>
      <c r="P750" s="74"/>
      <c r="Q750" s="74"/>
      <c r="R750" s="74"/>
      <c r="S750" s="74"/>
      <c r="T750" s="74"/>
      <c r="U750" s="74"/>
      <c r="V750" s="74"/>
      <c r="W750" s="74"/>
      <c r="X750" s="74"/>
      <c r="Y750" s="74"/>
      <c r="Z750" s="74"/>
      <c r="AA750" s="74"/>
      <c r="AB750" s="74"/>
      <c r="AC750" s="74"/>
      <c r="AD750" s="74"/>
      <c r="AE750" s="74"/>
    </row>
    <row r="751" spans="1:31">
      <c r="A751" s="74"/>
      <c r="B751" s="74"/>
      <c r="C751" s="74"/>
      <c r="D751" s="74"/>
      <c r="E751" s="74"/>
      <c r="F751" s="74"/>
      <c r="G751" s="74"/>
      <c r="H751" s="85"/>
      <c r="I751" s="74"/>
      <c r="J751" s="74"/>
      <c r="K751" s="74"/>
      <c r="L751" s="74"/>
      <c r="M751" s="74"/>
      <c r="N751" s="74"/>
      <c r="O751" s="74"/>
      <c r="P751" s="74"/>
      <c r="Q751" s="74"/>
      <c r="R751" s="74"/>
      <c r="S751" s="74"/>
      <c r="T751" s="74"/>
      <c r="U751" s="74"/>
      <c r="V751" s="74"/>
      <c r="W751" s="74"/>
      <c r="X751" s="74"/>
      <c r="Y751" s="74"/>
      <c r="Z751" s="74"/>
      <c r="AA751" s="74"/>
      <c r="AB751" s="74"/>
      <c r="AC751" s="74"/>
      <c r="AD751" s="74"/>
      <c r="AE751" s="74"/>
    </row>
    <row r="752" spans="1:31">
      <c r="A752" s="74"/>
      <c r="B752" s="74"/>
      <c r="C752" s="74"/>
      <c r="D752" s="74"/>
      <c r="E752" s="74"/>
      <c r="F752" s="74"/>
      <c r="G752" s="74"/>
      <c r="H752" s="85"/>
      <c r="I752" s="74"/>
      <c r="J752" s="74"/>
      <c r="K752" s="74"/>
      <c r="L752" s="74"/>
      <c r="M752" s="74"/>
      <c r="N752" s="74"/>
      <c r="O752" s="74"/>
      <c r="P752" s="74"/>
      <c r="Q752" s="74"/>
      <c r="R752" s="74"/>
      <c r="S752" s="74"/>
      <c r="T752" s="74"/>
      <c r="U752" s="74"/>
      <c r="V752" s="74"/>
      <c r="W752" s="74"/>
      <c r="X752" s="74"/>
      <c r="Y752" s="74"/>
      <c r="Z752" s="74"/>
      <c r="AA752" s="74"/>
      <c r="AB752" s="74"/>
      <c r="AC752" s="74"/>
      <c r="AD752" s="74"/>
      <c r="AE752" s="74"/>
    </row>
    <row r="753" spans="1:31">
      <c r="A753" s="74"/>
      <c r="B753" s="74"/>
      <c r="C753" s="74"/>
      <c r="D753" s="74"/>
      <c r="E753" s="74"/>
      <c r="F753" s="74"/>
      <c r="G753" s="74"/>
      <c r="H753" s="85"/>
      <c r="I753" s="74"/>
      <c r="J753" s="74"/>
      <c r="K753" s="74"/>
      <c r="L753" s="74"/>
      <c r="M753" s="74"/>
      <c r="N753" s="74"/>
      <c r="O753" s="74"/>
      <c r="P753" s="74"/>
      <c r="Q753" s="74"/>
      <c r="R753" s="74"/>
      <c r="S753" s="74"/>
      <c r="T753" s="74"/>
      <c r="U753" s="74"/>
      <c r="V753" s="74"/>
      <c r="W753" s="74"/>
      <c r="X753" s="74"/>
      <c r="Y753" s="74"/>
      <c r="Z753" s="74"/>
      <c r="AA753" s="74"/>
      <c r="AB753" s="74"/>
      <c r="AC753" s="74"/>
      <c r="AD753" s="74"/>
      <c r="AE753" s="74"/>
    </row>
    <row r="754" spans="1:31">
      <c r="A754" s="74"/>
      <c r="B754" s="74"/>
      <c r="C754" s="74"/>
      <c r="D754" s="74"/>
      <c r="E754" s="74"/>
      <c r="F754" s="74"/>
      <c r="G754" s="74"/>
      <c r="H754" s="85"/>
      <c r="I754" s="74"/>
      <c r="J754" s="74"/>
      <c r="K754" s="74"/>
      <c r="L754" s="74"/>
      <c r="M754" s="74"/>
      <c r="N754" s="74"/>
      <c r="O754" s="74"/>
      <c r="P754" s="74"/>
      <c r="Q754" s="74"/>
      <c r="R754" s="74"/>
      <c r="S754" s="74"/>
      <c r="T754" s="74"/>
      <c r="U754" s="74"/>
      <c r="V754" s="74"/>
      <c r="W754" s="74"/>
      <c r="X754" s="74"/>
      <c r="Y754" s="74"/>
      <c r="Z754" s="74"/>
      <c r="AA754" s="74"/>
      <c r="AB754" s="74"/>
      <c r="AC754" s="74"/>
      <c r="AD754" s="74"/>
      <c r="AE754" s="74"/>
    </row>
    <row r="755" spans="1:31">
      <c r="A755" s="74"/>
      <c r="B755" s="74"/>
      <c r="C755" s="74"/>
      <c r="D755" s="74"/>
      <c r="E755" s="74"/>
      <c r="F755" s="74"/>
      <c r="G755" s="74"/>
      <c r="H755" s="85"/>
      <c r="I755" s="74"/>
      <c r="J755" s="74"/>
      <c r="K755" s="74"/>
      <c r="L755" s="74"/>
      <c r="M755" s="74"/>
      <c r="N755" s="74"/>
      <c r="O755" s="74"/>
      <c r="P755" s="74"/>
      <c r="Q755" s="74"/>
      <c r="R755" s="74"/>
      <c r="S755" s="74"/>
      <c r="T755" s="74"/>
      <c r="U755" s="74"/>
      <c r="V755" s="74"/>
      <c r="W755" s="74"/>
      <c r="X755" s="74"/>
      <c r="Y755" s="74"/>
      <c r="Z755" s="74"/>
      <c r="AA755" s="74"/>
      <c r="AB755" s="74"/>
      <c r="AC755" s="74"/>
      <c r="AD755" s="74"/>
      <c r="AE755" s="74"/>
    </row>
    <row r="756" spans="1:31">
      <c r="A756" s="74"/>
      <c r="B756" s="74"/>
      <c r="C756" s="74"/>
      <c r="D756" s="74"/>
      <c r="E756" s="74"/>
      <c r="F756" s="74"/>
      <c r="G756" s="74"/>
      <c r="H756" s="85"/>
      <c r="I756" s="74"/>
      <c r="J756" s="74"/>
      <c r="K756" s="74"/>
      <c r="L756" s="74"/>
      <c r="M756" s="74"/>
      <c r="N756" s="74"/>
      <c r="O756" s="74"/>
      <c r="P756" s="74"/>
      <c r="Q756" s="74"/>
      <c r="R756" s="74"/>
      <c r="S756" s="74"/>
      <c r="T756" s="74"/>
      <c r="U756" s="74"/>
      <c r="V756" s="74"/>
      <c r="W756" s="74"/>
      <c r="X756" s="74"/>
      <c r="Y756" s="74"/>
      <c r="Z756" s="74"/>
      <c r="AA756" s="74"/>
      <c r="AB756" s="74"/>
      <c r="AC756" s="74"/>
      <c r="AD756" s="74"/>
      <c r="AE756" s="74"/>
    </row>
    <row r="757" spans="1:31">
      <c r="A757" s="74"/>
      <c r="B757" s="74"/>
      <c r="C757" s="74"/>
      <c r="D757" s="74"/>
      <c r="E757" s="74"/>
      <c r="F757" s="74"/>
      <c r="G757" s="74"/>
      <c r="H757" s="85"/>
      <c r="I757" s="74"/>
      <c r="J757" s="74"/>
      <c r="K757" s="74"/>
      <c r="L757" s="74"/>
      <c r="M757" s="74"/>
      <c r="N757" s="74"/>
      <c r="O757" s="74"/>
      <c r="P757" s="74"/>
      <c r="Q757" s="74"/>
      <c r="R757" s="74"/>
      <c r="S757" s="74"/>
      <c r="T757" s="74"/>
      <c r="U757" s="74"/>
      <c r="V757" s="74"/>
      <c r="W757" s="74"/>
      <c r="X757" s="74"/>
      <c r="Y757" s="74"/>
      <c r="Z757" s="74"/>
      <c r="AA757" s="74"/>
      <c r="AB757" s="74"/>
      <c r="AC757" s="74"/>
      <c r="AD757" s="74"/>
      <c r="AE757" s="74"/>
    </row>
    <row r="758" spans="1:31">
      <c r="A758" s="74"/>
      <c r="B758" s="74"/>
      <c r="C758" s="74"/>
      <c r="D758" s="74"/>
      <c r="E758" s="74"/>
      <c r="F758" s="74"/>
      <c r="G758" s="74"/>
      <c r="H758" s="85"/>
      <c r="I758" s="74"/>
      <c r="J758" s="74"/>
      <c r="K758" s="74"/>
      <c r="L758" s="74"/>
      <c r="M758" s="74"/>
      <c r="N758" s="74"/>
      <c r="O758" s="74"/>
      <c r="P758" s="74"/>
      <c r="Q758" s="74"/>
      <c r="R758" s="74"/>
      <c r="S758" s="74"/>
      <c r="T758" s="74"/>
      <c r="U758" s="74"/>
      <c r="V758" s="74"/>
      <c r="W758" s="74"/>
      <c r="X758" s="74"/>
      <c r="Y758" s="74"/>
      <c r="Z758" s="74"/>
      <c r="AA758" s="74"/>
      <c r="AB758" s="74"/>
      <c r="AC758" s="74"/>
      <c r="AD758" s="74"/>
      <c r="AE758" s="74"/>
    </row>
    <row r="759" spans="1:31">
      <c r="A759" s="74"/>
      <c r="B759" s="74"/>
      <c r="C759" s="74"/>
      <c r="D759" s="74"/>
      <c r="E759" s="74"/>
      <c r="F759" s="74"/>
      <c r="G759" s="74"/>
      <c r="H759" s="85"/>
      <c r="I759" s="74"/>
      <c r="J759" s="74"/>
      <c r="K759" s="74"/>
      <c r="L759" s="74"/>
      <c r="M759" s="74"/>
      <c r="N759" s="74"/>
      <c r="O759" s="74"/>
      <c r="P759" s="74"/>
      <c r="Q759" s="74"/>
      <c r="R759" s="74"/>
      <c r="S759" s="74"/>
      <c r="T759" s="74"/>
      <c r="U759" s="74"/>
      <c r="V759" s="74"/>
      <c r="W759" s="74"/>
      <c r="X759" s="74"/>
      <c r="Y759" s="74"/>
      <c r="Z759" s="74"/>
      <c r="AA759" s="74"/>
      <c r="AB759" s="74"/>
      <c r="AC759" s="74"/>
      <c r="AD759" s="74"/>
      <c r="AE759" s="74"/>
    </row>
    <row r="760" spans="1:31">
      <c r="A760" s="74"/>
      <c r="B760" s="74"/>
      <c r="C760" s="74"/>
      <c r="D760" s="74"/>
      <c r="E760" s="74"/>
      <c r="F760" s="74"/>
      <c r="G760" s="74"/>
      <c r="H760" s="85"/>
      <c r="I760" s="74"/>
      <c r="J760" s="74"/>
      <c r="K760" s="74"/>
      <c r="L760" s="74"/>
      <c r="M760" s="74"/>
      <c r="N760" s="74"/>
      <c r="O760" s="74"/>
      <c r="P760" s="74"/>
      <c r="Q760" s="74"/>
      <c r="R760" s="74"/>
      <c r="S760" s="74"/>
      <c r="T760" s="74"/>
      <c r="U760" s="74"/>
      <c r="V760" s="74"/>
      <c r="W760" s="74"/>
      <c r="X760" s="74"/>
      <c r="Y760" s="74"/>
      <c r="Z760" s="74"/>
      <c r="AA760" s="74"/>
      <c r="AB760" s="74"/>
      <c r="AC760" s="74"/>
      <c r="AD760" s="74"/>
      <c r="AE760" s="74"/>
    </row>
    <row r="761" spans="1:31">
      <c r="A761" s="74"/>
      <c r="B761" s="74"/>
      <c r="C761" s="74"/>
      <c r="D761" s="74"/>
      <c r="E761" s="74"/>
      <c r="F761" s="74"/>
      <c r="G761" s="74"/>
      <c r="H761" s="85"/>
      <c r="I761" s="74"/>
      <c r="J761" s="74"/>
      <c r="K761" s="74"/>
      <c r="L761" s="74"/>
      <c r="M761" s="74"/>
      <c r="N761" s="74"/>
      <c r="O761" s="74"/>
      <c r="P761" s="74"/>
      <c r="Q761" s="74"/>
      <c r="R761" s="74"/>
      <c r="S761" s="74"/>
      <c r="T761" s="74"/>
      <c r="U761" s="74"/>
      <c r="V761" s="74"/>
      <c r="W761" s="74"/>
      <c r="X761" s="74"/>
      <c r="Y761" s="74"/>
      <c r="Z761" s="74"/>
      <c r="AA761" s="74"/>
      <c r="AB761" s="74"/>
      <c r="AC761" s="74"/>
      <c r="AD761" s="74"/>
      <c r="AE761" s="74"/>
    </row>
    <row r="762" spans="1:31">
      <c r="A762" s="74"/>
      <c r="B762" s="74"/>
      <c r="C762" s="74"/>
      <c r="D762" s="74"/>
      <c r="E762" s="74"/>
      <c r="F762" s="74"/>
      <c r="G762" s="74"/>
      <c r="H762" s="85"/>
      <c r="I762" s="74"/>
      <c r="J762" s="74"/>
      <c r="K762" s="74"/>
      <c r="L762" s="74"/>
      <c r="M762" s="74"/>
      <c r="N762" s="74"/>
      <c r="O762" s="74"/>
      <c r="P762" s="74"/>
      <c r="Q762" s="74"/>
      <c r="R762" s="74"/>
      <c r="S762" s="74"/>
      <c r="T762" s="74"/>
      <c r="U762" s="74"/>
      <c r="V762" s="74"/>
      <c r="W762" s="74"/>
      <c r="X762" s="74"/>
      <c r="Y762" s="74"/>
      <c r="Z762" s="74"/>
      <c r="AA762" s="74"/>
      <c r="AB762" s="74"/>
      <c r="AC762" s="74"/>
      <c r="AD762" s="74"/>
      <c r="AE762" s="74"/>
    </row>
    <row r="763" spans="1:31">
      <c r="A763" s="74"/>
      <c r="B763" s="74"/>
      <c r="C763" s="74"/>
      <c r="D763" s="74"/>
      <c r="E763" s="74"/>
      <c r="F763" s="74"/>
      <c r="G763" s="74"/>
      <c r="H763" s="85"/>
      <c r="I763" s="74"/>
      <c r="J763" s="74"/>
      <c r="K763" s="74"/>
      <c r="L763" s="74"/>
      <c r="M763" s="74"/>
      <c r="N763" s="74"/>
      <c r="O763" s="74"/>
      <c r="P763" s="74"/>
      <c r="Q763" s="74"/>
      <c r="R763" s="74"/>
      <c r="S763" s="74"/>
      <c r="T763" s="74"/>
      <c r="U763" s="74"/>
      <c r="V763" s="74"/>
      <c r="W763" s="74"/>
      <c r="X763" s="74"/>
      <c r="Y763" s="74"/>
      <c r="Z763" s="74"/>
      <c r="AA763" s="74"/>
      <c r="AB763" s="74"/>
      <c r="AC763" s="74"/>
      <c r="AD763" s="74"/>
      <c r="AE763" s="74"/>
    </row>
    <row r="764" spans="1:31">
      <c r="A764" s="74"/>
      <c r="B764" s="74"/>
      <c r="C764" s="74"/>
      <c r="D764" s="74"/>
      <c r="E764" s="74"/>
      <c r="F764" s="74"/>
      <c r="G764" s="74"/>
      <c r="H764" s="85"/>
      <c r="I764" s="74"/>
      <c r="J764" s="74"/>
      <c r="K764" s="74"/>
      <c r="L764" s="74"/>
      <c r="M764" s="74"/>
      <c r="N764" s="74"/>
      <c r="O764" s="74"/>
      <c r="P764" s="74"/>
      <c r="Q764" s="74"/>
      <c r="R764" s="74"/>
      <c r="S764" s="74"/>
      <c r="T764" s="74"/>
      <c r="U764" s="74"/>
      <c r="V764" s="74"/>
      <c r="W764" s="74"/>
      <c r="X764" s="74"/>
      <c r="Y764" s="74"/>
      <c r="Z764" s="74"/>
      <c r="AA764" s="74"/>
      <c r="AB764" s="74"/>
      <c r="AC764" s="74"/>
      <c r="AD764" s="74"/>
      <c r="AE764" s="74"/>
    </row>
    <row r="765" spans="1:31">
      <c r="A765" s="74"/>
      <c r="B765" s="74"/>
      <c r="C765" s="74"/>
      <c r="D765" s="74"/>
      <c r="E765" s="74"/>
      <c r="F765" s="74"/>
      <c r="G765" s="74"/>
      <c r="H765" s="85"/>
      <c r="I765" s="74"/>
      <c r="J765" s="74"/>
      <c r="K765" s="74"/>
      <c r="L765" s="74"/>
      <c r="M765" s="74"/>
      <c r="N765" s="74"/>
      <c r="O765" s="74"/>
      <c r="P765" s="74"/>
      <c r="Q765" s="74"/>
      <c r="R765" s="74"/>
      <c r="S765" s="74"/>
      <c r="T765" s="74"/>
      <c r="U765" s="74"/>
      <c r="V765" s="74"/>
      <c r="W765" s="74"/>
      <c r="X765" s="74"/>
      <c r="Y765" s="74"/>
      <c r="Z765" s="74"/>
      <c r="AA765" s="74"/>
      <c r="AB765" s="74"/>
      <c r="AC765" s="74"/>
      <c r="AD765" s="74"/>
      <c r="AE765" s="74"/>
    </row>
    <row r="766" spans="1:31">
      <c r="A766" s="74"/>
      <c r="B766" s="74"/>
      <c r="C766" s="74"/>
      <c r="D766" s="74"/>
      <c r="E766" s="74"/>
      <c r="F766" s="74"/>
      <c r="G766" s="74"/>
      <c r="H766" s="85"/>
      <c r="I766" s="74"/>
      <c r="J766" s="74"/>
      <c r="K766" s="74"/>
      <c r="L766" s="74"/>
      <c r="M766" s="74"/>
      <c r="N766" s="74"/>
      <c r="O766" s="74"/>
      <c r="P766" s="74"/>
      <c r="Q766" s="74"/>
      <c r="R766" s="74"/>
      <c r="S766" s="74"/>
      <c r="T766" s="74"/>
      <c r="U766" s="74"/>
      <c r="V766" s="74"/>
      <c r="W766" s="74"/>
      <c r="X766" s="74"/>
      <c r="Y766" s="74"/>
      <c r="Z766" s="74"/>
      <c r="AA766" s="74"/>
      <c r="AB766" s="74"/>
      <c r="AC766" s="74"/>
      <c r="AD766" s="74"/>
      <c r="AE766" s="74"/>
    </row>
    <row r="767" spans="1:31">
      <c r="A767" s="74"/>
      <c r="B767" s="74"/>
      <c r="C767" s="74"/>
      <c r="D767" s="74"/>
      <c r="E767" s="74"/>
      <c r="F767" s="74"/>
      <c r="G767" s="74"/>
      <c r="H767" s="85"/>
      <c r="I767" s="74"/>
      <c r="J767" s="74"/>
      <c r="K767" s="74"/>
      <c r="L767" s="74"/>
      <c r="M767" s="74"/>
      <c r="N767" s="74"/>
      <c r="O767" s="74"/>
      <c r="P767" s="74"/>
      <c r="Q767" s="74"/>
      <c r="R767" s="74"/>
      <c r="S767" s="74"/>
      <c r="T767" s="74"/>
      <c r="U767" s="74"/>
      <c r="V767" s="74"/>
      <c r="W767" s="74"/>
      <c r="X767" s="74"/>
      <c r="Y767" s="74"/>
      <c r="Z767" s="74"/>
      <c r="AA767" s="74"/>
      <c r="AB767" s="74"/>
      <c r="AC767" s="74"/>
      <c r="AD767" s="74"/>
      <c r="AE767" s="74"/>
    </row>
    <row r="768" spans="1:31">
      <c r="A768" s="74"/>
      <c r="B768" s="74"/>
      <c r="C768" s="74"/>
      <c r="D768" s="74"/>
      <c r="E768" s="74"/>
      <c r="F768" s="74"/>
      <c r="G768" s="74"/>
      <c r="H768" s="85"/>
      <c r="I768" s="74"/>
      <c r="J768" s="74"/>
      <c r="K768" s="74"/>
      <c r="L768" s="74"/>
      <c r="M768" s="74"/>
      <c r="N768" s="74"/>
      <c r="O768" s="74"/>
      <c r="P768" s="74"/>
      <c r="Q768" s="74"/>
      <c r="R768" s="74"/>
      <c r="S768" s="74"/>
      <c r="T768" s="74"/>
      <c r="U768" s="74"/>
      <c r="V768" s="74"/>
      <c r="W768" s="74"/>
      <c r="X768" s="74"/>
      <c r="Y768" s="74"/>
      <c r="Z768" s="74"/>
      <c r="AA768" s="74"/>
      <c r="AB768" s="74"/>
      <c r="AC768" s="74"/>
      <c r="AD768" s="74"/>
      <c r="AE768" s="74"/>
    </row>
    <row r="769" spans="1:31">
      <c r="A769" s="74"/>
      <c r="B769" s="74"/>
      <c r="C769" s="74"/>
      <c r="D769" s="74"/>
      <c r="E769" s="74"/>
      <c r="F769" s="74"/>
      <c r="G769" s="74"/>
      <c r="H769" s="85"/>
      <c r="I769" s="74"/>
      <c r="J769" s="74"/>
      <c r="K769" s="74"/>
      <c r="L769" s="74"/>
      <c r="M769" s="74"/>
      <c r="N769" s="74"/>
      <c r="O769" s="74"/>
      <c r="P769" s="74"/>
      <c r="Q769" s="74"/>
      <c r="R769" s="74"/>
      <c r="S769" s="74"/>
      <c r="T769" s="74"/>
      <c r="U769" s="74"/>
      <c r="V769" s="74"/>
      <c r="W769" s="74"/>
      <c r="X769" s="74"/>
      <c r="Y769" s="74"/>
      <c r="Z769" s="74"/>
      <c r="AA769" s="74"/>
      <c r="AB769" s="74"/>
      <c r="AC769" s="74"/>
      <c r="AD769" s="74"/>
      <c r="AE769" s="74"/>
    </row>
    <row r="770" spans="1:31">
      <c r="A770" s="74"/>
      <c r="B770" s="74"/>
      <c r="C770" s="74"/>
      <c r="D770" s="74"/>
      <c r="E770" s="74"/>
      <c r="F770" s="74"/>
      <c r="G770" s="74"/>
      <c r="H770" s="85"/>
      <c r="I770" s="74"/>
      <c r="J770" s="74"/>
      <c r="K770" s="74"/>
      <c r="L770" s="74"/>
      <c r="M770" s="74"/>
      <c r="N770" s="74"/>
      <c r="O770" s="74"/>
      <c r="P770" s="74"/>
      <c r="Q770" s="74"/>
      <c r="R770" s="74"/>
      <c r="S770" s="74"/>
      <c r="T770" s="74"/>
      <c r="U770" s="74"/>
      <c r="V770" s="74"/>
      <c r="W770" s="74"/>
      <c r="X770" s="74"/>
      <c r="Y770" s="74"/>
      <c r="Z770" s="74"/>
      <c r="AA770" s="74"/>
      <c r="AB770" s="74"/>
      <c r="AC770" s="74"/>
      <c r="AD770" s="74"/>
      <c r="AE770" s="74"/>
    </row>
    <row r="771" spans="1:31">
      <c r="A771" s="74"/>
      <c r="B771" s="74"/>
      <c r="C771" s="74"/>
      <c r="D771" s="74"/>
      <c r="E771" s="74"/>
      <c r="F771" s="74"/>
      <c r="G771" s="74"/>
      <c r="H771" s="85"/>
      <c r="I771" s="74"/>
      <c r="J771" s="74"/>
      <c r="K771" s="74"/>
      <c r="L771" s="74"/>
      <c r="M771" s="74"/>
      <c r="N771" s="74"/>
      <c r="O771" s="74"/>
      <c r="P771" s="74"/>
      <c r="Q771" s="74"/>
      <c r="R771" s="74"/>
      <c r="S771" s="74"/>
      <c r="T771" s="74"/>
      <c r="U771" s="74"/>
      <c r="V771" s="74"/>
      <c r="W771" s="74"/>
      <c r="X771" s="74"/>
      <c r="Y771" s="74"/>
      <c r="Z771" s="74"/>
      <c r="AA771" s="74"/>
      <c r="AB771" s="74"/>
      <c r="AC771" s="74"/>
      <c r="AD771" s="74"/>
      <c r="AE771" s="74"/>
    </row>
    <row r="772" spans="1:31">
      <c r="A772" s="74"/>
      <c r="B772" s="74"/>
      <c r="C772" s="74"/>
      <c r="D772" s="74"/>
      <c r="E772" s="74"/>
      <c r="F772" s="74"/>
      <c r="G772" s="74"/>
      <c r="H772" s="85"/>
      <c r="I772" s="74"/>
      <c r="J772" s="74"/>
      <c r="K772" s="74"/>
      <c r="L772" s="74"/>
      <c r="M772" s="74"/>
      <c r="N772" s="74"/>
      <c r="O772" s="74"/>
      <c r="P772" s="74"/>
      <c r="Q772" s="74"/>
      <c r="R772" s="74"/>
      <c r="S772" s="74"/>
      <c r="T772" s="74"/>
      <c r="U772" s="74"/>
      <c r="V772" s="74"/>
      <c r="W772" s="74"/>
      <c r="X772" s="74"/>
      <c r="Y772" s="74"/>
      <c r="Z772" s="74"/>
      <c r="AA772" s="74"/>
      <c r="AB772" s="74"/>
      <c r="AC772" s="74"/>
      <c r="AD772" s="74"/>
      <c r="AE772" s="74"/>
    </row>
    <row r="773" spans="1:31">
      <c r="A773" s="74"/>
      <c r="B773" s="74"/>
      <c r="C773" s="74"/>
      <c r="D773" s="74"/>
      <c r="E773" s="74"/>
      <c r="F773" s="74"/>
      <c r="G773" s="74"/>
      <c r="H773" s="85"/>
      <c r="I773" s="74"/>
      <c r="J773" s="74"/>
      <c r="K773" s="74"/>
      <c r="L773" s="74"/>
      <c r="M773" s="74"/>
      <c r="N773" s="74"/>
      <c r="O773" s="74"/>
      <c r="P773" s="74"/>
      <c r="Q773" s="74"/>
      <c r="R773" s="74"/>
      <c r="S773" s="74"/>
      <c r="T773" s="74"/>
      <c r="U773" s="74"/>
      <c r="V773" s="74"/>
      <c r="W773" s="74"/>
      <c r="X773" s="74"/>
      <c r="Y773" s="74"/>
      <c r="Z773" s="74"/>
      <c r="AA773" s="74"/>
      <c r="AB773" s="74"/>
      <c r="AC773" s="74"/>
      <c r="AD773" s="74"/>
      <c r="AE773" s="74"/>
    </row>
    <row r="774" spans="1:31">
      <c r="A774" s="74"/>
      <c r="B774" s="74"/>
      <c r="C774" s="74"/>
      <c r="D774" s="74"/>
      <c r="E774" s="74"/>
      <c r="F774" s="74"/>
      <c r="G774" s="74"/>
      <c r="H774" s="85"/>
      <c r="I774" s="74"/>
      <c r="J774" s="74"/>
      <c r="K774" s="74"/>
      <c r="L774" s="74"/>
      <c r="M774" s="74"/>
      <c r="N774" s="74"/>
      <c r="O774" s="74"/>
      <c r="P774" s="74"/>
      <c r="Q774" s="74"/>
      <c r="R774" s="74"/>
      <c r="S774" s="74"/>
      <c r="T774" s="74"/>
      <c r="U774" s="74"/>
      <c r="V774" s="74"/>
      <c r="W774" s="74"/>
      <c r="X774" s="74"/>
      <c r="Y774" s="74"/>
      <c r="Z774" s="74"/>
      <c r="AA774" s="74"/>
      <c r="AB774" s="74"/>
      <c r="AC774" s="74"/>
      <c r="AD774" s="74"/>
      <c r="AE774" s="74"/>
    </row>
    <row r="775" spans="1:31">
      <c r="A775" s="74"/>
      <c r="B775" s="74"/>
      <c r="C775" s="74"/>
      <c r="D775" s="74"/>
      <c r="E775" s="74"/>
      <c r="F775" s="74"/>
      <c r="G775" s="74"/>
      <c r="H775" s="85"/>
      <c r="I775" s="74"/>
      <c r="J775" s="74"/>
      <c r="K775" s="74"/>
      <c r="L775" s="74"/>
      <c r="M775" s="74"/>
      <c r="N775" s="74"/>
      <c r="O775" s="74"/>
      <c r="P775" s="74"/>
      <c r="Q775" s="74"/>
      <c r="R775" s="74"/>
      <c r="S775" s="74"/>
      <c r="T775" s="74"/>
      <c r="U775" s="74"/>
      <c r="V775" s="74"/>
      <c r="W775" s="74"/>
      <c r="X775" s="74"/>
      <c r="Y775" s="74"/>
      <c r="Z775" s="74"/>
      <c r="AA775" s="74"/>
      <c r="AB775" s="74"/>
      <c r="AC775" s="74"/>
      <c r="AD775" s="74"/>
      <c r="AE775" s="74"/>
    </row>
    <row r="776" spans="1:31">
      <c r="A776" s="74"/>
      <c r="B776" s="74"/>
      <c r="C776" s="74"/>
      <c r="D776" s="74"/>
      <c r="E776" s="74"/>
      <c r="F776" s="74"/>
      <c r="G776" s="74"/>
      <c r="H776" s="85"/>
      <c r="I776" s="74"/>
      <c r="J776" s="74"/>
      <c r="K776" s="74"/>
      <c r="L776" s="74"/>
      <c r="M776" s="74"/>
      <c r="N776" s="74"/>
      <c r="O776" s="74"/>
      <c r="P776" s="74"/>
      <c r="Q776" s="74"/>
      <c r="R776" s="74"/>
      <c r="S776" s="74"/>
      <c r="T776" s="74"/>
      <c r="U776" s="74"/>
      <c r="V776" s="74"/>
      <c r="W776" s="74"/>
      <c r="X776" s="74"/>
      <c r="Y776" s="74"/>
      <c r="Z776" s="74"/>
      <c r="AA776" s="74"/>
      <c r="AB776" s="74"/>
      <c r="AC776" s="74"/>
      <c r="AD776" s="74"/>
      <c r="AE776" s="74"/>
    </row>
    <row r="777" spans="1:31">
      <c r="A777" s="74"/>
      <c r="B777" s="74"/>
      <c r="C777" s="74"/>
      <c r="D777" s="74"/>
      <c r="E777" s="74"/>
      <c r="F777" s="74"/>
      <c r="G777" s="74"/>
      <c r="H777" s="85"/>
      <c r="I777" s="74"/>
      <c r="J777" s="74"/>
      <c r="K777" s="74"/>
      <c r="L777" s="74"/>
      <c r="M777" s="74"/>
      <c r="N777" s="74"/>
      <c r="O777" s="74"/>
      <c r="P777" s="74"/>
      <c r="Q777" s="74"/>
      <c r="R777" s="74"/>
      <c r="S777" s="74"/>
      <c r="T777" s="74"/>
      <c r="U777" s="74"/>
      <c r="V777" s="74"/>
      <c r="W777" s="74"/>
      <c r="X777" s="74"/>
      <c r="Y777" s="74"/>
      <c r="Z777" s="74"/>
      <c r="AA777" s="74"/>
      <c r="AB777" s="74"/>
      <c r="AC777" s="74"/>
      <c r="AD777" s="74"/>
      <c r="AE777" s="74"/>
    </row>
    <row r="778" spans="1:31">
      <c r="A778" s="74"/>
      <c r="B778" s="74"/>
      <c r="C778" s="74"/>
      <c r="D778" s="74"/>
      <c r="E778" s="74"/>
      <c r="F778" s="74"/>
      <c r="G778" s="74"/>
      <c r="H778" s="85"/>
      <c r="I778" s="74"/>
      <c r="J778" s="74"/>
      <c r="K778" s="74"/>
      <c r="L778" s="74"/>
      <c r="M778" s="74"/>
      <c r="N778" s="74"/>
      <c r="O778" s="74"/>
      <c r="P778" s="74"/>
      <c r="Q778" s="74"/>
      <c r="R778" s="74"/>
      <c r="S778" s="74"/>
      <c r="T778" s="74"/>
      <c r="U778" s="74"/>
      <c r="V778" s="74"/>
      <c r="W778" s="74"/>
      <c r="X778" s="74"/>
      <c r="Y778" s="74"/>
      <c r="Z778" s="74"/>
      <c r="AA778" s="74"/>
      <c r="AB778" s="74"/>
      <c r="AC778" s="74"/>
      <c r="AD778" s="74"/>
      <c r="AE778" s="74"/>
    </row>
    <row r="779" spans="1:31">
      <c r="A779" s="74"/>
      <c r="B779" s="74"/>
      <c r="C779" s="74"/>
      <c r="D779" s="74"/>
      <c r="E779" s="74"/>
      <c r="F779" s="74"/>
      <c r="G779" s="74"/>
      <c r="H779" s="85"/>
      <c r="I779" s="74"/>
      <c r="J779" s="74"/>
      <c r="K779" s="74"/>
      <c r="L779" s="74"/>
      <c r="M779" s="74"/>
      <c r="N779" s="74"/>
      <c r="O779" s="74"/>
      <c r="P779" s="74"/>
      <c r="Q779" s="74"/>
      <c r="R779" s="74"/>
      <c r="S779" s="74"/>
      <c r="T779" s="74"/>
      <c r="U779" s="74"/>
      <c r="V779" s="74"/>
      <c r="W779" s="74"/>
      <c r="X779" s="74"/>
      <c r="Y779" s="74"/>
      <c r="Z779" s="74"/>
      <c r="AA779" s="74"/>
      <c r="AB779" s="74"/>
      <c r="AC779" s="74"/>
      <c r="AD779" s="74"/>
      <c r="AE779" s="74"/>
    </row>
    <row r="780" spans="1:31">
      <c r="A780" s="74"/>
      <c r="B780" s="74"/>
      <c r="C780" s="74"/>
      <c r="D780" s="74"/>
      <c r="E780" s="74"/>
      <c r="F780" s="74"/>
      <c r="G780" s="74"/>
      <c r="H780" s="85"/>
      <c r="I780" s="74"/>
      <c r="J780" s="74"/>
      <c r="K780" s="74"/>
      <c r="L780" s="74"/>
      <c r="M780" s="74"/>
      <c r="N780" s="74"/>
      <c r="O780" s="74"/>
      <c r="P780" s="74"/>
      <c r="Q780" s="74"/>
      <c r="R780" s="74"/>
      <c r="S780" s="74"/>
      <c r="T780" s="74"/>
      <c r="U780" s="74"/>
      <c r="V780" s="74"/>
      <c r="W780" s="74"/>
      <c r="X780" s="74"/>
      <c r="Y780" s="74"/>
      <c r="Z780" s="74"/>
      <c r="AA780" s="74"/>
      <c r="AB780" s="74"/>
      <c r="AC780" s="74"/>
      <c r="AD780" s="74"/>
      <c r="AE780" s="74"/>
    </row>
    <row r="781" spans="1:31">
      <c r="A781" s="74"/>
      <c r="B781" s="74"/>
      <c r="C781" s="74"/>
      <c r="D781" s="74"/>
      <c r="E781" s="74"/>
      <c r="F781" s="74"/>
      <c r="G781" s="74"/>
      <c r="H781" s="85"/>
      <c r="I781" s="74"/>
      <c r="J781" s="74"/>
      <c r="K781" s="74"/>
      <c r="L781" s="74"/>
      <c r="M781" s="74"/>
      <c r="N781" s="74"/>
      <c r="O781" s="74"/>
      <c r="P781" s="74"/>
      <c r="Q781" s="74"/>
      <c r="R781" s="74"/>
      <c r="S781" s="74"/>
      <c r="T781" s="74"/>
      <c r="U781" s="74"/>
      <c r="V781" s="74"/>
      <c r="W781" s="74"/>
      <c r="X781" s="74"/>
      <c r="Y781" s="74"/>
      <c r="Z781" s="74"/>
      <c r="AA781" s="74"/>
      <c r="AB781" s="74"/>
      <c r="AC781" s="74"/>
      <c r="AD781" s="74"/>
      <c r="AE781" s="74"/>
    </row>
    <row r="782" spans="1:31">
      <c r="A782" s="74"/>
      <c r="B782" s="74"/>
      <c r="C782" s="74"/>
      <c r="D782" s="74"/>
      <c r="E782" s="74"/>
      <c r="F782" s="74"/>
      <c r="G782" s="74"/>
      <c r="H782" s="85"/>
      <c r="I782" s="74"/>
      <c r="J782" s="74"/>
      <c r="K782" s="74"/>
      <c r="L782" s="74"/>
      <c r="M782" s="74"/>
      <c r="N782" s="74"/>
      <c r="O782" s="74"/>
      <c r="P782" s="74"/>
      <c r="Q782" s="74"/>
      <c r="R782" s="74"/>
      <c r="S782" s="74"/>
      <c r="T782" s="74"/>
      <c r="U782" s="74"/>
      <c r="V782" s="74"/>
      <c r="W782" s="74"/>
      <c r="X782" s="74"/>
      <c r="Y782" s="74"/>
      <c r="Z782" s="74"/>
      <c r="AA782" s="74"/>
      <c r="AB782" s="74"/>
      <c r="AC782" s="74"/>
      <c r="AD782" s="74"/>
      <c r="AE782" s="74"/>
    </row>
    <row r="783" spans="1:31">
      <c r="A783" s="74"/>
      <c r="B783" s="74"/>
      <c r="C783" s="74"/>
      <c r="D783" s="74"/>
      <c r="E783" s="74"/>
      <c r="F783" s="74"/>
      <c r="G783" s="74"/>
      <c r="H783" s="85"/>
      <c r="I783" s="74"/>
      <c r="J783" s="74"/>
      <c r="K783" s="74"/>
      <c r="L783" s="74"/>
      <c r="M783" s="74"/>
      <c r="N783" s="74"/>
      <c r="O783" s="74"/>
      <c r="P783" s="74"/>
      <c r="Q783" s="74"/>
      <c r="R783" s="74"/>
      <c r="S783" s="74"/>
      <c r="T783" s="74"/>
      <c r="U783" s="74"/>
      <c r="V783" s="74"/>
      <c r="W783" s="74"/>
      <c r="X783" s="74"/>
      <c r="Y783" s="74"/>
      <c r="Z783" s="74"/>
      <c r="AA783" s="74"/>
      <c r="AB783" s="74"/>
      <c r="AC783" s="74"/>
      <c r="AD783" s="74"/>
      <c r="AE783" s="74"/>
    </row>
    <row r="784" spans="1:31">
      <c r="A784" s="74"/>
      <c r="B784" s="74"/>
      <c r="C784" s="74"/>
      <c r="D784" s="74"/>
      <c r="E784" s="74"/>
      <c r="F784" s="74"/>
      <c r="G784" s="74"/>
      <c r="H784" s="85"/>
      <c r="I784" s="74"/>
      <c r="J784" s="74"/>
      <c r="K784" s="74"/>
      <c r="L784" s="74"/>
      <c r="M784" s="74"/>
      <c r="N784" s="74"/>
      <c r="O784" s="74"/>
      <c r="P784" s="74"/>
      <c r="Q784" s="74"/>
      <c r="R784" s="74"/>
      <c r="S784" s="74"/>
      <c r="T784" s="74"/>
      <c r="U784" s="74"/>
      <c r="V784" s="74"/>
      <c r="W784" s="74"/>
      <c r="X784" s="74"/>
      <c r="Y784" s="74"/>
      <c r="Z784" s="74"/>
      <c r="AA784" s="74"/>
      <c r="AB784" s="74"/>
      <c r="AC784" s="74"/>
      <c r="AD784" s="74"/>
      <c r="AE784" s="74"/>
    </row>
    <row r="785" spans="1:31">
      <c r="A785" s="74"/>
      <c r="B785" s="74"/>
      <c r="C785" s="74"/>
      <c r="D785" s="74"/>
      <c r="E785" s="74"/>
      <c r="F785" s="74"/>
      <c r="G785" s="74"/>
      <c r="H785" s="85"/>
      <c r="I785" s="74"/>
      <c r="J785" s="74"/>
      <c r="K785" s="74"/>
      <c r="L785" s="74"/>
      <c r="M785" s="74"/>
      <c r="N785" s="74"/>
      <c r="O785" s="74"/>
      <c r="P785" s="74"/>
      <c r="Q785" s="74"/>
      <c r="R785" s="74"/>
      <c r="S785" s="74"/>
      <c r="T785" s="74"/>
      <c r="U785" s="74"/>
      <c r="V785" s="74"/>
      <c r="W785" s="74"/>
      <c r="X785" s="74"/>
      <c r="Y785" s="74"/>
      <c r="Z785" s="74"/>
      <c r="AA785" s="74"/>
      <c r="AB785" s="74"/>
      <c r="AC785" s="74"/>
      <c r="AD785" s="74"/>
      <c r="AE785" s="74"/>
    </row>
    <row r="786" spans="1:31">
      <c r="A786" s="74"/>
      <c r="B786" s="74"/>
      <c r="C786" s="74"/>
      <c r="D786" s="74"/>
      <c r="E786" s="74"/>
      <c r="F786" s="74"/>
      <c r="G786" s="74"/>
      <c r="H786" s="85"/>
      <c r="I786" s="74"/>
      <c r="J786" s="74"/>
      <c r="K786" s="74"/>
      <c r="L786" s="74"/>
      <c r="M786" s="74"/>
      <c r="N786" s="74"/>
      <c r="O786" s="74"/>
      <c r="P786" s="74"/>
      <c r="Q786" s="74"/>
      <c r="R786" s="74"/>
      <c r="S786" s="74"/>
      <c r="T786" s="74"/>
      <c r="U786" s="74"/>
      <c r="V786" s="74"/>
      <c r="W786" s="74"/>
      <c r="X786" s="74"/>
      <c r="Y786" s="74"/>
      <c r="Z786" s="74"/>
      <c r="AA786" s="74"/>
      <c r="AB786" s="74"/>
      <c r="AC786" s="74"/>
      <c r="AD786" s="74"/>
      <c r="AE786" s="74"/>
    </row>
    <row r="787" spans="1:31">
      <c r="A787" s="74"/>
      <c r="B787" s="74"/>
      <c r="C787" s="74"/>
      <c r="D787" s="74"/>
      <c r="E787" s="74"/>
      <c r="F787" s="74"/>
      <c r="G787" s="74"/>
      <c r="H787" s="85"/>
      <c r="I787" s="74"/>
      <c r="J787" s="74"/>
      <c r="K787" s="74"/>
      <c r="L787" s="74"/>
      <c r="M787" s="74"/>
      <c r="N787" s="74"/>
      <c r="O787" s="74"/>
      <c r="P787" s="74"/>
      <c r="Q787" s="74"/>
      <c r="R787" s="74"/>
      <c r="S787" s="74"/>
      <c r="T787" s="74"/>
      <c r="U787" s="74"/>
      <c r="V787" s="74"/>
      <c r="W787" s="74"/>
      <c r="X787" s="74"/>
      <c r="Y787" s="74"/>
      <c r="Z787" s="74"/>
      <c r="AA787" s="74"/>
      <c r="AB787" s="74"/>
      <c r="AC787" s="74"/>
      <c r="AD787" s="74"/>
      <c r="AE787" s="74"/>
    </row>
    <row r="788" spans="1:31">
      <c r="A788" s="74"/>
      <c r="B788" s="74"/>
      <c r="C788" s="74"/>
      <c r="D788" s="74"/>
      <c r="E788" s="74"/>
      <c r="F788" s="74"/>
      <c r="G788" s="74"/>
      <c r="H788" s="85"/>
      <c r="I788" s="74"/>
      <c r="J788" s="74"/>
      <c r="K788" s="74"/>
      <c r="L788" s="74"/>
      <c r="M788" s="74"/>
      <c r="N788" s="74"/>
      <c r="O788" s="74"/>
      <c r="P788" s="74"/>
      <c r="Q788" s="74"/>
      <c r="R788" s="74"/>
      <c r="S788" s="74"/>
      <c r="T788" s="74"/>
      <c r="U788" s="74"/>
      <c r="V788" s="74"/>
      <c r="W788" s="74"/>
      <c r="X788" s="74"/>
      <c r="Y788" s="74"/>
      <c r="Z788" s="74"/>
      <c r="AA788" s="74"/>
      <c r="AB788" s="74"/>
      <c r="AC788" s="74"/>
      <c r="AD788" s="74"/>
      <c r="AE788" s="74"/>
    </row>
    <row r="789" spans="1:31">
      <c r="A789" s="74"/>
      <c r="B789" s="74"/>
      <c r="C789" s="74"/>
      <c r="D789" s="74"/>
      <c r="E789" s="74"/>
      <c r="F789" s="74"/>
      <c r="G789" s="74"/>
      <c r="H789" s="85"/>
      <c r="I789" s="74"/>
      <c r="J789" s="74"/>
      <c r="K789" s="74"/>
      <c r="L789" s="74"/>
      <c r="M789" s="74"/>
      <c r="N789" s="74"/>
      <c r="O789" s="74"/>
      <c r="P789" s="74"/>
      <c r="Q789" s="74"/>
      <c r="R789" s="74"/>
      <c r="S789" s="74"/>
      <c r="T789" s="74"/>
      <c r="U789" s="74"/>
      <c r="V789" s="74"/>
      <c r="W789" s="74"/>
      <c r="X789" s="74"/>
      <c r="Y789" s="74"/>
      <c r="Z789" s="74"/>
      <c r="AA789" s="74"/>
      <c r="AB789" s="74"/>
      <c r="AC789" s="74"/>
      <c r="AD789" s="74"/>
      <c r="AE789" s="74"/>
    </row>
    <row r="790" spans="1:31">
      <c r="A790" s="74"/>
      <c r="B790" s="74"/>
      <c r="C790" s="74"/>
      <c r="D790" s="74"/>
      <c r="E790" s="74"/>
      <c r="F790" s="74"/>
      <c r="G790" s="74"/>
      <c r="H790" s="85"/>
      <c r="I790" s="74"/>
      <c r="J790" s="74"/>
      <c r="K790" s="74"/>
      <c r="L790" s="74"/>
      <c r="M790" s="74"/>
      <c r="N790" s="74"/>
      <c r="O790" s="74"/>
      <c r="P790" s="74"/>
      <c r="Q790" s="74"/>
      <c r="R790" s="74"/>
      <c r="S790" s="74"/>
      <c r="T790" s="74"/>
      <c r="U790" s="74"/>
      <c r="V790" s="74"/>
      <c r="W790" s="74"/>
      <c r="X790" s="74"/>
      <c r="Y790" s="74"/>
      <c r="Z790" s="74"/>
      <c r="AA790" s="74"/>
      <c r="AB790" s="74"/>
      <c r="AC790" s="74"/>
      <c r="AD790" s="74"/>
      <c r="AE790" s="74"/>
    </row>
    <row r="791" spans="1:31">
      <c r="A791" s="74"/>
      <c r="B791" s="74"/>
      <c r="C791" s="74"/>
      <c r="D791" s="74"/>
      <c r="E791" s="74"/>
      <c r="F791" s="74"/>
      <c r="G791" s="74"/>
      <c r="H791" s="85"/>
      <c r="I791" s="74"/>
      <c r="J791" s="74"/>
      <c r="K791" s="74"/>
      <c r="L791" s="74"/>
      <c r="M791" s="74"/>
      <c r="N791" s="74"/>
      <c r="O791" s="74"/>
      <c r="P791" s="74"/>
      <c r="Q791" s="74"/>
      <c r="R791" s="74"/>
      <c r="S791" s="74"/>
      <c r="T791" s="74"/>
      <c r="U791" s="74"/>
      <c r="V791" s="74"/>
      <c r="W791" s="74"/>
      <c r="X791" s="74"/>
      <c r="Y791" s="74"/>
      <c r="Z791" s="74"/>
      <c r="AA791" s="74"/>
      <c r="AB791" s="74"/>
      <c r="AC791" s="74"/>
      <c r="AD791" s="74"/>
      <c r="AE791" s="74"/>
    </row>
    <row r="792" spans="1:31">
      <c r="A792" s="74"/>
      <c r="B792" s="74"/>
      <c r="C792" s="74"/>
      <c r="D792" s="74"/>
      <c r="E792" s="74"/>
      <c r="F792" s="74"/>
      <c r="G792" s="74"/>
      <c r="H792" s="85"/>
      <c r="I792" s="74"/>
      <c r="J792" s="74"/>
      <c r="K792" s="74"/>
      <c r="L792" s="74"/>
      <c r="M792" s="74"/>
      <c r="N792" s="74"/>
      <c r="O792" s="74"/>
      <c r="P792" s="74"/>
      <c r="Q792" s="74"/>
      <c r="R792" s="74"/>
      <c r="S792" s="74"/>
      <c r="T792" s="74"/>
      <c r="U792" s="74"/>
      <c r="V792" s="74"/>
      <c r="W792" s="74"/>
      <c r="X792" s="74"/>
      <c r="Y792" s="74"/>
      <c r="Z792" s="74"/>
      <c r="AA792" s="74"/>
      <c r="AB792" s="74"/>
      <c r="AC792" s="74"/>
      <c r="AD792" s="74"/>
      <c r="AE792" s="74"/>
    </row>
    <row r="793" spans="1:31">
      <c r="A793" s="74"/>
      <c r="B793" s="74"/>
      <c r="C793" s="74"/>
      <c r="D793" s="74"/>
      <c r="E793" s="74"/>
      <c r="F793" s="74"/>
      <c r="G793" s="74"/>
      <c r="H793" s="85"/>
      <c r="I793" s="74"/>
      <c r="J793" s="74"/>
      <c r="K793" s="74"/>
      <c r="L793" s="74"/>
      <c r="M793" s="74"/>
      <c r="N793" s="74"/>
      <c r="O793" s="74"/>
      <c r="P793" s="74"/>
      <c r="Q793" s="74"/>
      <c r="R793" s="74"/>
      <c r="S793" s="74"/>
      <c r="T793" s="74"/>
      <c r="U793" s="74"/>
      <c r="V793" s="74"/>
      <c r="W793" s="74"/>
      <c r="X793" s="74"/>
      <c r="Y793" s="74"/>
      <c r="Z793" s="74"/>
      <c r="AA793" s="74"/>
      <c r="AB793" s="74"/>
      <c r="AC793" s="74"/>
      <c r="AD793" s="74"/>
      <c r="AE793" s="74"/>
    </row>
    <row r="794" spans="1:31">
      <c r="A794" s="74"/>
      <c r="B794" s="74"/>
      <c r="C794" s="74"/>
      <c r="D794" s="74"/>
      <c r="E794" s="74"/>
      <c r="F794" s="74"/>
      <c r="G794" s="74"/>
      <c r="H794" s="85"/>
      <c r="I794" s="74"/>
      <c r="J794" s="74"/>
      <c r="K794" s="74"/>
      <c r="L794" s="74"/>
      <c r="M794" s="74"/>
      <c r="N794" s="74"/>
      <c r="O794" s="74"/>
      <c r="P794" s="74"/>
      <c r="Q794" s="74"/>
      <c r="R794" s="74"/>
      <c r="S794" s="74"/>
      <c r="T794" s="74"/>
      <c r="U794" s="74"/>
      <c r="V794" s="74"/>
      <c r="W794" s="74"/>
      <c r="X794" s="74"/>
      <c r="Y794" s="74"/>
      <c r="Z794" s="74"/>
      <c r="AA794" s="74"/>
      <c r="AB794" s="74"/>
      <c r="AC794" s="74"/>
      <c r="AD794" s="74"/>
      <c r="AE794" s="74"/>
    </row>
    <row r="795" spans="1:31">
      <c r="A795" s="74"/>
      <c r="B795" s="74"/>
      <c r="C795" s="74"/>
      <c r="D795" s="74"/>
      <c r="E795" s="74"/>
      <c r="F795" s="74"/>
      <c r="G795" s="74"/>
      <c r="H795" s="85"/>
      <c r="I795" s="74"/>
      <c r="J795" s="74"/>
      <c r="K795" s="74"/>
      <c r="L795" s="74"/>
      <c r="M795" s="74"/>
      <c r="N795" s="74"/>
      <c r="O795" s="74"/>
      <c r="P795" s="74"/>
      <c r="Q795" s="74"/>
      <c r="R795" s="74"/>
      <c r="S795" s="74"/>
      <c r="T795" s="74"/>
      <c r="U795" s="74"/>
      <c r="V795" s="74"/>
      <c r="W795" s="74"/>
      <c r="X795" s="74"/>
      <c r="Y795" s="74"/>
      <c r="Z795" s="74"/>
      <c r="AA795" s="74"/>
      <c r="AB795" s="74"/>
      <c r="AC795" s="74"/>
      <c r="AD795" s="74"/>
      <c r="AE795" s="74"/>
    </row>
    <row r="796" spans="1:31">
      <c r="A796" s="74"/>
      <c r="B796" s="74"/>
      <c r="C796" s="74"/>
      <c r="D796" s="74"/>
      <c r="E796" s="74"/>
      <c r="F796" s="74"/>
      <c r="G796" s="74"/>
      <c r="H796" s="85"/>
      <c r="I796" s="74"/>
      <c r="J796" s="74"/>
      <c r="K796" s="74"/>
      <c r="L796" s="74"/>
      <c r="M796" s="74"/>
      <c r="N796" s="74"/>
      <c r="O796" s="74"/>
      <c r="P796" s="74"/>
      <c r="Q796" s="74"/>
      <c r="R796" s="74"/>
      <c r="S796" s="74"/>
      <c r="T796" s="74"/>
      <c r="U796" s="74"/>
      <c r="V796" s="74"/>
      <c r="W796" s="74"/>
      <c r="X796" s="74"/>
      <c r="Y796" s="74"/>
      <c r="Z796" s="74"/>
      <c r="AA796" s="74"/>
      <c r="AB796" s="74"/>
      <c r="AC796" s="74"/>
      <c r="AD796" s="74"/>
      <c r="AE796" s="74"/>
    </row>
    <row r="797" spans="1:31">
      <c r="A797" s="74"/>
      <c r="B797" s="74"/>
      <c r="C797" s="74"/>
      <c r="D797" s="74"/>
      <c r="E797" s="74"/>
      <c r="F797" s="74"/>
      <c r="G797" s="74"/>
      <c r="H797" s="85"/>
      <c r="I797" s="74"/>
      <c r="J797" s="74"/>
      <c r="K797" s="74"/>
      <c r="L797" s="74"/>
      <c r="M797" s="74"/>
      <c r="N797" s="74"/>
      <c r="O797" s="74"/>
      <c r="P797" s="74"/>
      <c r="Q797" s="74"/>
      <c r="R797" s="74"/>
      <c r="S797" s="74"/>
      <c r="T797" s="74"/>
      <c r="U797" s="74"/>
      <c r="V797" s="74"/>
      <c r="W797" s="74"/>
      <c r="X797" s="74"/>
      <c r="Y797" s="74"/>
      <c r="Z797" s="74"/>
      <c r="AA797" s="74"/>
      <c r="AB797" s="74"/>
      <c r="AC797" s="74"/>
      <c r="AD797" s="74"/>
      <c r="AE797" s="74"/>
    </row>
    <row r="798" spans="1:31">
      <c r="A798" s="74"/>
      <c r="B798" s="74"/>
      <c r="C798" s="74"/>
      <c r="D798" s="74"/>
      <c r="E798" s="74"/>
      <c r="F798" s="74"/>
      <c r="G798" s="74"/>
      <c r="H798" s="85"/>
      <c r="I798" s="74"/>
      <c r="J798" s="74"/>
      <c r="K798" s="74"/>
      <c r="L798" s="74"/>
      <c r="M798" s="74"/>
      <c r="N798" s="74"/>
      <c r="O798" s="74"/>
      <c r="P798" s="74"/>
      <c r="Q798" s="74"/>
      <c r="R798" s="74"/>
      <c r="S798" s="74"/>
      <c r="T798" s="74"/>
      <c r="U798" s="74"/>
      <c r="V798" s="74"/>
      <c r="W798" s="74"/>
      <c r="X798" s="74"/>
      <c r="Y798" s="74"/>
      <c r="Z798" s="74"/>
      <c r="AA798" s="74"/>
      <c r="AB798" s="74"/>
      <c r="AC798" s="74"/>
      <c r="AD798" s="74"/>
      <c r="AE798" s="74"/>
    </row>
    <row r="799" spans="1:31">
      <c r="A799" s="74"/>
      <c r="B799" s="74"/>
      <c r="C799" s="74"/>
      <c r="D799" s="74"/>
      <c r="E799" s="74"/>
      <c r="F799" s="74"/>
      <c r="G799" s="74"/>
      <c r="H799" s="85"/>
      <c r="I799" s="74"/>
      <c r="J799" s="74"/>
      <c r="K799" s="74"/>
      <c r="L799" s="74"/>
      <c r="M799" s="74"/>
      <c r="N799" s="74"/>
      <c r="O799" s="74"/>
      <c r="P799" s="74"/>
      <c r="Q799" s="74"/>
      <c r="R799" s="74"/>
      <c r="S799" s="74"/>
      <c r="T799" s="74"/>
      <c r="U799" s="74"/>
      <c r="V799" s="74"/>
      <c r="W799" s="74"/>
      <c r="X799" s="74"/>
      <c r="Y799" s="74"/>
      <c r="Z799" s="74"/>
      <c r="AA799" s="74"/>
      <c r="AB799" s="74"/>
      <c r="AC799" s="74"/>
      <c r="AD799" s="74"/>
      <c r="AE799" s="74"/>
    </row>
    <row r="800" spans="1:31">
      <c r="A800" s="74"/>
      <c r="B800" s="74"/>
      <c r="C800" s="74"/>
      <c r="D800" s="74"/>
      <c r="E800" s="74"/>
      <c r="F800" s="74"/>
      <c r="G800" s="74"/>
      <c r="H800" s="85"/>
      <c r="I800" s="74"/>
      <c r="J800" s="74"/>
      <c r="K800" s="74"/>
      <c r="L800" s="74"/>
      <c r="M800" s="74"/>
      <c r="N800" s="74"/>
      <c r="O800" s="74"/>
      <c r="P800" s="74"/>
      <c r="Q800" s="74"/>
      <c r="R800" s="74"/>
      <c r="S800" s="74"/>
      <c r="T800" s="74"/>
      <c r="U800" s="74"/>
      <c r="V800" s="74"/>
      <c r="W800" s="74"/>
      <c r="X800" s="74"/>
      <c r="Y800" s="74"/>
      <c r="Z800" s="74"/>
      <c r="AA800" s="74"/>
      <c r="AB800" s="74"/>
      <c r="AC800" s="74"/>
      <c r="AD800" s="74"/>
      <c r="AE800" s="74"/>
    </row>
    <row r="801" spans="1:31">
      <c r="A801" s="74"/>
      <c r="B801" s="74"/>
      <c r="C801" s="74"/>
      <c r="D801" s="74"/>
      <c r="E801" s="74"/>
      <c r="F801" s="74"/>
      <c r="G801" s="74"/>
      <c r="H801" s="85"/>
      <c r="I801" s="74"/>
      <c r="J801" s="74"/>
      <c r="K801" s="74"/>
      <c r="L801" s="74"/>
      <c r="M801" s="74"/>
      <c r="N801" s="74"/>
      <c r="O801" s="74"/>
      <c r="P801" s="74"/>
      <c r="Q801" s="74"/>
      <c r="R801" s="74"/>
      <c r="S801" s="74"/>
      <c r="T801" s="74"/>
      <c r="U801" s="74"/>
      <c r="V801" s="74"/>
      <c r="W801" s="74"/>
      <c r="X801" s="74"/>
      <c r="Y801" s="74"/>
      <c r="Z801" s="74"/>
      <c r="AA801" s="74"/>
      <c r="AB801" s="74"/>
      <c r="AC801" s="74"/>
      <c r="AD801" s="74"/>
      <c r="AE801" s="74"/>
    </row>
    <row r="802" spans="1:31">
      <c r="A802" s="74"/>
      <c r="B802" s="74"/>
      <c r="C802" s="74"/>
      <c r="D802" s="74"/>
      <c r="E802" s="74"/>
      <c r="F802" s="74"/>
      <c r="G802" s="74"/>
      <c r="H802" s="85"/>
      <c r="I802" s="74"/>
      <c r="J802" s="74"/>
      <c r="K802" s="74"/>
      <c r="L802" s="74"/>
      <c r="M802" s="74"/>
      <c r="N802" s="74"/>
      <c r="O802" s="74"/>
      <c r="P802" s="74"/>
      <c r="Q802" s="74"/>
      <c r="R802" s="74"/>
      <c r="S802" s="74"/>
      <c r="T802" s="74"/>
      <c r="U802" s="74"/>
      <c r="V802" s="74"/>
      <c r="W802" s="74"/>
      <c r="X802" s="74"/>
      <c r="Y802" s="74"/>
      <c r="Z802" s="74"/>
      <c r="AA802" s="74"/>
      <c r="AB802" s="74"/>
      <c r="AC802" s="74"/>
      <c r="AD802" s="74"/>
      <c r="AE802" s="74"/>
    </row>
    <row r="803" spans="1:31">
      <c r="A803" s="74"/>
      <c r="B803" s="74"/>
      <c r="C803" s="74"/>
      <c r="D803" s="74"/>
      <c r="E803" s="74"/>
      <c r="F803" s="74"/>
      <c r="G803" s="74"/>
      <c r="H803" s="85"/>
      <c r="I803" s="74"/>
      <c r="J803" s="74"/>
      <c r="K803" s="74"/>
      <c r="L803" s="74"/>
      <c r="M803" s="74"/>
      <c r="N803" s="74"/>
      <c r="O803" s="74"/>
      <c r="P803" s="74"/>
      <c r="Q803" s="74"/>
      <c r="R803" s="74"/>
      <c r="S803" s="74"/>
      <c r="T803" s="74"/>
      <c r="U803" s="74"/>
      <c r="V803" s="74"/>
      <c r="W803" s="74"/>
      <c r="X803" s="74"/>
      <c r="Y803" s="74"/>
      <c r="Z803" s="74"/>
      <c r="AA803" s="74"/>
      <c r="AB803" s="74"/>
      <c r="AC803" s="74"/>
      <c r="AD803" s="74"/>
      <c r="AE803" s="74"/>
    </row>
    <row r="804" spans="1:31">
      <c r="A804" s="74"/>
      <c r="B804" s="74"/>
      <c r="C804" s="74"/>
      <c r="D804" s="74"/>
      <c r="E804" s="74"/>
      <c r="F804" s="74"/>
      <c r="G804" s="74"/>
      <c r="H804" s="85"/>
      <c r="I804" s="74"/>
      <c r="J804" s="74"/>
      <c r="K804" s="74"/>
      <c r="L804" s="74"/>
      <c r="M804" s="74"/>
      <c r="N804" s="74"/>
      <c r="O804" s="74"/>
      <c r="P804" s="74"/>
      <c r="Q804" s="74"/>
      <c r="R804" s="74"/>
      <c r="S804" s="74"/>
      <c r="T804" s="74"/>
      <c r="U804" s="74"/>
      <c r="V804" s="74"/>
      <c r="W804" s="74"/>
      <c r="X804" s="74"/>
      <c r="Y804" s="74"/>
      <c r="Z804" s="74"/>
      <c r="AA804" s="74"/>
      <c r="AB804" s="74"/>
      <c r="AC804" s="74"/>
      <c r="AD804" s="74"/>
      <c r="AE804" s="74"/>
    </row>
    <row r="805" spans="1:31">
      <c r="A805" s="74"/>
      <c r="B805" s="74"/>
      <c r="C805" s="74"/>
      <c r="D805" s="74"/>
      <c r="E805" s="74"/>
      <c r="F805" s="74"/>
      <c r="G805" s="74"/>
      <c r="H805" s="85"/>
      <c r="I805" s="74"/>
      <c r="J805" s="74"/>
      <c r="K805" s="74"/>
      <c r="L805" s="74"/>
      <c r="M805" s="74"/>
      <c r="N805" s="74"/>
      <c r="O805" s="74"/>
      <c r="P805" s="74"/>
      <c r="Q805" s="74"/>
      <c r="R805" s="74"/>
      <c r="S805" s="74"/>
      <c r="T805" s="74"/>
      <c r="U805" s="74"/>
      <c r="V805" s="74"/>
      <c r="W805" s="74"/>
      <c r="X805" s="74"/>
      <c r="Y805" s="74"/>
      <c r="Z805" s="74"/>
      <c r="AA805" s="74"/>
      <c r="AB805" s="74"/>
      <c r="AC805" s="74"/>
      <c r="AD805" s="74"/>
      <c r="AE805" s="74"/>
    </row>
    <row r="806" spans="1:31">
      <c r="A806" s="74"/>
      <c r="B806" s="74"/>
      <c r="C806" s="74"/>
      <c r="D806" s="74"/>
      <c r="E806" s="74"/>
      <c r="F806" s="74"/>
      <c r="G806" s="74"/>
      <c r="H806" s="85"/>
      <c r="I806" s="74"/>
      <c r="J806" s="74"/>
      <c r="K806" s="74"/>
      <c r="L806" s="74"/>
      <c r="M806" s="74"/>
      <c r="N806" s="74"/>
      <c r="O806" s="74"/>
      <c r="P806" s="74"/>
      <c r="Q806" s="74"/>
      <c r="R806" s="74"/>
      <c r="S806" s="74"/>
      <c r="T806" s="74"/>
      <c r="U806" s="74"/>
      <c r="V806" s="74"/>
      <c r="W806" s="74"/>
      <c r="X806" s="74"/>
      <c r="Y806" s="74"/>
      <c r="Z806" s="74"/>
      <c r="AA806" s="74"/>
      <c r="AB806" s="74"/>
      <c r="AC806" s="74"/>
      <c r="AD806" s="74"/>
      <c r="AE806" s="74"/>
    </row>
    <row r="807" spans="1:31">
      <c r="A807" s="74"/>
      <c r="B807" s="74"/>
      <c r="C807" s="74"/>
      <c r="D807" s="74"/>
      <c r="E807" s="74"/>
      <c r="F807" s="74"/>
      <c r="G807" s="74"/>
      <c r="H807" s="85"/>
      <c r="I807" s="74"/>
      <c r="J807" s="74"/>
      <c r="K807" s="74"/>
      <c r="L807" s="74"/>
      <c r="M807" s="74"/>
      <c r="N807" s="74"/>
      <c r="O807" s="74"/>
      <c r="P807" s="74"/>
      <c r="Q807" s="74"/>
      <c r="R807" s="74"/>
      <c r="S807" s="74"/>
      <c r="T807" s="74"/>
      <c r="U807" s="74"/>
      <c r="V807" s="74"/>
      <c r="W807" s="74"/>
      <c r="X807" s="74"/>
      <c r="Y807" s="74"/>
      <c r="Z807" s="74"/>
      <c r="AA807" s="74"/>
      <c r="AB807" s="74"/>
      <c r="AC807" s="74"/>
      <c r="AD807" s="74"/>
      <c r="AE807" s="74"/>
    </row>
    <row r="808" spans="1:31">
      <c r="A808" s="74"/>
      <c r="B808" s="74"/>
      <c r="C808" s="74"/>
      <c r="D808" s="74"/>
      <c r="E808" s="74"/>
      <c r="F808" s="74"/>
      <c r="G808" s="74"/>
      <c r="H808" s="85"/>
      <c r="I808" s="74"/>
      <c r="J808" s="74"/>
      <c r="K808" s="74"/>
      <c r="L808" s="74"/>
      <c r="M808" s="74"/>
      <c r="N808" s="74"/>
      <c r="O808" s="74"/>
      <c r="P808" s="74"/>
      <c r="Q808" s="74"/>
      <c r="R808" s="74"/>
      <c r="S808" s="74"/>
      <c r="T808" s="74"/>
      <c r="U808" s="74"/>
      <c r="V808" s="74"/>
      <c r="W808" s="74"/>
      <c r="X808" s="74"/>
      <c r="Y808" s="74"/>
      <c r="Z808" s="74"/>
      <c r="AA808" s="74"/>
      <c r="AB808" s="74"/>
      <c r="AC808" s="74"/>
      <c r="AD808" s="74"/>
      <c r="AE808" s="74"/>
    </row>
    <row r="809" spans="1:31">
      <c r="A809" s="74"/>
      <c r="B809" s="74"/>
      <c r="C809" s="74"/>
      <c r="D809" s="74"/>
      <c r="E809" s="74"/>
      <c r="F809" s="74"/>
      <c r="G809" s="74"/>
      <c r="H809" s="85"/>
      <c r="I809" s="74"/>
      <c r="J809" s="74"/>
      <c r="K809" s="74"/>
      <c r="L809" s="74"/>
      <c r="M809" s="74"/>
      <c r="N809" s="74"/>
      <c r="O809" s="74"/>
      <c r="P809" s="74"/>
      <c r="Q809" s="74"/>
      <c r="R809" s="74"/>
      <c r="S809" s="74"/>
      <c r="T809" s="74"/>
      <c r="U809" s="74"/>
      <c r="V809" s="74"/>
      <c r="W809" s="74"/>
      <c r="X809" s="74"/>
      <c r="Y809" s="74"/>
      <c r="Z809" s="74"/>
      <c r="AA809" s="74"/>
      <c r="AB809" s="74"/>
      <c r="AC809" s="74"/>
      <c r="AD809" s="74"/>
      <c r="AE809" s="74"/>
    </row>
    <row r="810" spans="1:31">
      <c r="A810" s="74"/>
      <c r="B810" s="74"/>
      <c r="C810" s="74"/>
      <c r="D810" s="74"/>
      <c r="E810" s="74"/>
      <c r="F810" s="74"/>
      <c r="G810" s="74"/>
      <c r="H810" s="85"/>
      <c r="I810" s="74"/>
      <c r="J810" s="74"/>
      <c r="K810" s="74"/>
      <c r="L810" s="74"/>
      <c r="M810" s="74"/>
      <c r="N810" s="74"/>
      <c r="O810" s="74"/>
      <c r="P810" s="74"/>
      <c r="Q810" s="74"/>
      <c r="R810" s="74"/>
      <c r="S810" s="74"/>
      <c r="T810" s="74"/>
      <c r="U810" s="74"/>
      <c r="V810" s="74"/>
      <c r="W810" s="74"/>
      <c r="X810" s="74"/>
      <c r="Y810" s="74"/>
      <c r="Z810" s="74"/>
      <c r="AA810" s="74"/>
      <c r="AB810" s="74"/>
      <c r="AC810" s="74"/>
      <c r="AD810" s="74"/>
      <c r="AE810" s="74"/>
    </row>
    <row r="811" spans="1:31">
      <c r="A811" s="74"/>
      <c r="B811" s="74"/>
      <c r="C811" s="74"/>
      <c r="D811" s="74"/>
      <c r="E811" s="74"/>
      <c r="F811" s="74"/>
      <c r="G811" s="74"/>
      <c r="H811" s="85"/>
      <c r="I811" s="74"/>
      <c r="J811" s="74"/>
      <c r="K811" s="74"/>
      <c r="L811" s="74"/>
      <c r="M811" s="74"/>
      <c r="N811" s="74"/>
      <c r="O811" s="74"/>
      <c r="P811" s="74"/>
      <c r="Q811" s="74"/>
      <c r="R811" s="74"/>
      <c r="S811" s="74"/>
      <c r="T811" s="74"/>
      <c r="U811" s="74"/>
      <c r="V811" s="74"/>
      <c r="W811" s="74"/>
      <c r="X811" s="74"/>
      <c r="Y811" s="74"/>
      <c r="Z811" s="74"/>
      <c r="AA811" s="74"/>
      <c r="AB811" s="74"/>
      <c r="AC811" s="74"/>
      <c r="AD811" s="74"/>
      <c r="AE811" s="74"/>
    </row>
    <row r="812" spans="1:31">
      <c r="A812" s="74"/>
      <c r="B812" s="74"/>
      <c r="C812" s="74"/>
      <c r="D812" s="74"/>
      <c r="E812" s="74"/>
      <c r="F812" s="74"/>
      <c r="G812" s="74"/>
      <c r="H812" s="85"/>
      <c r="I812" s="74"/>
      <c r="J812" s="74"/>
      <c r="K812" s="74"/>
      <c r="L812" s="74"/>
      <c r="M812" s="74"/>
      <c r="N812" s="74"/>
      <c r="O812" s="74"/>
      <c r="P812" s="74"/>
      <c r="Q812" s="74"/>
      <c r="R812" s="74"/>
      <c r="S812" s="74"/>
      <c r="T812" s="74"/>
      <c r="U812" s="74"/>
      <c r="V812" s="74"/>
      <c r="W812" s="74"/>
      <c r="X812" s="74"/>
      <c r="Y812" s="74"/>
      <c r="Z812" s="74"/>
      <c r="AA812" s="74"/>
      <c r="AB812" s="74"/>
      <c r="AC812" s="74"/>
      <c r="AD812" s="74"/>
      <c r="AE812" s="74"/>
    </row>
    <row r="813" spans="1:31">
      <c r="A813" s="74"/>
      <c r="B813" s="74"/>
      <c r="C813" s="74"/>
      <c r="D813" s="74"/>
      <c r="E813" s="74"/>
      <c r="F813" s="74"/>
      <c r="G813" s="74"/>
      <c r="H813" s="85"/>
      <c r="I813" s="74"/>
      <c r="J813" s="74"/>
      <c r="K813" s="74"/>
      <c r="L813" s="74"/>
      <c r="M813" s="74"/>
      <c r="N813" s="74"/>
      <c r="O813" s="74"/>
      <c r="P813" s="74"/>
      <c r="Q813" s="74"/>
      <c r="R813" s="74"/>
      <c r="S813" s="74"/>
      <c r="T813" s="74"/>
      <c r="U813" s="74"/>
      <c r="V813" s="74"/>
      <c r="W813" s="74"/>
      <c r="X813" s="74"/>
      <c r="Y813" s="74"/>
      <c r="Z813" s="74"/>
      <c r="AA813" s="74"/>
      <c r="AB813" s="74"/>
      <c r="AC813" s="74"/>
      <c r="AD813" s="74"/>
      <c r="AE813" s="74"/>
    </row>
    <row r="814" spans="1:31">
      <c r="A814" s="74"/>
      <c r="B814" s="74"/>
      <c r="C814" s="74"/>
      <c r="D814" s="74"/>
      <c r="E814" s="74"/>
      <c r="F814" s="74"/>
      <c r="G814" s="74"/>
      <c r="H814" s="85"/>
      <c r="I814" s="74"/>
      <c r="J814" s="74"/>
      <c r="K814" s="74"/>
      <c r="L814" s="74"/>
      <c r="M814" s="74"/>
      <c r="N814" s="74"/>
      <c r="O814" s="74"/>
      <c r="P814" s="74"/>
      <c r="Q814" s="74"/>
      <c r="R814" s="74"/>
      <c r="S814" s="74"/>
      <c r="T814" s="74"/>
      <c r="U814" s="74"/>
      <c r="V814" s="74"/>
      <c r="W814" s="74"/>
      <c r="X814" s="74"/>
      <c r="Y814" s="74"/>
      <c r="Z814" s="74"/>
      <c r="AA814" s="74"/>
      <c r="AB814" s="74"/>
      <c r="AC814" s="74"/>
      <c r="AD814" s="74"/>
      <c r="AE814" s="74"/>
    </row>
    <row r="815" spans="1:31">
      <c r="A815" s="74"/>
      <c r="B815" s="74"/>
      <c r="C815" s="74"/>
      <c r="D815" s="74"/>
      <c r="E815" s="74"/>
      <c r="F815" s="74"/>
      <c r="G815" s="74"/>
      <c r="H815" s="85"/>
      <c r="I815" s="74"/>
      <c r="J815" s="74"/>
      <c r="K815" s="74"/>
      <c r="L815" s="74"/>
      <c r="M815" s="74"/>
      <c r="N815" s="74"/>
      <c r="O815" s="74"/>
      <c r="P815" s="74"/>
      <c r="Q815" s="74"/>
      <c r="R815" s="74"/>
      <c r="S815" s="74"/>
      <c r="T815" s="74"/>
      <c r="U815" s="74"/>
      <c r="V815" s="74"/>
      <c r="W815" s="74"/>
      <c r="X815" s="74"/>
      <c r="Y815" s="74"/>
      <c r="Z815" s="74"/>
      <c r="AA815" s="74"/>
      <c r="AB815" s="74"/>
      <c r="AC815" s="74"/>
      <c r="AD815" s="74"/>
      <c r="AE815" s="74"/>
    </row>
    <row r="816" spans="1:31">
      <c r="A816" s="74"/>
      <c r="B816" s="74"/>
      <c r="C816" s="74"/>
      <c r="D816" s="74"/>
      <c r="E816" s="74"/>
      <c r="F816" s="74"/>
      <c r="G816" s="74"/>
      <c r="H816" s="85"/>
      <c r="I816" s="74"/>
      <c r="J816" s="74"/>
      <c r="K816" s="74"/>
      <c r="L816" s="74"/>
      <c r="M816" s="74"/>
      <c r="N816" s="74"/>
      <c r="O816" s="74"/>
      <c r="P816" s="74"/>
      <c r="Q816" s="74"/>
      <c r="R816" s="74"/>
      <c r="S816" s="74"/>
      <c r="T816" s="74"/>
      <c r="U816" s="74"/>
      <c r="V816" s="74"/>
      <c r="W816" s="74"/>
      <c r="X816" s="74"/>
      <c r="Y816" s="74"/>
      <c r="Z816" s="74"/>
      <c r="AA816" s="74"/>
      <c r="AB816" s="74"/>
      <c r="AC816" s="74"/>
      <c r="AD816" s="74"/>
      <c r="AE816" s="74"/>
    </row>
    <row r="817" spans="1:31">
      <c r="A817" s="74"/>
      <c r="B817" s="74"/>
      <c r="C817" s="74"/>
      <c r="D817" s="74"/>
      <c r="E817" s="74"/>
      <c r="F817" s="74"/>
      <c r="G817" s="74"/>
      <c r="H817" s="85"/>
      <c r="I817" s="74"/>
      <c r="J817" s="74"/>
      <c r="K817" s="74"/>
      <c r="L817" s="74"/>
      <c r="M817" s="74"/>
      <c r="N817" s="74"/>
      <c r="O817" s="74"/>
      <c r="P817" s="74"/>
      <c r="Q817" s="74"/>
      <c r="R817" s="74"/>
      <c r="S817" s="74"/>
      <c r="T817" s="74"/>
      <c r="U817" s="74"/>
      <c r="V817" s="74"/>
      <c r="W817" s="74"/>
      <c r="X817" s="74"/>
      <c r="Y817" s="74"/>
      <c r="Z817" s="74"/>
      <c r="AA817" s="74"/>
      <c r="AB817" s="74"/>
      <c r="AC817" s="74"/>
      <c r="AD817" s="74"/>
      <c r="AE817" s="74"/>
    </row>
    <row r="818" spans="1:31">
      <c r="A818" s="74"/>
      <c r="B818" s="74"/>
      <c r="C818" s="74"/>
      <c r="D818" s="74"/>
      <c r="E818" s="74"/>
      <c r="F818" s="74"/>
      <c r="G818" s="74"/>
      <c r="H818" s="85"/>
      <c r="I818" s="74"/>
      <c r="J818" s="74"/>
      <c r="K818" s="74"/>
      <c r="L818" s="74"/>
      <c r="M818" s="74"/>
      <c r="N818" s="74"/>
      <c r="O818" s="74"/>
      <c r="P818" s="74"/>
      <c r="Q818" s="74"/>
      <c r="R818" s="74"/>
      <c r="S818" s="74"/>
      <c r="T818" s="74"/>
      <c r="U818" s="74"/>
      <c r="V818" s="74"/>
      <c r="W818" s="74"/>
      <c r="X818" s="74"/>
      <c r="Y818" s="74"/>
      <c r="Z818" s="74"/>
      <c r="AA818" s="74"/>
      <c r="AB818" s="74"/>
      <c r="AC818" s="74"/>
      <c r="AD818" s="74"/>
      <c r="AE818" s="74"/>
    </row>
    <row r="819" spans="1:31">
      <c r="A819" s="74"/>
      <c r="B819" s="74"/>
      <c r="C819" s="74"/>
      <c r="D819" s="74"/>
      <c r="E819" s="74"/>
      <c r="F819" s="74"/>
      <c r="G819" s="74"/>
      <c r="H819" s="85"/>
      <c r="I819" s="74"/>
      <c r="J819" s="74"/>
      <c r="K819" s="74"/>
      <c r="L819" s="74"/>
      <c r="M819" s="74"/>
      <c r="N819" s="74"/>
      <c r="O819" s="74"/>
      <c r="P819" s="74"/>
      <c r="Q819" s="74"/>
      <c r="R819" s="74"/>
      <c r="S819" s="74"/>
      <c r="T819" s="74"/>
      <c r="U819" s="74"/>
      <c r="V819" s="74"/>
      <c r="W819" s="74"/>
      <c r="X819" s="74"/>
      <c r="Y819" s="74"/>
      <c r="Z819" s="74"/>
      <c r="AA819" s="74"/>
      <c r="AB819" s="74"/>
      <c r="AC819" s="74"/>
      <c r="AD819" s="74"/>
      <c r="AE819" s="74"/>
    </row>
    <row r="820" spans="1:31">
      <c r="A820" s="74"/>
      <c r="B820" s="74"/>
      <c r="C820" s="74"/>
      <c r="D820" s="74"/>
      <c r="E820" s="74"/>
      <c r="F820" s="74"/>
      <c r="G820" s="74"/>
      <c r="H820" s="85"/>
      <c r="I820" s="74"/>
      <c r="J820" s="74"/>
      <c r="K820" s="74"/>
      <c r="L820" s="74"/>
      <c r="M820" s="74"/>
      <c r="N820" s="74"/>
      <c r="O820" s="74"/>
      <c r="P820" s="74"/>
      <c r="Q820" s="74"/>
      <c r="R820" s="74"/>
      <c r="S820" s="74"/>
      <c r="T820" s="74"/>
      <c r="U820" s="74"/>
      <c r="V820" s="74"/>
      <c r="W820" s="74"/>
      <c r="X820" s="74"/>
      <c r="Y820" s="74"/>
      <c r="Z820" s="74"/>
      <c r="AA820" s="74"/>
      <c r="AB820" s="74"/>
      <c r="AC820" s="74"/>
      <c r="AD820" s="74"/>
      <c r="AE820" s="74"/>
    </row>
    <row r="821" spans="1:31">
      <c r="A821" s="74"/>
      <c r="B821" s="74"/>
      <c r="C821" s="74"/>
      <c r="D821" s="74"/>
      <c r="E821" s="74"/>
      <c r="F821" s="74"/>
      <c r="G821" s="74"/>
      <c r="H821" s="85"/>
      <c r="I821" s="74"/>
      <c r="J821" s="74"/>
      <c r="K821" s="74"/>
      <c r="L821" s="74"/>
      <c r="M821" s="74"/>
      <c r="N821" s="74"/>
      <c r="O821" s="74"/>
      <c r="P821" s="74"/>
      <c r="Q821" s="74"/>
      <c r="R821" s="74"/>
      <c r="S821" s="74"/>
      <c r="T821" s="74"/>
      <c r="U821" s="74"/>
      <c r="V821" s="74"/>
      <c r="W821" s="74"/>
      <c r="X821" s="74"/>
      <c r="Y821" s="74"/>
      <c r="Z821" s="74"/>
      <c r="AA821" s="74"/>
      <c r="AB821" s="74"/>
      <c r="AC821" s="74"/>
      <c r="AD821" s="74"/>
      <c r="AE821" s="74"/>
    </row>
    <row r="822" spans="1:31">
      <c r="A822" s="74"/>
      <c r="B822" s="74"/>
      <c r="C822" s="74"/>
      <c r="D822" s="74"/>
      <c r="E822" s="74"/>
      <c r="F822" s="74"/>
      <c r="G822" s="74"/>
      <c r="H822" s="85"/>
      <c r="I822" s="74"/>
      <c r="J822" s="74"/>
      <c r="K822" s="74"/>
      <c r="L822" s="74"/>
      <c r="M822" s="74"/>
      <c r="N822" s="74"/>
      <c r="O822" s="74"/>
      <c r="P822" s="74"/>
      <c r="Q822" s="74"/>
      <c r="R822" s="74"/>
      <c r="S822" s="74"/>
      <c r="T822" s="74"/>
      <c r="U822" s="74"/>
      <c r="V822" s="74"/>
      <c r="W822" s="74"/>
      <c r="X822" s="74"/>
      <c r="Y822" s="74"/>
      <c r="Z822" s="74"/>
      <c r="AA822" s="74"/>
      <c r="AB822" s="74"/>
      <c r="AC822" s="74"/>
      <c r="AD822" s="74"/>
      <c r="AE822" s="74"/>
    </row>
    <row r="823" spans="1:31">
      <c r="A823" s="74"/>
      <c r="B823" s="74"/>
      <c r="C823" s="74"/>
      <c r="D823" s="74"/>
      <c r="E823" s="74"/>
      <c r="F823" s="74"/>
      <c r="G823" s="74"/>
      <c r="H823" s="85"/>
      <c r="I823" s="74"/>
      <c r="J823" s="74"/>
      <c r="K823" s="74"/>
      <c r="L823" s="74"/>
      <c r="M823" s="74"/>
      <c r="N823" s="74"/>
      <c r="O823" s="74"/>
      <c r="P823" s="74"/>
      <c r="Q823" s="74"/>
      <c r="R823" s="74"/>
      <c r="S823" s="74"/>
      <c r="T823" s="74"/>
      <c r="U823" s="74"/>
      <c r="V823" s="74"/>
      <c r="W823" s="74"/>
      <c r="X823" s="74"/>
      <c r="Y823" s="74"/>
      <c r="Z823" s="74"/>
      <c r="AA823" s="74"/>
      <c r="AB823" s="74"/>
      <c r="AC823" s="74"/>
      <c r="AD823" s="74"/>
      <c r="AE823" s="74"/>
    </row>
    <row r="824" spans="1:31">
      <c r="A824" s="74"/>
      <c r="B824" s="74"/>
      <c r="C824" s="74"/>
      <c r="D824" s="74"/>
      <c r="E824" s="74"/>
      <c r="F824" s="74"/>
      <c r="G824" s="74"/>
      <c r="H824" s="85"/>
      <c r="I824" s="74"/>
      <c r="J824" s="74"/>
      <c r="K824" s="74"/>
      <c r="L824" s="74"/>
      <c r="M824" s="74"/>
      <c r="N824" s="74"/>
      <c r="O824" s="74"/>
      <c r="P824" s="74"/>
      <c r="Q824" s="74"/>
      <c r="R824" s="74"/>
      <c r="S824" s="74"/>
      <c r="T824" s="74"/>
      <c r="U824" s="74"/>
      <c r="V824" s="74"/>
      <c r="W824" s="74"/>
      <c r="X824" s="74"/>
      <c r="Y824" s="74"/>
      <c r="Z824" s="74"/>
      <c r="AA824" s="74"/>
      <c r="AB824" s="74"/>
      <c r="AC824" s="74"/>
      <c r="AD824" s="74"/>
      <c r="AE824" s="74"/>
    </row>
    <row r="825" spans="1:31">
      <c r="A825" s="74"/>
      <c r="B825" s="74"/>
      <c r="C825" s="74"/>
      <c r="D825" s="74"/>
      <c r="E825" s="74"/>
      <c r="F825" s="74"/>
      <c r="G825" s="74"/>
      <c r="H825" s="85"/>
      <c r="I825" s="74"/>
      <c r="J825" s="74"/>
      <c r="K825" s="74"/>
      <c r="L825" s="74"/>
      <c r="M825" s="74"/>
      <c r="N825" s="74"/>
      <c r="O825" s="74"/>
      <c r="P825" s="74"/>
      <c r="Q825" s="74"/>
      <c r="R825" s="74"/>
      <c r="S825" s="74"/>
      <c r="T825" s="74"/>
      <c r="U825" s="74"/>
      <c r="V825" s="74"/>
      <c r="W825" s="74"/>
      <c r="X825" s="74"/>
      <c r="Y825" s="74"/>
      <c r="Z825" s="74"/>
      <c r="AA825" s="74"/>
      <c r="AB825" s="74"/>
      <c r="AC825" s="74"/>
      <c r="AD825" s="74"/>
      <c r="AE825" s="74"/>
    </row>
    <row r="826" spans="1:31">
      <c r="A826" s="74"/>
      <c r="B826" s="74"/>
      <c r="C826" s="74"/>
      <c r="D826" s="74"/>
      <c r="E826" s="74"/>
      <c r="F826" s="74"/>
      <c r="G826" s="74"/>
      <c r="H826" s="85"/>
      <c r="I826" s="74"/>
      <c r="J826" s="74"/>
      <c r="K826" s="74"/>
      <c r="L826" s="74"/>
      <c r="M826" s="74"/>
      <c r="N826" s="74"/>
      <c r="O826" s="74"/>
      <c r="P826" s="74"/>
      <c r="Q826" s="74"/>
      <c r="R826" s="74"/>
      <c r="S826" s="74"/>
      <c r="T826" s="74"/>
      <c r="U826" s="74"/>
      <c r="V826" s="74"/>
      <c r="W826" s="74"/>
      <c r="X826" s="74"/>
      <c r="Y826" s="74"/>
      <c r="Z826" s="74"/>
      <c r="AA826" s="74"/>
      <c r="AB826" s="74"/>
      <c r="AC826" s="74"/>
      <c r="AD826" s="74"/>
      <c r="AE826" s="74"/>
    </row>
    <row r="827" spans="1:31">
      <c r="A827" s="74"/>
      <c r="B827" s="74"/>
      <c r="C827" s="74"/>
      <c r="D827" s="74"/>
      <c r="E827" s="74"/>
      <c r="F827" s="74"/>
      <c r="G827" s="74"/>
      <c r="H827" s="85"/>
      <c r="I827" s="74"/>
      <c r="J827" s="74"/>
      <c r="K827" s="74"/>
      <c r="L827" s="74"/>
      <c r="M827" s="74"/>
      <c r="N827" s="74"/>
      <c r="O827" s="74"/>
      <c r="P827" s="74"/>
      <c r="Q827" s="74"/>
      <c r="R827" s="74"/>
      <c r="S827" s="74"/>
      <c r="T827" s="74"/>
      <c r="U827" s="74"/>
      <c r="V827" s="74"/>
      <c r="W827" s="74"/>
      <c r="X827" s="74"/>
      <c r="Y827" s="74"/>
      <c r="Z827" s="74"/>
      <c r="AA827" s="74"/>
      <c r="AB827" s="74"/>
      <c r="AC827" s="74"/>
      <c r="AD827" s="74"/>
      <c r="AE827" s="74"/>
    </row>
    <row r="828" spans="1:31">
      <c r="A828" s="74"/>
      <c r="B828" s="74"/>
      <c r="C828" s="74"/>
      <c r="D828" s="74"/>
      <c r="E828" s="74"/>
      <c r="F828" s="74"/>
      <c r="G828" s="74"/>
      <c r="H828" s="85"/>
      <c r="I828" s="74"/>
      <c r="J828" s="74"/>
      <c r="K828" s="74"/>
      <c r="L828" s="74"/>
      <c r="M828" s="74"/>
      <c r="N828" s="74"/>
      <c r="O828" s="74"/>
      <c r="P828" s="74"/>
      <c r="Q828" s="74"/>
      <c r="R828" s="74"/>
      <c r="S828" s="74"/>
      <c r="T828" s="74"/>
      <c r="U828" s="74"/>
      <c r="V828" s="74"/>
      <c r="W828" s="74"/>
      <c r="X828" s="74"/>
      <c r="Y828" s="74"/>
      <c r="Z828" s="74"/>
      <c r="AA828" s="74"/>
      <c r="AB828" s="74"/>
      <c r="AC828" s="74"/>
      <c r="AD828" s="74"/>
      <c r="AE828" s="74"/>
    </row>
    <row r="829" spans="1:31">
      <c r="A829" s="74"/>
      <c r="B829" s="74"/>
      <c r="C829" s="74"/>
      <c r="D829" s="74"/>
      <c r="E829" s="74"/>
      <c r="F829" s="74"/>
      <c r="G829" s="74"/>
      <c r="H829" s="85"/>
      <c r="I829" s="74"/>
      <c r="J829" s="74"/>
      <c r="K829" s="74"/>
      <c r="L829" s="74"/>
      <c r="M829" s="74"/>
      <c r="N829" s="74"/>
      <c r="O829" s="74"/>
      <c r="P829" s="74"/>
      <c r="Q829" s="74"/>
      <c r="R829" s="74"/>
      <c r="S829" s="74"/>
      <c r="T829" s="74"/>
      <c r="U829" s="74"/>
      <c r="V829" s="74"/>
      <c r="W829" s="74"/>
      <c r="X829" s="74"/>
      <c r="Y829" s="74"/>
      <c r="Z829" s="74"/>
      <c r="AA829" s="74"/>
      <c r="AB829" s="74"/>
      <c r="AC829" s="74"/>
      <c r="AD829" s="74"/>
      <c r="AE829" s="74"/>
    </row>
    <row r="830" spans="1:31">
      <c r="A830" s="74"/>
      <c r="B830" s="74"/>
      <c r="C830" s="74"/>
      <c r="D830" s="74"/>
      <c r="E830" s="74"/>
      <c r="F830" s="74"/>
      <c r="G830" s="74"/>
      <c r="H830" s="85"/>
      <c r="I830" s="74"/>
      <c r="J830" s="74"/>
      <c r="K830" s="74"/>
      <c r="L830" s="74"/>
      <c r="M830" s="74"/>
      <c r="N830" s="74"/>
      <c r="O830" s="74"/>
      <c r="P830" s="74"/>
      <c r="Q830" s="74"/>
      <c r="R830" s="74"/>
      <c r="S830" s="74"/>
      <c r="T830" s="74"/>
      <c r="U830" s="74"/>
      <c r="V830" s="74"/>
      <c r="W830" s="74"/>
      <c r="X830" s="74"/>
      <c r="Y830" s="74"/>
      <c r="Z830" s="74"/>
      <c r="AA830" s="74"/>
      <c r="AB830" s="74"/>
      <c r="AC830" s="74"/>
      <c r="AD830" s="74"/>
      <c r="AE830" s="74"/>
    </row>
    <row r="831" spans="1:31">
      <c r="A831" s="74"/>
      <c r="B831" s="74"/>
      <c r="C831" s="74"/>
      <c r="D831" s="74"/>
      <c r="E831" s="74"/>
      <c r="F831" s="74"/>
      <c r="G831" s="74"/>
      <c r="H831" s="85"/>
      <c r="I831" s="74"/>
      <c r="J831" s="74"/>
      <c r="K831" s="74"/>
      <c r="L831" s="74"/>
      <c r="M831" s="74"/>
      <c r="N831" s="74"/>
      <c r="O831" s="74"/>
      <c r="P831" s="74"/>
      <c r="Q831" s="74"/>
      <c r="R831" s="74"/>
      <c r="S831" s="74"/>
      <c r="T831" s="74"/>
      <c r="U831" s="74"/>
      <c r="V831" s="74"/>
      <c r="W831" s="74"/>
      <c r="X831" s="74"/>
      <c r="Y831" s="74"/>
      <c r="Z831" s="74"/>
      <c r="AA831" s="74"/>
      <c r="AB831" s="74"/>
      <c r="AC831" s="74"/>
      <c r="AD831" s="74"/>
      <c r="AE831" s="74"/>
    </row>
    <row r="832" spans="1:31">
      <c r="A832" s="74"/>
      <c r="B832" s="74"/>
      <c r="C832" s="74"/>
      <c r="D832" s="74"/>
      <c r="E832" s="74"/>
      <c r="F832" s="74"/>
      <c r="G832" s="74"/>
      <c r="H832" s="85"/>
      <c r="I832" s="74"/>
      <c r="J832" s="74"/>
      <c r="K832" s="74"/>
      <c r="L832" s="74"/>
      <c r="M832" s="74"/>
      <c r="N832" s="74"/>
      <c r="O832" s="74"/>
      <c r="P832" s="74"/>
      <c r="Q832" s="74"/>
      <c r="R832" s="74"/>
      <c r="S832" s="74"/>
      <c r="T832" s="74"/>
      <c r="U832" s="74"/>
      <c r="V832" s="74"/>
      <c r="W832" s="74"/>
      <c r="X832" s="74"/>
      <c r="Y832" s="74"/>
      <c r="Z832" s="74"/>
      <c r="AA832" s="74"/>
      <c r="AB832" s="74"/>
      <c r="AC832" s="74"/>
      <c r="AD832" s="74"/>
      <c r="AE832" s="74"/>
    </row>
    <row r="833" spans="1:31">
      <c r="A833" s="74"/>
      <c r="B833" s="74"/>
      <c r="C833" s="74"/>
      <c r="D833" s="74"/>
      <c r="E833" s="74"/>
      <c r="F833" s="74"/>
      <c r="G833" s="74"/>
      <c r="H833" s="85"/>
      <c r="I833" s="74"/>
      <c r="J833" s="74"/>
      <c r="K833" s="74"/>
      <c r="L833" s="74"/>
      <c r="M833" s="74"/>
      <c r="N833" s="74"/>
      <c r="O833" s="74"/>
      <c r="P833" s="74"/>
      <c r="Q833" s="74"/>
      <c r="R833" s="74"/>
      <c r="S833" s="74"/>
      <c r="T833" s="74"/>
      <c r="U833" s="74"/>
      <c r="V833" s="74"/>
      <c r="W833" s="74"/>
      <c r="X833" s="74"/>
      <c r="Y833" s="74"/>
      <c r="Z833" s="74"/>
      <c r="AA833" s="74"/>
      <c r="AB833" s="74"/>
      <c r="AC833" s="74"/>
      <c r="AD833" s="74"/>
      <c r="AE833" s="74"/>
    </row>
    <row r="834" spans="1:31">
      <c r="A834" s="74"/>
      <c r="B834" s="74"/>
      <c r="C834" s="74"/>
      <c r="D834" s="74"/>
      <c r="E834" s="74"/>
      <c r="F834" s="74"/>
      <c r="G834" s="74"/>
      <c r="H834" s="85"/>
      <c r="I834" s="74"/>
      <c r="J834" s="74"/>
      <c r="K834" s="74"/>
      <c r="L834" s="74"/>
      <c r="M834" s="74"/>
      <c r="N834" s="74"/>
      <c r="O834" s="74"/>
      <c r="P834" s="74"/>
      <c r="Q834" s="74"/>
      <c r="R834" s="74"/>
      <c r="S834" s="74"/>
      <c r="T834" s="74"/>
      <c r="U834" s="74"/>
      <c r="V834" s="74"/>
      <c r="W834" s="74"/>
      <c r="X834" s="74"/>
      <c r="Y834" s="74"/>
      <c r="Z834" s="74"/>
      <c r="AA834" s="74"/>
      <c r="AB834" s="74"/>
      <c r="AC834" s="74"/>
      <c r="AD834" s="74"/>
      <c r="AE834" s="74"/>
    </row>
    <row r="835" spans="1:31">
      <c r="A835" s="74"/>
      <c r="B835" s="74"/>
      <c r="C835" s="74"/>
      <c r="D835" s="74"/>
      <c r="E835" s="74"/>
      <c r="F835" s="74"/>
      <c r="G835" s="74"/>
      <c r="H835" s="85"/>
      <c r="I835" s="74"/>
      <c r="J835" s="74"/>
      <c r="K835" s="74"/>
      <c r="L835" s="74"/>
      <c r="M835" s="74"/>
      <c r="N835" s="74"/>
      <c r="O835" s="74"/>
      <c r="P835" s="74"/>
      <c r="Q835" s="74"/>
      <c r="R835" s="74"/>
      <c r="S835" s="74"/>
      <c r="T835" s="74"/>
      <c r="U835" s="74"/>
      <c r="V835" s="74"/>
      <c r="W835" s="74"/>
      <c r="X835" s="74"/>
      <c r="Y835" s="74"/>
      <c r="Z835" s="74"/>
      <c r="AA835" s="74"/>
      <c r="AB835" s="74"/>
      <c r="AC835" s="74"/>
      <c r="AD835" s="74"/>
      <c r="AE835" s="74"/>
    </row>
    <row r="836" spans="1:31">
      <c r="A836" s="74"/>
      <c r="B836" s="74"/>
      <c r="C836" s="74"/>
      <c r="D836" s="74"/>
      <c r="E836" s="74"/>
      <c r="F836" s="74"/>
      <c r="G836" s="74"/>
      <c r="H836" s="85"/>
      <c r="I836" s="74"/>
      <c r="J836" s="74"/>
      <c r="K836" s="74"/>
      <c r="L836" s="74"/>
      <c r="M836" s="74"/>
      <c r="N836" s="74"/>
      <c r="O836" s="74"/>
      <c r="P836" s="74"/>
      <c r="Q836" s="74"/>
      <c r="R836" s="74"/>
      <c r="S836" s="74"/>
      <c r="T836" s="74"/>
      <c r="U836" s="74"/>
      <c r="V836" s="74"/>
      <c r="W836" s="74"/>
      <c r="X836" s="74"/>
      <c r="Y836" s="74"/>
      <c r="Z836" s="74"/>
      <c r="AA836" s="74"/>
      <c r="AB836" s="74"/>
      <c r="AC836" s="74"/>
      <c r="AD836" s="74"/>
      <c r="AE836" s="74"/>
    </row>
    <row r="837" spans="1:31">
      <c r="A837" s="74"/>
      <c r="B837" s="74"/>
      <c r="C837" s="74"/>
      <c r="D837" s="74"/>
      <c r="E837" s="74"/>
      <c r="F837" s="74"/>
      <c r="G837" s="74"/>
      <c r="H837" s="85"/>
      <c r="I837" s="74"/>
      <c r="J837" s="74"/>
      <c r="K837" s="74"/>
      <c r="L837" s="74"/>
      <c r="M837" s="74"/>
      <c r="N837" s="74"/>
      <c r="O837" s="74"/>
      <c r="P837" s="74"/>
      <c r="Q837" s="74"/>
      <c r="R837" s="74"/>
      <c r="S837" s="74"/>
      <c r="T837" s="74"/>
      <c r="U837" s="74"/>
      <c r="V837" s="74"/>
      <c r="W837" s="74"/>
      <c r="X837" s="74"/>
      <c r="Y837" s="74"/>
      <c r="Z837" s="74"/>
      <c r="AA837" s="74"/>
      <c r="AB837" s="74"/>
      <c r="AC837" s="74"/>
      <c r="AD837" s="74"/>
      <c r="AE837" s="74"/>
    </row>
    <row r="838" spans="1:31">
      <c r="A838" s="74"/>
      <c r="B838" s="74"/>
      <c r="C838" s="74"/>
      <c r="D838" s="74"/>
      <c r="E838" s="74"/>
      <c r="F838" s="74"/>
      <c r="G838" s="74"/>
      <c r="H838" s="85"/>
      <c r="I838" s="74"/>
      <c r="J838" s="74"/>
      <c r="K838" s="74"/>
      <c r="L838" s="74"/>
      <c r="M838" s="74"/>
      <c r="N838" s="74"/>
      <c r="O838" s="74"/>
      <c r="P838" s="74"/>
      <c r="Q838" s="74"/>
      <c r="R838" s="74"/>
      <c r="S838" s="74"/>
      <c r="T838" s="74"/>
      <c r="U838" s="74"/>
      <c r="V838" s="74"/>
      <c r="W838" s="74"/>
      <c r="X838" s="74"/>
      <c r="Y838" s="74"/>
      <c r="Z838" s="74"/>
      <c r="AA838" s="74"/>
      <c r="AB838" s="74"/>
      <c r="AC838" s="74"/>
      <c r="AD838" s="74"/>
      <c r="AE838" s="74"/>
    </row>
    <row r="839" spans="1:31">
      <c r="A839" s="74"/>
      <c r="B839" s="74"/>
      <c r="C839" s="74"/>
      <c r="D839" s="74"/>
      <c r="E839" s="74"/>
      <c r="F839" s="74"/>
      <c r="G839" s="74"/>
      <c r="H839" s="85"/>
      <c r="I839" s="74"/>
      <c r="J839" s="74"/>
      <c r="K839" s="74"/>
      <c r="L839" s="74"/>
      <c r="M839" s="74"/>
      <c r="N839" s="74"/>
      <c r="O839" s="74"/>
      <c r="P839" s="74"/>
      <c r="Q839" s="74"/>
      <c r="R839" s="74"/>
      <c r="S839" s="74"/>
      <c r="T839" s="74"/>
      <c r="U839" s="74"/>
      <c r="V839" s="74"/>
      <c r="W839" s="74"/>
      <c r="X839" s="74"/>
      <c r="Y839" s="74"/>
      <c r="Z839" s="74"/>
      <c r="AA839" s="74"/>
      <c r="AB839" s="74"/>
      <c r="AC839" s="74"/>
      <c r="AD839" s="74"/>
      <c r="AE839" s="74"/>
    </row>
    <row r="840" spans="1:31">
      <c r="A840" s="74"/>
      <c r="B840" s="74"/>
      <c r="C840" s="74"/>
      <c r="D840" s="74"/>
      <c r="E840" s="74"/>
      <c r="F840" s="74"/>
      <c r="G840" s="74"/>
      <c r="H840" s="85"/>
      <c r="I840" s="74"/>
      <c r="J840" s="74"/>
      <c r="K840" s="74"/>
      <c r="L840" s="74"/>
      <c r="M840" s="74"/>
      <c r="N840" s="74"/>
      <c r="O840" s="74"/>
      <c r="P840" s="74"/>
      <c r="Q840" s="74"/>
      <c r="R840" s="74"/>
      <c r="S840" s="74"/>
      <c r="T840" s="74"/>
      <c r="U840" s="74"/>
      <c r="V840" s="74"/>
      <c r="W840" s="74"/>
      <c r="X840" s="74"/>
      <c r="Y840" s="74"/>
      <c r="Z840" s="74"/>
      <c r="AA840" s="74"/>
      <c r="AB840" s="74"/>
      <c r="AC840" s="74"/>
      <c r="AD840" s="74"/>
      <c r="AE840" s="74"/>
    </row>
    <row r="841" spans="1:31">
      <c r="A841" s="74"/>
      <c r="B841" s="74"/>
      <c r="C841" s="74"/>
      <c r="D841" s="74"/>
      <c r="E841" s="74"/>
      <c r="F841" s="74"/>
      <c r="G841" s="74"/>
      <c r="H841" s="85"/>
      <c r="I841" s="74"/>
      <c r="J841" s="74"/>
      <c r="K841" s="74"/>
      <c r="L841" s="74"/>
      <c r="M841" s="74"/>
      <c r="N841" s="74"/>
      <c r="O841" s="74"/>
      <c r="P841" s="74"/>
      <c r="Q841" s="74"/>
      <c r="R841" s="74"/>
      <c r="S841" s="74"/>
      <c r="T841" s="74"/>
      <c r="U841" s="74"/>
      <c r="V841" s="74"/>
      <c r="W841" s="74"/>
      <c r="X841" s="74"/>
      <c r="Y841" s="74"/>
      <c r="Z841" s="74"/>
      <c r="AA841" s="74"/>
      <c r="AB841" s="74"/>
      <c r="AC841" s="74"/>
      <c r="AD841" s="74"/>
      <c r="AE841" s="74"/>
    </row>
    <row r="842" spans="1:31">
      <c r="A842" s="74"/>
      <c r="B842" s="74"/>
      <c r="C842" s="74"/>
      <c r="D842" s="74"/>
      <c r="E842" s="74"/>
      <c r="F842" s="74"/>
      <c r="G842" s="74"/>
      <c r="H842" s="85"/>
      <c r="I842" s="74"/>
      <c r="J842" s="74"/>
      <c r="K842" s="74"/>
      <c r="L842" s="74"/>
      <c r="M842" s="74"/>
      <c r="N842" s="74"/>
      <c r="O842" s="74"/>
      <c r="P842" s="74"/>
      <c r="Q842" s="74"/>
      <c r="R842" s="74"/>
      <c r="S842" s="74"/>
      <c r="T842" s="74"/>
      <c r="U842" s="74"/>
      <c r="V842" s="74"/>
      <c r="W842" s="74"/>
      <c r="X842" s="74"/>
      <c r="Y842" s="74"/>
      <c r="Z842" s="74"/>
      <c r="AA842" s="74"/>
      <c r="AB842" s="74"/>
      <c r="AC842" s="74"/>
      <c r="AD842" s="74"/>
      <c r="AE842" s="74"/>
    </row>
    <row r="843" spans="1:31">
      <c r="A843" s="74"/>
      <c r="B843" s="74"/>
      <c r="C843" s="74"/>
      <c r="D843" s="74"/>
      <c r="E843" s="74"/>
      <c r="F843" s="74"/>
      <c r="G843" s="74"/>
      <c r="H843" s="85"/>
      <c r="I843" s="74"/>
      <c r="J843" s="74"/>
      <c r="K843" s="74"/>
      <c r="L843" s="74"/>
      <c r="M843" s="74"/>
      <c r="N843" s="74"/>
      <c r="O843" s="74"/>
      <c r="P843" s="74"/>
      <c r="Q843" s="74"/>
      <c r="R843" s="74"/>
      <c r="S843" s="74"/>
      <c r="T843" s="74"/>
      <c r="U843" s="74"/>
      <c r="V843" s="74"/>
      <c r="W843" s="74"/>
      <c r="X843" s="74"/>
      <c r="Y843" s="74"/>
      <c r="Z843" s="74"/>
      <c r="AA843" s="74"/>
      <c r="AB843" s="74"/>
      <c r="AC843" s="74"/>
      <c r="AD843" s="74"/>
      <c r="AE843" s="74"/>
    </row>
    <row r="844" spans="1:31">
      <c r="A844" s="74"/>
      <c r="B844" s="74"/>
      <c r="C844" s="74"/>
      <c r="D844" s="74"/>
      <c r="E844" s="74"/>
      <c r="F844" s="74"/>
      <c r="G844" s="74"/>
      <c r="H844" s="85"/>
      <c r="I844" s="74"/>
      <c r="J844" s="74"/>
      <c r="K844" s="74"/>
      <c r="L844" s="74"/>
      <c r="M844" s="74"/>
      <c r="N844" s="74"/>
      <c r="O844" s="74"/>
      <c r="P844" s="74"/>
      <c r="Q844" s="74"/>
      <c r="R844" s="74"/>
      <c r="S844" s="74"/>
      <c r="T844" s="74"/>
      <c r="U844" s="74"/>
      <c r="V844" s="74"/>
      <c r="W844" s="74"/>
      <c r="X844" s="74"/>
      <c r="Y844" s="74"/>
      <c r="Z844" s="74"/>
      <c r="AA844" s="74"/>
      <c r="AB844" s="74"/>
      <c r="AC844" s="74"/>
      <c r="AD844" s="74"/>
      <c r="AE844" s="74"/>
    </row>
    <row r="845" spans="1:31">
      <c r="A845" s="74"/>
      <c r="B845" s="74"/>
      <c r="C845" s="74"/>
      <c r="D845" s="74"/>
      <c r="E845" s="74"/>
      <c r="F845" s="74"/>
      <c r="G845" s="74"/>
      <c r="H845" s="85"/>
      <c r="I845" s="74"/>
      <c r="J845" s="74"/>
      <c r="K845" s="74"/>
      <c r="L845" s="74"/>
      <c r="M845" s="74"/>
      <c r="N845" s="74"/>
      <c r="O845" s="74"/>
      <c r="P845" s="74"/>
      <c r="Q845" s="74"/>
      <c r="R845" s="74"/>
      <c r="S845" s="74"/>
      <c r="T845" s="74"/>
      <c r="U845" s="74"/>
      <c r="V845" s="74"/>
      <c r="W845" s="74"/>
      <c r="X845" s="74"/>
      <c r="Y845" s="74"/>
      <c r="Z845" s="74"/>
      <c r="AA845" s="74"/>
      <c r="AB845" s="74"/>
      <c r="AC845" s="74"/>
      <c r="AD845" s="74"/>
      <c r="AE845" s="74"/>
    </row>
    <row r="846" spans="1:31">
      <c r="A846" s="74"/>
      <c r="B846" s="74"/>
      <c r="C846" s="74"/>
      <c r="D846" s="74"/>
      <c r="E846" s="74"/>
      <c r="F846" s="74"/>
      <c r="G846" s="74"/>
      <c r="H846" s="85"/>
      <c r="I846" s="74"/>
      <c r="J846" s="74"/>
      <c r="K846" s="74"/>
      <c r="L846" s="74"/>
      <c r="M846" s="74"/>
      <c r="N846" s="74"/>
      <c r="O846" s="74"/>
      <c r="P846" s="74"/>
      <c r="Q846" s="74"/>
      <c r="R846" s="74"/>
      <c r="S846" s="74"/>
      <c r="T846" s="74"/>
      <c r="U846" s="74"/>
      <c r="V846" s="74"/>
      <c r="W846" s="74"/>
      <c r="X846" s="74"/>
      <c r="Y846" s="74"/>
      <c r="Z846" s="74"/>
      <c r="AA846" s="74"/>
      <c r="AB846" s="74"/>
      <c r="AC846" s="74"/>
      <c r="AD846" s="74"/>
      <c r="AE846" s="74"/>
    </row>
    <row r="847" spans="1:31">
      <c r="A847" s="74"/>
      <c r="B847" s="74"/>
      <c r="C847" s="74"/>
      <c r="D847" s="74"/>
      <c r="E847" s="74"/>
      <c r="F847" s="74"/>
      <c r="G847" s="74"/>
      <c r="H847" s="85"/>
      <c r="I847" s="74"/>
      <c r="J847" s="74"/>
      <c r="K847" s="74"/>
      <c r="L847" s="74"/>
      <c r="M847" s="74"/>
      <c r="N847" s="74"/>
      <c r="O847" s="74"/>
      <c r="P847" s="74"/>
      <c r="Q847" s="74"/>
      <c r="R847" s="74"/>
      <c r="S847" s="74"/>
      <c r="T847" s="74"/>
      <c r="U847" s="74"/>
      <c r="V847" s="74"/>
      <c r="W847" s="74"/>
      <c r="X847" s="74"/>
      <c r="Y847" s="74"/>
      <c r="Z847" s="74"/>
      <c r="AA847" s="74"/>
      <c r="AB847" s="74"/>
      <c r="AC847" s="74"/>
      <c r="AD847" s="74"/>
      <c r="AE847" s="74"/>
    </row>
    <row r="848" spans="1:31">
      <c r="A848" s="74"/>
      <c r="B848" s="74"/>
      <c r="C848" s="74"/>
      <c r="D848" s="74"/>
      <c r="E848" s="74"/>
      <c r="F848" s="74"/>
      <c r="G848" s="74"/>
      <c r="H848" s="85"/>
      <c r="I848" s="74"/>
      <c r="J848" s="74"/>
      <c r="K848" s="74"/>
      <c r="L848" s="74"/>
      <c r="M848" s="74"/>
      <c r="N848" s="74"/>
      <c r="O848" s="74"/>
      <c r="P848" s="74"/>
      <c r="Q848" s="74"/>
      <c r="R848" s="74"/>
      <c r="S848" s="74"/>
      <c r="T848" s="74"/>
      <c r="U848" s="74"/>
      <c r="V848" s="74"/>
      <c r="W848" s="74"/>
      <c r="X848" s="74"/>
      <c r="Y848" s="74"/>
      <c r="Z848" s="74"/>
      <c r="AA848" s="74"/>
      <c r="AB848" s="74"/>
      <c r="AC848" s="74"/>
      <c r="AD848" s="74"/>
      <c r="AE848" s="74"/>
    </row>
    <row r="849" spans="1:31">
      <c r="A849" s="74"/>
      <c r="B849" s="74"/>
      <c r="C849" s="74"/>
      <c r="D849" s="74"/>
      <c r="E849" s="74"/>
      <c r="F849" s="74"/>
      <c r="G849" s="74"/>
      <c r="H849" s="85"/>
      <c r="I849" s="74"/>
      <c r="J849" s="74"/>
      <c r="K849" s="74"/>
      <c r="L849" s="74"/>
      <c r="M849" s="74"/>
      <c r="N849" s="74"/>
      <c r="O849" s="74"/>
      <c r="P849" s="74"/>
      <c r="Q849" s="74"/>
      <c r="R849" s="74"/>
      <c r="S849" s="74"/>
      <c r="T849" s="74"/>
      <c r="U849" s="74"/>
      <c r="V849" s="74"/>
      <c r="W849" s="74"/>
      <c r="X849" s="74"/>
      <c r="Y849" s="74"/>
      <c r="Z849" s="74"/>
      <c r="AA849" s="74"/>
      <c r="AB849" s="74"/>
      <c r="AC849" s="74"/>
      <c r="AD849" s="74"/>
      <c r="AE849" s="74"/>
    </row>
    <row r="850" spans="1:31">
      <c r="A850" s="74"/>
      <c r="B850" s="74"/>
      <c r="C850" s="74"/>
      <c r="D850" s="74"/>
      <c r="E850" s="74"/>
      <c r="F850" s="74"/>
      <c r="G850" s="74"/>
      <c r="H850" s="85"/>
      <c r="I850" s="74"/>
      <c r="J850" s="74"/>
      <c r="K850" s="74"/>
      <c r="L850" s="74"/>
      <c r="M850" s="74"/>
      <c r="N850" s="74"/>
      <c r="O850" s="74"/>
      <c r="P850" s="74"/>
      <c r="Q850" s="74"/>
      <c r="R850" s="74"/>
      <c r="S850" s="74"/>
      <c r="T850" s="74"/>
      <c r="U850" s="74"/>
      <c r="V850" s="74"/>
      <c r="W850" s="74"/>
      <c r="X850" s="74"/>
      <c r="Y850" s="74"/>
      <c r="Z850" s="74"/>
      <c r="AA850" s="74"/>
      <c r="AB850" s="74"/>
      <c r="AC850" s="74"/>
      <c r="AD850" s="74"/>
      <c r="AE850" s="74"/>
    </row>
    <row r="851" spans="1:31">
      <c r="A851" s="74"/>
      <c r="B851" s="74"/>
      <c r="C851" s="74"/>
      <c r="D851" s="74"/>
      <c r="E851" s="74"/>
      <c r="F851" s="74"/>
      <c r="G851" s="74"/>
      <c r="H851" s="85"/>
      <c r="I851" s="74"/>
      <c r="J851" s="74"/>
      <c r="K851" s="74"/>
      <c r="L851" s="74"/>
      <c r="M851" s="74"/>
      <c r="N851" s="74"/>
      <c r="O851" s="74"/>
      <c r="P851" s="74"/>
      <c r="Q851" s="74"/>
      <c r="R851" s="74"/>
      <c r="S851" s="74"/>
      <c r="T851" s="74"/>
      <c r="U851" s="74"/>
      <c r="V851" s="74"/>
      <c r="W851" s="74"/>
      <c r="X851" s="74"/>
      <c r="Y851" s="74"/>
      <c r="Z851" s="74"/>
      <c r="AA851" s="74"/>
      <c r="AB851" s="74"/>
      <c r="AC851" s="74"/>
      <c r="AD851" s="74"/>
      <c r="AE851" s="74"/>
    </row>
    <row r="852" spans="1:31">
      <c r="A852" s="74"/>
      <c r="B852" s="74"/>
      <c r="C852" s="74"/>
      <c r="D852" s="74"/>
      <c r="E852" s="74"/>
      <c r="F852" s="74"/>
      <c r="G852" s="74"/>
      <c r="H852" s="85"/>
      <c r="I852" s="74"/>
      <c r="J852" s="74"/>
      <c r="K852" s="74"/>
      <c r="L852" s="74"/>
      <c r="M852" s="74"/>
      <c r="N852" s="74"/>
      <c r="O852" s="74"/>
      <c r="P852" s="74"/>
      <c r="Q852" s="74"/>
      <c r="R852" s="74"/>
      <c r="S852" s="74"/>
      <c r="T852" s="74"/>
      <c r="U852" s="74"/>
      <c r="V852" s="74"/>
      <c r="W852" s="74"/>
      <c r="X852" s="74"/>
      <c r="Y852" s="74"/>
      <c r="Z852" s="74"/>
      <c r="AA852" s="74"/>
      <c r="AB852" s="74"/>
      <c r="AC852" s="74"/>
      <c r="AD852" s="74"/>
      <c r="AE852" s="74"/>
    </row>
    <row r="853" spans="1:31">
      <c r="A853" s="74"/>
      <c r="B853" s="74"/>
      <c r="C853" s="74"/>
      <c r="D853" s="74"/>
      <c r="E853" s="74"/>
      <c r="F853" s="74"/>
      <c r="G853" s="74"/>
      <c r="H853" s="85"/>
      <c r="I853" s="74"/>
      <c r="J853" s="74"/>
      <c r="K853" s="74"/>
      <c r="L853" s="74"/>
      <c r="M853" s="74"/>
      <c r="N853" s="74"/>
      <c r="O853" s="74"/>
      <c r="P853" s="74"/>
      <c r="Q853" s="74"/>
      <c r="R853" s="74"/>
      <c r="S853" s="74"/>
      <c r="T853" s="74"/>
      <c r="U853" s="74"/>
      <c r="V853" s="74"/>
      <c r="W853" s="74"/>
      <c r="X853" s="74"/>
      <c r="Y853" s="74"/>
      <c r="Z853" s="74"/>
      <c r="AA853" s="74"/>
      <c r="AB853" s="74"/>
      <c r="AC853" s="74"/>
      <c r="AD853" s="74"/>
      <c r="AE853" s="74"/>
    </row>
    <row r="854" spans="1:31">
      <c r="A854" s="74"/>
      <c r="B854" s="74"/>
      <c r="C854" s="74"/>
      <c r="D854" s="74"/>
      <c r="E854" s="74"/>
      <c r="F854" s="74"/>
      <c r="G854" s="74"/>
      <c r="H854" s="85"/>
      <c r="I854" s="74"/>
      <c r="J854" s="74"/>
      <c r="K854" s="74"/>
      <c r="L854" s="74"/>
      <c r="M854" s="74"/>
      <c r="N854" s="74"/>
      <c r="O854" s="74"/>
      <c r="P854" s="74"/>
      <c r="Q854" s="74"/>
      <c r="R854" s="74"/>
      <c r="S854" s="74"/>
      <c r="T854" s="74"/>
      <c r="U854" s="74"/>
      <c r="V854" s="74"/>
      <c r="W854" s="74"/>
      <c r="X854" s="74"/>
      <c r="Y854" s="74"/>
      <c r="Z854" s="74"/>
      <c r="AA854" s="74"/>
      <c r="AB854" s="74"/>
      <c r="AC854" s="74"/>
      <c r="AD854" s="74"/>
      <c r="AE854" s="74"/>
    </row>
    <row r="855" spans="1:31">
      <c r="A855" s="74"/>
      <c r="B855" s="74"/>
      <c r="C855" s="74"/>
      <c r="D855" s="74"/>
      <c r="E855" s="74"/>
      <c r="F855" s="74"/>
      <c r="G855" s="74"/>
      <c r="H855" s="85"/>
      <c r="I855" s="74"/>
      <c r="J855" s="74"/>
      <c r="K855" s="74"/>
      <c r="L855" s="74"/>
      <c r="M855" s="74"/>
      <c r="N855" s="74"/>
      <c r="O855" s="74"/>
      <c r="P855" s="74"/>
      <c r="Q855" s="74"/>
      <c r="R855" s="74"/>
      <c r="S855" s="74"/>
      <c r="T855" s="74"/>
      <c r="U855" s="74"/>
      <c r="V855" s="74"/>
      <c r="W855" s="74"/>
      <c r="X855" s="74"/>
      <c r="Y855" s="74"/>
      <c r="Z855" s="74"/>
      <c r="AA855" s="74"/>
      <c r="AB855" s="74"/>
      <c r="AC855" s="74"/>
      <c r="AD855" s="74"/>
      <c r="AE855" s="74"/>
    </row>
    <row r="856" spans="1:31">
      <c r="A856" s="74"/>
      <c r="B856" s="74"/>
      <c r="C856" s="74"/>
      <c r="D856" s="74"/>
      <c r="E856" s="74"/>
      <c r="F856" s="74"/>
      <c r="G856" s="74"/>
      <c r="H856" s="85"/>
      <c r="I856" s="74"/>
      <c r="J856" s="74"/>
      <c r="K856" s="74"/>
      <c r="L856" s="74"/>
      <c r="M856" s="74"/>
      <c r="N856" s="74"/>
      <c r="O856" s="74"/>
      <c r="P856" s="74"/>
      <c r="Q856" s="74"/>
      <c r="R856" s="74"/>
      <c r="S856" s="74"/>
      <c r="T856" s="74"/>
      <c r="U856" s="74"/>
      <c r="V856" s="74"/>
      <c r="W856" s="74"/>
      <c r="X856" s="74"/>
      <c r="Y856" s="74"/>
      <c r="Z856" s="74"/>
      <c r="AA856" s="74"/>
      <c r="AB856" s="74"/>
      <c r="AC856" s="74"/>
      <c r="AD856" s="74"/>
      <c r="AE856" s="74"/>
    </row>
    <row r="857" spans="1:31">
      <c r="A857" s="74"/>
      <c r="B857" s="74"/>
      <c r="C857" s="74"/>
      <c r="D857" s="74"/>
      <c r="E857" s="74"/>
      <c r="F857" s="74"/>
      <c r="G857" s="74"/>
      <c r="H857" s="85"/>
      <c r="I857" s="74"/>
      <c r="J857" s="74"/>
      <c r="K857" s="74"/>
      <c r="L857" s="74"/>
      <c r="M857" s="74"/>
      <c r="N857" s="74"/>
      <c r="O857" s="74"/>
      <c r="P857" s="74"/>
      <c r="Q857" s="74"/>
      <c r="R857" s="74"/>
      <c r="S857" s="74"/>
      <c r="T857" s="74"/>
      <c r="U857" s="74"/>
      <c r="V857" s="74"/>
      <c r="W857" s="74"/>
      <c r="X857" s="74"/>
      <c r="Y857" s="74"/>
      <c r="Z857" s="74"/>
      <c r="AA857" s="74"/>
      <c r="AB857" s="74"/>
      <c r="AC857" s="74"/>
      <c r="AD857" s="74"/>
      <c r="AE857" s="74"/>
    </row>
    <row r="858" spans="1:31">
      <c r="A858" s="74"/>
      <c r="B858" s="74"/>
      <c r="C858" s="74"/>
      <c r="D858" s="74"/>
      <c r="E858" s="74"/>
      <c r="F858" s="74"/>
      <c r="G858" s="74"/>
      <c r="H858" s="85"/>
      <c r="I858" s="74"/>
      <c r="J858" s="74"/>
      <c r="K858" s="74"/>
      <c r="L858" s="74"/>
      <c r="M858" s="74"/>
      <c r="N858" s="74"/>
      <c r="O858" s="74"/>
      <c r="P858" s="74"/>
      <c r="Q858" s="74"/>
      <c r="R858" s="74"/>
      <c r="S858" s="74"/>
      <c r="T858" s="74"/>
      <c r="U858" s="74"/>
      <c r="V858" s="74"/>
      <c r="W858" s="74"/>
      <c r="X858" s="74"/>
      <c r="Y858" s="74"/>
      <c r="Z858" s="74"/>
      <c r="AA858" s="74"/>
      <c r="AB858" s="74"/>
      <c r="AC858" s="74"/>
      <c r="AD858" s="74"/>
      <c r="AE858" s="74"/>
    </row>
    <row r="859" spans="1:31">
      <c r="A859" s="74"/>
      <c r="B859" s="74"/>
      <c r="C859" s="74"/>
      <c r="D859" s="74"/>
      <c r="E859" s="74"/>
      <c r="F859" s="74"/>
      <c r="G859" s="74"/>
      <c r="H859" s="85"/>
      <c r="I859" s="74"/>
      <c r="J859" s="74"/>
      <c r="K859" s="74"/>
      <c r="L859" s="74"/>
      <c r="M859" s="74"/>
      <c r="N859" s="74"/>
      <c r="O859" s="74"/>
      <c r="P859" s="74"/>
      <c r="Q859" s="74"/>
      <c r="R859" s="74"/>
      <c r="S859" s="74"/>
      <c r="T859" s="74"/>
      <c r="U859" s="74"/>
      <c r="V859" s="74"/>
      <c r="W859" s="74"/>
      <c r="X859" s="74"/>
      <c r="Y859" s="74"/>
      <c r="Z859" s="74"/>
      <c r="AA859" s="74"/>
      <c r="AB859" s="74"/>
      <c r="AC859" s="74"/>
      <c r="AD859" s="74"/>
      <c r="AE859" s="74"/>
    </row>
    <row r="860" spans="1:31">
      <c r="A860" s="74"/>
      <c r="B860" s="74"/>
      <c r="C860" s="74"/>
      <c r="D860" s="74"/>
      <c r="E860" s="74"/>
      <c r="F860" s="74"/>
      <c r="G860" s="74"/>
      <c r="H860" s="85"/>
      <c r="I860" s="74"/>
      <c r="J860" s="74"/>
      <c r="K860" s="74"/>
      <c r="L860" s="74"/>
      <c r="M860" s="74"/>
      <c r="N860" s="74"/>
      <c r="O860" s="74"/>
      <c r="P860" s="74"/>
      <c r="Q860" s="74"/>
      <c r="R860" s="74"/>
      <c r="S860" s="74"/>
      <c r="T860" s="74"/>
      <c r="U860" s="74"/>
      <c r="V860" s="74"/>
      <c r="W860" s="74"/>
      <c r="X860" s="74"/>
      <c r="Y860" s="74"/>
      <c r="Z860" s="74"/>
      <c r="AA860" s="74"/>
      <c r="AB860" s="74"/>
      <c r="AC860" s="74"/>
      <c r="AD860" s="74"/>
      <c r="AE860" s="74"/>
    </row>
    <row r="861" spans="1:31">
      <c r="A861" s="74"/>
      <c r="B861" s="74"/>
      <c r="C861" s="74"/>
      <c r="D861" s="74"/>
      <c r="E861" s="74"/>
      <c r="F861" s="74"/>
      <c r="G861" s="74"/>
      <c r="H861" s="85"/>
      <c r="I861" s="74"/>
      <c r="J861" s="74"/>
      <c r="K861" s="74"/>
      <c r="L861" s="74"/>
      <c r="M861" s="74"/>
      <c r="N861" s="74"/>
      <c r="O861" s="74"/>
      <c r="P861" s="74"/>
      <c r="Q861" s="74"/>
      <c r="R861" s="74"/>
      <c r="S861" s="74"/>
      <c r="T861" s="74"/>
      <c r="U861" s="74"/>
      <c r="V861" s="74"/>
      <c r="W861" s="74"/>
      <c r="X861" s="74"/>
      <c r="Y861" s="74"/>
      <c r="Z861" s="74"/>
      <c r="AA861" s="74"/>
      <c r="AB861" s="74"/>
      <c r="AC861" s="74"/>
      <c r="AD861" s="74"/>
      <c r="AE861" s="74"/>
    </row>
    <row r="862" spans="1:31">
      <c r="A862" s="74"/>
      <c r="B862" s="74"/>
      <c r="C862" s="74"/>
      <c r="D862" s="74"/>
      <c r="E862" s="74"/>
      <c r="F862" s="74"/>
      <c r="G862" s="74"/>
      <c r="H862" s="85"/>
      <c r="I862" s="74"/>
      <c r="J862" s="74"/>
      <c r="K862" s="74"/>
      <c r="L862" s="74"/>
      <c r="M862" s="74"/>
      <c r="N862" s="74"/>
      <c r="O862" s="74"/>
      <c r="P862" s="74"/>
      <c r="Q862" s="74"/>
      <c r="R862" s="74"/>
      <c r="S862" s="74"/>
      <c r="T862" s="74"/>
      <c r="U862" s="74"/>
      <c r="V862" s="74"/>
      <c r="W862" s="74"/>
      <c r="X862" s="74"/>
      <c r="Y862" s="74"/>
      <c r="Z862" s="74"/>
      <c r="AA862" s="74"/>
      <c r="AB862" s="74"/>
      <c r="AC862" s="74"/>
      <c r="AD862" s="74"/>
      <c r="AE862" s="74"/>
    </row>
    <row r="863" spans="1:31">
      <c r="A863" s="74"/>
      <c r="B863" s="74"/>
      <c r="C863" s="74"/>
      <c r="D863" s="74"/>
      <c r="E863" s="74"/>
      <c r="F863" s="74"/>
      <c r="G863" s="74"/>
      <c r="H863" s="85"/>
      <c r="I863" s="74"/>
      <c r="J863" s="74"/>
      <c r="K863" s="74"/>
      <c r="L863" s="74"/>
      <c r="M863" s="74"/>
      <c r="N863" s="74"/>
      <c r="O863" s="74"/>
      <c r="P863" s="74"/>
      <c r="Q863" s="74"/>
      <c r="R863" s="74"/>
      <c r="S863" s="74"/>
      <c r="T863" s="74"/>
      <c r="U863" s="74"/>
      <c r="V863" s="74"/>
      <c r="W863" s="74"/>
      <c r="X863" s="74"/>
      <c r="Y863" s="74"/>
      <c r="Z863" s="74"/>
      <c r="AA863" s="74"/>
      <c r="AB863" s="74"/>
      <c r="AC863" s="74"/>
      <c r="AD863" s="74"/>
      <c r="AE863" s="74"/>
    </row>
    <row r="864" spans="1:31">
      <c r="A864" s="74"/>
      <c r="B864" s="74"/>
      <c r="C864" s="74"/>
      <c r="D864" s="74"/>
      <c r="E864" s="74"/>
      <c r="F864" s="74"/>
      <c r="G864" s="74"/>
      <c r="H864" s="85"/>
      <c r="I864" s="74"/>
      <c r="J864" s="74"/>
      <c r="K864" s="74"/>
      <c r="L864" s="74"/>
      <c r="M864" s="74"/>
      <c r="N864" s="74"/>
      <c r="O864" s="74"/>
      <c r="P864" s="74"/>
      <c r="Q864" s="74"/>
      <c r="R864" s="74"/>
      <c r="S864" s="74"/>
      <c r="T864" s="74"/>
      <c r="U864" s="74"/>
      <c r="V864" s="74"/>
      <c r="W864" s="74"/>
      <c r="X864" s="74"/>
      <c r="Y864" s="74"/>
      <c r="Z864" s="74"/>
      <c r="AA864" s="74"/>
      <c r="AB864" s="74"/>
      <c r="AC864" s="74"/>
      <c r="AD864" s="74"/>
      <c r="AE864" s="74"/>
    </row>
    <row r="865" spans="1:31">
      <c r="A865" s="74"/>
      <c r="B865" s="74"/>
      <c r="C865" s="74"/>
      <c r="D865" s="74"/>
      <c r="E865" s="74"/>
      <c r="F865" s="74"/>
      <c r="G865" s="74"/>
      <c r="H865" s="85"/>
      <c r="I865" s="74"/>
      <c r="J865" s="74"/>
      <c r="K865" s="74"/>
      <c r="L865" s="74"/>
      <c r="M865" s="74"/>
      <c r="N865" s="74"/>
      <c r="O865" s="74"/>
      <c r="P865" s="74"/>
      <c r="Q865" s="74"/>
      <c r="R865" s="74"/>
      <c r="S865" s="74"/>
      <c r="T865" s="74"/>
      <c r="U865" s="74"/>
      <c r="V865" s="74"/>
      <c r="W865" s="74"/>
      <c r="X865" s="74"/>
      <c r="Y865" s="74"/>
      <c r="Z865" s="74"/>
      <c r="AA865" s="74"/>
      <c r="AB865" s="74"/>
      <c r="AC865" s="74"/>
      <c r="AD865" s="74"/>
      <c r="AE865" s="74"/>
    </row>
    <row r="866" spans="1:31">
      <c r="A866" s="74"/>
      <c r="B866" s="74"/>
      <c r="C866" s="74"/>
      <c r="D866" s="74"/>
      <c r="E866" s="74"/>
      <c r="F866" s="74"/>
      <c r="G866" s="74"/>
      <c r="H866" s="85"/>
      <c r="I866" s="74"/>
      <c r="J866" s="74"/>
      <c r="K866" s="74"/>
      <c r="L866" s="74"/>
      <c r="M866" s="74"/>
      <c r="N866" s="74"/>
      <c r="O866" s="74"/>
      <c r="P866" s="74"/>
      <c r="Q866" s="74"/>
      <c r="R866" s="74"/>
      <c r="S866" s="74"/>
      <c r="T866" s="74"/>
      <c r="U866" s="74"/>
      <c r="V866" s="74"/>
      <c r="W866" s="74"/>
      <c r="X866" s="74"/>
      <c r="Y866" s="74"/>
      <c r="Z866" s="74"/>
      <c r="AA866" s="74"/>
      <c r="AB866" s="74"/>
      <c r="AC866" s="74"/>
      <c r="AD866" s="74"/>
      <c r="AE866" s="74"/>
    </row>
    <row r="867" spans="1:31">
      <c r="A867" s="74"/>
      <c r="B867" s="74"/>
      <c r="C867" s="74"/>
      <c r="D867" s="74"/>
      <c r="E867" s="74"/>
      <c r="F867" s="74"/>
      <c r="G867" s="74"/>
      <c r="H867" s="85"/>
      <c r="I867" s="74"/>
      <c r="J867" s="74"/>
      <c r="K867" s="74"/>
      <c r="L867" s="74"/>
      <c r="M867" s="74"/>
      <c r="N867" s="74"/>
      <c r="O867" s="74"/>
      <c r="P867" s="74"/>
      <c r="Q867" s="74"/>
      <c r="R867" s="74"/>
      <c r="S867" s="74"/>
      <c r="T867" s="74"/>
      <c r="U867" s="74"/>
      <c r="V867" s="74"/>
      <c r="W867" s="74"/>
      <c r="X867" s="74"/>
      <c r="Y867" s="74"/>
      <c r="Z867" s="74"/>
      <c r="AA867" s="74"/>
      <c r="AB867" s="74"/>
      <c r="AC867" s="74"/>
      <c r="AD867" s="74"/>
      <c r="AE867" s="74"/>
    </row>
    <row r="868" spans="1:31">
      <c r="A868" s="74"/>
      <c r="B868" s="74"/>
      <c r="C868" s="74"/>
      <c r="D868" s="74"/>
      <c r="E868" s="74"/>
      <c r="F868" s="74"/>
      <c r="G868" s="74"/>
      <c r="H868" s="85"/>
      <c r="I868" s="74"/>
      <c r="J868" s="74"/>
      <c r="K868" s="74"/>
      <c r="L868" s="74"/>
      <c r="M868" s="74"/>
      <c r="N868" s="74"/>
      <c r="O868" s="74"/>
      <c r="P868" s="74"/>
      <c r="Q868" s="74"/>
      <c r="R868" s="74"/>
      <c r="S868" s="74"/>
      <c r="T868" s="74"/>
      <c r="U868" s="74"/>
      <c r="V868" s="74"/>
      <c r="W868" s="74"/>
      <c r="X868" s="74"/>
      <c r="Y868" s="74"/>
      <c r="Z868" s="74"/>
      <c r="AA868" s="74"/>
      <c r="AB868" s="74"/>
      <c r="AC868" s="74"/>
      <c r="AD868" s="74"/>
      <c r="AE868" s="74"/>
    </row>
    <row r="869" spans="1:31">
      <c r="A869" s="74"/>
      <c r="B869" s="74"/>
      <c r="C869" s="74"/>
      <c r="D869" s="74"/>
      <c r="E869" s="74"/>
      <c r="F869" s="74"/>
      <c r="G869" s="74"/>
      <c r="H869" s="85"/>
      <c r="I869" s="74"/>
      <c r="J869" s="74"/>
      <c r="K869" s="74"/>
      <c r="L869" s="74"/>
      <c r="M869" s="74"/>
      <c r="N869" s="74"/>
      <c r="O869" s="74"/>
      <c r="P869" s="74"/>
      <c r="Q869" s="74"/>
      <c r="R869" s="74"/>
      <c r="S869" s="74"/>
      <c r="T869" s="74"/>
      <c r="U869" s="74"/>
      <c r="V869" s="74"/>
      <c r="W869" s="74"/>
      <c r="X869" s="74"/>
      <c r="Y869" s="74"/>
      <c r="Z869" s="74"/>
      <c r="AA869" s="74"/>
      <c r="AB869" s="74"/>
      <c r="AC869" s="74"/>
      <c r="AD869" s="74"/>
      <c r="AE869" s="74"/>
    </row>
    <row r="870" spans="1:31">
      <c r="A870" s="74"/>
      <c r="B870" s="74"/>
      <c r="C870" s="74"/>
      <c r="D870" s="74"/>
      <c r="E870" s="74"/>
      <c r="F870" s="74"/>
      <c r="G870" s="74"/>
      <c r="H870" s="85"/>
      <c r="I870" s="74"/>
      <c r="J870" s="74"/>
      <c r="K870" s="74"/>
      <c r="L870" s="74"/>
      <c r="M870" s="74"/>
      <c r="N870" s="74"/>
      <c r="O870" s="74"/>
      <c r="P870" s="74"/>
      <c r="Q870" s="74"/>
      <c r="R870" s="74"/>
      <c r="S870" s="74"/>
      <c r="T870" s="74"/>
      <c r="U870" s="74"/>
      <c r="V870" s="74"/>
      <c r="W870" s="74"/>
      <c r="X870" s="74"/>
      <c r="Y870" s="74"/>
      <c r="Z870" s="74"/>
      <c r="AA870" s="74"/>
      <c r="AB870" s="74"/>
      <c r="AC870" s="74"/>
      <c r="AD870" s="74"/>
      <c r="AE870" s="74"/>
    </row>
    <row r="871" spans="1:31">
      <c r="A871" s="74"/>
      <c r="B871" s="74"/>
      <c r="C871" s="74"/>
      <c r="D871" s="74"/>
      <c r="E871" s="74"/>
      <c r="F871" s="74"/>
      <c r="G871" s="74"/>
      <c r="H871" s="85"/>
      <c r="I871" s="74"/>
      <c r="J871" s="74"/>
      <c r="K871" s="74"/>
      <c r="L871" s="74"/>
      <c r="M871" s="74"/>
      <c r="N871" s="74"/>
      <c r="O871" s="74"/>
      <c r="P871" s="74"/>
      <c r="Q871" s="74"/>
      <c r="R871" s="74"/>
      <c r="S871" s="74"/>
      <c r="T871" s="74"/>
      <c r="U871" s="74"/>
      <c r="V871" s="74"/>
      <c r="W871" s="74"/>
      <c r="X871" s="74"/>
      <c r="Y871" s="74"/>
      <c r="Z871" s="74"/>
      <c r="AA871" s="74"/>
      <c r="AB871" s="74"/>
      <c r="AC871" s="74"/>
      <c r="AD871" s="74"/>
      <c r="AE871" s="74"/>
    </row>
    <row r="872" spans="1:31">
      <c r="A872" s="74"/>
      <c r="B872" s="74"/>
      <c r="C872" s="74"/>
      <c r="D872" s="74"/>
      <c r="E872" s="74"/>
      <c r="F872" s="74"/>
      <c r="G872" s="74"/>
      <c r="H872" s="85"/>
      <c r="I872" s="74"/>
      <c r="J872" s="74"/>
      <c r="K872" s="74"/>
      <c r="L872" s="74"/>
      <c r="M872" s="74"/>
      <c r="N872" s="74"/>
      <c r="O872" s="74"/>
      <c r="P872" s="74"/>
      <c r="Q872" s="74"/>
      <c r="R872" s="74"/>
      <c r="S872" s="74"/>
      <c r="T872" s="74"/>
      <c r="U872" s="74"/>
      <c r="V872" s="74"/>
      <c r="W872" s="74"/>
      <c r="X872" s="74"/>
      <c r="Y872" s="74"/>
      <c r="Z872" s="74"/>
      <c r="AA872" s="74"/>
      <c r="AB872" s="74"/>
      <c r="AC872" s="74"/>
      <c r="AD872" s="74"/>
      <c r="AE872" s="74"/>
    </row>
    <row r="873" spans="1:31">
      <c r="A873" s="74"/>
      <c r="B873" s="74"/>
      <c r="C873" s="74"/>
      <c r="D873" s="74"/>
      <c r="E873" s="74"/>
      <c r="F873" s="74"/>
      <c r="G873" s="74"/>
      <c r="H873" s="85"/>
      <c r="I873" s="74"/>
      <c r="J873" s="74"/>
      <c r="K873" s="74"/>
      <c r="L873" s="74"/>
      <c r="M873" s="74"/>
      <c r="N873" s="74"/>
      <c r="O873" s="74"/>
      <c r="P873" s="74"/>
      <c r="Q873" s="74"/>
      <c r="R873" s="74"/>
      <c r="S873" s="74"/>
      <c r="T873" s="74"/>
      <c r="U873" s="74"/>
      <c r="V873" s="74"/>
      <c r="W873" s="74"/>
      <c r="X873" s="74"/>
      <c r="Y873" s="74"/>
      <c r="Z873" s="74"/>
      <c r="AA873" s="74"/>
      <c r="AB873" s="74"/>
      <c r="AC873" s="74"/>
      <c r="AD873" s="74"/>
      <c r="AE873" s="74"/>
    </row>
    <row r="874" spans="1:31">
      <c r="A874" s="74"/>
      <c r="B874" s="74"/>
      <c r="C874" s="74"/>
      <c r="D874" s="74"/>
      <c r="E874" s="74"/>
      <c r="F874" s="74"/>
      <c r="G874" s="74"/>
      <c r="H874" s="85"/>
      <c r="I874" s="74"/>
      <c r="J874" s="74"/>
      <c r="K874" s="74"/>
      <c r="L874" s="74"/>
      <c r="M874" s="74"/>
      <c r="N874" s="74"/>
      <c r="O874" s="74"/>
      <c r="P874" s="74"/>
      <c r="Q874" s="74"/>
      <c r="R874" s="74"/>
      <c r="S874" s="74"/>
      <c r="T874" s="74"/>
      <c r="U874" s="74"/>
      <c r="V874" s="74"/>
      <c r="W874" s="74"/>
      <c r="X874" s="74"/>
      <c r="Y874" s="74"/>
      <c r="Z874" s="74"/>
      <c r="AA874" s="74"/>
      <c r="AB874" s="74"/>
      <c r="AC874" s="74"/>
      <c r="AD874" s="74"/>
      <c r="AE874" s="74"/>
    </row>
    <row r="875" spans="1:31">
      <c r="A875" s="74"/>
      <c r="B875" s="74"/>
      <c r="C875" s="74"/>
      <c r="D875" s="74"/>
      <c r="E875" s="74"/>
      <c r="F875" s="74"/>
      <c r="G875" s="74"/>
      <c r="H875" s="85"/>
      <c r="I875" s="74"/>
      <c r="J875" s="74"/>
      <c r="K875" s="74"/>
      <c r="L875" s="74"/>
      <c r="M875" s="74"/>
      <c r="N875" s="74"/>
      <c r="O875" s="74"/>
      <c r="P875" s="74"/>
      <c r="Q875" s="74"/>
      <c r="R875" s="74"/>
      <c r="S875" s="74"/>
      <c r="T875" s="74"/>
      <c r="U875" s="74"/>
      <c r="V875" s="74"/>
      <c r="W875" s="74"/>
      <c r="X875" s="74"/>
      <c r="Y875" s="74"/>
      <c r="Z875" s="74"/>
      <c r="AA875" s="74"/>
      <c r="AB875" s="74"/>
      <c r="AC875" s="74"/>
      <c r="AD875" s="74"/>
      <c r="AE875" s="74"/>
    </row>
    <row r="876" spans="1:31">
      <c r="A876" s="74"/>
      <c r="B876" s="74"/>
      <c r="C876" s="74"/>
      <c r="D876" s="74"/>
      <c r="E876" s="74"/>
      <c r="F876" s="74"/>
      <c r="G876" s="74"/>
      <c r="H876" s="85"/>
      <c r="I876" s="74"/>
      <c r="J876" s="74"/>
      <c r="K876" s="74"/>
      <c r="L876" s="74"/>
      <c r="M876" s="74"/>
      <c r="N876" s="74"/>
      <c r="O876" s="74"/>
      <c r="P876" s="74"/>
      <c r="Q876" s="74"/>
      <c r="R876" s="74"/>
      <c r="S876" s="74"/>
      <c r="T876" s="74"/>
      <c r="U876" s="74"/>
      <c r="V876" s="74"/>
      <c r="W876" s="74"/>
      <c r="X876" s="74"/>
      <c r="Y876" s="74"/>
      <c r="Z876" s="74"/>
      <c r="AA876" s="74"/>
      <c r="AB876" s="74"/>
      <c r="AC876" s="74"/>
      <c r="AD876" s="74"/>
      <c r="AE876" s="74"/>
    </row>
    <row r="877" spans="1:31">
      <c r="A877" s="74"/>
      <c r="B877" s="74"/>
      <c r="C877" s="74"/>
      <c r="D877" s="74"/>
      <c r="E877" s="74"/>
      <c r="F877" s="74"/>
      <c r="G877" s="74"/>
      <c r="H877" s="85"/>
      <c r="I877" s="74"/>
      <c r="J877" s="74"/>
      <c r="K877" s="74"/>
      <c r="L877" s="74"/>
      <c r="M877" s="74"/>
      <c r="N877" s="74"/>
      <c r="O877" s="74"/>
      <c r="P877" s="74"/>
      <c r="Q877" s="74"/>
      <c r="R877" s="74"/>
      <c r="S877" s="74"/>
      <c r="T877" s="74"/>
      <c r="U877" s="74"/>
      <c r="V877" s="74"/>
      <c r="W877" s="74"/>
      <c r="X877" s="74"/>
      <c r="Y877" s="74"/>
      <c r="Z877" s="74"/>
      <c r="AA877" s="74"/>
      <c r="AB877" s="74"/>
      <c r="AC877" s="74"/>
      <c r="AD877" s="74"/>
      <c r="AE877" s="74"/>
    </row>
    <row r="878" spans="1:31">
      <c r="A878" s="74"/>
      <c r="B878" s="74"/>
      <c r="C878" s="74"/>
      <c r="D878" s="74"/>
      <c r="E878" s="74"/>
      <c r="F878" s="74"/>
      <c r="G878" s="74"/>
      <c r="H878" s="85"/>
      <c r="I878" s="74"/>
      <c r="J878" s="74"/>
      <c r="K878" s="74"/>
      <c r="L878" s="74"/>
      <c r="M878" s="74"/>
      <c r="N878" s="74"/>
      <c r="O878" s="74"/>
      <c r="P878" s="74"/>
      <c r="Q878" s="74"/>
      <c r="R878" s="74"/>
      <c r="S878" s="74"/>
      <c r="T878" s="74"/>
      <c r="U878" s="74"/>
      <c r="V878" s="74"/>
      <c r="W878" s="74"/>
      <c r="X878" s="74"/>
      <c r="Y878" s="74"/>
      <c r="Z878" s="74"/>
      <c r="AA878" s="74"/>
      <c r="AB878" s="74"/>
      <c r="AC878" s="74"/>
      <c r="AD878" s="74"/>
      <c r="AE878" s="74"/>
    </row>
    <row r="879" spans="1:31">
      <c r="A879" s="74"/>
      <c r="B879" s="74"/>
      <c r="C879" s="74"/>
      <c r="D879" s="74"/>
      <c r="E879" s="74"/>
      <c r="F879" s="74"/>
      <c r="G879" s="74"/>
      <c r="H879" s="85"/>
      <c r="I879" s="74"/>
      <c r="J879" s="74"/>
      <c r="K879" s="74"/>
      <c r="L879" s="74"/>
      <c r="M879" s="74"/>
      <c r="N879" s="74"/>
      <c r="O879" s="74"/>
      <c r="P879" s="74"/>
      <c r="Q879" s="74"/>
      <c r="R879" s="74"/>
      <c r="S879" s="74"/>
      <c r="T879" s="74"/>
      <c r="U879" s="74"/>
      <c r="V879" s="74"/>
      <c r="W879" s="74"/>
      <c r="X879" s="74"/>
      <c r="Y879" s="74"/>
      <c r="Z879" s="74"/>
      <c r="AA879" s="74"/>
      <c r="AB879" s="74"/>
      <c r="AC879" s="74"/>
      <c r="AD879" s="74"/>
      <c r="AE879" s="74"/>
    </row>
    <row r="880" spans="1:31">
      <c r="A880" s="74"/>
      <c r="B880" s="74"/>
      <c r="C880" s="74"/>
      <c r="D880" s="74"/>
      <c r="E880" s="74"/>
      <c r="F880" s="74"/>
      <c r="G880" s="74"/>
      <c r="H880" s="85"/>
      <c r="I880" s="74"/>
      <c r="J880" s="74"/>
      <c r="K880" s="74"/>
      <c r="L880" s="74"/>
      <c r="M880" s="74"/>
      <c r="N880" s="74"/>
      <c r="O880" s="74"/>
      <c r="P880" s="74"/>
      <c r="Q880" s="74"/>
      <c r="R880" s="74"/>
      <c r="S880" s="74"/>
      <c r="T880" s="74"/>
      <c r="U880" s="74"/>
      <c r="V880" s="74"/>
      <c r="W880" s="74"/>
      <c r="X880" s="74"/>
      <c r="Y880" s="74"/>
      <c r="Z880" s="74"/>
      <c r="AA880" s="74"/>
      <c r="AB880" s="74"/>
      <c r="AC880" s="74"/>
      <c r="AD880" s="74"/>
      <c r="AE880" s="74"/>
    </row>
    <row r="881" spans="1:31">
      <c r="A881" s="74"/>
      <c r="B881" s="74"/>
      <c r="C881" s="74"/>
      <c r="D881" s="74"/>
      <c r="E881" s="74"/>
      <c r="F881" s="74"/>
      <c r="G881" s="74"/>
      <c r="H881" s="85"/>
      <c r="I881" s="74"/>
      <c r="J881" s="74"/>
      <c r="K881" s="74"/>
      <c r="L881" s="74"/>
      <c r="M881" s="74"/>
      <c r="N881" s="74"/>
      <c r="O881" s="74"/>
      <c r="P881" s="74"/>
      <c r="Q881" s="74"/>
      <c r="R881" s="74"/>
      <c r="S881" s="74"/>
      <c r="T881" s="74"/>
      <c r="U881" s="74"/>
      <c r="V881" s="74"/>
      <c r="W881" s="74"/>
      <c r="X881" s="74"/>
      <c r="Y881" s="74"/>
      <c r="Z881" s="74"/>
      <c r="AA881" s="74"/>
      <c r="AB881" s="74"/>
      <c r="AC881" s="74"/>
      <c r="AD881" s="74"/>
      <c r="AE881" s="74"/>
    </row>
    <row r="882" spans="1:31">
      <c r="A882" s="74"/>
      <c r="B882" s="74"/>
      <c r="C882" s="74"/>
      <c r="D882" s="74"/>
      <c r="E882" s="74"/>
      <c r="F882" s="74"/>
      <c r="G882" s="74"/>
      <c r="H882" s="85"/>
      <c r="I882" s="74"/>
      <c r="J882" s="74"/>
      <c r="K882" s="74"/>
      <c r="L882" s="74"/>
      <c r="M882" s="74"/>
      <c r="N882" s="74"/>
      <c r="O882" s="74"/>
      <c r="P882" s="74"/>
      <c r="Q882" s="74"/>
      <c r="R882" s="74"/>
      <c r="S882" s="74"/>
      <c r="T882" s="74"/>
      <c r="U882" s="74"/>
      <c r="V882" s="74"/>
      <c r="W882" s="74"/>
      <c r="X882" s="74"/>
      <c r="Y882" s="74"/>
      <c r="Z882" s="74"/>
      <c r="AA882" s="74"/>
      <c r="AB882" s="74"/>
      <c r="AC882" s="74"/>
      <c r="AD882" s="74"/>
      <c r="AE882" s="74"/>
    </row>
    <row r="883" spans="1:31">
      <c r="A883" s="74"/>
      <c r="B883" s="74"/>
      <c r="C883" s="74"/>
      <c r="D883" s="74"/>
      <c r="E883" s="74"/>
      <c r="F883" s="74"/>
      <c r="G883" s="74"/>
      <c r="H883" s="85"/>
      <c r="I883" s="74"/>
      <c r="J883" s="74"/>
      <c r="K883" s="74"/>
      <c r="L883" s="74"/>
      <c r="M883" s="74"/>
      <c r="N883" s="74"/>
      <c r="O883" s="74"/>
      <c r="P883" s="74"/>
      <c r="Q883" s="74"/>
      <c r="R883" s="74"/>
      <c r="S883" s="74"/>
      <c r="T883" s="74"/>
      <c r="U883" s="74"/>
      <c r="V883" s="74"/>
      <c r="W883" s="74"/>
      <c r="X883" s="74"/>
      <c r="Y883" s="74"/>
      <c r="Z883" s="74"/>
      <c r="AA883" s="74"/>
      <c r="AB883" s="74"/>
      <c r="AC883" s="74"/>
      <c r="AD883" s="74"/>
      <c r="AE883" s="74"/>
    </row>
    <row r="884" spans="1:31">
      <c r="A884" s="74"/>
      <c r="B884" s="74"/>
      <c r="C884" s="74"/>
      <c r="D884" s="74"/>
      <c r="E884" s="74"/>
      <c r="F884" s="74"/>
      <c r="G884" s="74"/>
      <c r="H884" s="85"/>
      <c r="I884" s="74"/>
      <c r="J884" s="74"/>
      <c r="K884" s="74"/>
      <c r="L884" s="74"/>
      <c r="M884" s="74"/>
      <c r="N884" s="74"/>
      <c r="O884" s="74"/>
      <c r="P884" s="74"/>
      <c r="Q884" s="74"/>
      <c r="R884" s="74"/>
      <c r="S884" s="74"/>
      <c r="T884" s="74"/>
      <c r="U884" s="74"/>
      <c r="V884" s="74"/>
      <c r="W884" s="74"/>
      <c r="X884" s="74"/>
      <c r="Y884" s="74"/>
      <c r="Z884" s="74"/>
      <c r="AA884" s="74"/>
      <c r="AB884" s="74"/>
      <c r="AC884" s="74"/>
      <c r="AD884" s="74"/>
      <c r="AE884" s="74"/>
    </row>
    <row r="885" spans="1:31">
      <c r="A885" s="74"/>
      <c r="B885" s="74"/>
      <c r="C885" s="74"/>
      <c r="D885" s="74"/>
      <c r="E885" s="74"/>
      <c r="F885" s="74"/>
      <c r="G885" s="74"/>
      <c r="H885" s="85"/>
      <c r="I885" s="74"/>
      <c r="J885" s="74"/>
      <c r="K885" s="74"/>
      <c r="L885" s="74"/>
      <c r="M885" s="74"/>
      <c r="N885" s="74"/>
      <c r="O885" s="74"/>
      <c r="P885" s="74"/>
      <c r="Q885" s="74"/>
      <c r="R885" s="74"/>
      <c r="S885" s="74"/>
      <c r="T885" s="74"/>
      <c r="U885" s="74"/>
      <c r="V885" s="74"/>
      <c r="W885" s="74"/>
      <c r="X885" s="74"/>
      <c r="Y885" s="74"/>
      <c r="Z885" s="74"/>
      <c r="AA885" s="74"/>
      <c r="AB885" s="74"/>
      <c r="AC885" s="74"/>
      <c r="AD885" s="74"/>
      <c r="AE885" s="74"/>
    </row>
    <row r="886" spans="1:31">
      <c r="A886" s="74"/>
      <c r="B886" s="74"/>
      <c r="C886" s="74"/>
      <c r="D886" s="74"/>
      <c r="E886" s="74"/>
      <c r="F886" s="74"/>
      <c r="G886" s="74"/>
      <c r="H886" s="85"/>
      <c r="I886" s="74"/>
      <c r="J886" s="74"/>
      <c r="K886" s="74"/>
      <c r="L886" s="74"/>
      <c r="M886" s="74"/>
      <c r="N886" s="74"/>
      <c r="O886" s="74"/>
      <c r="P886" s="74"/>
      <c r="Q886" s="74"/>
      <c r="R886" s="74"/>
      <c r="S886" s="74"/>
      <c r="T886" s="74"/>
      <c r="U886" s="74"/>
      <c r="V886" s="74"/>
      <c r="W886" s="74"/>
      <c r="X886" s="74"/>
      <c r="Y886" s="74"/>
      <c r="Z886" s="74"/>
      <c r="AA886" s="74"/>
      <c r="AB886" s="74"/>
      <c r="AC886" s="74"/>
      <c r="AD886" s="74"/>
      <c r="AE886" s="74"/>
    </row>
    <row r="887" spans="1:31">
      <c r="A887" s="74"/>
      <c r="B887" s="74"/>
      <c r="C887" s="74"/>
      <c r="D887" s="74"/>
      <c r="E887" s="74"/>
      <c r="F887" s="74"/>
      <c r="G887" s="74"/>
      <c r="H887" s="85"/>
      <c r="I887" s="74"/>
      <c r="J887" s="74"/>
      <c r="K887" s="74"/>
      <c r="L887" s="74"/>
      <c r="M887" s="74"/>
      <c r="N887" s="74"/>
      <c r="O887" s="74"/>
      <c r="P887" s="74"/>
      <c r="Q887" s="74"/>
      <c r="R887" s="74"/>
      <c r="S887" s="74"/>
      <c r="T887" s="74"/>
      <c r="U887" s="74"/>
      <c r="V887" s="74"/>
      <c r="W887" s="74"/>
      <c r="X887" s="74"/>
      <c r="Y887" s="74"/>
      <c r="Z887" s="74"/>
      <c r="AA887" s="74"/>
      <c r="AB887" s="74"/>
      <c r="AC887" s="74"/>
      <c r="AD887" s="74"/>
      <c r="AE887" s="74"/>
    </row>
    <row r="888" spans="1:31">
      <c r="A888" s="74"/>
      <c r="B888" s="74"/>
      <c r="C888" s="74"/>
      <c r="D888" s="74"/>
      <c r="E888" s="74"/>
      <c r="F888" s="74"/>
      <c r="G888" s="74"/>
      <c r="H888" s="85"/>
      <c r="I888" s="74"/>
      <c r="J888" s="74"/>
      <c r="K888" s="74"/>
      <c r="L888" s="74"/>
      <c r="M888" s="74"/>
      <c r="N888" s="74"/>
      <c r="O888" s="74"/>
      <c r="P888" s="74"/>
      <c r="Q888" s="74"/>
      <c r="R888" s="74"/>
      <c r="S888" s="74"/>
      <c r="T888" s="74"/>
      <c r="U888" s="74"/>
      <c r="V888" s="74"/>
      <c r="W888" s="74"/>
      <c r="X888" s="74"/>
      <c r="Y888" s="74"/>
      <c r="Z888" s="74"/>
      <c r="AA888" s="74"/>
      <c r="AB888" s="74"/>
      <c r="AC888" s="74"/>
      <c r="AD888" s="74"/>
      <c r="AE888" s="74"/>
    </row>
    <row r="889" spans="1:31">
      <c r="A889" s="74"/>
      <c r="B889" s="74"/>
      <c r="C889" s="74"/>
      <c r="D889" s="74"/>
      <c r="E889" s="74"/>
      <c r="F889" s="74"/>
      <c r="G889" s="74"/>
      <c r="H889" s="85"/>
      <c r="I889" s="74"/>
      <c r="J889" s="74"/>
      <c r="K889" s="74"/>
      <c r="L889" s="74"/>
      <c r="M889" s="74"/>
      <c r="N889" s="74"/>
      <c r="O889" s="74"/>
      <c r="P889" s="74"/>
      <c r="Q889" s="74"/>
      <c r="R889" s="74"/>
      <c r="S889" s="74"/>
      <c r="T889" s="74"/>
      <c r="U889" s="74"/>
      <c r="V889" s="74"/>
      <c r="W889" s="74"/>
      <c r="X889" s="74"/>
      <c r="Y889" s="74"/>
      <c r="Z889" s="74"/>
      <c r="AA889" s="74"/>
      <c r="AB889" s="74"/>
      <c r="AC889" s="74"/>
      <c r="AD889" s="74"/>
      <c r="AE889" s="74"/>
    </row>
    <row r="890" spans="1:31">
      <c r="A890" s="74"/>
      <c r="B890" s="74"/>
      <c r="C890" s="74"/>
      <c r="D890" s="74"/>
      <c r="E890" s="74"/>
      <c r="F890" s="74"/>
      <c r="G890" s="74"/>
      <c r="H890" s="85"/>
      <c r="I890" s="74"/>
      <c r="J890" s="74"/>
      <c r="K890" s="74"/>
      <c r="L890" s="74"/>
      <c r="M890" s="74"/>
      <c r="N890" s="74"/>
      <c r="O890" s="74"/>
      <c r="P890" s="74"/>
      <c r="Q890" s="74"/>
      <c r="R890" s="74"/>
      <c r="S890" s="74"/>
      <c r="T890" s="74"/>
      <c r="U890" s="74"/>
      <c r="V890" s="74"/>
      <c r="W890" s="74"/>
      <c r="X890" s="74"/>
      <c r="Y890" s="74"/>
      <c r="Z890" s="74"/>
      <c r="AA890" s="74"/>
      <c r="AB890" s="74"/>
      <c r="AC890" s="74"/>
      <c r="AD890" s="74"/>
      <c r="AE890" s="74"/>
    </row>
    <row r="891" spans="1:31">
      <c r="A891" s="74"/>
      <c r="B891" s="74"/>
      <c r="C891" s="74"/>
      <c r="D891" s="74"/>
      <c r="E891" s="74"/>
      <c r="F891" s="74"/>
      <c r="G891" s="74"/>
      <c r="H891" s="85"/>
      <c r="I891" s="74"/>
      <c r="J891" s="74"/>
      <c r="K891" s="74"/>
      <c r="L891" s="74"/>
      <c r="M891" s="74"/>
      <c r="N891" s="74"/>
      <c r="O891" s="74"/>
      <c r="P891" s="74"/>
      <c r="Q891" s="74"/>
      <c r="R891" s="74"/>
      <c r="S891" s="74"/>
      <c r="T891" s="74"/>
      <c r="U891" s="74"/>
      <c r="V891" s="74"/>
      <c r="W891" s="74"/>
      <c r="X891" s="74"/>
      <c r="Y891" s="74"/>
      <c r="Z891" s="74"/>
      <c r="AA891" s="74"/>
      <c r="AB891" s="74"/>
      <c r="AC891" s="74"/>
      <c r="AD891" s="74"/>
      <c r="AE891" s="74"/>
    </row>
    <row r="892" spans="1:31">
      <c r="A892" s="74"/>
      <c r="B892" s="74"/>
      <c r="C892" s="74"/>
      <c r="D892" s="74"/>
      <c r="E892" s="74"/>
      <c r="F892" s="74"/>
      <c r="G892" s="74"/>
      <c r="H892" s="85"/>
      <c r="I892" s="74"/>
      <c r="J892" s="74"/>
      <c r="K892" s="74"/>
      <c r="L892" s="74"/>
      <c r="M892" s="74"/>
      <c r="N892" s="74"/>
      <c r="O892" s="74"/>
      <c r="P892" s="74"/>
      <c r="Q892" s="74"/>
      <c r="R892" s="74"/>
      <c r="S892" s="74"/>
      <c r="T892" s="74"/>
      <c r="U892" s="74"/>
      <c r="V892" s="74"/>
      <c r="W892" s="74"/>
      <c r="X892" s="74"/>
      <c r="Y892" s="74"/>
      <c r="Z892" s="74"/>
      <c r="AA892" s="74"/>
      <c r="AB892" s="74"/>
      <c r="AC892" s="74"/>
      <c r="AD892" s="74"/>
      <c r="AE892" s="74"/>
    </row>
    <row r="893" spans="1:31">
      <c r="A893" s="74"/>
      <c r="B893" s="74"/>
      <c r="C893" s="74"/>
      <c r="D893" s="74"/>
      <c r="E893" s="74"/>
      <c r="F893" s="74"/>
      <c r="G893" s="74"/>
      <c r="H893" s="85"/>
      <c r="I893" s="74"/>
      <c r="J893" s="74"/>
      <c r="K893" s="74"/>
      <c r="L893" s="74"/>
      <c r="M893" s="74"/>
      <c r="N893" s="74"/>
      <c r="O893" s="74"/>
      <c r="P893" s="74"/>
      <c r="Q893" s="74"/>
      <c r="R893" s="74"/>
      <c r="S893" s="74"/>
      <c r="T893" s="74"/>
      <c r="U893" s="74"/>
      <c r="V893" s="74"/>
      <c r="W893" s="74"/>
      <c r="X893" s="74"/>
      <c r="Y893" s="74"/>
      <c r="Z893" s="74"/>
      <c r="AA893" s="74"/>
      <c r="AB893" s="74"/>
      <c r="AC893" s="74"/>
      <c r="AD893" s="74"/>
      <c r="AE893" s="74"/>
    </row>
    <row r="894" spans="1:31">
      <c r="A894" s="74"/>
      <c r="B894" s="74"/>
      <c r="C894" s="74"/>
      <c r="D894" s="74"/>
      <c r="E894" s="74"/>
      <c r="F894" s="74"/>
      <c r="G894" s="74"/>
      <c r="H894" s="85"/>
      <c r="I894" s="74"/>
      <c r="J894" s="74"/>
      <c r="K894" s="74"/>
      <c r="L894" s="74"/>
      <c r="M894" s="74"/>
      <c r="N894" s="74"/>
      <c r="O894" s="74"/>
      <c r="P894" s="74"/>
      <c r="Q894" s="74"/>
      <c r="R894" s="74"/>
      <c r="S894" s="74"/>
      <c r="T894" s="74"/>
      <c r="U894" s="74"/>
      <c r="V894" s="74"/>
      <c r="W894" s="74"/>
      <c r="X894" s="74"/>
      <c r="Y894" s="74"/>
      <c r="Z894" s="74"/>
      <c r="AA894" s="74"/>
      <c r="AB894" s="74"/>
      <c r="AC894" s="74"/>
      <c r="AD894" s="74"/>
      <c r="AE894" s="74"/>
    </row>
    <row r="895" spans="1:31">
      <c r="A895" s="74"/>
      <c r="B895" s="74"/>
      <c r="C895" s="74"/>
      <c r="D895" s="74"/>
      <c r="E895" s="74"/>
      <c r="F895" s="74"/>
      <c r="G895" s="74"/>
      <c r="H895" s="85"/>
      <c r="I895" s="74"/>
      <c r="J895" s="74"/>
      <c r="K895" s="74"/>
      <c r="L895" s="74"/>
      <c r="M895" s="74"/>
      <c r="N895" s="74"/>
      <c r="O895" s="74"/>
      <c r="P895" s="74"/>
      <c r="Q895" s="74"/>
      <c r="R895" s="74"/>
      <c r="S895" s="74"/>
      <c r="T895" s="74"/>
      <c r="U895" s="74"/>
      <c r="V895" s="74"/>
      <c r="W895" s="74"/>
      <c r="X895" s="74"/>
      <c r="Y895" s="74"/>
      <c r="Z895" s="74"/>
      <c r="AA895" s="74"/>
      <c r="AB895" s="74"/>
      <c r="AC895" s="74"/>
      <c r="AD895" s="74"/>
      <c r="AE895" s="74"/>
    </row>
    <row r="896" spans="1:31">
      <c r="A896" s="74"/>
      <c r="B896" s="74"/>
      <c r="C896" s="74"/>
      <c r="D896" s="74"/>
      <c r="E896" s="74"/>
      <c r="F896" s="74"/>
      <c r="G896" s="74"/>
      <c r="H896" s="85"/>
      <c r="I896" s="74"/>
      <c r="J896" s="74"/>
      <c r="K896" s="74"/>
      <c r="L896" s="74"/>
      <c r="M896" s="74"/>
      <c r="N896" s="74"/>
      <c r="O896" s="74"/>
      <c r="P896" s="74"/>
      <c r="Q896" s="74"/>
      <c r="R896" s="74"/>
      <c r="S896" s="74"/>
      <c r="T896" s="74"/>
      <c r="U896" s="74"/>
      <c r="V896" s="74"/>
      <c r="W896" s="74"/>
      <c r="X896" s="74"/>
      <c r="Y896" s="74"/>
      <c r="Z896" s="74"/>
      <c r="AA896" s="74"/>
      <c r="AB896" s="74"/>
      <c r="AC896" s="74"/>
      <c r="AD896" s="74"/>
      <c r="AE896" s="74"/>
    </row>
    <row r="897" spans="1:31">
      <c r="A897" s="74"/>
      <c r="B897" s="74"/>
      <c r="C897" s="74"/>
      <c r="D897" s="74"/>
      <c r="E897" s="74"/>
      <c r="F897" s="74"/>
      <c r="G897" s="74"/>
      <c r="H897" s="85"/>
      <c r="I897" s="74"/>
      <c r="J897" s="74"/>
      <c r="K897" s="74"/>
      <c r="L897" s="74"/>
      <c r="M897" s="74"/>
      <c r="N897" s="74"/>
      <c r="O897" s="74"/>
      <c r="P897" s="74"/>
      <c r="Q897" s="74"/>
      <c r="R897" s="74"/>
      <c r="S897" s="74"/>
      <c r="T897" s="74"/>
      <c r="U897" s="74"/>
      <c r="V897" s="74"/>
      <c r="W897" s="74"/>
      <c r="X897" s="74"/>
      <c r="Y897" s="74"/>
      <c r="Z897" s="74"/>
      <c r="AA897" s="74"/>
      <c r="AB897" s="74"/>
      <c r="AC897" s="74"/>
      <c r="AD897" s="74"/>
      <c r="AE897" s="74"/>
    </row>
    <row r="898" spans="1:31">
      <c r="A898" s="74"/>
      <c r="B898" s="74"/>
      <c r="C898" s="74"/>
      <c r="D898" s="74"/>
      <c r="E898" s="74"/>
      <c r="F898" s="74"/>
      <c r="G898" s="74"/>
      <c r="H898" s="85"/>
      <c r="I898" s="74"/>
      <c r="J898" s="74"/>
      <c r="K898" s="74"/>
      <c r="L898" s="74"/>
      <c r="M898" s="74"/>
      <c r="N898" s="74"/>
      <c r="O898" s="74"/>
      <c r="P898" s="74"/>
      <c r="Q898" s="74"/>
      <c r="R898" s="74"/>
      <c r="S898" s="74"/>
      <c r="T898" s="74"/>
      <c r="U898" s="74"/>
      <c r="V898" s="74"/>
      <c r="W898" s="74"/>
      <c r="X898" s="74"/>
      <c r="Y898" s="74"/>
      <c r="Z898" s="74"/>
      <c r="AA898" s="74"/>
      <c r="AB898" s="74"/>
      <c r="AC898" s="74"/>
      <c r="AD898" s="74"/>
      <c r="AE898" s="74"/>
    </row>
    <row r="899" spans="1:31">
      <c r="A899" s="74"/>
      <c r="B899" s="74"/>
      <c r="C899" s="74"/>
      <c r="D899" s="74"/>
      <c r="E899" s="74"/>
      <c r="F899" s="74"/>
      <c r="G899" s="74"/>
      <c r="H899" s="85"/>
      <c r="I899" s="74"/>
      <c r="J899" s="74"/>
      <c r="K899" s="74"/>
      <c r="L899" s="74"/>
      <c r="M899" s="74"/>
      <c r="N899" s="74"/>
      <c r="O899" s="74"/>
      <c r="P899" s="74"/>
      <c r="Q899" s="74"/>
      <c r="R899" s="74"/>
      <c r="S899" s="74"/>
      <c r="T899" s="74"/>
      <c r="U899" s="74"/>
      <c r="V899" s="74"/>
      <c r="W899" s="74"/>
      <c r="X899" s="74"/>
      <c r="Y899" s="74"/>
      <c r="Z899" s="74"/>
      <c r="AA899" s="74"/>
      <c r="AB899" s="74"/>
      <c r="AC899" s="74"/>
      <c r="AD899" s="74"/>
      <c r="AE899" s="74"/>
    </row>
    <row r="900" spans="1:31">
      <c r="A900" s="74"/>
      <c r="B900" s="74"/>
      <c r="C900" s="74"/>
      <c r="D900" s="74"/>
      <c r="E900" s="74"/>
      <c r="F900" s="74"/>
      <c r="G900" s="74"/>
      <c r="H900" s="85"/>
      <c r="I900" s="74"/>
      <c r="J900" s="74"/>
      <c r="K900" s="74"/>
      <c r="L900" s="74"/>
      <c r="M900" s="74"/>
      <c r="N900" s="74"/>
      <c r="O900" s="74"/>
      <c r="P900" s="74"/>
      <c r="Q900" s="74"/>
      <c r="R900" s="74"/>
      <c r="S900" s="74"/>
      <c r="T900" s="74"/>
      <c r="U900" s="74"/>
      <c r="V900" s="74"/>
      <c r="W900" s="74"/>
      <c r="X900" s="74"/>
      <c r="Y900" s="74"/>
      <c r="Z900" s="74"/>
      <c r="AA900" s="74"/>
      <c r="AB900" s="74"/>
      <c r="AC900" s="74"/>
      <c r="AD900" s="74"/>
      <c r="AE900" s="74"/>
    </row>
    <row r="901" spans="1:31">
      <c r="A901" s="74"/>
      <c r="B901" s="74"/>
      <c r="C901" s="74"/>
      <c r="D901" s="74"/>
      <c r="E901" s="74"/>
      <c r="F901" s="74"/>
      <c r="G901" s="74"/>
      <c r="H901" s="85"/>
      <c r="I901" s="74"/>
      <c r="J901" s="74"/>
      <c r="K901" s="74"/>
      <c r="L901" s="74"/>
      <c r="M901" s="74"/>
      <c r="N901" s="74"/>
      <c r="O901" s="74"/>
      <c r="P901" s="74"/>
      <c r="Q901" s="74"/>
      <c r="R901" s="74"/>
      <c r="S901" s="74"/>
      <c r="T901" s="74"/>
      <c r="U901" s="74"/>
      <c r="V901" s="74"/>
      <c r="W901" s="74"/>
      <c r="X901" s="74"/>
      <c r="Y901" s="74"/>
      <c r="Z901" s="74"/>
      <c r="AA901" s="74"/>
      <c r="AB901" s="74"/>
      <c r="AC901" s="74"/>
      <c r="AD901" s="74"/>
      <c r="AE901" s="74"/>
    </row>
    <row r="902" spans="1:31">
      <c r="A902" s="74"/>
      <c r="B902" s="74"/>
      <c r="C902" s="74"/>
      <c r="D902" s="74"/>
      <c r="E902" s="74"/>
      <c r="F902" s="74"/>
      <c r="G902" s="74"/>
      <c r="H902" s="85"/>
      <c r="I902" s="74"/>
      <c r="J902" s="74"/>
      <c r="K902" s="74"/>
      <c r="L902" s="74"/>
      <c r="M902" s="74"/>
      <c r="N902" s="74"/>
      <c r="O902" s="74"/>
      <c r="P902" s="74"/>
      <c r="Q902" s="74"/>
      <c r="R902" s="74"/>
      <c r="S902" s="74"/>
      <c r="T902" s="74"/>
      <c r="U902" s="74"/>
      <c r="V902" s="74"/>
      <c r="W902" s="74"/>
      <c r="X902" s="74"/>
      <c r="Y902" s="74"/>
      <c r="Z902" s="74"/>
      <c r="AA902" s="74"/>
      <c r="AB902" s="74"/>
      <c r="AC902" s="74"/>
      <c r="AD902" s="74"/>
      <c r="AE902" s="74"/>
    </row>
    <row r="903" spans="1:31">
      <c r="A903" s="74"/>
      <c r="B903" s="74"/>
      <c r="C903" s="74"/>
      <c r="D903" s="74"/>
      <c r="E903" s="74"/>
      <c r="F903" s="74"/>
      <c r="G903" s="74"/>
      <c r="H903" s="85"/>
      <c r="I903" s="74"/>
      <c r="J903" s="74"/>
      <c r="K903" s="74"/>
      <c r="L903" s="74"/>
      <c r="M903" s="74"/>
      <c r="N903" s="74"/>
      <c r="O903" s="74"/>
      <c r="P903" s="74"/>
      <c r="Q903" s="74"/>
      <c r="R903" s="74"/>
      <c r="S903" s="74"/>
      <c r="T903" s="74"/>
      <c r="U903" s="74"/>
      <c r="V903" s="74"/>
      <c r="W903" s="74"/>
      <c r="X903" s="74"/>
      <c r="Y903" s="74"/>
      <c r="Z903" s="74"/>
      <c r="AA903" s="74"/>
      <c r="AB903" s="74"/>
      <c r="AC903" s="74"/>
      <c r="AD903" s="74"/>
      <c r="AE903" s="74"/>
    </row>
    <row r="904" spans="1:31">
      <c r="A904" s="74"/>
      <c r="B904" s="74"/>
      <c r="C904" s="74"/>
      <c r="D904" s="74"/>
      <c r="E904" s="74"/>
      <c r="F904" s="74"/>
      <c r="G904" s="74"/>
      <c r="H904" s="85"/>
      <c r="I904" s="74"/>
      <c r="J904" s="74"/>
      <c r="K904" s="74"/>
      <c r="L904" s="74"/>
      <c r="M904" s="74"/>
      <c r="N904" s="74"/>
      <c r="O904" s="74"/>
      <c r="P904" s="74"/>
      <c r="Q904" s="74"/>
      <c r="R904" s="74"/>
      <c r="S904" s="74"/>
      <c r="T904" s="74"/>
      <c r="U904" s="74"/>
      <c r="V904" s="74"/>
      <c r="W904" s="74"/>
      <c r="X904" s="74"/>
      <c r="Y904" s="74"/>
      <c r="Z904" s="74"/>
      <c r="AA904" s="74"/>
      <c r="AB904" s="74"/>
      <c r="AC904" s="74"/>
      <c r="AD904" s="74"/>
      <c r="AE904" s="74"/>
    </row>
    <row r="905" spans="1:31">
      <c r="A905" s="74"/>
      <c r="B905" s="74"/>
      <c r="C905" s="74"/>
      <c r="D905" s="74"/>
      <c r="E905" s="74"/>
      <c r="F905" s="74"/>
      <c r="G905" s="74"/>
      <c r="H905" s="85"/>
      <c r="I905" s="74"/>
      <c r="J905" s="74"/>
      <c r="K905" s="74"/>
      <c r="L905" s="74"/>
      <c r="M905" s="74"/>
      <c r="N905" s="74"/>
      <c r="O905" s="74"/>
      <c r="P905" s="74"/>
      <c r="Q905" s="74"/>
      <c r="R905" s="74"/>
      <c r="S905" s="74"/>
      <c r="T905" s="74"/>
      <c r="U905" s="74"/>
      <c r="V905" s="74"/>
      <c r="W905" s="74"/>
      <c r="X905" s="74"/>
      <c r="Y905" s="74"/>
      <c r="Z905" s="74"/>
      <c r="AA905" s="74"/>
      <c r="AB905" s="74"/>
      <c r="AC905" s="74"/>
      <c r="AD905" s="74"/>
      <c r="AE905" s="74"/>
    </row>
    <row r="906" spans="1:31">
      <c r="A906" s="74"/>
      <c r="B906" s="74"/>
      <c r="C906" s="74"/>
      <c r="D906" s="74"/>
      <c r="E906" s="74"/>
      <c r="F906" s="74"/>
      <c r="G906" s="74"/>
      <c r="H906" s="85"/>
      <c r="I906" s="74"/>
      <c r="J906" s="74"/>
      <c r="K906" s="74"/>
      <c r="L906" s="74"/>
      <c r="M906" s="74"/>
      <c r="N906" s="74"/>
      <c r="O906" s="74"/>
      <c r="P906" s="74"/>
      <c r="Q906" s="74"/>
      <c r="R906" s="74"/>
      <c r="S906" s="74"/>
      <c r="T906" s="74"/>
      <c r="U906" s="74"/>
      <c r="V906" s="74"/>
      <c r="W906" s="74"/>
      <c r="X906" s="74"/>
      <c r="Y906" s="74"/>
      <c r="Z906" s="74"/>
      <c r="AA906" s="74"/>
      <c r="AB906" s="74"/>
      <c r="AC906" s="74"/>
      <c r="AD906" s="74"/>
      <c r="AE906" s="74"/>
    </row>
    <row r="907" spans="1:31">
      <c r="A907" s="74"/>
      <c r="B907" s="74"/>
      <c r="C907" s="74"/>
      <c r="D907" s="74"/>
      <c r="E907" s="74"/>
      <c r="F907" s="74"/>
      <c r="G907" s="74"/>
      <c r="H907" s="85"/>
      <c r="I907" s="74"/>
      <c r="J907" s="74"/>
      <c r="K907" s="74"/>
      <c r="L907" s="74"/>
      <c r="M907" s="74"/>
      <c r="N907" s="74"/>
      <c r="O907" s="74"/>
      <c r="P907" s="74"/>
      <c r="Q907" s="74"/>
      <c r="R907" s="74"/>
      <c r="S907" s="74"/>
      <c r="T907" s="74"/>
      <c r="U907" s="74"/>
      <c r="V907" s="74"/>
      <c r="W907" s="74"/>
      <c r="X907" s="74"/>
      <c r="Y907" s="74"/>
      <c r="Z907" s="74"/>
      <c r="AA907" s="74"/>
      <c r="AB907" s="74"/>
      <c r="AC907" s="74"/>
      <c r="AD907" s="74"/>
      <c r="AE907" s="74"/>
    </row>
    <row r="908" spans="1:31">
      <c r="A908" s="74"/>
      <c r="B908" s="74"/>
      <c r="C908" s="74"/>
      <c r="D908" s="74"/>
      <c r="E908" s="74"/>
      <c r="F908" s="74"/>
      <c r="G908" s="74"/>
      <c r="H908" s="85"/>
      <c r="I908" s="74"/>
      <c r="J908" s="74"/>
      <c r="K908" s="74"/>
      <c r="L908" s="74"/>
      <c r="M908" s="74"/>
      <c r="N908" s="74"/>
      <c r="O908" s="74"/>
      <c r="P908" s="74"/>
      <c r="Q908" s="74"/>
      <c r="R908" s="74"/>
      <c r="S908" s="74"/>
      <c r="T908" s="74"/>
      <c r="U908" s="74"/>
      <c r="V908" s="74"/>
      <c r="W908" s="74"/>
      <c r="X908" s="74"/>
      <c r="Y908" s="74"/>
      <c r="Z908" s="74"/>
      <c r="AA908" s="74"/>
      <c r="AB908" s="74"/>
      <c r="AC908" s="74"/>
      <c r="AD908" s="74"/>
      <c r="AE908" s="74"/>
    </row>
    <row r="909" spans="1:31">
      <c r="A909" s="74"/>
      <c r="B909" s="74"/>
      <c r="C909" s="74"/>
      <c r="D909" s="74"/>
      <c r="E909" s="74"/>
      <c r="F909" s="74"/>
      <c r="G909" s="74"/>
      <c r="H909" s="85"/>
      <c r="I909" s="74"/>
      <c r="J909" s="74"/>
      <c r="K909" s="74"/>
      <c r="L909" s="74"/>
      <c r="M909" s="74"/>
      <c r="N909" s="74"/>
      <c r="O909" s="74"/>
      <c r="P909" s="74"/>
      <c r="Q909" s="74"/>
      <c r="R909" s="74"/>
      <c r="S909" s="74"/>
      <c r="T909" s="74"/>
      <c r="U909" s="74"/>
      <c r="V909" s="74"/>
      <c r="W909" s="74"/>
      <c r="X909" s="74"/>
      <c r="Y909" s="74"/>
      <c r="Z909" s="74"/>
      <c r="AA909" s="74"/>
      <c r="AB909" s="74"/>
      <c r="AC909" s="74"/>
      <c r="AD909" s="74"/>
      <c r="AE909" s="74"/>
    </row>
    <row r="910" spans="1:31">
      <c r="A910" s="74"/>
      <c r="B910" s="74"/>
      <c r="C910" s="74"/>
      <c r="D910" s="74"/>
      <c r="E910" s="74"/>
      <c r="F910" s="74"/>
      <c r="G910" s="74"/>
      <c r="H910" s="85"/>
      <c r="I910" s="74"/>
      <c r="J910" s="74"/>
      <c r="K910" s="74"/>
      <c r="L910" s="74"/>
      <c r="M910" s="74"/>
      <c r="N910" s="74"/>
      <c r="O910" s="74"/>
      <c r="P910" s="74"/>
      <c r="Q910" s="74"/>
      <c r="R910" s="74"/>
      <c r="S910" s="74"/>
      <c r="T910" s="74"/>
      <c r="U910" s="74"/>
      <c r="V910" s="74"/>
      <c r="W910" s="74"/>
      <c r="X910" s="74"/>
      <c r="Y910" s="74"/>
      <c r="Z910" s="74"/>
      <c r="AA910" s="74"/>
      <c r="AB910" s="74"/>
      <c r="AC910" s="74"/>
      <c r="AD910" s="74"/>
      <c r="AE910" s="74"/>
    </row>
    <row r="911" spans="1:31">
      <c r="A911" s="74"/>
      <c r="B911" s="74"/>
      <c r="C911" s="74"/>
      <c r="D911" s="74"/>
      <c r="E911" s="74"/>
      <c r="F911" s="74"/>
      <c r="G911" s="74"/>
      <c r="H911" s="85"/>
      <c r="I911" s="74"/>
      <c r="J911" s="74"/>
      <c r="K911" s="74"/>
      <c r="L911" s="74"/>
      <c r="M911" s="74"/>
      <c r="N911" s="74"/>
      <c r="O911" s="74"/>
      <c r="P911" s="74"/>
      <c r="Q911" s="74"/>
      <c r="R911" s="74"/>
      <c r="S911" s="74"/>
      <c r="T911" s="74"/>
      <c r="U911" s="74"/>
      <c r="V911" s="74"/>
      <c r="W911" s="74"/>
      <c r="X911" s="74"/>
      <c r="Y911" s="74"/>
      <c r="Z911" s="74"/>
      <c r="AA911" s="74"/>
      <c r="AB911" s="74"/>
      <c r="AC911" s="74"/>
      <c r="AD911" s="74"/>
      <c r="AE911" s="74"/>
    </row>
    <row r="912" spans="1:31">
      <c r="A912" s="74"/>
      <c r="B912" s="74"/>
      <c r="C912" s="74"/>
      <c r="D912" s="74"/>
      <c r="E912" s="74"/>
      <c r="F912" s="74"/>
      <c r="G912" s="74"/>
      <c r="H912" s="85"/>
      <c r="I912" s="74"/>
      <c r="J912" s="74"/>
      <c r="K912" s="74"/>
      <c r="L912" s="74"/>
      <c r="M912" s="74"/>
      <c r="N912" s="74"/>
      <c r="O912" s="74"/>
      <c r="P912" s="74"/>
      <c r="Q912" s="74"/>
      <c r="R912" s="74"/>
      <c r="S912" s="74"/>
      <c r="T912" s="74"/>
      <c r="U912" s="74"/>
      <c r="V912" s="74"/>
      <c r="W912" s="74"/>
      <c r="X912" s="74"/>
      <c r="Y912" s="74"/>
      <c r="Z912" s="74"/>
      <c r="AA912" s="74"/>
      <c r="AB912" s="74"/>
      <c r="AC912" s="74"/>
      <c r="AD912" s="74"/>
      <c r="AE912" s="74"/>
    </row>
    <row r="913" spans="1:31">
      <c r="A913" s="74"/>
      <c r="B913" s="74"/>
      <c r="C913" s="74"/>
      <c r="D913" s="74"/>
      <c r="E913" s="74"/>
      <c r="F913" s="74"/>
      <c r="G913" s="74"/>
      <c r="H913" s="85"/>
      <c r="I913" s="74"/>
      <c r="J913" s="74"/>
      <c r="K913" s="74"/>
      <c r="L913" s="74"/>
      <c r="M913" s="74"/>
      <c r="N913" s="74"/>
      <c r="O913" s="74"/>
      <c r="P913" s="74"/>
      <c r="Q913" s="74"/>
      <c r="R913" s="74"/>
      <c r="S913" s="74"/>
      <c r="T913" s="74"/>
      <c r="U913" s="74"/>
      <c r="V913" s="74"/>
      <c r="W913" s="74"/>
      <c r="X913" s="74"/>
      <c r="Y913" s="74"/>
      <c r="Z913" s="74"/>
      <c r="AA913" s="74"/>
      <c r="AB913" s="74"/>
      <c r="AC913" s="74"/>
      <c r="AD913" s="74"/>
      <c r="AE913" s="74"/>
    </row>
    <row r="914" spans="1:31">
      <c r="A914" s="74"/>
      <c r="B914" s="74"/>
      <c r="C914" s="74"/>
      <c r="D914" s="74"/>
      <c r="E914" s="74"/>
      <c r="F914" s="74"/>
      <c r="G914" s="74"/>
      <c r="H914" s="85"/>
      <c r="I914" s="74"/>
      <c r="J914" s="74"/>
      <c r="K914" s="74"/>
      <c r="L914" s="74"/>
      <c r="M914" s="74"/>
      <c r="N914" s="74"/>
      <c r="O914" s="74"/>
      <c r="P914" s="74"/>
      <c r="Q914" s="74"/>
      <c r="R914" s="74"/>
      <c r="S914" s="74"/>
      <c r="T914" s="74"/>
      <c r="U914" s="74"/>
      <c r="V914" s="74"/>
      <c r="W914" s="74"/>
      <c r="X914" s="74"/>
      <c r="Y914" s="74"/>
      <c r="Z914" s="74"/>
      <c r="AA914" s="74"/>
      <c r="AB914" s="74"/>
      <c r="AC914" s="74"/>
      <c r="AD914" s="74"/>
      <c r="AE914" s="74"/>
    </row>
    <row r="915" spans="1:31">
      <c r="A915" s="74"/>
      <c r="B915" s="74"/>
      <c r="C915" s="74"/>
      <c r="D915" s="74"/>
      <c r="E915" s="74"/>
      <c r="F915" s="74"/>
      <c r="G915" s="74"/>
      <c r="H915" s="85"/>
      <c r="I915" s="74"/>
      <c r="J915" s="74"/>
      <c r="K915" s="74"/>
      <c r="L915" s="74"/>
      <c r="M915" s="74"/>
      <c r="N915" s="74"/>
      <c r="O915" s="74"/>
      <c r="P915" s="74"/>
      <c r="Q915" s="74"/>
      <c r="R915" s="74"/>
      <c r="S915" s="74"/>
      <c r="T915" s="74"/>
      <c r="U915" s="74"/>
      <c r="V915" s="74"/>
      <c r="W915" s="74"/>
      <c r="X915" s="74"/>
      <c r="Y915" s="74"/>
      <c r="Z915" s="74"/>
      <c r="AA915" s="74"/>
      <c r="AB915" s="74"/>
      <c r="AC915" s="74"/>
      <c r="AD915" s="74"/>
      <c r="AE915" s="74"/>
    </row>
    <row r="916" spans="1:31">
      <c r="A916" s="74"/>
      <c r="B916" s="74"/>
      <c r="C916" s="74"/>
      <c r="D916" s="74"/>
      <c r="E916" s="74"/>
      <c r="F916" s="74"/>
      <c r="G916" s="74"/>
      <c r="H916" s="85"/>
      <c r="I916" s="74"/>
      <c r="J916" s="74"/>
      <c r="K916" s="74"/>
      <c r="L916" s="74"/>
      <c r="M916" s="74"/>
      <c r="N916" s="74"/>
      <c r="O916" s="74"/>
      <c r="P916" s="74"/>
      <c r="Q916" s="74"/>
      <c r="R916" s="74"/>
      <c r="S916" s="74"/>
      <c r="T916" s="74"/>
      <c r="U916" s="74"/>
      <c r="V916" s="74"/>
      <c r="W916" s="74"/>
      <c r="X916" s="74"/>
      <c r="Y916" s="74"/>
      <c r="Z916" s="74"/>
      <c r="AA916" s="74"/>
      <c r="AB916" s="74"/>
      <c r="AC916" s="74"/>
      <c r="AD916" s="74"/>
      <c r="AE916" s="74"/>
    </row>
    <row r="917" spans="1:31">
      <c r="A917" s="74"/>
      <c r="B917" s="74"/>
      <c r="C917" s="74"/>
      <c r="D917" s="74"/>
      <c r="E917" s="74"/>
      <c r="F917" s="74"/>
      <c r="G917" s="74"/>
      <c r="H917" s="85"/>
      <c r="I917" s="74"/>
      <c r="J917" s="74"/>
      <c r="K917" s="74"/>
      <c r="L917" s="74"/>
      <c r="M917" s="74"/>
      <c r="N917" s="74"/>
      <c r="O917" s="74"/>
      <c r="P917" s="74"/>
      <c r="Q917" s="74"/>
      <c r="R917" s="74"/>
      <c r="S917" s="74"/>
      <c r="T917" s="74"/>
      <c r="U917" s="74"/>
      <c r="V917" s="74"/>
      <c r="W917" s="74"/>
      <c r="X917" s="74"/>
      <c r="Y917" s="74"/>
      <c r="Z917" s="74"/>
      <c r="AA917" s="74"/>
      <c r="AB917" s="74"/>
      <c r="AC917" s="74"/>
      <c r="AD917" s="74"/>
      <c r="AE917" s="74"/>
    </row>
    <row r="918" spans="1:31">
      <c r="A918" s="74"/>
      <c r="B918" s="74"/>
      <c r="C918" s="74"/>
      <c r="D918" s="74"/>
      <c r="E918" s="74"/>
      <c r="F918" s="74"/>
      <c r="G918" s="74"/>
      <c r="H918" s="85"/>
      <c r="I918" s="74"/>
      <c r="J918" s="74"/>
      <c r="K918" s="74"/>
      <c r="L918" s="74"/>
      <c r="M918" s="74"/>
      <c r="N918" s="74"/>
      <c r="O918" s="74"/>
      <c r="P918" s="74"/>
      <c r="Q918" s="74"/>
      <c r="R918" s="74"/>
      <c r="S918" s="74"/>
      <c r="T918" s="74"/>
      <c r="U918" s="74"/>
      <c r="V918" s="74"/>
      <c r="W918" s="74"/>
      <c r="X918" s="74"/>
      <c r="Y918" s="74"/>
      <c r="Z918" s="74"/>
      <c r="AA918" s="74"/>
      <c r="AB918" s="74"/>
      <c r="AC918" s="74"/>
      <c r="AD918" s="74"/>
      <c r="AE918" s="74"/>
    </row>
    <row r="919" spans="1:31">
      <c r="A919" s="74"/>
      <c r="B919" s="74"/>
      <c r="C919" s="74"/>
      <c r="D919" s="74"/>
      <c r="E919" s="74"/>
      <c r="F919" s="74"/>
      <c r="G919" s="74"/>
      <c r="H919" s="85"/>
      <c r="I919" s="74"/>
      <c r="J919" s="74"/>
      <c r="K919" s="74"/>
      <c r="L919" s="74"/>
      <c r="M919" s="74"/>
      <c r="N919" s="74"/>
      <c r="O919" s="74"/>
      <c r="P919" s="74"/>
      <c r="Q919" s="74"/>
      <c r="R919" s="74"/>
      <c r="S919" s="74"/>
      <c r="T919" s="74"/>
      <c r="U919" s="74"/>
      <c r="V919" s="74"/>
      <c r="W919" s="74"/>
      <c r="X919" s="74"/>
      <c r="Y919" s="74"/>
      <c r="Z919" s="74"/>
      <c r="AA919" s="74"/>
      <c r="AB919" s="74"/>
      <c r="AC919" s="74"/>
      <c r="AD919" s="74"/>
      <c r="AE919" s="74"/>
    </row>
    <row r="920" spans="1:31">
      <c r="A920" s="74"/>
      <c r="B920" s="74"/>
      <c r="C920" s="74"/>
      <c r="D920" s="74"/>
      <c r="E920" s="74"/>
      <c r="F920" s="74"/>
      <c r="G920" s="74"/>
      <c r="H920" s="85"/>
      <c r="I920" s="74"/>
      <c r="J920" s="74"/>
      <c r="K920" s="74"/>
      <c r="L920" s="74"/>
      <c r="M920" s="74"/>
      <c r="N920" s="74"/>
      <c r="O920" s="74"/>
      <c r="P920" s="74"/>
      <c r="Q920" s="74"/>
      <c r="R920" s="74"/>
      <c r="S920" s="74"/>
      <c r="T920" s="74"/>
      <c r="U920" s="74"/>
      <c r="V920" s="74"/>
      <c r="W920" s="74"/>
      <c r="X920" s="74"/>
      <c r="Y920" s="74"/>
      <c r="Z920" s="74"/>
      <c r="AA920" s="74"/>
      <c r="AB920" s="74"/>
      <c r="AC920" s="74"/>
      <c r="AD920" s="74"/>
      <c r="AE920" s="74"/>
    </row>
    <row r="921" spans="1:31">
      <c r="A921" s="74"/>
      <c r="B921" s="74"/>
      <c r="C921" s="74"/>
      <c r="D921" s="74"/>
      <c r="E921" s="74"/>
      <c r="F921" s="74"/>
      <c r="G921" s="74"/>
      <c r="H921" s="85"/>
      <c r="I921" s="74"/>
      <c r="J921" s="74"/>
      <c r="K921" s="74"/>
      <c r="L921" s="74"/>
      <c r="M921" s="74"/>
      <c r="N921" s="74"/>
      <c r="O921" s="74"/>
      <c r="P921" s="74"/>
      <c r="Q921" s="74"/>
      <c r="R921" s="74"/>
      <c r="S921" s="74"/>
      <c r="T921" s="74"/>
      <c r="U921" s="74"/>
      <c r="V921" s="74"/>
      <c r="W921" s="74"/>
      <c r="X921" s="74"/>
      <c r="Y921" s="74"/>
      <c r="Z921" s="74"/>
      <c r="AA921" s="74"/>
      <c r="AB921" s="74"/>
      <c r="AC921" s="74"/>
      <c r="AD921" s="74"/>
      <c r="AE921" s="74"/>
    </row>
    <row r="922" spans="1:31">
      <c r="A922" s="74"/>
      <c r="B922" s="74"/>
      <c r="C922" s="74"/>
      <c r="D922" s="74"/>
      <c r="E922" s="74"/>
      <c r="F922" s="74"/>
      <c r="G922" s="74"/>
      <c r="H922" s="85"/>
      <c r="I922" s="74"/>
      <c r="J922" s="74"/>
      <c r="K922" s="74"/>
      <c r="L922" s="74"/>
      <c r="M922" s="74"/>
      <c r="N922" s="74"/>
      <c r="O922" s="74"/>
      <c r="P922" s="74"/>
      <c r="Q922" s="74"/>
      <c r="R922" s="74"/>
      <c r="S922" s="74"/>
      <c r="T922" s="74"/>
      <c r="U922" s="74"/>
      <c r="V922" s="74"/>
      <c r="W922" s="74"/>
      <c r="X922" s="74"/>
      <c r="Y922" s="74"/>
      <c r="Z922" s="74"/>
      <c r="AA922" s="74"/>
      <c r="AB922" s="74"/>
      <c r="AC922" s="74"/>
      <c r="AD922" s="74"/>
      <c r="AE922" s="74"/>
    </row>
    <row r="923" spans="1:31">
      <c r="A923" s="74"/>
      <c r="B923" s="74"/>
      <c r="C923" s="74"/>
      <c r="D923" s="74"/>
      <c r="E923" s="74"/>
      <c r="F923" s="74"/>
      <c r="G923" s="74"/>
      <c r="H923" s="85"/>
      <c r="I923" s="74"/>
      <c r="J923" s="74"/>
      <c r="K923" s="74"/>
      <c r="L923" s="74"/>
      <c r="M923" s="74"/>
      <c r="N923" s="74"/>
      <c r="O923" s="74"/>
      <c r="P923" s="74"/>
      <c r="Q923" s="74"/>
      <c r="R923" s="74"/>
      <c r="S923" s="74"/>
      <c r="T923" s="74"/>
      <c r="U923" s="74"/>
      <c r="V923" s="74"/>
      <c r="W923" s="74"/>
      <c r="X923" s="74"/>
      <c r="Y923" s="74"/>
      <c r="Z923" s="74"/>
      <c r="AA923" s="74"/>
      <c r="AB923" s="74"/>
      <c r="AC923" s="74"/>
      <c r="AD923" s="74"/>
      <c r="AE923" s="74"/>
    </row>
    <row r="924" spans="1:31">
      <c r="A924" s="74"/>
      <c r="B924" s="74"/>
      <c r="C924" s="74"/>
      <c r="D924" s="74"/>
      <c r="E924" s="74"/>
      <c r="F924" s="74"/>
      <c r="G924" s="74"/>
      <c r="H924" s="85"/>
      <c r="I924" s="74"/>
      <c r="J924" s="74"/>
      <c r="K924" s="74"/>
      <c r="L924" s="74"/>
      <c r="M924" s="74"/>
      <c r="N924" s="74"/>
      <c r="O924" s="74"/>
      <c r="P924" s="74"/>
      <c r="Q924" s="74"/>
      <c r="R924" s="74"/>
      <c r="S924" s="74"/>
      <c r="T924" s="74"/>
      <c r="U924" s="74"/>
      <c r="V924" s="74"/>
      <c r="W924" s="74"/>
      <c r="X924" s="74"/>
      <c r="Y924" s="74"/>
      <c r="Z924" s="74"/>
      <c r="AA924" s="74"/>
      <c r="AB924" s="74"/>
      <c r="AC924" s="74"/>
      <c r="AD924" s="74"/>
      <c r="AE924" s="74"/>
    </row>
    <row r="925" spans="1:31">
      <c r="A925" s="74"/>
      <c r="B925" s="74"/>
      <c r="C925" s="74"/>
      <c r="D925" s="74"/>
      <c r="E925" s="74"/>
      <c r="F925" s="74"/>
      <c r="G925" s="74"/>
      <c r="H925" s="85"/>
      <c r="I925" s="74"/>
      <c r="J925" s="74"/>
      <c r="K925" s="74"/>
      <c r="L925" s="74"/>
      <c r="M925" s="74"/>
      <c r="N925" s="74"/>
      <c r="O925" s="74"/>
      <c r="P925" s="74"/>
      <c r="Q925" s="74"/>
      <c r="R925" s="74"/>
      <c r="S925" s="74"/>
      <c r="T925" s="74"/>
      <c r="U925" s="74"/>
      <c r="V925" s="74"/>
      <c r="W925" s="74"/>
      <c r="X925" s="74"/>
      <c r="Y925" s="74"/>
      <c r="Z925" s="74"/>
      <c r="AA925" s="74"/>
      <c r="AB925" s="74"/>
      <c r="AC925" s="74"/>
      <c r="AD925" s="74"/>
      <c r="AE925" s="74"/>
    </row>
    <row r="926" spans="1:31">
      <c r="A926" s="74"/>
      <c r="B926" s="74"/>
      <c r="C926" s="74"/>
      <c r="D926" s="74"/>
      <c r="E926" s="74"/>
      <c r="F926" s="74"/>
      <c r="G926" s="74"/>
      <c r="H926" s="85"/>
      <c r="I926" s="74"/>
      <c r="J926" s="74"/>
      <c r="K926" s="74"/>
      <c r="L926" s="74"/>
      <c r="M926" s="74"/>
      <c r="N926" s="74"/>
      <c r="O926" s="74"/>
      <c r="P926" s="74"/>
      <c r="Q926" s="74"/>
      <c r="R926" s="74"/>
      <c r="S926" s="74"/>
      <c r="T926" s="74"/>
      <c r="U926" s="74"/>
      <c r="V926" s="74"/>
      <c r="W926" s="74"/>
      <c r="X926" s="74"/>
      <c r="Y926" s="74"/>
      <c r="Z926" s="74"/>
      <c r="AA926" s="74"/>
      <c r="AB926" s="74"/>
      <c r="AC926" s="74"/>
      <c r="AD926" s="74"/>
      <c r="AE926" s="74"/>
    </row>
    <row r="927" spans="1:31">
      <c r="A927" s="74"/>
      <c r="B927" s="74"/>
      <c r="C927" s="74"/>
      <c r="D927" s="74"/>
      <c r="E927" s="74"/>
      <c r="F927" s="74"/>
      <c r="G927" s="74"/>
      <c r="H927" s="85"/>
      <c r="I927" s="74"/>
      <c r="J927" s="74"/>
      <c r="K927" s="74"/>
      <c r="L927" s="74"/>
      <c r="M927" s="74"/>
      <c r="N927" s="74"/>
      <c r="O927" s="74"/>
      <c r="P927" s="74"/>
      <c r="Q927" s="74"/>
      <c r="R927" s="74"/>
      <c r="S927" s="74"/>
      <c r="T927" s="74"/>
      <c r="U927" s="74"/>
      <c r="V927" s="74"/>
      <c r="W927" s="74"/>
      <c r="X927" s="74"/>
      <c r="Y927" s="74"/>
      <c r="Z927" s="74"/>
      <c r="AA927" s="74"/>
      <c r="AB927" s="74"/>
      <c r="AC927" s="74"/>
      <c r="AD927" s="74"/>
      <c r="AE927" s="74"/>
    </row>
    <row r="928" spans="1:31">
      <c r="A928" s="74"/>
      <c r="B928" s="74"/>
      <c r="C928" s="74"/>
      <c r="D928" s="74"/>
      <c r="E928" s="74"/>
      <c r="F928" s="74"/>
      <c r="G928" s="74"/>
      <c r="H928" s="85"/>
      <c r="I928" s="74"/>
      <c r="J928" s="74"/>
      <c r="K928" s="74"/>
      <c r="L928" s="74"/>
      <c r="M928" s="74"/>
      <c r="N928" s="74"/>
      <c r="O928" s="74"/>
      <c r="P928" s="74"/>
      <c r="Q928" s="74"/>
      <c r="R928" s="74"/>
      <c r="S928" s="74"/>
      <c r="T928" s="74"/>
      <c r="U928" s="74"/>
      <c r="V928" s="74"/>
      <c r="W928" s="74"/>
      <c r="X928" s="74"/>
      <c r="Y928" s="74"/>
      <c r="Z928" s="74"/>
      <c r="AA928" s="74"/>
      <c r="AB928" s="74"/>
      <c r="AC928" s="74"/>
      <c r="AD928" s="74"/>
      <c r="AE928" s="74"/>
    </row>
    <row r="929" spans="1:31">
      <c r="A929" s="74"/>
      <c r="B929" s="74"/>
      <c r="C929" s="74"/>
      <c r="D929" s="74"/>
      <c r="E929" s="74"/>
      <c r="F929" s="74"/>
      <c r="G929" s="74"/>
      <c r="H929" s="85"/>
      <c r="I929" s="74"/>
      <c r="J929" s="74"/>
      <c r="K929" s="74"/>
      <c r="L929" s="74"/>
      <c r="M929" s="74"/>
      <c r="N929" s="74"/>
      <c r="O929" s="74"/>
      <c r="P929" s="74"/>
      <c r="Q929" s="74"/>
      <c r="R929" s="74"/>
      <c r="S929" s="74"/>
      <c r="T929" s="74"/>
      <c r="U929" s="74"/>
      <c r="V929" s="74"/>
      <c r="W929" s="74"/>
      <c r="X929" s="74"/>
      <c r="Y929" s="74"/>
      <c r="Z929" s="74"/>
      <c r="AA929" s="74"/>
      <c r="AB929" s="74"/>
      <c r="AC929" s="74"/>
      <c r="AD929" s="74"/>
      <c r="AE929" s="74"/>
    </row>
    <row r="930" spans="1:31">
      <c r="A930" s="74"/>
      <c r="B930" s="74"/>
      <c r="C930" s="74"/>
      <c r="D930" s="74"/>
      <c r="E930" s="74"/>
      <c r="F930" s="74"/>
      <c r="G930" s="74"/>
      <c r="H930" s="85"/>
      <c r="I930" s="74"/>
      <c r="J930" s="74"/>
      <c r="K930" s="74"/>
      <c r="L930" s="74"/>
      <c r="M930" s="74"/>
      <c r="N930" s="74"/>
      <c r="O930" s="74"/>
      <c r="P930" s="74"/>
      <c r="Q930" s="74"/>
      <c r="R930" s="74"/>
      <c r="S930" s="74"/>
      <c r="T930" s="74"/>
      <c r="U930" s="74"/>
      <c r="V930" s="74"/>
      <c r="W930" s="74"/>
      <c r="X930" s="74"/>
      <c r="Y930" s="74"/>
      <c r="Z930" s="74"/>
      <c r="AA930" s="74"/>
      <c r="AB930" s="74"/>
      <c r="AC930" s="74"/>
      <c r="AD930" s="74"/>
      <c r="AE930" s="74"/>
    </row>
    <row r="931" spans="1:31">
      <c r="A931" s="74"/>
      <c r="B931" s="74"/>
      <c r="C931" s="74"/>
      <c r="D931" s="74"/>
      <c r="E931" s="74"/>
      <c r="F931" s="74"/>
      <c r="G931" s="74"/>
      <c r="H931" s="85"/>
      <c r="I931" s="74"/>
      <c r="J931" s="74"/>
      <c r="K931" s="74"/>
      <c r="L931" s="74"/>
      <c r="M931" s="74"/>
      <c r="N931" s="74"/>
      <c r="O931" s="74"/>
      <c r="P931" s="74"/>
      <c r="Q931" s="74"/>
      <c r="R931" s="74"/>
      <c r="S931" s="74"/>
      <c r="T931" s="74"/>
      <c r="U931" s="74"/>
      <c r="V931" s="74"/>
      <c r="W931" s="74"/>
      <c r="X931" s="74"/>
      <c r="Y931" s="74"/>
      <c r="Z931" s="74"/>
      <c r="AA931" s="74"/>
      <c r="AB931" s="74"/>
      <c r="AC931" s="74"/>
      <c r="AD931" s="74"/>
      <c r="AE931" s="74"/>
    </row>
    <row r="932" spans="1:31">
      <c r="A932" s="74"/>
      <c r="B932" s="74"/>
      <c r="C932" s="74"/>
      <c r="D932" s="74"/>
      <c r="E932" s="74"/>
      <c r="F932" s="74"/>
      <c r="G932" s="74"/>
      <c r="H932" s="85"/>
      <c r="I932" s="74"/>
      <c r="J932" s="74"/>
      <c r="K932" s="74"/>
      <c r="L932" s="74"/>
      <c r="M932" s="74"/>
      <c r="N932" s="74"/>
      <c r="O932" s="74"/>
      <c r="P932" s="74"/>
      <c r="Q932" s="74"/>
      <c r="R932" s="74"/>
      <c r="S932" s="74"/>
      <c r="T932" s="74"/>
      <c r="U932" s="74"/>
      <c r="V932" s="74"/>
      <c r="W932" s="74"/>
      <c r="X932" s="74"/>
      <c r="Y932" s="74"/>
      <c r="Z932" s="74"/>
      <c r="AA932" s="74"/>
      <c r="AB932" s="74"/>
      <c r="AC932" s="74"/>
      <c r="AD932" s="74"/>
      <c r="AE932" s="74"/>
    </row>
    <row r="933" spans="1:31">
      <c r="A933" s="74"/>
      <c r="B933" s="74"/>
      <c r="C933" s="74"/>
      <c r="D933" s="74"/>
      <c r="E933" s="74"/>
      <c r="F933" s="74"/>
      <c r="G933" s="74"/>
      <c r="H933" s="85"/>
      <c r="I933" s="74"/>
      <c r="J933" s="74"/>
      <c r="K933" s="74"/>
      <c r="L933" s="74"/>
      <c r="M933" s="74"/>
      <c r="N933" s="74"/>
      <c r="O933" s="74"/>
      <c r="P933" s="74"/>
      <c r="Q933" s="74"/>
      <c r="R933" s="74"/>
      <c r="S933" s="74"/>
      <c r="T933" s="74"/>
      <c r="U933" s="74"/>
      <c r="V933" s="74"/>
      <c r="W933" s="74"/>
      <c r="X933" s="74"/>
      <c r="Y933" s="74"/>
      <c r="Z933" s="74"/>
      <c r="AA933" s="74"/>
      <c r="AB933" s="74"/>
      <c r="AC933" s="74"/>
      <c r="AD933" s="74"/>
      <c r="AE933" s="74"/>
    </row>
    <row r="934" spans="1:31">
      <c r="A934" s="74"/>
      <c r="B934" s="74"/>
      <c r="C934" s="74"/>
      <c r="D934" s="74"/>
      <c r="E934" s="74"/>
      <c r="F934" s="74"/>
      <c r="G934" s="74"/>
      <c r="H934" s="85"/>
      <c r="I934" s="74"/>
      <c r="J934" s="74"/>
      <c r="K934" s="74"/>
      <c r="L934" s="74"/>
      <c r="M934" s="74"/>
      <c r="N934" s="74"/>
      <c r="O934" s="74"/>
      <c r="P934" s="74"/>
      <c r="Q934" s="74"/>
      <c r="R934" s="74"/>
      <c r="S934" s="74"/>
      <c r="T934" s="74"/>
      <c r="U934" s="74"/>
      <c r="V934" s="74"/>
      <c r="W934" s="74"/>
      <c r="X934" s="74"/>
      <c r="Y934" s="74"/>
      <c r="Z934" s="74"/>
      <c r="AA934" s="74"/>
      <c r="AB934" s="74"/>
      <c r="AC934" s="74"/>
      <c r="AD934" s="74"/>
      <c r="AE934" s="74"/>
    </row>
    <row r="935" spans="1:31">
      <c r="A935" s="74"/>
      <c r="B935" s="74"/>
      <c r="C935" s="74"/>
      <c r="D935" s="74"/>
      <c r="E935" s="74"/>
      <c r="F935" s="74"/>
      <c r="G935" s="74"/>
      <c r="H935" s="85"/>
      <c r="I935" s="74"/>
      <c r="J935" s="74"/>
      <c r="K935" s="74"/>
      <c r="L935" s="74"/>
      <c r="M935" s="74"/>
      <c r="N935" s="74"/>
      <c r="O935" s="74"/>
      <c r="P935" s="74"/>
      <c r="Q935" s="74"/>
      <c r="R935" s="74"/>
      <c r="S935" s="74"/>
      <c r="T935" s="74"/>
      <c r="U935" s="74"/>
      <c r="V935" s="74"/>
      <c r="W935" s="74"/>
      <c r="X935" s="74"/>
      <c r="Y935" s="74"/>
      <c r="Z935" s="74"/>
      <c r="AA935" s="74"/>
      <c r="AB935" s="74"/>
      <c r="AC935" s="74"/>
      <c r="AD935" s="74"/>
      <c r="AE935" s="74"/>
    </row>
    <row r="936" spans="1:31">
      <c r="A936" s="74"/>
      <c r="B936" s="74"/>
      <c r="C936" s="74"/>
      <c r="D936" s="74"/>
      <c r="E936" s="74"/>
      <c r="F936" s="74"/>
      <c r="G936" s="74"/>
      <c r="H936" s="85"/>
      <c r="I936" s="74"/>
      <c r="J936" s="74"/>
      <c r="K936" s="74"/>
      <c r="L936" s="74"/>
      <c r="M936" s="74"/>
      <c r="N936" s="74"/>
      <c r="O936" s="74"/>
      <c r="P936" s="74"/>
      <c r="Q936" s="74"/>
      <c r="R936" s="74"/>
      <c r="S936" s="74"/>
      <c r="T936" s="74"/>
      <c r="U936" s="74"/>
      <c r="V936" s="74"/>
      <c r="W936" s="74"/>
      <c r="X936" s="74"/>
      <c r="Y936" s="74"/>
      <c r="Z936" s="74"/>
      <c r="AA936" s="74"/>
      <c r="AB936" s="74"/>
      <c r="AC936" s="74"/>
      <c r="AD936" s="74"/>
      <c r="AE936" s="74"/>
    </row>
    <row r="937" spans="1:31">
      <c r="A937" s="74"/>
      <c r="B937" s="74"/>
      <c r="C937" s="74"/>
      <c r="D937" s="74"/>
      <c r="E937" s="74"/>
      <c r="F937" s="74"/>
      <c r="G937" s="74"/>
      <c r="H937" s="85"/>
      <c r="I937" s="74"/>
      <c r="J937" s="74"/>
      <c r="K937" s="74"/>
      <c r="L937" s="74"/>
      <c r="M937" s="74"/>
      <c r="N937" s="74"/>
      <c r="O937" s="74"/>
      <c r="P937" s="74"/>
      <c r="Q937" s="74"/>
      <c r="R937" s="74"/>
      <c r="S937" s="74"/>
      <c r="T937" s="74"/>
      <c r="U937" s="74"/>
      <c r="V937" s="74"/>
      <c r="W937" s="74"/>
      <c r="X937" s="74"/>
      <c r="Y937" s="74"/>
      <c r="Z937" s="74"/>
      <c r="AA937" s="74"/>
      <c r="AB937" s="74"/>
      <c r="AC937" s="74"/>
      <c r="AD937" s="74"/>
      <c r="AE937" s="74"/>
    </row>
    <row r="938" spans="1:31">
      <c r="A938" s="74"/>
      <c r="B938" s="74"/>
      <c r="C938" s="74"/>
      <c r="D938" s="74"/>
      <c r="E938" s="74"/>
      <c r="F938" s="74"/>
      <c r="G938" s="74"/>
      <c r="H938" s="85"/>
      <c r="I938" s="74"/>
      <c r="J938" s="74"/>
      <c r="K938" s="74"/>
      <c r="L938" s="74"/>
      <c r="M938" s="74"/>
      <c r="N938" s="74"/>
      <c r="O938" s="74"/>
      <c r="P938" s="74"/>
      <c r="Q938" s="74"/>
      <c r="R938" s="74"/>
      <c r="S938" s="74"/>
      <c r="T938" s="74"/>
      <c r="U938" s="74"/>
      <c r="V938" s="74"/>
      <c r="W938" s="74"/>
      <c r="X938" s="74"/>
      <c r="Y938" s="74"/>
      <c r="Z938" s="74"/>
      <c r="AA938" s="74"/>
      <c r="AB938" s="74"/>
      <c r="AC938" s="74"/>
      <c r="AD938" s="74"/>
      <c r="AE938" s="74"/>
    </row>
    <row r="939" spans="1:31">
      <c r="A939" s="74"/>
      <c r="B939" s="74"/>
      <c r="C939" s="74"/>
      <c r="D939" s="74"/>
      <c r="E939" s="74"/>
      <c r="F939" s="74"/>
      <c r="G939" s="74"/>
      <c r="H939" s="85"/>
      <c r="I939" s="74"/>
      <c r="J939" s="74"/>
      <c r="K939" s="74"/>
      <c r="L939" s="74"/>
      <c r="M939" s="74"/>
      <c r="N939" s="74"/>
      <c r="O939" s="74"/>
      <c r="P939" s="74"/>
      <c r="Q939" s="74"/>
      <c r="R939" s="74"/>
      <c r="S939" s="74"/>
      <c r="T939" s="74"/>
      <c r="U939" s="74"/>
      <c r="V939" s="74"/>
      <c r="W939" s="74"/>
      <c r="X939" s="74"/>
      <c r="Y939" s="74"/>
      <c r="Z939" s="74"/>
      <c r="AA939" s="74"/>
      <c r="AB939" s="74"/>
      <c r="AC939" s="74"/>
      <c r="AD939" s="74"/>
      <c r="AE939" s="74"/>
    </row>
    <row r="940" spans="1:31">
      <c r="A940" s="74"/>
      <c r="B940" s="74"/>
      <c r="C940" s="74"/>
      <c r="D940" s="74"/>
      <c r="E940" s="74"/>
      <c r="F940" s="74"/>
      <c r="G940" s="74"/>
      <c r="H940" s="85"/>
      <c r="I940" s="74"/>
      <c r="J940" s="74"/>
      <c r="K940" s="74"/>
      <c r="L940" s="74"/>
      <c r="M940" s="74"/>
      <c r="N940" s="74"/>
      <c r="O940" s="74"/>
      <c r="P940" s="74"/>
      <c r="Q940" s="74"/>
      <c r="R940" s="74"/>
      <c r="S940" s="74"/>
      <c r="T940" s="74"/>
      <c r="U940" s="74"/>
      <c r="V940" s="74"/>
      <c r="W940" s="74"/>
      <c r="X940" s="74"/>
      <c r="Y940" s="74"/>
      <c r="Z940" s="74"/>
      <c r="AA940" s="74"/>
      <c r="AB940" s="74"/>
      <c r="AC940" s="74"/>
      <c r="AD940" s="74"/>
      <c r="AE940" s="74"/>
    </row>
    <row r="941" spans="1:31">
      <c r="A941" s="74"/>
      <c r="B941" s="74"/>
      <c r="C941" s="74"/>
      <c r="D941" s="74"/>
      <c r="E941" s="74"/>
      <c r="F941" s="74"/>
      <c r="G941" s="74"/>
      <c r="H941" s="85"/>
      <c r="I941" s="74"/>
      <c r="J941" s="74"/>
      <c r="K941" s="74"/>
      <c r="L941" s="74"/>
      <c r="M941" s="74"/>
      <c r="N941" s="74"/>
      <c r="O941" s="74"/>
      <c r="P941" s="74"/>
      <c r="Q941" s="74"/>
      <c r="R941" s="74"/>
      <c r="S941" s="74"/>
      <c r="T941" s="74"/>
      <c r="U941" s="74"/>
      <c r="V941" s="74"/>
      <c r="W941" s="74"/>
      <c r="X941" s="74"/>
      <c r="Y941" s="74"/>
      <c r="Z941" s="74"/>
      <c r="AA941" s="74"/>
      <c r="AB941" s="74"/>
      <c r="AC941" s="74"/>
      <c r="AD941" s="74"/>
      <c r="AE941" s="74"/>
    </row>
    <row r="942" spans="1:31">
      <c r="A942" s="74"/>
      <c r="B942" s="74"/>
      <c r="C942" s="74"/>
      <c r="D942" s="74"/>
      <c r="E942" s="74"/>
      <c r="F942" s="74"/>
      <c r="G942" s="74"/>
      <c r="H942" s="85"/>
      <c r="I942" s="74"/>
      <c r="J942" s="74"/>
      <c r="K942" s="74"/>
      <c r="L942" s="74"/>
      <c r="M942" s="74"/>
      <c r="N942" s="74"/>
      <c r="O942" s="74"/>
      <c r="P942" s="74"/>
      <c r="Q942" s="74"/>
      <c r="R942" s="74"/>
      <c r="S942" s="74"/>
      <c r="T942" s="74"/>
      <c r="U942" s="74"/>
      <c r="V942" s="74"/>
      <c r="W942" s="74"/>
      <c r="X942" s="74"/>
      <c r="Y942" s="74"/>
      <c r="Z942" s="74"/>
      <c r="AA942" s="74"/>
      <c r="AB942" s="74"/>
      <c r="AC942" s="74"/>
      <c r="AD942" s="74"/>
      <c r="AE942" s="74"/>
    </row>
    <row r="943" spans="1:31">
      <c r="A943" s="74"/>
      <c r="B943" s="74"/>
      <c r="C943" s="74"/>
      <c r="D943" s="74"/>
      <c r="E943" s="74"/>
      <c r="F943" s="74"/>
      <c r="G943" s="74"/>
      <c r="H943" s="85"/>
      <c r="I943" s="74"/>
      <c r="J943" s="74"/>
      <c r="K943" s="74"/>
      <c r="L943" s="74"/>
      <c r="M943" s="74"/>
      <c r="N943" s="74"/>
      <c r="O943" s="74"/>
      <c r="P943" s="74"/>
      <c r="Q943" s="74"/>
      <c r="R943" s="74"/>
      <c r="S943" s="74"/>
      <c r="T943" s="74"/>
      <c r="U943" s="74"/>
      <c r="V943" s="74"/>
      <c r="W943" s="74"/>
      <c r="X943" s="74"/>
      <c r="Y943" s="74"/>
      <c r="Z943" s="74"/>
      <c r="AA943" s="74"/>
      <c r="AB943" s="74"/>
      <c r="AC943" s="74"/>
      <c r="AD943" s="74"/>
      <c r="AE943" s="74"/>
    </row>
    <row r="944" spans="1:31">
      <c r="A944" s="74"/>
      <c r="B944" s="74"/>
      <c r="C944" s="74"/>
      <c r="D944" s="74"/>
      <c r="E944" s="74"/>
      <c r="F944" s="74"/>
      <c r="G944" s="74"/>
      <c r="H944" s="85"/>
      <c r="I944" s="74"/>
      <c r="J944" s="74"/>
      <c r="K944" s="74"/>
      <c r="L944" s="74"/>
      <c r="M944" s="74"/>
      <c r="N944" s="74"/>
      <c r="O944" s="74"/>
      <c r="P944" s="74"/>
      <c r="Q944" s="74"/>
      <c r="R944" s="74"/>
      <c r="S944" s="74"/>
      <c r="T944" s="74"/>
      <c r="U944" s="74"/>
      <c r="V944" s="74"/>
      <c r="W944" s="74"/>
      <c r="X944" s="74"/>
      <c r="Y944" s="74"/>
      <c r="Z944" s="74"/>
      <c r="AA944" s="74"/>
      <c r="AB944" s="74"/>
      <c r="AC944" s="74"/>
      <c r="AD944" s="74"/>
      <c r="AE944" s="74"/>
    </row>
    <row r="945" spans="1:31">
      <c r="A945" s="74"/>
      <c r="B945" s="74"/>
      <c r="C945" s="74"/>
      <c r="D945" s="74"/>
      <c r="E945" s="74"/>
      <c r="F945" s="74"/>
      <c r="G945" s="74"/>
      <c r="H945" s="85"/>
      <c r="I945" s="74"/>
      <c r="J945" s="74"/>
      <c r="K945" s="74"/>
      <c r="L945" s="74"/>
      <c r="M945" s="74"/>
      <c r="N945" s="74"/>
      <c r="O945" s="74"/>
      <c r="P945" s="74"/>
      <c r="Q945" s="74"/>
      <c r="R945" s="74"/>
      <c r="S945" s="74"/>
      <c r="T945" s="74"/>
      <c r="U945" s="74"/>
      <c r="V945" s="74"/>
      <c r="W945" s="74"/>
      <c r="X945" s="74"/>
      <c r="Y945" s="74"/>
      <c r="Z945" s="74"/>
      <c r="AA945" s="74"/>
      <c r="AB945" s="74"/>
      <c r="AC945" s="74"/>
      <c r="AD945" s="74"/>
      <c r="AE945" s="74"/>
    </row>
    <row r="946" spans="1:31">
      <c r="A946" s="74"/>
      <c r="B946" s="74"/>
      <c r="C946" s="74"/>
      <c r="D946" s="74"/>
      <c r="E946" s="74"/>
      <c r="F946" s="74"/>
      <c r="G946" s="74"/>
      <c r="H946" s="85"/>
      <c r="I946" s="74"/>
      <c r="J946" s="74"/>
      <c r="K946" s="74"/>
      <c r="L946" s="74"/>
      <c r="M946" s="74"/>
      <c r="N946" s="74"/>
      <c r="O946" s="74"/>
      <c r="P946" s="74"/>
      <c r="Q946" s="74"/>
      <c r="R946" s="74"/>
      <c r="S946" s="74"/>
      <c r="T946" s="74"/>
      <c r="U946" s="74"/>
      <c r="V946" s="74"/>
      <c r="W946" s="74"/>
      <c r="X946" s="74"/>
      <c r="Y946" s="74"/>
      <c r="Z946" s="74"/>
      <c r="AA946" s="74"/>
      <c r="AB946" s="74"/>
      <c r="AC946" s="74"/>
      <c r="AD946" s="74"/>
      <c r="AE946" s="74"/>
    </row>
    <row r="947" spans="1:31">
      <c r="A947" s="74"/>
      <c r="B947" s="74"/>
      <c r="C947" s="74"/>
      <c r="D947" s="74"/>
      <c r="E947" s="74"/>
      <c r="F947" s="74"/>
      <c r="G947" s="74"/>
      <c r="H947" s="85"/>
      <c r="I947" s="74"/>
      <c r="J947" s="74"/>
      <c r="K947" s="74"/>
      <c r="L947" s="74"/>
      <c r="M947" s="74"/>
      <c r="N947" s="74"/>
      <c r="O947" s="74"/>
      <c r="P947" s="74"/>
      <c r="Q947" s="74"/>
      <c r="R947" s="74"/>
      <c r="S947" s="74"/>
      <c r="T947" s="74"/>
      <c r="U947" s="74"/>
      <c r="V947" s="74"/>
      <c r="W947" s="74"/>
      <c r="X947" s="74"/>
      <c r="Y947" s="74"/>
      <c r="Z947" s="74"/>
      <c r="AA947" s="74"/>
      <c r="AB947" s="74"/>
      <c r="AC947" s="74"/>
      <c r="AD947" s="74"/>
      <c r="AE947" s="74"/>
    </row>
    <row r="948" spans="1:31">
      <c r="A948" s="74"/>
      <c r="B948" s="74"/>
      <c r="C948" s="74"/>
      <c r="D948" s="74"/>
      <c r="E948" s="74"/>
      <c r="F948" s="74"/>
      <c r="G948" s="74"/>
      <c r="H948" s="85"/>
      <c r="I948" s="74"/>
      <c r="J948" s="74"/>
      <c r="K948" s="74"/>
      <c r="L948" s="74"/>
      <c r="M948" s="74"/>
      <c r="N948" s="74"/>
      <c r="O948" s="74"/>
      <c r="P948" s="74"/>
      <c r="Q948" s="74"/>
      <c r="R948" s="74"/>
      <c r="S948" s="74"/>
      <c r="T948" s="74"/>
      <c r="U948" s="74"/>
      <c r="V948" s="74"/>
      <c r="W948" s="74"/>
      <c r="X948" s="74"/>
      <c r="Y948" s="74"/>
      <c r="Z948" s="74"/>
      <c r="AA948" s="74"/>
      <c r="AB948" s="74"/>
      <c r="AC948" s="74"/>
      <c r="AD948" s="74"/>
      <c r="AE948" s="74"/>
    </row>
    <row r="949" spans="1:31">
      <c r="A949" s="74"/>
      <c r="B949" s="74"/>
      <c r="C949" s="74"/>
      <c r="D949" s="74"/>
      <c r="E949" s="74"/>
      <c r="F949" s="74"/>
      <c r="G949" s="74"/>
      <c r="H949" s="85"/>
      <c r="I949" s="74"/>
      <c r="J949" s="74"/>
      <c r="K949" s="74"/>
      <c r="L949" s="74"/>
      <c r="M949" s="74"/>
      <c r="N949" s="74"/>
      <c r="O949" s="74"/>
      <c r="P949" s="74"/>
      <c r="Q949" s="74"/>
      <c r="R949" s="74"/>
      <c r="S949" s="74"/>
      <c r="T949" s="74"/>
      <c r="U949" s="74"/>
      <c r="V949" s="74"/>
      <c r="W949" s="74"/>
      <c r="X949" s="74"/>
      <c r="Y949" s="74"/>
      <c r="Z949" s="74"/>
      <c r="AA949" s="74"/>
      <c r="AB949" s="74"/>
      <c r="AC949" s="74"/>
      <c r="AD949" s="74"/>
      <c r="AE949" s="74"/>
    </row>
    <row r="950" spans="1:31">
      <c r="A950" s="74"/>
      <c r="B950" s="74"/>
      <c r="C950" s="74"/>
      <c r="D950" s="74"/>
      <c r="E950" s="74"/>
      <c r="F950" s="74"/>
      <c r="G950" s="74"/>
      <c r="H950" s="85"/>
      <c r="I950" s="74"/>
      <c r="J950" s="74"/>
      <c r="K950" s="74"/>
      <c r="L950" s="74"/>
      <c r="M950" s="74"/>
      <c r="N950" s="74"/>
      <c r="O950" s="74"/>
      <c r="P950" s="74"/>
      <c r="Q950" s="74"/>
      <c r="R950" s="74"/>
      <c r="S950" s="74"/>
      <c r="T950" s="74"/>
      <c r="U950" s="74"/>
      <c r="V950" s="74"/>
      <c r="W950" s="74"/>
      <c r="X950" s="74"/>
      <c r="Y950" s="74"/>
      <c r="Z950" s="74"/>
      <c r="AA950" s="74"/>
      <c r="AB950" s="74"/>
      <c r="AC950" s="74"/>
      <c r="AD950" s="74"/>
      <c r="AE950" s="74"/>
    </row>
    <row r="951" spans="1:31">
      <c r="A951" s="74"/>
      <c r="B951" s="74"/>
      <c r="C951" s="74"/>
      <c r="D951" s="74"/>
      <c r="E951" s="74"/>
      <c r="F951" s="74"/>
      <c r="G951" s="74"/>
      <c r="H951" s="85"/>
      <c r="I951" s="74"/>
      <c r="J951" s="74"/>
      <c r="K951" s="74"/>
      <c r="L951" s="74"/>
      <c r="M951" s="74"/>
      <c r="N951" s="74"/>
      <c r="O951" s="74"/>
      <c r="P951" s="74"/>
      <c r="Q951" s="74"/>
      <c r="R951" s="74"/>
      <c r="S951" s="74"/>
      <c r="T951" s="74"/>
      <c r="U951" s="74"/>
      <c r="V951" s="74"/>
      <c r="W951" s="74"/>
      <c r="X951" s="74"/>
      <c r="Y951" s="74"/>
      <c r="Z951" s="74"/>
      <c r="AA951" s="74"/>
      <c r="AB951" s="74"/>
      <c r="AC951" s="74"/>
      <c r="AD951" s="74"/>
      <c r="AE951" s="74"/>
    </row>
    <row r="952" spans="1:31">
      <c r="A952" s="74"/>
      <c r="B952" s="74"/>
      <c r="C952" s="74"/>
      <c r="D952" s="74"/>
      <c r="E952" s="74"/>
      <c r="F952" s="74"/>
      <c r="G952" s="74"/>
      <c r="H952" s="85"/>
      <c r="I952" s="74"/>
      <c r="J952" s="74"/>
      <c r="K952" s="74"/>
      <c r="L952" s="74"/>
      <c r="M952" s="74"/>
      <c r="N952" s="74"/>
      <c r="O952" s="74"/>
      <c r="P952" s="74"/>
      <c r="Q952" s="74"/>
      <c r="R952" s="74"/>
      <c r="S952" s="74"/>
      <c r="T952" s="74"/>
      <c r="U952" s="74"/>
      <c r="V952" s="74"/>
      <c r="W952" s="74"/>
      <c r="X952" s="74"/>
      <c r="Y952" s="74"/>
      <c r="Z952" s="74"/>
      <c r="AA952" s="74"/>
      <c r="AB952" s="74"/>
      <c r="AC952" s="74"/>
      <c r="AD952" s="74"/>
      <c r="AE952" s="74"/>
    </row>
    <row r="953" spans="1:31">
      <c r="A953" s="74"/>
      <c r="B953" s="74"/>
      <c r="C953" s="74"/>
      <c r="D953" s="74"/>
      <c r="E953" s="74"/>
      <c r="F953" s="74"/>
      <c r="G953" s="74"/>
      <c r="H953" s="85"/>
      <c r="I953" s="74"/>
      <c r="J953" s="74"/>
      <c r="K953" s="74"/>
      <c r="L953" s="74"/>
      <c r="M953" s="74"/>
      <c r="N953" s="74"/>
      <c r="O953" s="74"/>
      <c r="P953" s="74"/>
      <c r="Q953" s="74"/>
      <c r="R953" s="74"/>
      <c r="S953" s="74"/>
      <c r="T953" s="74"/>
      <c r="U953" s="74"/>
      <c r="V953" s="74"/>
      <c r="W953" s="74"/>
      <c r="X953" s="74"/>
      <c r="Y953" s="74"/>
      <c r="Z953" s="74"/>
      <c r="AA953" s="74"/>
      <c r="AB953" s="74"/>
      <c r="AC953" s="74"/>
      <c r="AD953" s="74"/>
      <c r="AE953" s="74"/>
    </row>
    <row r="954" spans="1:31">
      <c r="A954" s="74"/>
      <c r="B954" s="74"/>
      <c r="C954" s="74"/>
      <c r="D954" s="74"/>
      <c r="E954" s="74"/>
      <c r="F954" s="74"/>
      <c r="G954" s="74"/>
      <c r="H954" s="85"/>
      <c r="I954" s="74"/>
      <c r="J954" s="74"/>
      <c r="K954" s="74"/>
      <c r="L954" s="74"/>
      <c r="M954" s="74"/>
      <c r="N954" s="74"/>
      <c r="O954" s="74"/>
      <c r="P954" s="74"/>
      <c r="Q954" s="74"/>
      <c r="R954" s="74"/>
      <c r="S954" s="74"/>
      <c r="T954" s="74"/>
      <c r="U954" s="74"/>
      <c r="V954" s="74"/>
      <c r="W954" s="74"/>
      <c r="X954" s="74"/>
      <c r="Y954" s="74"/>
      <c r="Z954" s="74"/>
      <c r="AA954" s="74"/>
      <c r="AB954" s="74"/>
      <c r="AC954" s="74"/>
      <c r="AD954" s="74"/>
      <c r="AE954" s="74"/>
    </row>
    <row r="955" spans="1:31">
      <c r="A955" s="74"/>
      <c r="B955" s="74"/>
      <c r="C955" s="74"/>
      <c r="D955" s="74"/>
      <c r="E955" s="74"/>
      <c r="F955" s="74"/>
      <c r="G955" s="74"/>
      <c r="H955" s="85"/>
      <c r="I955" s="74"/>
      <c r="J955" s="74"/>
      <c r="K955" s="74"/>
      <c r="L955" s="74"/>
      <c r="M955" s="74"/>
      <c r="N955" s="74"/>
      <c r="O955" s="74"/>
      <c r="P955" s="74"/>
      <c r="Q955" s="74"/>
      <c r="R955" s="74"/>
      <c r="S955" s="74"/>
      <c r="T955" s="74"/>
      <c r="U955" s="74"/>
      <c r="V955" s="74"/>
      <c r="W955" s="74"/>
      <c r="X955" s="74"/>
      <c r="Y955" s="74"/>
      <c r="Z955" s="74"/>
      <c r="AA955" s="74"/>
      <c r="AB955" s="74"/>
      <c r="AC955" s="74"/>
      <c r="AD955" s="74"/>
      <c r="AE955" s="74"/>
    </row>
    <row r="956" spans="1:31">
      <c r="A956" s="74"/>
      <c r="B956" s="74"/>
      <c r="C956" s="74"/>
      <c r="D956" s="74"/>
      <c r="E956" s="74"/>
      <c r="F956" s="74"/>
      <c r="G956" s="74"/>
      <c r="H956" s="85"/>
      <c r="I956" s="74"/>
      <c r="J956" s="74"/>
      <c r="K956" s="74"/>
      <c r="L956" s="74"/>
      <c r="M956" s="74"/>
      <c r="N956" s="74"/>
      <c r="O956" s="74"/>
      <c r="P956" s="74"/>
      <c r="Q956" s="74"/>
      <c r="R956" s="74"/>
      <c r="S956" s="74"/>
      <c r="T956" s="74"/>
      <c r="U956" s="74"/>
      <c r="V956" s="74"/>
      <c r="W956" s="74"/>
      <c r="X956" s="74"/>
      <c r="Y956" s="74"/>
      <c r="Z956" s="74"/>
      <c r="AA956" s="74"/>
      <c r="AB956" s="74"/>
      <c r="AC956" s="74"/>
      <c r="AD956" s="74"/>
      <c r="AE956" s="74"/>
    </row>
    <row r="957" spans="1:31">
      <c r="A957" s="74"/>
      <c r="B957" s="74"/>
      <c r="C957" s="74"/>
      <c r="D957" s="74"/>
      <c r="E957" s="74"/>
      <c r="F957" s="74"/>
      <c r="G957" s="74"/>
      <c r="H957" s="85"/>
      <c r="I957" s="74"/>
      <c r="J957" s="74"/>
      <c r="K957" s="74"/>
      <c r="L957" s="74"/>
      <c r="M957" s="74"/>
      <c r="N957" s="74"/>
      <c r="O957" s="74"/>
      <c r="P957" s="74"/>
      <c r="Q957" s="74"/>
      <c r="R957" s="74"/>
      <c r="S957" s="74"/>
      <c r="T957" s="74"/>
      <c r="U957" s="74"/>
      <c r="V957" s="74"/>
      <c r="W957" s="74"/>
      <c r="X957" s="74"/>
      <c r="Y957" s="74"/>
      <c r="Z957" s="74"/>
      <c r="AA957" s="74"/>
      <c r="AB957" s="74"/>
      <c r="AC957" s="74"/>
      <c r="AD957" s="74"/>
      <c r="AE957" s="74"/>
    </row>
    <row r="958" spans="1:31">
      <c r="A958" s="74"/>
      <c r="B958" s="74"/>
      <c r="C958" s="74"/>
      <c r="D958" s="74"/>
      <c r="E958" s="74"/>
      <c r="F958" s="74"/>
      <c r="G958" s="74"/>
      <c r="H958" s="85"/>
      <c r="I958" s="74"/>
      <c r="J958" s="74"/>
      <c r="K958" s="74"/>
      <c r="L958" s="74"/>
      <c r="M958" s="74"/>
      <c r="N958" s="74"/>
      <c r="O958" s="74"/>
      <c r="P958" s="74"/>
      <c r="Q958" s="74"/>
      <c r="R958" s="74"/>
      <c r="S958" s="74"/>
      <c r="T958" s="74"/>
      <c r="U958" s="74"/>
      <c r="V958" s="74"/>
      <c r="W958" s="74"/>
      <c r="X958" s="74"/>
      <c r="Y958" s="74"/>
      <c r="Z958" s="74"/>
      <c r="AA958" s="74"/>
      <c r="AB958" s="74"/>
      <c r="AC958" s="74"/>
      <c r="AD958" s="74"/>
      <c r="AE958" s="74"/>
    </row>
    <row r="959" spans="1:31">
      <c r="A959" s="74"/>
      <c r="B959" s="74"/>
      <c r="C959" s="74"/>
      <c r="D959" s="74"/>
      <c r="E959" s="74"/>
      <c r="F959" s="74"/>
      <c r="G959" s="74"/>
      <c r="H959" s="85"/>
      <c r="I959" s="74"/>
      <c r="J959" s="74"/>
      <c r="K959" s="74"/>
      <c r="L959" s="74"/>
      <c r="M959" s="74"/>
      <c r="N959" s="74"/>
      <c r="O959" s="74"/>
      <c r="P959" s="74"/>
      <c r="Q959" s="74"/>
      <c r="R959" s="74"/>
      <c r="S959" s="74"/>
      <c r="T959" s="74"/>
      <c r="U959" s="74"/>
      <c r="V959" s="74"/>
      <c r="W959" s="74"/>
      <c r="X959" s="74"/>
      <c r="Y959" s="74"/>
      <c r="Z959" s="74"/>
      <c r="AA959" s="74"/>
      <c r="AB959" s="74"/>
      <c r="AC959" s="74"/>
      <c r="AD959" s="74"/>
      <c r="AE959" s="74"/>
    </row>
    <row r="960" spans="1:31">
      <c r="A960" s="74"/>
      <c r="B960" s="74"/>
      <c r="C960" s="74"/>
      <c r="D960" s="74"/>
      <c r="E960" s="74"/>
      <c r="F960" s="74"/>
      <c r="G960" s="74"/>
      <c r="H960" s="85"/>
      <c r="I960" s="74"/>
      <c r="J960" s="74"/>
      <c r="K960" s="74"/>
      <c r="L960" s="74"/>
      <c r="M960" s="74"/>
      <c r="N960" s="74"/>
      <c r="O960" s="74"/>
      <c r="P960" s="74"/>
      <c r="Q960" s="74"/>
      <c r="R960" s="74"/>
      <c r="S960" s="74"/>
      <c r="T960" s="74"/>
      <c r="U960" s="74"/>
      <c r="V960" s="74"/>
      <c r="W960" s="74"/>
      <c r="X960" s="74"/>
      <c r="Y960" s="74"/>
      <c r="Z960" s="74"/>
      <c r="AA960" s="74"/>
      <c r="AB960" s="74"/>
      <c r="AC960" s="74"/>
      <c r="AD960" s="74"/>
      <c r="AE960" s="74"/>
    </row>
    <row r="961" spans="1:31">
      <c r="A961" s="74"/>
      <c r="B961" s="74"/>
      <c r="C961" s="74"/>
      <c r="D961" s="74"/>
      <c r="E961" s="74"/>
      <c r="F961" s="74"/>
      <c r="G961" s="74"/>
      <c r="H961" s="85"/>
      <c r="I961" s="74"/>
      <c r="J961" s="74"/>
      <c r="K961" s="74"/>
      <c r="L961" s="74"/>
      <c r="M961" s="74"/>
      <c r="N961" s="74"/>
      <c r="O961" s="74"/>
      <c r="P961" s="74"/>
      <c r="Q961" s="74"/>
      <c r="R961" s="74"/>
      <c r="S961" s="74"/>
      <c r="T961" s="74"/>
      <c r="U961" s="74"/>
      <c r="V961" s="74"/>
      <c r="W961" s="74"/>
      <c r="X961" s="74"/>
      <c r="Y961" s="74"/>
      <c r="Z961" s="74"/>
      <c r="AA961" s="74"/>
      <c r="AB961" s="74"/>
      <c r="AC961" s="74"/>
      <c r="AD961" s="74"/>
      <c r="AE961" s="74"/>
    </row>
    <row r="962" spans="1:31">
      <c r="A962" s="74"/>
      <c r="B962" s="74"/>
      <c r="C962" s="74"/>
      <c r="D962" s="74"/>
      <c r="E962" s="74"/>
      <c r="F962" s="74"/>
      <c r="G962" s="74"/>
      <c r="H962" s="85"/>
      <c r="I962" s="74"/>
      <c r="J962" s="74"/>
      <c r="K962" s="74"/>
      <c r="L962" s="74"/>
      <c r="M962" s="74"/>
      <c r="N962" s="74"/>
      <c r="O962" s="74"/>
      <c r="P962" s="74"/>
      <c r="Q962" s="74"/>
      <c r="R962" s="74"/>
      <c r="S962" s="74"/>
      <c r="T962" s="74"/>
      <c r="U962" s="74"/>
      <c r="V962" s="74"/>
      <c r="W962" s="74"/>
      <c r="X962" s="74"/>
      <c r="Y962" s="74"/>
      <c r="Z962" s="74"/>
      <c r="AA962" s="74"/>
      <c r="AB962" s="74"/>
      <c r="AC962" s="74"/>
      <c r="AD962" s="74"/>
      <c r="AE962" s="74"/>
    </row>
    <row r="963" spans="1:31">
      <c r="A963" s="74"/>
      <c r="B963" s="74"/>
      <c r="C963" s="74"/>
      <c r="D963" s="74"/>
      <c r="E963" s="74"/>
      <c r="F963" s="74"/>
      <c r="G963" s="74"/>
      <c r="H963" s="85"/>
      <c r="I963" s="74"/>
      <c r="J963" s="74"/>
      <c r="K963" s="74"/>
      <c r="L963" s="74"/>
      <c r="M963" s="74"/>
      <c r="N963" s="74"/>
      <c r="O963" s="74"/>
      <c r="P963" s="74"/>
      <c r="Q963" s="74"/>
      <c r="R963" s="74"/>
      <c r="S963" s="74"/>
      <c r="T963" s="74"/>
      <c r="U963" s="74"/>
      <c r="V963" s="74"/>
      <c r="W963" s="74"/>
      <c r="X963" s="74"/>
      <c r="Y963" s="74"/>
      <c r="Z963" s="74"/>
      <c r="AA963" s="74"/>
      <c r="AB963" s="74"/>
      <c r="AC963" s="74"/>
      <c r="AD963" s="74"/>
      <c r="AE963" s="74"/>
    </row>
    <row r="964" spans="1:31">
      <c r="A964" s="74"/>
      <c r="B964" s="74"/>
      <c r="C964" s="74"/>
      <c r="D964" s="74"/>
      <c r="E964" s="74"/>
      <c r="F964" s="74"/>
      <c r="G964" s="74"/>
      <c r="H964" s="85"/>
      <c r="I964" s="74"/>
      <c r="J964" s="74"/>
      <c r="K964" s="74"/>
      <c r="L964" s="74"/>
      <c r="M964" s="74"/>
      <c r="N964" s="74"/>
      <c r="O964" s="74"/>
      <c r="P964" s="74"/>
      <c r="Q964" s="74"/>
      <c r="R964" s="74"/>
      <c r="S964" s="74"/>
      <c r="T964" s="74"/>
      <c r="U964" s="74"/>
      <c r="V964" s="74"/>
      <c r="W964" s="74"/>
      <c r="X964" s="74"/>
      <c r="Y964" s="74"/>
      <c r="Z964" s="74"/>
      <c r="AA964" s="74"/>
      <c r="AB964" s="74"/>
      <c r="AC964" s="74"/>
      <c r="AD964" s="74"/>
      <c r="AE964" s="74"/>
    </row>
    <row r="965" spans="1:31">
      <c r="A965" s="74"/>
      <c r="B965" s="74"/>
      <c r="C965" s="74"/>
      <c r="D965" s="74"/>
      <c r="E965" s="74"/>
      <c r="F965" s="74"/>
      <c r="G965" s="74"/>
      <c r="H965" s="85"/>
      <c r="I965" s="74"/>
      <c r="J965" s="74"/>
      <c r="K965" s="74"/>
      <c r="L965" s="74"/>
      <c r="M965" s="74"/>
      <c r="N965" s="74"/>
      <c r="O965" s="74"/>
      <c r="P965" s="74"/>
      <c r="Q965" s="74"/>
      <c r="R965" s="74"/>
      <c r="S965" s="74"/>
      <c r="T965" s="74"/>
      <c r="U965" s="74"/>
      <c r="V965" s="74"/>
      <c r="W965" s="74"/>
      <c r="X965" s="74"/>
      <c r="Y965" s="74"/>
      <c r="Z965" s="74"/>
      <c r="AA965" s="74"/>
      <c r="AB965" s="74"/>
      <c r="AC965" s="74"/>
      <c r="AD965" s="74"/>
      <c r="AE965" s="74"/>
    </row>
    <row r="966" spans="1:31">
      <c r="A966" s="74"/>
      <c r="B966" s="74"/>
      <c r="C966" s="74"/>
      <c r="D966" s="74"/>
      <c r="E966" s="74"/>
      <c r="F966" s="74"/>
      <c r="G966" s="74"/>
      <c r="H966" s="85"/>
      <c r="I966" s="74"/>
      <c r="J966" s="74"/>
      <c r="K966" s="74"/>
      <c r="L966" s="74"/>
      <c r="M966" s="74"/>
      <c r="N966" s="74"/>
      <c r="O966" s="74"/>
      <c r="P966" s="74"/>
      <c r="Q966" s="74"/>
      <c r="R966" s="74"/>
      <c r="S966" s="74"/>
      <c r="T966" s="74"/>
      <c r="U966" s="74"/>
      <c r="V966" s="74"/>
      <c r="W966" s="74"/>
      <c r="X966" s="74"/>
      <c r="Y966" s="74"/>
      <c r="Z966" s="74"/>
      <c r="AA966" s="74"/>
      <c r="AB966" s="74"/>
      <c r="AC966" s="74"/>
      <c r="AD966" s="74"/>
      <c r="AE966" s="74"/>
    </row>
    <row r="967" spans="1:31">
      <c r="A967" s="74"/>
      <c r="B967" s="74"/>
      <c r="C967" s="74"/>
      <c r="D967" s="74"/>
      <c r="E967" s="74"/>
      <c r="F967" s="74"/>
      <c r="G967" s="74"/>
      <c r="H967" s="85"/>
      <c r="I967" s="74"/>
      <c r="J967" s="74"/>
      <c r="K967" s="74"/>
      <c r="L967" s="74"/>
      <c r="M967" s="74"/>
      <c r="N967" s="74"/>
      <c r="O967" s="74"/>
      <c r="P967" s="74"/>
      <c r="Q967" s="74"/>
      <c r="R967" s="74"/>
      <c r="S967" s="74"/>
      <c r="T967" s="74"/>
      <c r="U967" s="74"/>
      <c r="V967" s="74"/>
      <c r="W967" s="74"/>
      <c r="X967" s="74"/>
      <c r="Y967" s="74"/>
      <c r="Z967" s="74"/>
      <c r="AA967" s="74"/>
      <c r="AB967" s="74"/>
      <c r="AC967" s="74"/>
      <c r="AD967" s="74"/>
      <c r="AE967" s="74"/>
    </row>
    <row r="968" spans="1:31">
      <c r="A968" s="74"/>
      <c r="B968" s="74"/>
      <c r="C968" s="74"/>
      <c r="D968" s="74"/>
      <c r="E968" s="74"/>
      <c r="F968" s="74"/>
      <c r="G968" s="74"/>
      <c r="H968" s="85"/>
      <c r="I968" s="74"/>
      <c r="J968" s="74"/>
      <c r="K968" s="74"/>
      <c r="L968" s="74"/>
      <c r="M968" s="74"/>
      <c r="N968" s="74"/>
      <c r="O968" s="74"/>
      <c r="P968" s="74"/>
      <c r="Q968" s="74"/>
      <c r="R968" s="74"/>
      <c r="S968" s="74"/>
      <c r="T968" s="74"/>
      <c r="U968" s="74"/>
      <c r="V968" s="74"/>
      <c r="W968" s="74"/>
      <c r="X968" s="74"/>
      <c r="Y968" s="74"/>
      <c r="Z968" s="74"/>
      <c r="AA968" s="74"/>
      <c r="AB968" s="74"/>
      <c r="AC968" s="74"/>
      <c r="AD968" s="74"/>
      <c r="AE968" s="74"/>
    </row>
    <row r="969" spans="1:31">
      <c r="A969" s="74"/>
      <c r="B969" s="74"/>
      <c r="C969" s="74"/>
      <c r="D969" s="74"/>
      <c r="E969" s="74"/>
      <c r="F969" s="74"/>
      <c r="G969" s="74"/>
      <c r="H969" s="85"/>
      <c r="I969" s="74"/>
      <c r="J969" s="74"/>
      <c r="K969" s="74"/>
      <c r="L969" s="74"/>
      <c r="M969" s="74"/>
      <c r="N969" s="74"/>
      <c r="O969" s="74"/>
      <c r="P969" s="74"/>
      <c r="Q969" s="74"/>
      <c r="R969" s="74"/>
      <c r="S969" s="74"/>
      <c r="T969" s="74"/>
      <c r="U969" s="74"/>
      <c r="V969" s="74"/>
      <c r="W969" s="74"/>
      <c r="X969" s="74"/>
      <c r="Y969" s="74"/>
      <c r="Z969" s="74"/>
      <c r="AA969" s="74"/>
      <c r="AB969" s="74"/>
      <c r="AC969" s="74"/>
      <c r="AD969" s="74"/>
      <c r="AE969" s="74"/>
    </row>
    <row r="970" spans="1:31">
      <c r="A970" s="74"/>
      <c r="B970" s="74"/>
      <c r="C970" s="74"/>
      <c r="D970" s="74"/>
      <c r="E970" s="74"/>
      <c r="F970" s="74"/>
      <c r="G970" s="74"/>
      <c r="H970" s="85"/>
      <c r="I970" s="74"/>
      <c r="J970" s="74"/>
      <c r="K970" s="74"/>
      <c r="L970" s="74"/>
      <c r="M970" s="74"/>
      <c r="N970" s="74"/>
      <c r="O970" s="74"/>
      <c r="P970" s="74"/>
      <c r="Q970" s="74"/>
      <c r="R970" s="74"/>
      <c r="S970" s="74"/>
      <c r="T970" s="74"/>
      <c r="U970" s="74"/>
      <c r="V970" s="74"/>
      <c r="W970" s="74"/>
      <c r="X970" s="74"/>
      <c r="Y970" s="74"/>
      <c r="Z970" s="74"/>
      <c r="AA970" s="74"/>
      <c r="AB970" s="74"/>
      <c r="AC970" s="74"/>
      <c r="AD970" s="74"/>
      <c r="AE970" s="74"/>
    </row>
    <row r="971" spans="1:31">
      <c r="A971" s="74"/>
      <c r="B971" s="74"/>
      <c r="C971" s="74"/>
      <c r="D971" s="74"/>
      <c r="E971" s="74"/>
      <c r="F971" s="74"/>
      <c r="G971" s="74"/>
      <c r="H971" s="85"/>
      <c r="I971" s="74"/>
      <c r="J971" s="74"/>
      <c r="K971" s="74"/>
      <c r="L971" s="74"/>
      <c r="M971" s="74"/>
      <c r="N971" s="74"/>
      <c r="O971" s="74"/>
      <c r="P971" s="74"/>
      <c r="Q971" s="74"/>
      <c r="R971" s="74"/>
      <c r="S971" s="74"/>
      <c r="T971" s="74"/>
      <c r="U971" s="74"/>
      <c r="V971" s="74"/>
      <c r="W971" s="74"/>
      <c r="X971" s="74"/>
      <c r="Y971" s="74"/>
      <c r="Z971" s="74"/>
      <c r="AA971" s="74"/>
      <c r="AB971" s="74"/>
      <c r="AC971" s="74"/>
      <c r="AD971" s="74"/>
      <c r="AE971" s="74"/>
    </row>
    <row r="972" spans="1:31">
      <c r="A972" s="74"/>
      <c r="B972" s="74"/>
      <c r="C972" s="74"/>
      <c r="D972" s="74"/>
      <c r="E972" s="74"/>
      <c r="F972" s="74"/>
      <c r="G972" s="74"/>
      <c r="H972" s="85"/>
      <c r="I972" s="74"/>
      <c r="J972" s="74"/>
      <c r="K972" s="74"/>
      <c r="L972" s="74"/>
      <c r="M972" s="74"/>
      <c r="N972" s="74"/>
      <c r="O972" s="74"/>
      <c r="P972" s="74"/>
      <c r="Q972" s="74"/>
      <c r="R972" s="74"/>
      <c r="S972" s="74"/>
      <c r="T972" s="74"/>
      <c r="U972" s="74"/>
      <c r="V972" s="74"/>
      <c r="W972" s="74"/>
      <c r="X972" s="74"/>
      <c r="Y972" s="74"/>
      <c r="Z972" s="74"/>
      <c r="AA972" s="74"/>
      <c r="AB972" s="74"/>
      <c r="AC972" s="74"/>
      <c r="AD972" s="74"/>
      <c r="AE972" s="74"/>
    </row>
    <row r="973" spans="1:31">
      <c r="A973" s="74"/>
      <c r="B973" s="74"/>
      <c r="C973" s="74"/>
      <c r="D973" s="74"/>
      <c r="E973" s="74"/>
      <c r="F973" s="74"/>
      <c r="G973" s="74"/>
      <c r="H973" s="85"/>
      <c r="I973" s="74"/>
      <c r="J973" s="74"/>
      <c r="K973" s="74"/>
      <c r="L973" s="74"/>
      <c r="M973" s="74"/>
      <c r="N973" s="74"/>
      <c r="O973" s="74"/>
      <c r="P973" s="74"/>
      <c r="Q973" s="74"/>
      <c r="R973" s="74"/>
      <c r="S973" s="74"/>
      <c r="T973" s="74"/>
      <c r="U973" s="74"/>
      <c r="V973" s="74"/>
      <c r="W973" s="74"/>
      <c r="X973" s="74"/>
      <c r="Y973" s="74"/>
      <c r="Z973" s="74"/>
      <c r="AA973" s="74"/>
      <c r="AB973" s="74"/>
      <c r="AC973" s="74"/>
      <c r="AD973" s="74"/>
      <c r="AE973" s="74"/>
    </row>
    <row r="974" spans="1:31">
      <c r="A974" s="74"/>
      <c r="B974" s="74"/>
      <c r="C974" s="74"/>
      <c r="D974" s="74"/>
      <c r="E974" s="74"/>
      <c r="F974" s="74"/>
      <c r="G974" s="74"/>
      <c r="H974" s="85"/>
      <c r="I974" s="74"/>
      <c r="J974" s="74"/>
      <c r="K974" s="74"/>
      <c r="L974" s="74"/>
      <c r="M974" s="74"/>
      <c r="N974" s="74"/>
      <c r="O974" s="74"/>
      <c r="P974" s="74"/>
      <c r="Q974" s="74"/>
      <c r="R974" s="74"/>
      <c r="S974" s="74"/>
      <c r="T974" s="74"/>
      <c r="U974" s="74"/>
      <c r="V974" s="74"/>
      <c r="W974" s="74"/>
      <c r="X974" s="74"/>
      <c r="Y974" s="74"/>
      <c r="Z974" s="74"/>
      <c r="AA974" s="74"/>
      <c r="AB974" s="74"/>
      <c r="AC974" s="74"/>
      <c r="AD974" s="74"/>
      <c r="AE974" s="74"/>
    </row>
    <row r="975" spans="1:31">
      <c r="A975" s="74"/>
      <c r="B975" s="74"/>
      <c r="C975" s="74"/>
      <c r="D975" s="74"/>
      <c r="E975" s="74"/>
      <c r="F975" s="74"/>
      <c r="G975" s="74"/>
      <c r="H975" s="85"/>
      <c r="I975" s="74"/>
      <c r="J975" s="74"/>
      <c r="K975" s="74"/>
      <c r="L975" s="74"/>
      <c r="M975" s="74"/>
      <c r="N975" s="74"/>
      <c r="O975" s="74"/>
      <c r="P975" s="74"/>
      <c r="Q975" s="74"/>
      <c r="R975" s="74"/>
      <c r="S975" s="74"/>
      <c r="T975" s="74"/>
      <c r="U975" s="74"/>
      <c r="V975" s="74"/>
      <c r="W975" s="74"/>
      <c r="X975" s="74"/>
      <c r="Y975" s="74"/>
      <c r="Z975" s="74"/>
      <c r="AA975" s="74"/>
      <c r="AB975" s="74"/>
      <c r="AC975" s="74"/>
      <c r="AD975" s="74"/>
      <c r="AE975" s="74"/>
    </row>
    <row r="976" spans="1:31">
      <c r="A976" s="74"/>
      <c r="B976" s="74"/>
      <c r="C976" s="74"/>
      <c r="D976" s="74"/>
      <c r="E976" s="74"/>
      <c r="F976" s="74"/>
      <c r="G976" s="74"/>
      <c r="H976" s="85"/>
      <c r="I976" s="74"/>
      <c r="J976" s="74"/>
      <c r="K976" s="74"/>
      <c r="L976" s="74"/>
      <c r="M976" s="74"/>
      <c r="N976" s="74"/>
      <c r="O976" s="74"/>
      <c r="P976" s="74"/>
      <c r="Q976" s="74"/>
      <c r="R976" s="74"/>
      <c r="S976" s="74"/>
      <c r="T976" s="74"/>
      <c r="U976" s="74"/>
      <c r="V976" s="74"/>
      <c r="W976" s="74"/>
      <c r="X976" s="74"/>
      <c r="Y976" s="74"/>
      <c r="Z976" s="74"/>
      <c r="AA976" s="74"/>
      <c r="AB976" s="74"/>
      <c r="AC976" s="74"/>
      <c r="AD976" s="74"/>
      <c r="AE976" s="74"/>
    </row>
    <row r="977" spans="1:31">
      <c r="A977" s="74"/>
      <c r="B977" s="74"/>
      <c r="C977" s="74"/>
      <c r="D977" s="74"/>
      <c r="E977" s="74"/>
      <c r="F977" s="74"/>
      <c r="G977" s="74"/>
      <c r="H977" s="85"/>
      <c r="I977" s="74"/>
      <c r="J977" s="74"/>
      <c r="K977" s="74"/>
      <c r="L977" s="74"/>
      <c r="M977" s="74"/>
      <c r="N977" s="74"/>
      <c r="O977" s="74"/>
      <c r="P977" s="74"/>
      <c r="Q977" s="74"/>
      <c r="R977" s="74"/>
      <c r="S977" s="74"/>
      <c r="T977" s="74"/>
      <c r="U977" s="74"/>
      <c r="V977" s="74"/>
      <c r="W977" s="74"/>
      <c r="X977" s="74"/>
      <c r="Y977" s="74"/>
      <c r="Z977" s="74"/>
      <c r="AA977" s="74"/>
      <c r="AB977" s="74"/>
      <c r="AC977" s="74"/>
      <c r="AD977" s="74"/>
      <c r="AE977" s="74"/>
    </row>
    <row r="978" spans="1:31">
      <c r="A978" s="74"/>
      <c r="B978" s="74"/>
      <c r="C978" s="74"/>
      <c r="D978" s="74"/>
      <c r="E978" s="74"/>
      <c r="F978" s="74"/>
      <c r="G978" s="74"/>
      <c r="H978" s="85"/>
      <c r="I978" s="74"/>
      <c r="J978" s="74"/>
      <c r="K978" s="74"/>
      <c r="L978" s="74"/>
      <c r="M978" s="74"/>
      <c r="N978" s="74"/>
      <c r="O978" s="74"/>
      <c r="P978" s="74"/>
      <c r="Q978" s="74"/>
      <c r="R978" s="74"/>
      <c r="S978" s="74"/>
      <c r="T978" s="74"/>
      <c r="U978" s="74"/>
      <c r="V978" s="74"/>
      <c r="W978" s="74"/>
      <c r="X978" s="74"/>
      <c r="Y978" s="74"/>
      <c r="Z978" s="74"/>
      <c r="AA978" s="74"/>
      <c r="AB978" s="74"/>
      <c r="AC978" s="74"/>
      <c r="AD978" s="74"/>
      <c r="AE978" s="74"/>
    </row>
    <row r="979" spans="1:31">
      <c r="A979" s="74"/>
      <c r="B979" s="74"/>
      <c r="C979" s="74"/>
      <c r="D979" s="74"/>
      <c r="E979" s="74"/>
      <c r="F979" s="74"/>
      <c r="G979" s="74"/>
      <c r="H979" s="85"/>
      <c r="I979" s="74"/>
      <c r="J979" s="74"/>
      <c r="K979" s="74"/>
      <c r="L979" s="74"/>
      <c r="M979" s="74"/>
      <c r="N979" s="74"/>
      <c r="O979" s="74"/>
      <c r="P979" s="74"/>
      <c r="Q979" s="74"/>
      <c r="R979" s="74"/>
      <c r="S979" s="74"/>
      <c r="T979" s="74"/>
      <c r="U979" s="74"/>
      <c r="V979" s="74"/>
      <c r="W979" s="74"/>
      <c r="X979" s="74"/>
      <c r="Y979" s="74"/>
      <c r="Z979" s="74"/>
      <c r="AA979" s="74"/>
      <c r="AB979" s="74"/>
      <c r="AC979" s="74"/>
      <c r="AD979" s="74"/>
      <c r="AE979" s="74"/>
    </row>
    <row r="980" spans="1:31">
      <c r="A980" s="74"/>
      <c r="B980" s="74"/>
      <c r="C980" s="74"/>
      <c r="D980" s="74"/>
      <c r="E980" s="74"/>
      <c r="F980" s="74"/>
      <c r="G980" s="74"/>
      <c r="H980" s="85"/>
      <c r="I980" s="74"/>
      <c r="J980" s="74"/>
      <c r="K980" s="74"/>
      <c r="L980" s="74"/>
      <c r="M980" s="74"/>
      <c r="N980" s="74"/>
      <c r="O980" s="74"/>
      <c r="P980" s="74"/>
      <c r="Q980" s="74"/>
      <c r="R980" s="74"/>
      <c r="S980" s="74"/>
      <c r="T980" s="74"/>
      <c r="U980" s="74"/>
      <c r="V980" s="74"/>
      <c r="W980" s="74"/>
      <c r="X980" s="74"/>
      <c r="Y980" s="74"/>
      <c r="Z980" s="74"/>
      <c r="AA980" s="74"/>
      <c r="AB980" s="74"/>
      <c r="AC980" s="74"/>
      <c r="AD980" s="74"/>
      <c r="AE980" s="74"/>
    </row>
    <row r="981" spans="1:31">
      <c r="A981" s="74"/>
      <c r="B981" s="74"/>
      <c r="C981" s="74"/>
      <c r="D981" s="74"/>
      <c r="E981" s="74"/>
      <c r="F981" s="74"/>
      <c r="G981" s="74"/>
      <c r="H981" s="85"/>
      <c r="I981" s="74"/>
      <c r="J981" s="74"/>
      <c r="K981" s="74"/>
      <c r="L981" s="74"/>
      <c r="M981" s="74"/>
      <c r="N981" s="74"/>
      <c r="O981" s="74"/>
      <c r="P981" s="74"/>
      <c r="Q981" s="74"/>
      <c r="R981" s="74"/>
      <c r="S981" s="74"/>
      <c r="T981" s="74"/>
      <c r="U981" s="74"/>
      <c r="V981" s="74"/>
      <c r="W981" s="74"/>
      <c r="X981" s="74"/>
      <c r="Y981" s="74"/>
      <c r="Z981" s="74"/>
      <c r="AA981" s="74"/>
      <c r="AB981" s="74"/>
      <c r="AC981" s="74"/>
      <c r="AD981" s="74"/>
      <c r="AE981" s="74"/>
    </row>
    <row r="982" spans="1:31">
      <c r="A982" s="74"/>
      <c r="B982" s="74"/>
      <c r="C982" s="74"/>
      <c r="D982" s="74"/>
      <c r="E982" s="74"/>
      <c r="F982" s="74"/>
      <c r="G982" s="74"/>
      <c r="H982" s="85"/>
      <c r="I982" s="74"/>
      <c r="J982" s="74"/>
      <c r="K982" s="74"/>
      <c r="L982" s="74"/>
      <c r="M982" s="74"/>
      <c r="N982" s="74"/>
      <c r="O982" s="74"/>
      <c r="P982" s="74"/>
      <c r="Q982" s="74"/>
      <c r="R982" s="74"/>
      <c r="S982" s="74"/>
      <c r="T982" s="74"/>
      <c r="U982" s="74"/>
      <c r="V982" s="74"/>
      <c r="W982" s="74"/>
      <c r="X982" s="74"/>
      <c r="Y982" s="74"/>
      <c r="Z982" s="74"/>
      <c r="AA982" s="74"/>
      <c r="AB982" s="74"/>
      <c r="AC982" s="74"/>
      <c r="AD982" s="74"/>
      <c r="AE982" s="74"/>
    </row>
    <row r="983" spans="1:31">
      <c r="A983" s="74"/>
      <c r="B983" s="74"/>
      <c r="C983" s="74"/>
      <c r="D983" s="74"/>
      <c r="E983" s="74"/>
      <c r="F983" s="74"/>
      <c r="G983" s="74"/>
      <c r="H983" s="85"/>
      <c r="I983" s="74"/>
      <c r="J983" s="74"/>
      <c r="K983" s="74"/>
      <c r="L983" s="74"/>
      <c r="M983" s="74"/>
      <c r="N983" s="74"/>
      <c r="O983" s="74"/>
      <c r="P983" s="74"/>
      <c r="Q983" s="74"/>
      <c r="R983" s="74"/>
      <c r="S983" s="74"/>
      <c r="T983" s="74"/>
      <c r="U983" s="74"/>
      <c r="V983" s="74"/>
      <c r="W983" s="74"/>
      <c r="X983" s="74"/>
      <c r="Y983" s="74"/>
      <c r="Z983" s="74"/>
      <c r="AA983" s="74"/>
      <c r="AB983" s="74"/>
      <c r="AC983" s="74"/>
      <c r="AD983" s="74"/>
      <c r="AE983" s="74"/>
    </row>
    <row r="984" spans="1:31">
      <c r="A984" s="74"/>
      <c r="B984" s="74"/>
      <c r="C984" s="74"/>
      <c r="D984" s="74"/>
      <c r="E984" s="74"/>
      <c r="F984" s="74"/>
      <c r="G984" s="74"/>
      <c r="H984" s="85"/>
      <c r="I984" s="74"/>
      <c r="J984" s="74"/>
      <c r="K984" s="74"/>
      <c r="L984" s="74"/>
      <c r="M984" s="74"/>
      <c r="N984" s="74"/>
      <c r="O984" s="74"/>
      <c r="P984" s="74"/>
      <c r="Q984" s="74"/>
      <c r="R984" s="74"/>
      <c r="S984" s="74"/>
      <c r="T984" s="74"/>
      <c r="U984" s="74"/>
      <c r="V984" s="74"/>
      <c r="W984" s="74"/>
      <c r="X984" s="74"/>
      <c r="Y984" s="74"/>
      <c r="Z984" s="74"/>
      <c r="AA984" s="74"/>
      <c r="AB984" s="74"/>
      <c r="AC984" s="74"/>
      <c r="AD984" s="74"/>
      <c r="AE984" s="74"/>
    </row>
    <row r="985" spans="1:31">
      <c r="A985" s="74"/>
      <c r="B985" s="74"/>
      <c r="C985" s="74"/>
      <c r="D985" s="74"/>
      <c r="E985" s="74"/>
      <c r="F985" s="74"/>
      <c r="G985" s="74"/>
      <c r="H985" s="85"/>
      <c r="I985" s="74"/>
      <c r="J985" s="74"/>
      <c r="K985" s="74"/>
      <c r="L985" s="74"/>
      <c r="M985" s="74"/>
      <c r="N985" s="74"/>
      <c r="O985" s="74"/>
      <c r="P985" s="74"/>
      <c r="Q985" s="74"/>
      <c r="R985" s="74"/>
      <c r="S985" s="74"/>
      <c r="T985" s="74"/>
      <c r="U985" s="74"/>
      <c r="V985" s="74"/>
      <c r="W985" s="74"/>
      <c r="X985" s="74"/>
      <c r="Y985" s="74"/>
      <c r="Z985" s="74"/>
      <c r="AA985" s="74"/>
      <c r="AB985" s="74"/>
      <c r="AC985" s="74"/>
      <c r="AD985" s="74"/>
      <c r="AE985" s="74"/>
    </row>
    <row r="986" spans="1:31">
      <c r="A986" s="74"/>
      <c r="B986" s="74"/>
      <c r="C986" s="74"/>
      <c r="D986" s="74"/>
      <c r="E986" s="74"/>
      <c r="F986" s="74"/>
      <c r="G986" s="74"/>
      <c r="H986" s="85"/>
      <c r="I986" s="74"/>
      <c r="J986" s="74"/>
      <c r="K986" s="74"/>
      <c r="L986" s="74"/>
      <c r="M986" s="74"/>
      <c r="N986" s="74"/>
      <c r="O986" s="74"/>
      <c r="P986" s="74"/>
      <c r="Q986" s="74"/>
      <c r="R986" s="74"/>
      <c r="S986" s="74"/>
      <c r="T986" s="74"/>
      <c r="U986" s="74"/>
      <c r="V986" s="74"/>
      <c r="W986" s="74"/>
      <c r="X986" s="74"/>
      <c r="Y986" s="74"/>
      <c r="Z986" s="74"/>
      <c r="AA986" s="74"/>
      <c r="AB986" s="74"/>
      <c r="AC986" s="74"/>
      <c r="AD986" s="74"/>
      <c r="AE986" s="74"/>
    </row>
    <row r="987" spans="1:31">
      <c r="A987" s="74"/>
      <c r="B987" s="74"/>
      <c r="C987" s="74"/>
      <c r="D987" s="74"/>
      <c r="E987" s="74"/>
      <c r="F987" s="74"/>
      <c r="G987" s="74"/>
      <c r="H987" s="85"/>
      <c r="I987" s="74"/>
      <c r="J987" s="74"/>
      <c r="K987" s="74"/>
      <c r="L987" s="74"/>
      <c r="M987" s="74"/>
      <c r="N987" s="74"/>
      <c r="O987" s="74"/>
      <c r="P987" s="74"/>
      <c r="Q987" s="74"/>
      <c r="R987" s="74"/>
      <c r="S987" s="74"/>
      <c r="T987" s="74"/>
      <c r="U987" s="74"/>
      <c r="V987" s="74"/>
      <c r="W987" s="74"/>
      <c r="X987" s="74"/>
      <c r="Y987" s="74"/>
      <c r="Z987" s="74"/>
      <c r="AA987" s="74"/>
      <c r="AB987" s="74"/>
      <c r="AC987" s="74"/>
      <c r="AD987" s="74"/>
      <c r="AE987" s="74"/>
    </row>
    <row r="988" spans="1:31">
      <c r="A988" s="74"/>
      <c r="B988" s="74"/>
      <c r="C988" s="74"/>
      <c r="D988" s="74"/>
      <c r="E988" s="74"/>
      <c r="F988" s="74"/>
      <c r="G988" s="74"/>
      <c r="H988" s="85"/>
      <c r="I988" s="74"/>
      <c r="J988" s="74"/>
      <c r="K988" s="74"/>
      <c r="L988" s="74"/>
      <c r="M988" s="74"/>
      <c r="N988" s="74"/>
      <c r="O988" s="74"/>
      <c r="P988" s="74"/>
      <c r="Q988" s="74"/>
      <c r="R988" s="74"/>
      <c r="S988" s="74"/>
      <c r="T988" s="74"/>
      <c r="U988" s="74"/>
      <c r="V988" s="74"/>
      <c r="W988" s="74"/>
      <c r="X988" s="74"/>
      <c r="Y988" s="74"/>
      <c r="Z988" s="74"/>
      <c r="AA988" s="74"/>
      <c r="AB988" s="74"/>
      <c r="AC988" s="74"/>
      <c r="AD988" s="74"/>
      <c r="AE988" s="74"/>
    </row>
    <row r="989" spans="1:31">
      <c r="A989" s="74"/>
      <c r="B989" s="74"/>
      <c r="C989" s="74"/>
      <c r="D989" s="74"/>
      <c r="E989" s="74"/>
      <c r="F989" s="74"/>
      <c r="G989" s="74"/>
      <c r="H989" s="85"/>
      <c r="I989" s="74"/>
      <c r="J989" s="74"/>
      <c r="K989" s="74"/>
      <c r="L989" s="74"/>
      <c r="M989" s="74"/>
      <c r="N989" s="74"/>
      <c r="O989" s="74"/>
      <c r="P989" s="74"/>
      <c r="Q989" s="74"/>
      <c r="R989" s="74"/>
      <c r="S989" s="74"/>
      <c r="T989" s="74"/>
      <c r="U989" s="74"/>
      <c r="V989" s="74"/>
      <c r="W989" s="74"/>
      <c r="X989" s="74"/>
      <c r="Y989" s="74"/>
      <c r="Z989" s="74"/>
      <c r="AA989" s="74"/>
      <c r="AB989" s="74"/>
      <c r="AC989" s="74"/>
      <c r="AD989" s="74"/>
      <c r="AE989" s="74"/>
    </row>
    <row r="990" spans="1:31">
      <c r="A990" s="74"/>
      <c r="B990" s="74"/>
      <c r="C990" s="74"/>
      <c r="D990" s="74"/>
      <c r="E990" s="74"/>
      <c r="F990" s="74"/>
      <c r="G990" s="74"/>
      <c r="H990" s="85"/>
      <c r="I990" s="74"/>
      <c r="J990" s="74"/>
      <c r="K990" s="74"/>
      <c r="L990" s="74"/>
      <c r="M990" s="74"/>
      <c r="N990" s="74"/>
      <c r="O990" s="74"/>
      <c r="P990" s="74"/>
      <c r="Q990" s="74"/>
      <c r="R990" s="74"/>
      <c r="S990" s="74"/>
      <c r="T990" s="74"/>
      <c r="U990" s="74"/>
      <c r="V990" s="74"/>
      <c r="W990" s="74"/>
      <c r="X990" s="74"/>
      <c r="Y990" s="74"/>
      <c r="Z990" s="74"/>
      <c r="AA990" s="74"/>
      <c r="AB990" s="74"/>
      <c r="AC990" s="74"/>
      <c r="AD990" s="74"/>
      <c r="AE990" s="74"/>
    </row>
    <row r="991" spans="1:31">
      <c r="A991" s="74"/>
      <c r="B991" s="74"/>
      <c r="C991" s="74"/>
      <c r="D991" s="74"/>
      <c r="E991" s="74"/>
      <c r="F991" s="74"/>
      <c r="G991" s="74"/>
      <c r="H991" s="85"/>
      <c r="I991" s="74"/>
      <c r="J991" s="74"/>
      <c r="K991" s="74"/>
      <c r="L991" s="74"/>
      <c r="M991" s="74"/>
      <c r="N991" s="74"/>
      <c r="O991" s="74"/>
      <c r="P991" s="74"/>
      <c r="Q991" s="74"/>
      <c r="R991" s="74"/>
      <c r="S991" s="74"/>
      <c r="T991" s="74"/>
      <c r="U991" s="74"/>
      <c r="V991" s="74"/>
      <c r="W991" s="74"/>
      <c r="X991" s="74"/>
      <c r="Y991" s="74"/>
      <c r="Z991" s="74"/>
      <c r="AA991" s="74"/>
      <c r="AB991" s="74"/>
      <c r="AC991" s="74"/>
      <c r="AD991" s="74"/>
      <c r="AE991" s="74"/>
    </row>
    <row r="992" spans="1:31">
      <c r="A992" s="74"/>
      <c r="B992" s="74"/>
      <c r="C992" s="74"/>
      <c r="D992" s="74"/>
      <c r="E992" s="74"/>
      <c r="F992" s="74"/>
      <c r="G992" s="74"/>
      <c r="H992" s="85"/>
      <c r="I992" s="74"/>
      <c r="J992" s="74"/>
      <c r="K992" s="74"/>
      <c r="L992" s="74"/>
      <c r="M992" s="74"/>
      <c r="N992" s="74"/>
      <c r="O992" s="74"/>
      <c r="P992" s="74"/>
      <c r="Q992" s="74"/>
      <c r="R992" s="74"/>
      <c r="S992" s="74"/>
      <c r="T992" s="74"/>
      <c r="U992" s="74"/>
      <c r="V992" s="74"/>
      <c r="W992" s="74"/>
      <c r="X992" s="74"/>
      <c r="Y992" s="74"/>
      <c r="Z992" s="74"/>
      <c r="AA992" s="74"/>
      <c r="AB992" s="74"/>
      <c r="AC992" s="74"/>
      <c r="AD992" s="74"/>
      <c r="AE992" s="74"/>
    </row>
    <row r="993" spans="1:31">
      <c r="A993" s="74"/>
      <c r="B993" s="74"/>
      <c r="C993" s="74"/>
      <c r="D993" s="74"/>
      <c r="E993" s="74"/>
      <c r="F993" s="74"/>
      <c r="G993" s="74"/>
      <c r="H993" s="85"/>
      <c r="I993" s="74"/>
      <c r="J993" s="74"/>
      <c r="K993" s="74"/>
      <c r="L993" s="74"/>
      <c r="M993" s="74"/>
      <c r="N993" s="74"/>
      <c r="O993" s="74"/>
      <c r="P993" s="74"/>
      <c r="Q993" s="74"/>
      <c r="R993" s="74"/>
      <c r="S993" s="74"/>
      <c r="T993" s="74"/>
      <c r="U993" s="74"/>
      <c r="V993" s="74"/>
      <c r="W993" s="74"/>
      <c r="X993" s="74"/>
      <c r="Y993" s="74"/>
      <c r="Z993" s="74"/>
      <c r="AA993" s="74"/>
      <c r="AB993" s="74"/>
      <c r="AC993" s="74"/>
      <c r="AD993" s="74"/>
      <c r="AE993" s="74"/>
    </row>
    <row r="994" spans="1:31">
      <c r="E994" s="74"/>
      <c r="F994" s="74"/>
      <c r="G994" s="74"/>
      <c r="H994" s="85"/>
      <c r="I994" s="74"/>
      <c r="J994" s="74"/>
      <c r="K994" s="74"/>
      <c r="L994" s="74"/>
      <c r="M994" s="74"/>
      <c r="N994" s="74"/>
      <c r="O994" s="74"/>
      <c r="P994" s="74"/>
      <c r="Q994" s="74"/>
      <c r="R994" s="74"/>
      <c r="S994" s="74"/>
      <c r="T994" s="74"/>
      <c r="U994" s="74"/>
      <c r="V994" s="74"/>
      <c r="W994" s="74"/>
      <c r="X994" s="74"/>
      <c r="Y994" s="74"/>
      <c r="Z994" s="74"/>
      <c r="AA994" s="74"/>
      <c r="AB994" s="74"/>
      <c r="AC994" s="74"/>
      <c r="AD994" s="74"/>
      <c r="AE994" s="74"/>
    </row>
    <row r="995" spans="1:31">
      <c r="E995" s="74"/>
      <c r="F995" s="74"/>
      <c r="G995" s="74"/>
      <c r="H995" s="85"/>
      <c r="I995" s="74"/>
      <c r="J995" s="74"/>
      <c r="K995" s="74"/>
      <c r="L995" s="74"/>
      <c r="M995" s="74"/>
      <c r="N995" s="74"/>
      <c r="O995" s="74"/>
      <c r="P995" s="74"/>
      <c r="Q995" s="74"/>
      <c r="R995" s="74"/>
      <c r="S995" s="74"/>
      <c r="T995" s="74"/>
      <c r="U995" s="74"/>
      <c r="V995" s="74"/>
      <c r="W995" s="74"/>
      <c r="X995" s="74"/>
      <c r="Y995" s="74"/>
      <c r="Z995" s="74"/>
      <c r="AA995" s="74"/>
      <c r="AB995" s="74"/>
      <c r="AC995" s="74"/>
      <c r="AD995" s="74"/>
      <c r="AE995" s="74"/>
    </row>
    <row r="996" spans="1:31">
      <c r="E996" s="74"/>
      <c r="F996" s="74"/>
      <c r="G996" s="74"/>
      <c r="H996" s="85"/>
      <c r="I996" s="74"/>
      <c r="J996" s="74"/>
      <c r="K996" s="74"/>
      <c r="L996" s="74"/>
      <c r="M996" s="74"/>
      <c r="N996" s="74"/>
      <c r="O996" s="74"/>
      <c r="P996" s="74"/>
      <c r="Q996" s="74"/>
      <c r="R996" s="74"/>
      <c r="S996" s="74"/>
      <c r="T996" s="74"/>
      <c r="U996" s="74"/>
      <c r="V996" s="74"/>
      <c r="W996" s="74"/>
      <c r="X996" s="74"/>
      <c r="Y996" s="74"/>
      <c r="Z996" s="74"/>
      <c r="AA996" s="74"/>
      <c r="AB996" s="74"/>
      <c r="AC996" s="74"/>
      <c r="AD996" s="74"/>
      <c r="AE996" s="74"/>
    </row>
    <row r="997" spans="1:31">
      <c r="E997" s="74"/>
      <c r="F997" s="74"/>
      <c r="G997" s="74"/>
      <c r="H997" s="85"/>
      <c r="I997" s="74"/>
      <c r="J997" s="74"/>
      <c r="K997" s="74"/>
      <c r="L997" s="74"/>
      <c r="M997" s="74"/>
      <c r="N997" s="74"/>
      <c r="O997" s="74"/>
      <c r="P997" s="74"/>
      <c r="Q997" s="74"/>
      <c r="R997" s="74"/>
      <c r="S997" s="74"/>
      <c r="T997" s="74"/>
      <c r="U997" s="74"/>
      <c r="V997" s="74"/>
      <c r="W997" s="74"/>
      <c r="X997" s="74"/>
      <c r="Y997" s="74"/>
      <c r="Z997" s="74"/>
      <c r="AA997" s="74"/>
      <c r="AB997" s="74"/>
      <c r="AC997" s="74"/>
      <c r="AD997" s="74"/>
      <c r="AE997" s="74"/>
    </row>
    <row r="998" spans="1:31">
      <c r="E998" s="74"/>
      <c r="F998" s="74"/>
      <c r="G998" s="74"/>
      <c r="H998" s="85"/>
      <c r="I998" s="74"/>
      <c r="J998" s="74"/>
      <c r="K998" s="74"/>
      <c r="L998" s="74"/>
      <c r="M998" s="74"/>
      <c r="N998" s="74"/>
      <c r="O998" s="74"/>
      <c r="P998" s="74"/>
      <c r="Q998" s="74"/>
      <c r="R998" s="74"/>
      <c r="S998" s="74"/>
      <c r="T998" s="74"/>
      <c r="U998" s="74"/>
      <c r="V998" s="74"/>
      <c r="W998" s="74"/>
      <c r="X998" s="74"/>
      <c r="Y998" s="74"/>
      <c r="Z998" s="74"/>
      <c r="AA998" s="74"/>
      <c r="AB998" s="74"/>
      <c r="AC998" s="74"/>
      <c r="AD998" s="74"/>
      <c r="AE998" s="74"/>
    </row>
    <row r="999" spans="1:31">
      <c r="E999" s="74"/>
      <c r="F999" s="74"/>
      <c r="G999" s="74"/>
      <c r="H999" s="85"/>
      <c r="I999" s="74"/>
      <c r="J999" s="74"/>
      <c r="K999" s="74"/>
      <c r="L999" s="74"/>
      <c r="M999" s="74"/>
      <c r="N999" s="74"/>
      <c r="O999" s="74"/>
      <c r="P999" s="74"/>
      <c r="Q999" s="74"/>
      <c r="R999" s="74"/>
      <c r="S999" s="74"/>
      <c r="T999" s="74"/>
      <c r="U999" s="74"/>
      <c r="V999" s="74"/>
      <c r="W999" s="74"/>
      <c r="X999" s="74"/>
      <c r="Y999" s="74"/>
      <c r="Z999" s="74"/>
      <c r="AA999" s="74"/>
      <c r="AB999" s="74"/>
      <c r="AC999" s="74"/>
      <c r="AD999" s="74"/>
      <c r="AE999" s="74"/>
    </row>
    <row r="1000" spans="1:31">
      <c r="E1000" s="74"/>
      <c r="F1000" s="74"/>
      <c r="G1000" s="74"/>
      <c r="H1000" s="85"/>
      <c r="I1000" s="74"/>
      <c r="J1000" s="74"/>
      <c r="K1000" s="74"/>
      <c r="L1000" s="74"/>
      <c r="M1000" s="74"/>
      <c r="N1000" s="74"/>
      <c r="O1000" s="74"/>
      <c r="P1000" s="74"/>
      <c r="Q1000" s="74"/>
      <c r="R1000" s="74"/>
      <c r="S1000" s="74"/>
      <c r="T1000" s="74"/>
      <c r="U1000" s="74"/>
      <c r="V1000" s="74"/>
      <c r="W1000" s="74"/>
      <c r="X1000" s="74"/>
      <c r="Y1000" s="74"/>
      <c r="Z1000" s="74"/>
      <c r="AA1000" s="74"/>
      <c r="AB1000" s="74"/>
      <c r="AC1000" s="74"/>
      <c r="AD1000" s="74"/>
      <c r="AE1000" s="74"/>
    </row>
    <row r="1001" spans="1:31">
      <c r="E1001" s="74"/>
      <c r="F1001" s="74"/>
      <c r="G1001" s="74"/>
      <c r="H1001" s="85"/>
      <c r="I1001" s="74"/>
      <c r="J1001" s="74"/>
      <c r="K1001" s="74"/>
      <c r="L1001" s="74"/>
      <c r="M1001" s="74"/>
      <c r="N1001" s="74"/>
      <c r="O1001" s="74"/>
      <c r="P1001" s="74"/>
      <c r="Q1001" s="74"/>
      <c r="R1001" s="74"/>
      <c r="S1001" s="74"/>
      <c r="T1001" s="74"/>
      <c r="U1001" s="74"/>
      <c r="V1001" s="74"/>
      <c r="W1001" s="74"/>
      <c r="X1001" s="74"/>
      <c r="Y1001" s="74"/>
      <c r="Z1001" s="74"/>
      <c r="AA1001" s="74"/>
      <c r="AB1001" s="74"/>
      <c r="AC1001" s="74"/>
      <c r="AD1001" s="74"/>
      <c r="AE1001" s="74"/>
    </row>
    <row r="1002" spans="1:31">
      <c r="E1002" s="74"/>
      <c r="F1002" s="74"/>
      <c r="G1002" s="74"/>
      <c r="H1002" s="85"/>
      <c r="I1002" s="74"/>
      <c r="J1002" s="74"/>
      <c r="K1002" s="74"/>
      <c r="M1002" s="74"/>
      <c r="N1002" s="74"/>
      <c r="O1002" s="74"/>
      <c r="P1002" s="74"/>
      <c r="Q1002" s="74"/>
      <c r="R1002" s="74"/>
      <c r="S1002" s="74"/>
      <c r="T1002" s="74"/>
      <c r="U1002" s="74"/>
      <c r="V1002" s="74"/>
      <c r="W1002" s="74"/>
      <c r="X1002" s="74"/>
      <c r="Y1002" s="74"/>
      <c r="Z1002" s="74"/>
      <c r="AA1002" s="74"/>
      <c r="AB1002" s="74"/>
      <c r="AC1002" s="74"/>
      <c r="AD1002" s="74"/>
      <c r="AE1002" s="74"/>
    </row>
    <row r="1003" spans="1:31">
      <c r="E1003" s="74"/>
      <c r="F1003" s="74"/>
      <c r="G1003" s="74"/>
      <c r="H1003" s="85"/>
      <c r="I1003" s="74"/>
      <c r="J1003" s="74"/>
      <c r="K1003" s="74"/>
      <c r="M1003" s="74"/>
      <c r="N1003" s="74"/>
      <c r="O1003" s="74"/>
      <c r="P1003" s="74"/>
      <c r="Q1003" s="74"/>
      <c r="R1003" s="74"/>
      <c r="S1003" s="74"/>
      <c r="T1003" s="74"/>
      <c r="U1003" s="74"/>
      <c r="V1003" s="74"/>
      <c r="W1003" s="74"/>
      <c r="X1003" s="74"/>
      <c r="Y1003" s="74"/>
      <c r="Z1003" s="74"/>
      <c r="AA1003" s="74"/>
      <c r="AB1003" s="74"/>
      <c r="AC1003" s="74"/>
      <c r="AD1003" s="74"/>
      <c r="AE1003" s="74"/>
    </row>
    <row r="1004" spans="1:31">
      <c r="F1004" s="74"/>
      <c r="G1004" s="74"/>
      <c r="H1004" s="85"/>
      <c r="I1004" s="74"/>
      <c r="J1004" s="74"/>
      <c r="K1004" s="74"/>
      <c r="M1004" s="74"/>
      <c r="N1004" s="74"/>
      <c r="O1004" s="74"/>
      <c r="P1004" s="74"/>
      <c r="Q1004" s="74"/>
      <c r="R1004" s="74"/>
      <c r="S1004" s="74"/>
      <c r="T1004" s="74"/>
      <c r="U1004" s="74"/>
      <c r="V1004" s="74"/>
      <c r="W1004" s="74"/>
      <c r="X1004" s="74"/>
      <c r="Y1004" s="74"/>
      <c r="Z1004" s="74"/>
      <c r="AA1004" s="74"/>
      <c r="AB1004" s="74"/>
      <c r="AC1004" s="74"/>
      <c r="AD1004" s="74"/>
      <c r="AE1004" s="74"/>
    </row>
  </sheetData>
  <conditionalFormatting sqref="A1:D994 E1:AE1004">
    <cfRule type="containsBlanks" dxfId="9" priority="1">
      <formula>LEN(TRIM(A1))=0</formula>
    </cfRule>
  </conditionalFormatting>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240"/>
  <sheetViews>
    <sheetView workbookViewId="0"/>
  </sheetViews>
  <sheetFormatPr defaultColWidth="14.44140625" defaultRowHeight="15" customHeight="1"/>
  <cols>
    <col min="1" max="1" width="7" customWidth="1"/>
    <col min="2" max="2" width="5.6640625" customWidth="1"/>
    <col min="3" max="3" width="28.109375" customWidth="1"/>
    <col min="4" max="4" width="8.109375" customWidth="1"/>
    <col min="5" max="5" width="27.88671875" customWidth="1"/>
    <col min="6" max="6" width="6.109375" customWidth="1"/>
    <col min="7" max="7" width="10.33203125" customWidth="1"/>
    <col min="8" max="8" width="7.6640625" customWidth="1"/>
    <col min="9" max="9" width="7.33203125" customWidth="1"/>
    <col min="10" max="56" width="3" customWidth="1"/>
  </cols>
  <sheetData>
    <row r="1" spans="1:56" ht="14.4">
      <c r="A1" s="86" t="s">
        <v>805</v>
      </c>
      <c r="B1" s="86" t="s">
        <v>806</v>
      </c>
      <c r="C1" s="86" t="s">
        <v>42</v>
      </c>
      <c r="D1" s="86" t="s">
        <v>14</v>
      </c>
      <c r="E1" s="86" t="s">
        <v>807</v>
      </c>
      <c r="F1" s="86" t="s">
        <v>808</v>
      </c>
      <c r="G1" s="86" t="s">
        <v>809</v>
      </c>
      <c r="H1" s="86" t="s">
        <v>810</v>
      </c>
      <c r="I1" s="86" t="s">
        <v>811</v>
      </c>
      <c r="J1" s="87"/>
      <c r="K1" s="87"/>
      <c r="L1" s="87"/>
      <c r="M1" s="87"/>
      <c r="N1" s="87"/>
      <c r="O1" s="87"/>
      <c r="P1" s="87"/>
      <c r="Q1" s="88"/>
      <c r="R1" s="88"/>
      <c r="S1" s="88"/>
      <c r="T1" s="88"/>
      <c r="U1" s="88"/>
      <c r="V1" s="88"/>
      <c r="W1" s="88"/>
      <c r="X1" s="88"/>
      <c r="Y1" s="88"/>
      <c r="Z1" s="88"/>
      <c r="AA1" s="88"/>
      <c r="AB1" s="88"/>
      <c r="AC1" s="88"/>
      <c r="AD1" s="88"/>
      <c r="AE1" s="88"/>
      <c r="AF1" s="88"/>
      <c r="AG1" s="88"/>
      <c r="AH1" s="88"/>
      <c r="AI1" s="88"/>
      <c r="AJ1" s="88"/>
      <c r="AK1" s="88"/>
      <c r="AL1" s="88"/>
      <c r="AM1" s="88"/>
      <c r="AN1" s="88"/>
      <c r="AO1" s="88"/>
      <c r="AP1" s="88"/>
      <c r="AQ1" s="88"/>
      <c r="AR1" s="88"/>
      <c r="AS1" s="88"/>
      <c r="AT1" s="88"/>
      <c r="AU1" s="88"/>
      <c r="AV1" s="88"/>
      <c r="AW1" s="88"/>
      <c r="AX1" s="88"/>
      <c r="AY1" s="88"/>
      <c r="AZ1" s="88"/>
      <c r="BA1" s="88"/>
      <c r="BB1" s="88"/>
      <c r="BC1" s="88"/>
      <c r="BD1" s="88"/>
    </row>
    <row r="2" spans="1:56" ht="15.75" customHeight="1">
      <c r="A2" s="86">
        <v>1</v>
      </c>
      <c r="B2" s="86">
        <f ca="1">40000*(TownSheet!D22)</f>
        <v>45199.999999999993</v>
      </c>
      <c r="C2" s="86" t="s">
        <v>604</v>
      </c>
      <c r="D2" s="86">
        <v>0</v>
      </c>
      <c r="E2" s="86" t="s">
        <v>812</v>
      </c>
      <c r="F2" s="86" t="s">
        <v>812</v>
      </c>
      <c r="G2" s="86" t="s">
        <v>812</v>
      </c>
      <c r="H2" s="86" t="s">
        <v>812</v>
      </c>
      <c r="I2" s="89">
        <v>0</v>
      </c>
      <c r="J2" s="87"/>
      <c r="K2" s="87"/>
      <c r="L2" s="87"/>
      <c r="M2" s="87"/>
      <c r="N2" s="87"/>
      <c r="O2" s="87"/>
      <c r="P2" s="87"/>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row>
    <row r="3" spans="1:56" ht="14.4">
      <c r="A3" s="86">
        <f t="shared" ref="A3:A239" ca="1" si="0">SUM(A2,B2)</f>
        <v>45200.999999999993</v>
      </c>
      <c r="B3" s="86">
        <v>250</v>
      </c>
      <c r="C3" s="86" t="s">
        <v>813</v>
      </c>
      <c r="D3" s="86">
        <f t="shared" ref="D3:D4" ca="1" si="1">RANDBETWEEN(1,6)+1*10</f>
        <v>13</v>
      </c>
      <c r="E3" s="86" t="s">
        <v>814</v>
      </c>
      <c r="F3" s="86" t="s">
        <v>815</v>
      </c>
      <c r="G3" s="86" t="s">
        <v>816</v>
      </c>
      <c r="H3" s="86" t="s">
        <v>812</v>
      </c>
      <c r="I3" s="86">
        <f t="shared" ref="I3:I4" ca="1" si="2">D3</f>
        <v>13</v>
      </c>
      <c r="J3" s="87"/>
      <c r="K3" s="87"/>
      <c r="L3" s="87"/>
      <c r="M3" s="87"/>
      <c r="N3" s="87"/>
      <c r="O3" s="87"/>
      <c r="P3" s="87"/>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row>
    <row r="4" spans="1:56" ht="14.4">
      <c r="A4" s="86">
        <f t="shared" ca="1" si="0"/>
        <v>45450.999999999993</v>
      </c>
      <c r="B4" s="86">
        <v>250</v>
      </c>
      <c r="C4" s="86" t="s">
        <v>813</v>
      </c>
      <c r="D4" s="86">
        <f t="shared" ca="1" si="1"/>
        <v>11</v>
      </c>
      <c r="E4" s="86" t="s">
        <v>814</v>
      </c>
      <c r="F4" s="86" t="s">
        <v>815</v>
      </c>
      <c r="G4" s="86" t="s">
        <v>816</v>
      </c>
      <c r="H4" s="86" t="s">
        <v>812</v>
      </c>
      <c r="I4" s="86">
        <f t="shared" ca="1" si="2"/>
        <v>11</v>
      </c>
      <c r="J4" s="87"/>
      <c r="K4" s="87"/>
      <c r="L4" s="87"/>
      <c r="M4" s="87"/>
      <c r="N4" s="87"/>
      <c r="O4" s="87"/>
      <c r="P4" s="87"/>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row>
    <row r="5" spans="1:56" ht="14.4">
      <c r="A5" s="86">
        <f t="shared" ca="1" si="0"/>
        <v>45700.999999999993</v>
      </c>
      <c r="B5" s="86">
        <v>1</v>
      </c>
      <c r="C5" s="86" t="s">
        <v>817</v>
      </c>
      <c r="D5" s="86" t="s">
        <v>818</v>
      </c>
      <c r="E5" s="86" t="s">
        <v>814</v>
      </c>
      <c r="F5" s="86" t="s">
        <v>819</v>
      </c>
      <c r="G5" s="86" t="s">
        <v>816</v>
      </c>
      <c r="H5" s="86" t="s">
        <v>820</v>
      </c>
      <c r="I5" s="86">
        <v>0.05</v>
      </c>
      <c r="J5" s="87"/>
      <c r="K5" s="87"/>
      <c r="L5" s="87"/>
      <c r="M5" s="87"/>
      <c r="N5" s="87"/>
      <c r="O5" s="87"/>
      <c r="P5" s="87"/>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row>
    <row r="6" spans="1:56" ht="14.4">
      <c r="A6" s="86">
        <f t="shared" ca="1" si="0"/>
        <v>45701.999999999993</v>
      </c>
      <c r="B6" s="86">
        <v>1</v>
      </c>
      <c r="C6" s="86" t="s">
        <v>821</v>
      </c>
      <c r="D6" s="86" t="s">
        <v>818</v>
      </c>
      <c r="E6" s="86" t="s">
        <v>814</v>
      </c>
      <c r="F6" s="86" t="s">
        <v>819</v>
      </c>
      <c r="G6" s="86" t="s">
        <v>816</v>
      </c>
      <c r="H6" s="86" t="s">
        <v>822</v>
      </c>
      <c r="I6" s="86">
        <v>0.05</v>
      </c>
      <c r="J6" s="87"/>
      <c r="K6" s="87"/>
      <c r="L6" s="87"/>
      <c r="M6" s="87"/>
      <c r="N6" s="87"/>
      <c r="O6" s="87"/>
      <c r="P6" s="87"/>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row>
    <row r="7" spans="1:56" ht="14.4">
      <c r="A7" s="86">
        <f t="shared" ca="1" si="0"/>
        <v>45702.999999999993</v>
      </c>
      <c r="B7" s="86">
        <v>5000</v>
      </c>
      <c r="C7" s="86" t="s">
        <v>823</v>
      </c>
      <c r="D7" s="86" t="s">
        <v>824</v>
      </c>
      <c r="E7" s="86" t="s">
        <v>814</v>
      </c>
      <c r="F7" s="86" t="s">
        <v>819</v>
      </c>
      <c r="G7" s="86" t="s">
        <v>816</v>
      </c>
      <c r="H7" s="86" t="s">
        <v>825</v>
      </c>
      <c r="I7" s="86">
        <v>4</v>
      </c>
      <c r="J7" s="87"/>
      <c r="K7" s="87"/>
      <c r="L7" s="87"/>
      <c r="M7" s="87"/>
      <c r="N7" s="87"/>
      <c r="O7" s="87"/>
      <c r="P7" s="87"/>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row>
    <row r="8" spans="1:56" ht="14.4">
      <c r="A8" s="86">
        <f t="shared" ca="1" si="0"/>
        <v>50702.999999999993</v>
      </c>
      <c r="B8" s="86">
        <v>1</v>
      </c>
      <c r="C8" s="86" t="s">
        <v>826</v>
      </c>
      <c r="D8" s="86" t="s">
        <v>827</v>
      </c>
      <c r="E8" s="86" t="s">
        <v>814</v>
      </c>
      <c r="F8" s="86" t="s">
        <v>819</v>
      </c>
      <c r="G8" s="86" t="s">
        <v>816</v>
      </c>
      <c r="H8" s="86" t="s">
        <v>828</v>
      </c>
      <c r="I8" s="86">
        <v>0.02</v>
      </c>
      <c r="J8" s="87"/>
      <c r="K8" s="87"/>
      <c r="L8" s="87"/>
      <c r="M8" s="87"/>
      <c r="N8" s="87"/>
      <c r="O8" s="87"/>
      <c r="P8" s="87"/>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row>
    <row r="9" spans="1:56" ht="14.4">
      <c r="A9" s="86">
        <f t="shared" ca="1" si="0"/>
        <v>50703.999999999993</v>
      </c>
      <c r="B9" s="86">
        <v>5000</v>
      </c>
      <c r="C9" s="86" t="s">
        <v>829</v>
      </c>
      <c r="D9" s="86" t="s">
        <v>830</v>
      </c>
      <c r="E9" s="86" t="s">
        <v>814</v>
      </c>
      <c r="F9" s="86" t="s">
        <v>819</v>
      </c>
      <c r="G9" s="86" t="s">
        <v>816</v>
      </c>
      <c r="H9" s="86" t="s">
        <v>831</v>
      </c>
      <c r="I9" s="86">
        <v>1</v>
      </c>
      <c r="J9" s="87"/>
      <c r="K9" s="87"/>
      <c r="L9" s="87"/>
      <c r="M9" s="87"/>
      <c r="N9" s="87"/>
      <c r="O9" s="87"/>
      <c r="P9" s="87"/>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row>
    <row r="10" spans="1:56" ht="14.4">
      <c r="A10" s="86">
        <f t="shared" ca="1" si="0"/>
        <v>55703.999999999993</v>
      </c>
      <c r="B10" s="86">
        <v>5000</v>
      </c>
      <c r="C10" s="86" t="s">
        <v>832</v>
      </c>
      <c r="D10" s="86" t="s">
        <v>830</v>
      </c>
      <c r="E10" s="86" t="s">
        <v>814</v>
      </c>
      <c r="F10" s="86" t="s">
        <v>819</v>
      </c>
      <c r="G10" s="86" t="s">
        <v>816</v>
      </c>
      <c r="H10" s="86" t="s">
        <v>831</v>
      </c>
      <c r="I10" s="86">
        <v>1</v>
      </c>
      <c r="J10" s="87"/>
      <c r="K10" s="87"/>
      <c r="L10" s="87"/>
      <c r="M10" s="87"/>
      <c r="N10" s="87"/>
      <c r="O10" s="87"/>
      <c r="P10" s="87"/>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row>
    <row r="11" spans="1:56" ht="14.4">
      <c r="A11" s="86">
        <f t="shared" ca="1" si="0"/>
        <v>60703.999999999993</v>
      </c>
      <c r="B11" s="86">
        <v>5000</v>
      </c>
      <c r="C11" s="86" t="s">
        <v>833</v>
      </c>
      <c r="D11" s="86" t="s">
        <v>830</v>
      </c>
      <c r="E11" s="86" t="s">
        <v>814</v>
      </c>
      <c r="F11" s="86" t="s">
        <v>819</v>
      </c>
      <c r="G11" s="86" t="s">
        <v>816</v>
      </c>
      <c r="H11" s="86" t="s">
        <v>825</v>
      </c>
      <c r="I11" s="86">
        <v>1</v>
      </c>
      <c r="J11" s="87"/>
      <c r="K11" s="87"/>
      <c r="L11" s="87"/>
      <c r="M11" s="87"/>
      <c r="N11" s="87"/>
      <c r="O11" s="87"/>
      <c r="P11" s="87"/>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row>
    <row r="12" spans="1:56" ht="14.4">
      <c r="A12" s="86">
        <f t="shared" ca="1" si="0"/>
        <v>65704</v>
      </c>
      <c r="B12" s="86">
        <v>5000</v>
      </c>
      <c r="C12" s="86" t="s">
        <v>834</v>
      </c>
      <c r="D12" s="86" t="s">
        <v>835</v>
      </c>
      <c r="E12" s="86" t="s">
        <v>814</v>
      </c>
      <c r="F12" s="86" t="s">
        <v>819</v>
      </c>
      <c r="G12" s="86" t="s">
        <v>816</v>
      </c>
      <c r="H12" s="86" t="s">
        <v>822</v>
      </c>
      <c r="I12" s="86">
        <v>2</v>
      </c>
      <c r="J12" s="87"/>
      <c r="K12" s="87"/>
      <c r="L12" s="87"/>
      <c r="M12" s="87"/>
      <c r="N12" s="87"/>
      <c r="O12" s="87"/>
      <c r="P12" s="87"/>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row>
    <row r="13" spans="1:56" ht="14.4">
      <c r="A13" s="86">
        <f t="shared" ca="1" si="0"/>
        <v>70704</v>
      </c>
      <c r="B13" s="86">
        <v>2500</v>
      </c>
      <c r="C13" s="86" t="s">
        <v>836</v>
      </c>
      <c r="D13" s="86" t="s">
        <v>837</v>
      </c>
      <c r="E13" s="86" t="s">
        <v>838</v>
      </c>
      <c r="F13" s="86" t="s">
        <v>819</v>
      </c>
      <c r="G13" s="86" t="s">
        <v>816</v>
      </c>
      <c r="H13" s="86" t="s">
        <v>839</v>
      </c>
      <c r="I13" s="86">
        <v>30</v>
      </c>
      <c r="J13" s="87"/>
      <c r="K13" s="87"/>
      <c r="L13" s="87"/>
      <c r="M13" s="87"/>
      <c r="N13" s="87"/>
      <c r="O13" s="87"/>
      <c r="P13" s="87"/>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row>
    <row r="14" spans="1:56" ht="14.4">
      <c r="A14" s="86">
        <f t="shared" ca="1" si="0"/>
        <v>73204</v>
      </c>
      <c r="B14" s="86">
        <v>2500</v>
      </c>
      <c r="C14" s="86" t="s">
        <v>840</v>
      </c>
      <c r="D14" s="86" t="s">
        <v>841</v>
      </c>
      <c r="E14" s="86" t="s">
        <v>838</v>
      </c>
      <c r="F14" s="86" t="s">
        <v>819</v>
      </c>
      <c r="G14" s="86" t="s">
        <v>816</v>
      </c>
      <c r="H14" s="86" t="s">
        <v>842</v>
      </c>
      <c r="I14" s="86">
        <v>20</v>
      </c>
      <c r="J14" s="87"/>
      <c r="K14" s="87"/>
      <c r="L14" s="87"/>
      <c r="M14" s="87"/>
      <c r="N14" s="87"/>
      <c r="O14" s="87"/>
      <c r="P14" s="87"/>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row>
    <row r="15" spans="1:56" ht="14.4">
      <c r="A15" s="86">
        <f t="shared" ca="1" si="0"/>
        <v>75704</v>
      </c>
      <c r="B15" s="86">
        <v>250</v>
      </c>
      <c r="C15" s="86" t="s">
        <v>843</v>
      </c>
      <c r="D15" s="86" t="s">
        <v>844</v>
      </c>
      <c r="E15" s="86" t="s">
        <v>845</v>
      </c>
      <c r="F15" s="86" t="s">
        <v>819</v>
      </c>
      <c r="G15" s="86" t="s">
        <v>816</v>
      </c>
      <c r="H15" s="86" t="s">
        <v>846</v>
      </c>
      <c r="I15" s="86">
        <v>90</v>
      </c>
      <c r="J15" s="87"/>
      <c r="K15" s="87"/>
      <c r="L15" s="87"/>
      <c r="M15" s="87"/>
      <c r="N15" s="87"/>
      <c r="O15" s="87"/>
      <c r="P15" s="87"/>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row>
    <row r="16" spans="1:56" ht="14.4">
      <c r="A16" s="86">
        <f t="shared" ca="1" si="0"/>
        <v>75954</v>
      </c>
      <c r="B16" s="86">
        <v>250</v>
      </c>
      <c r="C16" s="86" t="s">
        <v>847</v>
      </c>
      <c r="D16" s="86" t="s">
        <v>848</v>
      </c>
      <c r="E16" s="86" t="s">
        <v>845</v>
      </c>
      <c r="F16" s="86" t="s">
        <v>819</v>
      </c>
      <c r="G16" s="86" t="s">
        <v>816</v>
      </c>
      <c r="H16" s="86" t="s">
        <v>849</v>
      </c>
      <c r="I16" s="86">
        <v>8</v>
      </c>
      <c r="J16" s="87"/>
      <c r="K16" s="87"/>
      <c r="L16" s="87"/>
      <c r="M16" s="87"/>
      <c r="N16" s="87"/>
      <c r="O16" s="87"/>
      <c r="P16" s="87"/>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row>
    <row r="17" spans="1:56" ht="14.4">
      <c r="A17" s="86">
        <f t="shared" ca="1" si="0"/>
        <v>76204</v>
      </c>
      <c r="B17" s="86">
        <v>250</v>
      </c>
      <c r="C17" s="86" t="s">
        <v>850</v>
      </c>
      <c r="D17" s="86" t="s">
        <v>851</v>
      </c>
      <c r="E17" s="86" t="s">
        <v>845</v>
      </c>
      <c r="F17" s="86" t="s">
        <v>819</v>
      </c>
      <c r="G17" s="86" t="s">
        <v>816</v>
      </c>
      <c r="H17" s="86" t="s">
        <v>852</v>
      </c>
      <c r="I17" s="86">
        <v>75</v>
      </c>
      <c r="J17" s="87"/>
      <c r="K17" s="87"/>
      <c r="L17" s="87"/>
      <c r="M17" s="87"/>
      <c r="N17" s="87"/>
      <c r="O17" s="87"/>
      <c r="P17" s="87"/>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row>
    <row r="18" spans="1:56" ht="14.4">
      <c r="A18" s="86">
        <f t="shared" ca="1" si="0"/>
        <v>76454</v>
      </c>
      <c r="B18" s="86">
        <v>250</v>
      </c>
      <c r="C18" s="86" t="s">
        <v>853</v>
      </c>
      <c r="D18" s="86" t="s">
        <v>854</v>
      </c>
      <c r="E18" s="86" t="s">
        <v>845</v>
      </c>
      <c r="F18" s="86" t="s">
        <v>819</v>
      </c>
      <c r="G18" s="86" t="s">
        <v>816</v>
      </c>
      <c r="H18" s="86" t="s">
        <v>855</v>
      </c>
      <c r="I18" s="86">
        <v>600</v>
      </c>
      <c r="J18" s="87"/>
      <c r="K18" s="87"/>
      <c r="L18" s="87"/>
      <c r="M18" s="87"/>
      <c r="N18" s="87"/>
      <c r="O18" s="87"/>
      <c r="P18" s="87"/>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row>
    <row r="19" spans="1:56" ht="14.4">
      <c r="A19" s="86">
        <f t="shared" ca="1" si="0"/>
        <v>76704</v>
      </c>
      <c r="B19" s="86">
        <v>250</v>
      </c>
      <c r="C19" s="86" t="s">
        <v>856</v>
      </c>
      <c r="D19" s="86" t="s">
        <v>857</v>
      </c>
      <c r="E19" s="86" t="s">
        <v>845</v>
      </c>
      <c r="F19" s="86" t="s">
        <v>819</v>
      </c>
      <c r="G19" s="86" t="s">
        <v>816</v>
      </c>
      <c r="H19" s="86" t="s">
        <v>849</v>
      </c>
      <c r="I19" s="86">
        <v>5</v>
      </c>
      <c r="J19" s="87"/>
      <c r="K19" s="87"/>
      <c r="L19" s="87"/>
      <c r="M19" s="87"/>
      <c r="N19" s="87"/>
      <c r="O19" s="87"/>
      <c r="P19" s="87"/>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row>
    <row r="20" spans="1:56" ht="14.4">
      <c r="A20" s="86">
        <f t="shared" ca="1" si="0"/>
        <v>76954</v>
      </c>
      <c r="B20" s="86">
        <v>250</v>
      </c>
      <c r="C20" s="86" t="s">
        <v>858</v>
      </c>
      <c r="D20" s="86" t="s">
        <v>859</v>
      </c>
      <c r="E20" s="86" t="s">
        <v>845</v>
      </c>
      <c r="F20" s="86" t="s">
        <v>819</v>
      </c>
      <c r="G20" s="86" t="s">
        <v>816</v>
      </c>
      <c r="H20" s="86" t="s">
        <v>860</v>
      </c>
      <c r="I20" s="86">
        <v>400</v>
      </c>
      <c r="J20" s="87"/>
      <c r="K20" s="87"/>
      <c r="L20" s="87"/>
      <c r="M20" s="87"/>
      <c r="N20" s="87"/>
      <c r="O20" s="87"/>
      <c r="P20" s="87"/>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row>
    <row r="21" spans="1:56" ht="14.4">
      <c r="A21" s="86">
        <f t="shared" ca="1" si="0"/>
        <v>77204</v>
      </c>
      <c r="B21" s="86">
        <v>250</v>
      </c>
      <c r="C21" s="86" t="s">
        <v>861</v>
      </c>
      <c r="D21" s="86" t="s">
        <v>862</v>
      </c>
      <c r="E21" s="86" t="s">
        <v>845</v>
      </c>
      <c r="F21" s="86" t="s">
        <v>819</v>
      </c>
      <c r="G21" s="86" t="s">
        <v>816</v>
      </c>
      <c r="H21" s="86" t="s">
        <v>863</v>
      </c>
      <c r="I21" s="86">
        <v>4</v>
      </c>
      <c r="J21" s="87"/>
      <c r="K21" s="87"/>
      <c r="L21" s="87"/>
      <c r="M21" s="87"/>
      <c r="N21" s="87"/>
      <c r="O21" s="87"/>
      <c r="P21" s="87"/>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row>
    <row r="22" spans="1:56" ht="15.75" customHeight="1">
      <c r="A22" s="86">
        <f t="shared" ca="1" si="0"/>
        <v>77454</v>
      </c>
      <c r="B22" s="86">
        <v>250</v>
      </c>
      <c r="C22" s="86" t="s">
        <v>864</v>
      </c>
      <c r="D22" s="86" t="s">
        <v>862</v>
      </c>
      <c r="E22" s="86" t="s">
        <v>845</v>
      </c>
      <c r="F22" s="86" t="s">
        <v>819</v>
      </c>
      <c r="G22" s="86" t="s">
        <v>816</v>
      </c>
      <c r="H22" s="86" t="s">
        <v>865</v>
      </c>
      <c r="I22" s="86">
        <v>4</v>
      </c>
      <c r="J22" s="87"/>
      <c r="K22" s="87"/>
      <c r="L22" s="87"/>
      <c r="M22" s="87"/>
      <c r="N22" s="87"/>
      <c r="O22" s="87"/>
      <c r="P22" s="87"/>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88"/>
      <c r="AU22" s="88"/>
      <c r="AV22" s="88"/>
      <c r="AW22" s="88"/>
      <c r="AX22" s="88"/>
      <c r="AY22" s="88"/>
      <c r="AZ22" s="88"/>
      <c r="BA22" s="88"/>
      <c r="BB22" s="88"/>
      <c r="BC22" s="88"/>
      <c r="BD22" s="88"/>
    </row>
    <row r="23" spans="1:56" ht="15.75" customHeight="1">
      <c r="A23" s="86">
        <f t="shared" ca="1" si="0"/>
        <v>77704</v>
      </c>
      <c r="B23" s="86">
        <v>250</v>
      </c>
      <c r="C23" s="86" t="s">
        <v>866</v>
      </c>
      <c r="D23" s="86" t="s">
        <v>837</v>
      </c>
      <c r="E23" s="86" t="s">
        <v>845</v>
      </c>
      <c r="F23" s="86" t="s">
        <v>819</v>
      </c>
      <c r="G23" s="86" t="s">
        <v>816</v>
      </c>
      <c r="H23" s="86" t="s">
        <v>849</v>
      </c>
      <c r="I23" s="86">
        <v>30</v>
      </c>
      <c r="J23" s="87"/>
      <c r="K23" s="87"/>
      <c r="L23" s="87"/>
      <c r="M23" s="87"/>
      <c r="N23" s="87"/>
      <c r="O23" s="87"/>
      <c r="P23" s="87"/>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row>
    <row r="24" spans="1:56" ht="15.75" customHeight="1">
      <c r="A24" s="86">
        <f t="shared" ca="1" si="0"/>
        <v>77954</v>
      </c>
      <c r="B24" s="86">
        <v>250</v>
      </c>
      <c r="C24" s="86" t="s">
        <v>867</v>
      </c>
      <c r="D24" s="86" t="s">
        <v>837</v>
      </c>
      <c r="E24" s="86" t="s">
        <v>845</v>
      </c>
      <c r="F24" s="86" t="s">
        <v>819</v>
      </c>
      <c r="G24" s="86" t="s">
        <v>816</v>
      </c>
      <c r="H24" s="86" t="s">
        <v>863</v>
      </c>
      <c r="I24" s="86">
        <v>30</v>
      </c>
      <c r="J24" s="87"/>
      <c r="K24" s="87"/>
      <c r="L24" s="87"/>
      <c r="M24" s="87"/>
      <c r="N24" s="87"/>
      <c r="O24" s="87"/>
      <c r="P24" s="87"/>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row>
    <row r="25" spans="1:56" ht="15.75" customHeight="1">
      <c r="A25" s="86">
        <f t="shared" ca="1" si="0"/>
        <v>78204</v>
      </c>
      <c r="B25" s="86">
        <v>250</v>
      </c>
      <c r="C25" s="86" t="s">
        <v>868</v>
      </c>
      <c r="D25" s="86" t="s">
        <v>837</v>
      </c>
      <c r="E25" s="86" t="s">
        <v>845</v>
      </c>
      <c r="F25" s="86" t="s">
        <v>819</v>
      </c>
      <c r="G25" s="86" t="s">
        <v>816</v>
      </c>
      <c r="H25" s="86" t="s">
        <v>852</v>
      </c>
      <c r="I25" s="86">
        <v>30</v>
      </c>
      <c r="J25" s="87"/>
      <c r="K25" s="87"/>
      <c r="L25" s="87"/>
      <c r="M25" s="87"/>
      <c r="N25" s="87"/>
      <c r="O25" s="87"/>
      <c r="P25" s="87"/>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row>
    <row r="26" spans="1:56" ht="15.75" customHeight="1">
      <c r="A26" s="86">
        <f t="shared" ca="1" si="0"/>
        <v>78454</v>
      </c>
      <c r="B26" s="86">
        <v>250</v>
      </c>
      <c r="C26" s="86" t="s">
        <v>869</v>
      </c>
      <c r="D26" s="86" t="s">
        <v>841</v>
      </c>
      <c r="E26" s="86" t="s">
        <v>845</v>
      </c>
      <c r="F26" s="86" t="s">
        <v>819</v>
      </c>
      <c r="G26" s="86" t="s">
        <v>816</v>
      </c>
      <c r="H26" s="86" t="s">
        <v>865</v>
      </c>
      <c r="I26" s="86">
        <v>20</v>
      </c>
      <c r="J26" s="87"/>
      <c r="K26" s="87"/>
      <c r="L26" s="87"/>
      <c r="M26" s="87"/>
      <c r="N26" s="87"/>
      <c r="O26" s="87"/>
      <c r="P26" s="87"/>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row>
    <row r="27" spans="1:56" ht="15.75" customHeight="1">
      <c r="A27" s="86">
        <f t="shared" ca="1" si="0"/>
        <v>78704</v>
      </c>
      <c r="B27" s="86">
        <v>250</v>
      </c>
      <c r="C27" s="86" t="s">
        <v>870</v>
      </c>
      <c r="D27" s="86" t="s">
        <v>841</v>
      </c>
      <c r="E27" s="86" t="s">
        <v>845</v>
      </c>
      <c r="F27" s="86" t="s">
        <v>819</v>
      </c>
      <c r="G27" s="86" t="s">
        <v>816</v>
      </c>
      <c r="H27" s="86" t="s">
        <v>871</v>
      </c>
      <c r="I27" s="86">
        <v>20</v>
      </c>
      <c r="J27" s="87"/>
      <c r="K27" s="87"/>
      <c r="L27" s="87"/>
      <c r="M27" s="87"/>
      <c r="N27" s="87"/>
      <c r="O27" s="87"/>
      <c r="P27" s="87"/>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8"/>
      <c r="AY27" s="88"/>
      <c r="AZ27" s="88"/>
      <c r="BA27" s="88"/>
      <c r="BB27" s="88"/>
      <c r="BC27" s="88"/>
      <c r="BD27" s="88"/>
    </row>
    <row r="28" spans="1:56" ht="15.75" customHeight="1">
      <c r="A28" s="86">
        <f t="shared" ca="1" si="0"/>
        <v>78954</v>
      </c>
      <c r="B28" s="86">
        <v>250</v>
      </c>
      <c r="C28" s="86" t="s">
        <v>872</v>
      </c>
      <c r="D28" s="86" t="s">
        <v>873</v>
      </c>
      <c r="E28" s="86" t="s">
        <v>845</v>
      </c>
      <c r="F28" s="86" t="s">
        <v>819</v>
      </c>
      <c r="G28" s="86" t="s">
        <v>816</v>
      </c>
      <c r="H28" s="86" t="s">
        <v>849</v>
      </c>
      <c r="I28" s="86">
        <v>2</v>
      </c>
      <c r="J28" s="87"/>
      <c r="K28" s="87"/>
      <c r="L28" s="87"/>
      <c r="M28" s="87"/>
      <c r="N28" s="87"/>
      <c r="O28" s="87"/>
      <c r="P28" s="87"/>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row>
    <row r="29" spans="1:56" ht="15.75" customHeight="1">
      <c r="A29" s="86">
        <f t="shared" ca="1" si="0"/>
        <v>79204</v>
      </c>
      <c r="B29" s="86">
        <v>250</v>
      </c>
      <c r="C29" s="86" t="s">
        <v>874</v>
      </c>
      <c r="D29" s="86" t="s">
        <v>875</v>
      </c>
      <c r="E29" s="86" t="s">
        <v>845</v>
      </c>
      <c r="F29" s="86" t="s">
        <v>819</v>
      </c>
      <c r="G29" s="86" t="s">
        <v>816</v>
      </c>
      <c r="H29" s="86" t="s">
        <v>876</v>
      </c>
      <c r="I29" s="86">
        <v>15</v>
      </c>
      <c r="J29" s="87"/>
      <c r="K29" s="87"/>
      <c r="L29" s="87"/>
      <c r="M29" s="87"/>
      <c r="N29" s="87"/>
      <c r="O29" s="87"/>
      <c r="P29" s="87"/>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c r="AZ29" s="88"/>
      <c r="BA29" s="88"/>
      <c r="BB29" s="88"/>
      <c r="BC29" s="88"/>
      <c r="BD29" s="88"/>
    </row>
    <row r="30" spans="1:56" ht="15.75" customHeight="1">
      <c r="A30" s="86">
        <f t="shared" ca="1" si="0"/>
        <v>79454</v>
      </c>
      <c r="B30" s="86">
        <v>250</v>
      </c>
      <c r="C30" s="86" t="s">
        <v>877</v>
      </c>
      <c r="D30" s="86" t="s">
        <v>875</v>
      </c>
      <c r="E30" s="86" t="s">
        <v>845</v>
      </c>
      <c r="F30" s="86" t="s">
        <v>819</v>
      </c>
      <c r="G30" s="86" t="s">
        <v>816</v>
      </c>
      <c r="H30" s="86" t="s">
        <v>860</v>
      </c>
      <c r="I30" s="86">
        <v>15</v>
      </c>
      <c r="J30" s="87"/>
      <c r="K30" s="87"/>
      <c r="L30" s="87"/>
      <c r="M30" s="87"/>
      <c r="N30" s="87"/>
      <c r="O30" s="87"/>
      <c r="P30" s="87"/>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row>
    <row r="31" spans="1:56" ht="15.75" customHeight="1">
      <c r="A31" s="86">
        <f t="shared" ca="1" si="0"/>
        <v>79704</v>
      </c>
      <c r="B31" s="86">
        <v>250</v>
      </c>
      <c r="C31" s="86" t="s">
        <v>878</v>
      </c>
      <c r="D31" s="86" t="s">
        <v>879</v>
      </c>
      <c r="E31" s="86" t="s">
        <v>845</v>
      </c>
      <c r="F31" s="86" t="s">
        <v>819</v>
      </c>
      <c r="G31" s="86" t="s">
        <v>816</v>
      </c>
      <c r="H31" s="86" t="s">
        <v>880</v>
      </c>
      <c r="I31" s="86">
        <v>125</v>
      </c>
      <c r="J31" s="87"/>
      <c r="K31" s="87"/>
      <c r="L31" s="87"/>
      <c r="M31" s="87"/>
      <c r="N31" s="87"/>
      <c r="O31" s="87"/>
      <c r="P31" s="87"/>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8"/>
      <c r="AY31" s="88"/>
      <c r="AZ31" s="88"/>
      <c r="BA31" s="88"/>
      <c r="BB31" s="88"/>
      <c r="BC31" s="88"/>
      <c r="BD31" s="88"/>
    </row>
    <row r="32" spans="1:56" ht="15.75" customHeight="1">
      <c r="A32" s="86">
        <f t="shared" ca="1" si="0"/>
        <v>79954</v>
      </c>
      <c r="B32" s="86">
        <v>250</v>
      </c>
      <c r="C32" s="86" t="s">
        <v>881</v>
      </c>
      <c r="D32" s="86" t="s">
        <v>879</v>
      </c>
      <c r="E32" s="86" t="s">
        <v>845</v>
      </c>
      <c r="F32" s="86" t="s">
        <v>819</v>
      </c>
      <c r="G32" s="86" t="s">
        <v>816</v>
      </c>
      <c r="H32" s="86" t="s">
        <v>882</v>
      </c>
      <c r="I32" s="86">
        <v>125</v>
      </c>
      <c r="J32" s="87"/>
      <c r="K32" s="87"/>
      <c r="L32" s="87"/>
      <c r="M32" s="87"/>
      <c r="N32" s="87"/>
      <c r="O32" s="87"/>
      <c r="P32" s="87"/>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c r="AX32" s="88"/>
      <c r="AY32" s="88"/>
      <c r="AZ32" s="88"/>
      <c r="BA32" s="88"/>
      <c r="BB32" s="88"/>
      <c r="BC32" s="88"/>
      <c r="BD32" s="88"/>
    </row>
    <row r="33" spans="1:56" ht="15.75" customHeight="1">
      <c r="A33" s="86">
        <f t="shared" ca="1" si="0"/>
        <v>80204</v>
      </c>
      <c r="B33" s="86">
        <v>250</v>
      </c>
      <c r="C33" s="86" t="s">
        <v>883</v>
      </c>
      <c r="D33" s="86" t="s">
        <v>884</v>
      </c>
      <c r="E33" s="86" t="s">
        <v>845</v>
      </c>
      <c r="F33" s="86" t="s">
        <v>819</v>
      </c>
      <c r="G33" s="86" t="s">
        <v>816</v>
      </c>
      <c r="H33" s="86" t="s">
        <v>885</v>
      </c>
      <c r="I33" s="86">
        <v>100</v>
      </c>
      <c r="J33" s="87"/>
      <c r="K33" s="87"/>
      <c r="L33" s="87"/>
      <c r="M33" s="87"/>
      <c r="N33" s="87"/>
      <c r="O33" s="87"/>
      <c r="P33" s="87"/>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c r="BC33" s="88"/>
      <c r="BD33" s="88"/>
    </row>
    <row r="34" spans="1:56" ht="15.75" customHeight="1">
      <c r="A34" s="86">
        <f t="shared" ca="1" si="0"/>
        <v>80454</v>
      </c>
      <c r="B34" s="86">
        <v>250</v>
      </c>
      <c r="C34" s="86" t="s">
        <v>886</v>
      </c>
      <c r="D34" s="86" t="s">
        <v>887</v>
      </c>
      <c r="E34" s="86" t="s">
        <v>845</v>
      </c>
      <c r="F34" s="86" t="s">
        <v>819</v>
      </c>
      <c r="G34" s="86" t="s">
        <v>816</v>
      </c>
      <c r="H34" s="86" t="s">
        <v>888</v>
      </c>
      <c r="I34" s="86">
        <v>10</v>
      </c>
      <c r="J34" s="87"/>
      <c r="K34" s="87"/>
      <c r="L34" s="87"/>
      <c r="M34" s="87"/>
      <c r="N34" s="87"/>
      <c r="O34" s="87"/>
      <c r="P34" s="87"/>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8"/>
      <c r="AX34" s="88"/>
      <c r="AY34" s="88"/>
      <c r="AZ34" s="88"/>
      <c r="BA34" s="88"/>
      <c r="BB34" s="88"/>
      <c r="BC34" s="88"/>
      <c r="BD34" s="88"/>
    </row>
    <row r="35" spans="1:56" ht="15.75" customHeight="1">
      <c r="A35" s="86">
        <f t="shared" ca="1" si="0"/>
        <v>80704</v>
      </c>
      <c r="B35" s="86">
        <v>250</v>
      </c>
      <c r="C35" s="86" t="s">
        <v>889</v>
      </c>
      <c r="D35" s="86" t="s">
        <v>887</v>
      </c>
      <c r="E35" s="86" t="s">
        <v>845</v>
      </c>
      <c r="F35" s="86" t="s">
        <v>819</v>
      </c>
      <c r="G35" s="86" t="s">
        <v>816</v>
      </c>
      <c r="H35" s="86" t="s">
        <v>849</v>
      </c>
      <c r="I35" s="86">
        <v>10</v>
      </c>
      <c r="J35" s="87"/>
      <c r="K35" s="87"/>
      <c r="L35" s="87"/>
      <c r="M35" s="87"/>
      <c r="N35" s="87"/>
      <c r="O35" s="87"/>
      <c r="P35" s="87"/>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88"/>
      <c r="AW35" s="88"/>
      <c r="AX35" s="88"/>
      <c r="AY35" s="88"/>
      <c r="AZ35" s="88"/>
      <c r="BA35" s="88"/>
      <c r="BB35" s="88"/>
      <c r="BC35" s="88"/>
      <c r="BD35" s="88"/>
    </row>
    <row r="36" spans="1:56" ht="15.75" customHeight="1">
      <c r="A36" s="86">
        <f t="shared" ca="1" si="0"/>
        <v>80954</v>
      </c>
      <c r="B36" s="86">
        <v>250</v>
      </c>
      <c r="C36" s="86" t="s">
        <v>890</v>
      </c>
      <c r="D36" s="86" t="s">
        <v>887</v>
      </c>
      <c r="E36" s="86" t="s">
        <v>845</v>
      </c>
      <c r="F36" s="86" t="s">
        <v>819</v>
      </c>
      <c r="G36" s="86" t="s">
        <v>816</v>
      </c>
      <c r="H36" s="86" t="s">
        <v>891</v>
      </c>
      <c r="I36" s="86">
        <v>10</v>
      </c>
      <c r="J36" s="87"/>
      <c r="K36" s="87"/>
      <c r="L36" s="87"/>
      <c r="M36" s="87"/>
      <c r="N36" s="87"/>
      <c r="O36" s="87"/>
      <c r="P36" s="87"/>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8"/>
      <c r="AX36" s="88"/>
      <c r="AY36" s="88"/>
      <c r="AZ36" s="88"/>
      <c r="BA36" s="88"/>
      <c r="BB36" s="88"/>
      <c r="BC36" s="88"/>
      <c r="BD36" s="88"/>
    </row>
    <row r="37" spans="1:56" ht="15.75" customHeight="1">
      <c r="A37" s="86">
        <f t="shared" ca="1" si="0"/>
        <v>81204</v>
      </c>
      <c r="B37" s="86">
        <v>250</v>
      </c>
      <c r="C37" s="86" t="s">
        <v>892</v>
      </c>
      <c r="D37" s="86" t="s">
        <v>887</v>
      </c>
      <c r="E37" s="86" t="s">
        <v>845</v>
      </c>
      <c r="F37" s="86" t="s">
        <v>819</v>
      </c>
      <c r="G37" s="86" t="s">
        <v>816</v>
      </c>
      <c r="H37" s="86" t="s">
        <v>863</v>
      </c>
      <c r="I37" s="86">
        <v>10</v>
      </c>
      <c r="J37" s="87"/>
      <c r="K37" s="87"/>
      <c r="L37" s="87"/>
      <c r="M37" s="87"/>
      <c r="N37" s="87"/>
      <c r="O37" s="87"/>
      <c r="P37" s="87"/>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88"/>
      <c r="AU37" s="88"/>
      <c r="AV37" s="88"/>
      <c r="AW37" s="88"/>
      <c r="AX37" s="88"/>
      <c r="AY37" s="88"/>
      <c r="AZ37" s="88"/>
      <c r="BA37" s="88"/>
      <c r="BB37" s="88"/>
      <c r="BC37" s="88"/>
      <c r="BD37" s="88"/>
    </row>
    <row r="38" spans="1:56" ht="15.75" customHeight="1">
      <c r="A38" s="86">
        <f t="shared" ca="1" si="0"/>
        <v>81454</v>
      </c>
      <c r="B38" s="86">
        <v>250</v>
      </c>
      <c r="C38" s="86" t="s">
        <v>893</v>
      </c>
      <c r="D38" s="86" t="s">
        <v>830</v>
      </c>
      <c r="E38" s="86" t="s">
        <v>845</v>
      </c>
      <c r="F38" s="86" t="s">
        <v>819</v>
      </c>
      <c r="G38" s="86" t="s">
        <v>816</v>
      </c>
      <c r="H38" s="86" t="s">
        <v>849</v>
      </c>
      <c r="I38" s="86">
        <v>1</v>
      </c>
      <c r="J38" s="87"/>
      <c r="K38" s="87"/>
      <c r="L38" s="87"/>
      <c r="M38" s="87"/>
      <c r="N38" s="87"/>
      <c r="O38" s="87"/>
      <c r="P38" s="87"/>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8"/>
      <c r="AX38" s="88"/>
      <c r="AY38" s="88"/>
      <c r="AZ38" s="88"/>
      <c r="BA38" s="88"/>
      <c r="BB38" s="88"/>
      <c r="BC38" s="88"/>
      <c r="BD38" s="88"/>
    </row>
    <row r="39" spans="1:56" ht="15.75" customHeight="1">
      <c r="A39" s="86">
        <f t="shared" ca="1" si="0"/>
        <v>81704</v>
      </c>
      <c r="B39" s="86">
        <v>250</v>
      </c>
      <c r="C39" s="86" t="s">
        <v>894</v>
      </c>
      <c r="D39" s="86" t="s">
        <v>848</v>
      </c>
      <c r="E39" s="86" t="s">
        <v>895</v>
      </c>
      <c r="F39" s="86" t="s">
        <v>819</v>
      </c>
      <c r="G39" s="86" t="s">
        <v>816</v>
      </c>
      <c r="H39" s="86" t="s">
        <v>896</v>
      </c>
      <c r="I39" s="86">
        <v>8</v>
      </c>
      <c r="J39" s="87"/>
      <c r="K39" s="87"/>
      <c r="L39" s="87"/>
      <c r="M39" s="87"/>
      <c r="N39" s="87"/>
      <c r="O39" s="87"/>
      <c r="P39" s="87"/>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c r="AV39" s="88"/>
      <c r="AW39" s="88"/>
      <c r="AX39" s="88"/>
      <c r="AY39" s="88"/>
      <c r="AZ39" s="88"/>
      <c r="BA39" s="88"/>
      <c r="BB39" s="88"/>
      <c r="BC39" s="88"/>
      <c r="BD39" s="88"/>
    </row>
    <row r="40" spans="1:56" ht="15.75" customHeight="1">
      <c r="A40" s="86">
        <f t="shared" ca="1" si="0"/>
        <v>81954</v>
      </c>
      <c r="B40" s="86">
        <v>250</v>
      </c>
      <c r="C40" s="86" t="s">
        <v>897</v>
      </c>
      <c r="D40" s="86" t="s">
        <v>848</v>
      </c>
      <c r="E40" s="86" t="s">
        <v>895</v>
      </c>
      <c r="F40" s="86" t="s">
        <v>819</v>
      </c>
      <c r="G40" s="86" t="s">
        <v>816</v>
      </c>
      <c r="H40" s="86" t="s">
        <v>852</v>
      </c>
      <c r="I40" s="86">
        <v>8</v>
      </c>
      <c r="J40" s="87"/>
      <c r="K40" s="87"/>
      <c r="L40" s="87"/>
      <c r="M40" s="87"/>
      <c r="N40" s="87"/>
      <c r="O40" s="87"/>
      <c r="P40" s="87"/>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8"/>
      <c r="AX40" s="88"/>
      <c r="AY40" s="88"/>
      <c r="AZ40" s="88"/>
      <c r="BA40" s="88"/>
      <c r="BB40" s="88"/>
      <c r="BC40" s="88"/>
      <c r="BD40" s="88"/>
    </row>
    <row r="41" spans="1:56" ht="15.75" customHeight="1">
      <c r="A41" s="86">
        <f t="shared" ca="1" si="0"/>
        <v>82204</v>
      </c>
      <c r="B41" s="86">
        <v>250</v>
      </c>
      <c r="C41" s="86" t="s">
        <v>898</v>
      </c>
      <c r="D41" s="86" t="s">
        <v>851</v>
      </c>
      <c r="E41" s="86" t="s">
        <v>895</v>
      </c>
      <c r="F41" s="86" t="s">
        <v>819</v>
      </c>
      <c r="G41" s="86" t="s">
        <v>816</v>
      </c>
      <c r="H41" s="86" t="s">
        <v>896</v>
      </c>
      <c r="I41" s="86">
        <v>75</v>
      </c>
      <c r="J41" s="87"/>
      <c r="K41" s="87"/>
      <c r="L41" s="87"/>
      <c r="M41" s="87"/>
      <c r="N41" s="87"/>
      <c r="O41" s="87"/>
      <c r="P41" s="87"/>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88"/>
      <c r="AU41" s="88"/>
      <c r="AV41" s="88"/>
      <c r="AW41" s="88"/>
      <c r="AX41" s="88"/>
      <c r="AY41" s="88"/>
      <c r="AZ41" s="88"/>
      <c r="BA41" s="88"/>
      <c r="BB41" s="88"/>
      <c r="BC41" s="88"/>
      <c r="BD41" s="88"/>
    </row>
    <row r="42" spans="1:56" ht="15.75" customHeight="1">
      <c r="A42" s="86">
        <f t="shared" ca="1" si="0"/>
        <v>82454</v>
      </c>
      <c r="B42" s="86">
        <v>250</v>
      </c>
      <c r="C42" s="86" t="s">
        <v>899</v>
      </c>
      <c r="D42" s="86" t="s">
        <v>900</v>
      </c>
      <c r="E42" s="86" t="s">
        <v>895</v>
      </c>
      <c r="F42" s="86" t="s">
        <v>819</v>
      </c>
      <c r="G42" s="86" t="s">
        <v>816</v>
      </c>
      <c r="H42" s="86" t="s">
        <v>849</v>
      </c>
      <c r="I42" s="86">
        <v>50</v>
      </c>
      <c r="J42" s="87"/>
      <c r="K42" s="87"/>
      <c r="L42" s="87"/>
      <c r="M42" s="87"/>
      <c r="N42" s="87"/>
      <c r="O42" s="87"/>
      <c r="P42" s="87"/>
      <c r="Q42" s="88"/>
      <c r="R42" s="88"/>
      <c r="S42" s="88"/>
      <c r="T42" s="88"/>
      <c r="U42" s="88"/>
      <c r="V42" s="88"/>
      <c r="W42" s="88"/>
      <c r="X42" s="88"/>
      <c r="Y42" s="88"/>
      <c r="Z42" s="88"/>
      <c r="AA42" s="88"/>
      <c r="AB42" s="88"/>
      <c r="AC42" s="88"/>
      <c r="AD42" s="88"/>
      <c r="AE42" s="88"/>
      <c r="AF42" s="88"/>
      <c r="AG42" s="88"/>
      <c r="AH42" s="88"/>
      <c r="AI42" s="88"/>
      <c r="AJ42" s="88"/>
      <c r="AK42" s="88"/>
      <c r="AL42" s="88"/>
      <c r="AM42" s="88"/>
      <c r="AN42" s="88"/>
      <c r="AO42" s="88"/>
      <c r="AP42" s="88"/>
      <c r="AQ42" s="88"/>
      <c r="AR42" s="88"/>
      <c r="AS42" s="88"/>
      <c r="AT42" s="88"/>
      <c r="AU42" s="88"/>
      <c r="AV42" s="88"/>
      <c r="AW42" s="88"/>
      <c r="AX42" s="88"/>
      <c r="AY42" s="88"/>
      <c r="AZ42" s="88"/>
      <c r="BA42" s="88"/>
      <c r="BB42" s="88"/>
      <c r="BC42" s="88"/>
      <c r="BD42" s="88"/>
    </row>
    <row r="43" spans="1:56" ht="15.75" customHeight="1">
      <c r="A43" s="86">
        <f t="shared" ca="1" si="0"/>
        <v>82704</v>
      </c>
      <c r="B43" s="86">
        <v>250</v>
      </c>
      <c r="C43" s="86" t="s">
        <v>901</v>
      </c>
      <c r="D43" s="86" t="s">
        <v>902</v>
      </c>
      <c r="E43" s="86" t="s">
        <v>895</v>
      </c>
      <c r="F43" s="86" t="s">
        <v>819</v>
      </c>
      <c r="G43" s="86" t="s">
        <v>816</v>
      </c>
      <c r="H43" s="86" t="s">
        <v>896</v>
      </c>
      <c r="I43" s="86">
        <v>0.5</v>
      </c>
      <c r="J43" s="87"/>
      <c r="K43" s="87"/>
      <c r="L43" s="87"/>
      <c r="M43" s="87"/>
      <c r="N43" s="87"/>
      <c r="O43" s="87"/>
      <c r="P43" s="87"/>
      <c r="Q43" s="88"/>
      <c r="R43" s="88"/>
      <c r="S43" s="88"/>
      <c r="T43" s="88"/>
      <c r="U43" s="88"/>
      <c r="V43" s="88"/>
      <c r="W43" s="88"/>
      <c r="X43" s="88"/>
      <c r="Y43" s="88"/>
      <c r="Z43" s="88"/>
      <c r="AA43" s="88"/>
      <c r="AB43" s="88"/>
      <c r="AC43" s="88"/>
      <c r="AD43" s="88"/>
      <c r="AE43" s="88"/>
      <c r="AF43" s="88"/>
      <c r="AG43" s="88"/>
      <c r="AH43" s="88"/>
      <c r="AI43" s="88"/>
      <c r="AJ43" s="88"/>
      <c r="AK43" s="88"/>
      <c r="AL43" s="88"/>
      <c r="AM43" s="88"/>
      <c r="AN43" s="88"/>
      <c r="AO43" s="88"/>
      <c r="AP43" s="88"/>
      <c r="AQ43" s="88"/>
      <c r="AR43" s="88"/>
      <c r="AS43" s="88"/>
      <c r="AT43" s="88"/>
      <c r="AU43" s="88"/>
      <c r="AV43" s="88"/>
      <c r="AW43" s="88"/>
      <c r="AX43" s="88"/>
      <c r="AY43" s="88"/>
      <c r="AZ43" s="88"/>
      <c r="BA43" s="88"/>
      <c r="BB43" s="88"/>
      <c r="BC43" s="88"/>
      <c r="BD43" s="88"/>
    </row>
    <row r="44" spans="1:56" ht="15.75" customHeight="1">
      <c r="A44" s="86">
        <f t="shared" ca="1" si="0"/>
        <v>82954</v>
      </c>
      <c r="B44" s="86">
        <v>250</v>
      </c>
      <c r="C44" s="86" t="s">
        <v>903</v>
      </c>
      <c r="D44" s="86" t="s">
        <v>902</v>
      </c>
      <c r="E44" s="86" t="s">
        <v>895</v>
      </c>
      <c r="F44" s="86" t="s">
        <v>819</v>
      </c>
      <c r="G44" s="86" t="s">
        <v>816</v>
      </c>
      <c r="H44" s="86" t="s">
        <v>896</v>
      </c>
      <c r="I44" s="86">
        <v>0.5</v>
      </c>
      <c r="J44" s="87"/>
      <c r="K44" s="87"/>
      <c r="L44" s="87"/>
      <c r="M44" s="87"/>
      <c r="N44" s="87"/>
      <c r="O44" s="87"/>
      <c r="P44" s="87"/>
      <c r="Q44" s="88"/>
      <c r="R44" s="88"/>
      <c r="S44" s="88"/>
      <c r="T44" s="88"/>
      <c r="U44" s="88"/>
      <c r="V44" s="88"/>
      <c r="W44" s="88"/>
      <c r="X44" s="88"/>
      <c r="Y44" s="88"/>
      <c r="Z44" s="88"/>
      <c r="AA44" s="88"/>
      <c r="AB44" s="88"/>
      <c r="AC44" s="88"/>
      <c r="AD44" s="88"/>
      <c r="AE44" s="88"/>
      <c r="AF44" s="88"/>
      <c r="AG44" s="88"/>
      <c r="AH44" s="88"/>
      <c r="AI44" s="88"/>
      <c r="AJ44" s="88"/>
      <c r="AK44" s="88"/>
      <c r="AL44" s="88"/>
      <c r="AM44" s="88"/>
      <c r="AN44" s="88"/>
      <c r="AO44" s="88"/>
      <c r="AP44" s="88"/>
      <c r="AQ44" s="88"/>
      <c r="AR44" s="88"/>
      <c r="AS44" s="88"/>
      <c r="AT44" s="88"/>
      <c r="AU44" s="88"/>
      <c r="AV44" s="88"/>
      <c r="AW44" s="88"/>
      <c r="AX44" s="88"/>
      <c r="AY44" s="88"/>
      <c r="AZ44" s="88"/>
      <c r="BA44" s="88"/>
      <c r="BB44" s="88"/>
      <c r="BC44" s="88"/>
      <c r="BD44" s="88"/>
    </row>
    <row r="45" spans="1:56" ht="15.75" customHeight="1">
      <c r="A45" s="86">
        <f t="shared" ca="1" si="0"/>
        <v>83204</v>
      </c>
      <c r="B45" s="86">
        <v>250</v>
      </c>
      <c r="C45" s="86" t="s">
        <v>904</v>
      </c>
      <c r="D45" s="86" t="s">
        <v>857</v>
      </c>
      <c r="E45" s="86" t="s">
        <v>895</v>
      </c>
      <c r="F45" s="86" t="s">
        <v>819</v>
      </c>
      <c r="G45" s="86" t="s">
        <v>816</v>
      </c>
      <c r="H45" s="86" t="s">
        <v>849</v>
      </c>
      <c r="I45" s="86">
        <v>5</v>
      </c>
      <c r="J45" s="87"/>
      <c r="K45" s="87"/>
      <c r="L45" s="87"/>
      <c r="M45" s="87"/>
      <c r="N45" s="87"/>
      <c r="O45" s="87"/>
      <c r="P45" s="87"/>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88"/>
      <c r="AQ45" s="88"/>
      <c r="AR45" s="88"/>
      <c r="AS45" s="88"/>
      <c r="AT45" s="88"/>
      <c r="AU45" s="88"/>
      <c r="AV45" s="88"/>
      <c r="AW45" s="88"/>
      <c r="AX45" s="88"/>
      <c r="AY45" s="88"/>
      <c r="AZ45" s="88"/>
      <c r="BA45" s="88"/>
      <c r="BB45" s="88"/>
      <c r="BC45" s="88"/>
      <c r="BD45" s="88"/>
    </row>
    <row r="46" spans="1:56" ht="15.75" customHeight="1">
      <c r="A46" s="86">
        <f t="shared" ca="1" si="0"/>
        <v>83454</v>
      </c>
      <c r="B46" s="86">
        <v>250</v>
      </c>
      <c r="C46" s="86" t="s">
        <v>905</v>
      </c>
      <c r="D46" s="86" t="s">
        <v>857</v>
      </c>
      <c r="E46" s="86" t="s">
        <v>895</v>
      </c>
      <c r="F46" s="86" t="s">
        <v>819</v>
      </c>
      <c r="G46" s="86" t="s">
        <v>816</v>
      </c>
      <c r="H46" s="86" t="s">
        <v>896</v>
      </c>
      <c r="I46" s="86">
        <v>5</v>
      </c>
      <c r="J46" s="87"/>
      <c r="K46" s="87"/>
      <c r="L46" s="87"/>
      <c r="M46" s="87"/>
      <c r="N46" s="87"/>
      <c r="O46" s="87"/>
      <c r="P46" s="87"/>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8"/>
      <c r="AP46" s="88"/>
      <c r="AQ46" s="88"/>
      <c r="AR46" s="88"/>
      <c r="AS46" s="88"/>
      <c r="AT46" s="88"/>
      <c r="AU46" s="88"/>
      <c r="AV46" s="88"/>
      <c r="AW46" s="88"/>
      <c r="AX46" s="88"/>
      <c r="AY46" s="88"/>
      <c r="AZ46" s="88"/>
      <c r="BA46" s="88"/>
      <c r="BB46" s="88"/>
      <c r="BC46" s="88"/>
      <c r="BD46" s="88"/>
    </row>
    <row r="47" spans="1:56" ht="15.75" customHeight="1">
      <c r="A47" s="86">
        <f t="shared" ca="1" si="0"/>
        <v>83704</v>
      </c>
      <c r="B47" s="86">
        <v>250</v>
      </c>
      <c r="C47" s="86" t="s">
        <v>906</v>
      </c>
      <c r="D47" s="86" t="s">
        <v>907</v>
      </c>
      <c r="E47" s="86" t="s">
        <v>895</v>
      </c>
      <c r="F47" s="86" t="s">
        <v>819</v>
      </c>
      <c r="G47" s="86" t="s">
        <v>816</v>
      </c>
      <c r="H47" s="86" t="s">
        <v>908</v>
      </c>
      <c r="I47" s="86">
        <v>3</v>
      </c>
      <c r="J47" s="87"/>
      <c r="K47" s="87"/>
      <c r="L47" s="87"/>
      <c r="M47" s="87"/>
      <c r="N47" s="87"/>
      <c r="O47" s="87"/>
      <c r="P47" s="87"/>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c r="AV47" s="88"/>
      <c r="AW47" s="88"/>
      <c r="AX47" s="88"/>
      <c r="AY47" s="88"/>
      <c r="AZ47" s="88"/>
      <c r="BA47" s="88"/>
      <c r="BB47" s="88"/>
      <c r="BC47" s="88"/>
      <c r="BD47" s="88"/>
    </row>
    <row r="48" spans="1:56" ht="15.75" customHeight="1">
      <c r="A48" s="86">
        <f t="shared" ca="1" si="0"/>
        <v>83954</v>
      </c>
      <c r="B48" s="86">
        <v>250</v>
      </c>
      <c r="C48" s="86" t="s">
        <v>909</v>
      </c>
      <c r="D48" s="86" t="s">
        <v>910</v>
      </c>
      <c r="E48" s="86" t="s">
        <v>895</v>
      </c>
      <c r="F48" s="86" t="s">
        <v>819</v>
      </c>
      <c r="G48" s="86" t="s">
        <v>816</v>
      </c>
      <c r="H48" s="86" t="s">
        <v>911</v>
      </c>
      <c r="I48" s="86">
        <v>25</v>
      </c>
      <c r="J48" s="87"/>
      <c r="K48" s="87"/>
      <c r="L48" s="87"/>
      <c r="M48" s="87"/>
      <c r="N48" s="87"/>
      <c r="O48" s="87"/>
      <c r="P48" s="87"/>
      <c r="Q48" s="88"/>
      <c r="R48" s="88"/>
      <c r="S48" s="88"/>
      <c r="T48" s="88"/>
      <c r="U48" s="88"/>
      <c r="V48" s="88"/>
      <c r="W48" s="88"/>
      <c r="X48" s="88"/>
      <c r="Y48" s="88"/>
      <c r="Z48" s="88"/>
      <c r="AA48" s="88"/>
      <c r="AB48" s="88"/>
      <c r="AC48" s="88"/>
      <c r="AD48" s="88"/>
      <c r="AE48" s="88"/>
      <c r="AF48" s="88"/>
      <c r="AG48" s="88"/>
      <c r="AH48" s="88"/>
      <c r="AI48" s="88"/>
      <c r="AJ48" s="88"/>
      <c r="AK48" s="88"/>
      <c r="AL48" s="88"/>
      <c r="AM48" s="88"/>
      <c r="AN48" s="88"/>
      <c r="AO48" s="88"/>
      <c r="AP48" s="88"/>
      <c r="AQ48" s="88"/>
      <c r="AR48" s="88"/>
      <c r="AS48" s="88"/>
      <c r="AT48" s="88"/>
      <c r="AU48" s="88"/>
      <c r="AV48" s="88"/>
      <c r="AW48" s="88"/>
      <c r="AX48" s="88"/>
      <c r="AY48" s="88"/>
      <c r="AZ48" s="88"/>
      <c r="BA48" s="88"/>
      <c r="BB48" s="88"/>
      <c r="BC48" s="88"/>
      <c r="BD48" s="88"/>
    </row>
    <row r="49" spans="1:56" ht="15.75" customHeight="1">
      <c r="A49" s="86">
        <f t="shared" ca="1" si="0"/>
        <v>84204</v>
      </c>
      <c r="B49" s="86">
        <v>250</v>
      </c>
      <c r="C49" s="86" t="s">
        <v>912</v>
      </c>
      <c r="D49" s="86" t="s">
        <v>913</v>
      </c>
      <c r="E49" s="86" t="s">
        <v>895</v>
      </c>
      <c r="F49" s="86" t="s">
        <v>819</v>
      </c>
      <c r="G49" s="86" t="s">
        <v>816</v>
      </c>
      <c r="H49" s="86" t="s">
        <v>863</v>
      </c>
      <c r="I49" s="86">
        <v>200</v>
      </c>
      <c r="J49" s="87"/>
      <c r="K49" s="87"/>
      <c r="L49" s="87"/>
      <c r="M49" s="87"/>
      <c r="N49" s="87"/>
      <c r="O49" s="87"/>
      <c r="P49" s="87"/>
      <c r="Q49" s="88"/>
      <c r="R49" s="88"/>
      <c r="S49" s="88"/>
      <c r="T49" s="88"/>
      <c r="U49" s="88"/>
      <c r="V49" s="88"/>
      <c r="W49" s="88"/>
      <c r="X49" s="88"/>
      <c r="Y49" s="88"/>
      <c r="Z49" s="88"/>
      <c r="AA49" s="88"/>
      <c r="AB49" s="88"/>
      <c r="AC49" s="88"/>
      <c r="AD49" s="88"/>
      <c r="AE49" s="88"/>
      <c r="AF49" s="88"/>
      <c r="AG49" s="88"/>
      <c r="AH49" s="88"/>
      <c r="AI49" s="88"/>
      <c r="AJ49" s="88"/>
      <c r="AK49" s="88"/>
      <c r="AL49" s="88"/>
      <c r="AM49" s="88"/>
      <c r="AN49" s="88"/>
      <c r="AO49" s="88"/>
      <c r="AP49" s="88"/>
      <c r="AQ49" s="88"/>
      <c r="AR49" s="88"/>
      <c r="AS49" s="88"/>
      <c r="AT49" s="88"/>
      <c r="AU49" s="88"/>
      <c r="AV49" s="88"/>
      <c r="AW49" s="88"/>
      <c r="AX49" s="88"/>
      <c r="AY49" s="88"/>
      <c r="AZ49" s="88"/>
      <c r="BA49" s="88"/>
      <c r="BB49" s="88"/>
      <c r="BC49" s="88"/>
      <c r="BD49" s="88"/>
    </row>
    <row r="50" spans="1:56" ht="15.75" customHeight="1">
      <c r="A50" s="86">
        <f t="shared" ca="1" si="0"/>
        <v>84454</v>
      </c>
      <c r="B50" s="86">
        <v>250</v>
      </c>
      <c r="C50" s="86" t="s">
        <v>914</v>
      </c>
      <c r="D50" s="86" t="s">
        <v>915</v>
      </c>
      <c r="E50" s="86" t="s">
        <v>895</v>
      </c>
      <c r="F50" s="86" t="s">
        <v>819</v>
      </c>
      <c r="G50" s="86" t="s">
        <v>816</v>
      </c>
      <c r="H50" s="86" t="s">
        <v>916</v>
      </c>
      <c r="I50" s="86">
        <v>2</v>
      </c>
      <c r="J50" s="87"/>
      <c r="K50" s="87"/>
      <c r="L50" s="87"/>
      <c r="M50" s="87"/>
      <c r="N50" s="87"/>
      <c r="O50" s="87"/>
      <c r="P50" s="87"/>
      <c r="Q50" s="88"/>
      <c r="R50" s="88"/>
      <c r="S50" s="88"/>
      <c r="T50" s="88"/>
      <c r="U50" s="88"/>
      <c r="V50" s="88"/>
      <c r="W50" s="88"/>
      <c r="X50" s="88"/>
      <c r="Y50" s="88"/>
      <c r="Z50" s="88"/>
      <c r="AA50" s="88"/>
      <c r="AB50" s="88"/>
      <c r="AC50" s="88"/>
      <c r="AD50" s="88"/>
      <c r="AE50" s="88"/>
      <c r="AF50" s="88"/>
      <c r="AG50" s="88"/>
      <c r="AH50" s="88"/>
      <c r="AI50" s="88"/>
      <c r="AJ50" s="88"/>
      <c r="AK50" s="88"/>
      <c r="AL50" s="88"/>
      <c r="AM50" s="88"/>
      <c r="AN50" s="88"/>
      <c r="AO50" s="88"/>
      <c r="AP50" s="88"/>
      <c r="AQ50" s="88"/>
      <c r="AR50" s="88"/>
      <c r="AS50" s="88"/>
      <c r="AT50" s="88"/>
      <c r="AU50" s="88"/>
      <c r="AV50" s="88"/>
      <c r="AW50" s="88"/>
      <c r="AX50" s="88"/>
      <c r="AY50" s="88"/>
      <c r="AZ50" s="88"/>
      <c r="BA50" s="88"/>
      <c r="BB50" s="88"/>
      <c r="BC50" s="88"/>
      <c r="BD50" s="88"/>
    </row>
    <row r="51" spans="1:56" ht="15.75" customHeight="1">
      <c r="A51" s="86">
        <f t="shared" ca="1" si="0"/>
        <v>84704</v>
      </c>
      <c r="B51" s="86">
        <v>250</v>
      </c>
      <c r="C51" s="86" t="s">
        <v>917</v>
      </c>
      <c r="D51" s="86" t="s">
        <v>915</v>
      </c>
      <c r="E51" s="86" t="s">
        <v>895</v>
      </c>
      <c r="F51" s="86" t="s">
        <v>819</v>
      </c>
      <c r="G51" s="86" t="s">
        <v>816</v>
      </c>
      <c r="H51" s="86" t="s">
        <v>849</v>
      </c>
      <c r="I51" s="86">
        <v>2</v>
      </c>
      <c r="J51" s="87"/>
      <c r="K51" s="87"/>
      <c r="L51" s="87"/>
      <c r="M51" s="87"/>
      <c r="N51" s="87"/>
      <c r="O51" s="87"/>
      <c r="P51" s="87"/>
      <c r="Q51" s="88"/>
      <c r="R51" s="88"/>
      <c r="S51" s="88"/>
      <c r="T51" s="88"/>
      <c r="U51" s="88"/>
      <c r="V51" s="88"/>
      <c r="W51" s="88"/>
      <c r="X51" s="88"/>
      <c r="Y51" s="88"/>
      <c r="Z51" s="88"/>
      <c r="AA51" s="88"/>
      <c r="AB51" s="88"/>
      <c r="AC51" s="88"/>
      <c r="AD51" s="88"/>
      <c r="AE51" s="88"/>
      <c r="AF51" s="88"/>
      <c r="AG51" s="88"/>
      <c r="AH51" s="88"/>
      <c r="AI51" s="88"/>
      <c r="AJ51" s="88"/>
      <c r="AK51" s="88"/>
      <c r="AL51" s="88"/>
      <c r="AM51" s="88"/>
      <c r="AN51" s="88"/>
      <c r="AO51" s="88"/>
      <c r="AP51" s="88"/>
      <c r="AQ51" s="88"/>
      <c r="AR51" s="88"/>
      <c r="AS51" s="88"/>
      <c r="AT51" s="88"/>
      <c r="AU51" s="88"/>
      <c r="AV51" s="88"/>
      <c r="AW51" s="88"/>
      <c r="AX51" s="88"/>
      <c r="AY51" s="88"/>
      <c r="AZ51" s="88"/>
      <c r="BA51" s="88"/>
      <c r="BB51" s="88"/>
      <c r="BC51" s="88"/>
      <c r="BD51" s="88"/>
    </row>
    <row r="52" spans="1:56" ht="15.75" customHeight="1">
      <c r="A52" s="86">
        <f t="shared" ca="1" si="0"/>
        <v>84954</v>
      </c>
      <c r="B52" s="86">
        <v>250</v>
      </c>
      <c r="C52" s="86" t="s">
        <v>918</v>
      </c>
      <c r="D52" s="86" t="s">
        <v>875</v>
      </c>
      <c r="E52" s="86" t="s">
        <v>895</v>
      </c>
      <c r="F52" s="86" t="s">
        <v>819</v>
      </c>
      <c r="G52" s="86" t="s">
        <v>816</v>
      </c>
      <c r="H52" s="86" t="s">
        <v>849</v>
      </c>
      <c r="I52" s="86">
        <v>15</v>
      </c>
      <c r="J52" s="87"/>
      <c r="K52" s="87"/>
      <c r="L52" s="87"/>
      <c r="M52" s="87"/>
      <c r="N52" s="87"/>
      <c r="O52" s="87"/>
      <c r="P52" s="87"/>
      <c r="Q52" s="88"/>
      <c r="R52" s="88"/>
      <c r="S52" s="88"/>
      <c r="T52" s="88"/>
      <c r="U52" s="88"/>
      <c r="V52" s="88"/>
      <c r="W52" s="88"/>
      <c r="X52" s="88"/>
      <c r="Y52" s="88"/>
      <c r="Z52" s="88"/>
      <c r="AA52" s="88"/>
      <c r="AB52" s="88"/>
      <c r="AC52" s="88"/>
      <c r="AD52" s="88"/>
      <c r="AE52" s="88"/>
      <c r="AF52" s="88"/>
      <c r="AG52" s="88"/>
      <c r="AH52" s="88"/>
      <c r="AI52" s="88"/>
      <c r="AJ52" s="88"/>
      <c r="AK52" s="88"/>
      <c r="AL52" s="88"/>
      <c r="AM52" s="88"/>
      <c r="AN52" s="88"/>
      <c r="AO52" s="88"/>
      <c r="AP52" s="88"/>
      <c r="AQ52" s="88"/>
      <c r="AR52" s="88"/>
      <c r="AS52" s="88"/>
      <c r="AT52" s="88"/>
      <c r="AU52" s="88"/>
      <c r="AV52" s="88"/>
      <c r="AW52" s="88"/>
      <c r="AX52" s="88"/>
      <c r="AY52" s="88"/>
      <c r="AZ52" s="88"/>
      <c r="BA52" s="88"/>
      <c r="BB52" s="88"/>
      <c r="BC52" s="88"/>
      <c r="BD52" s="88"/>
    </row>
    <row r="53" spans="1:56" ht="15.75" customHeight="1">
      <c r="A53" s="86">
        <f t="shared" ca="1" si="0"/>
        <v>85204</v>
      </c>
      <c r="B53" s="86">
        <v>250</v>
      </c>
      <c r="C53" s="86" t="s">
        <v>919</v>
      </c>
      <c r="D53" s="86" t="s">
        <v>875</v>
      </c>
      <c r="E53" s="86" t="s">
        <v>895</v>
      </c>
      <c r="F53" s="86" t="s">
        <v>819</v>
      </c>
      <c r="G53" s="86" t="s">
        <v>816</v>
      </c>
      <c r="H53" s="86" t="s">
        <v>920</v>
      </c>
      <c r="I53" s="86">
        <v>15</v>
      </c>
      <c r="J53" s="87"/>
      <c r="K53" s="87"/>
      <c r="L53" s="87"/>
      <c r="M53" s="87"/>
      <c r="N53" s="87"/>
      <c r="O53" s="87"/>
      <c r="P53" s="87"/>
      <c r="Q53" s="88"/>
      <c r="R53" s="88"/>
      <c r="S53" s="88"/>
      <c r="T53" s="88"/>
      <c r="U53" s="88"/>
      <c r="V53" s="88"/>
      <c r="W53" s="88"/>
      <c r="X53" s="88"/>
      <c r="Y53" s="88"/>
      <c r="Z53" s="88"/>
      <c r="AA53" s="88"/>
      <c r="AB53" s="88"/>
      <c r="AC53" s="88"/>
      <c r="AD53" s="88"/>
      <c r="AE53" s="88"/>
      <c r="AF53" s="88"/>
      <c r="AG53" s="88"/>
      <c r="AH53" s="88"/>
      <c r="AI53" s="88"/>
      <c r="AJ53" s="88"/>
      <c r="AK53" s="88"/>
      <c r="AL53" s="88"/>
      <c r="AM53" s="88"/>
      <c r="AN53" s="88"/>
      <c r="AO53" s="88"/>
      <c r="AP53" s="88"/>
      <c r="AQ53" s="88"/>
      <c r="AR53" s="88"/>
      <c r="AS53" s="88"/>
      <c r="AT53" s="88"/>
      <c r="AU53" s="88"/>
      <c r="AV53" s="88"/>
      <c r="AW53" s="88"/>
      <c r="AX53" s="88"/>
      <c r="AY53" s="88"/>
      <c r="AZ53" s="88"/>
      <c r="BA53" s="88"/>
      <c r="BB53" s="88"/>
      <c r="BC53" s="88"/>
      <c r="BD53" s="88"/>
    </row>
    <row r="54" spans="1:56" ht="15.75" customHeight="1">
      <c r="A54" s="86">
        <f t="shared" ca="1" si="0"/>
        <v>85454</v>
      </c>
      <c r="B54" s="86">
        <v>250</v>
      </c>
      <c r="C54" s="86" t="s">
        <v>921</v>
      </c>
      <c r="D54" s="86" t="s">
        <v>884</v>
      </c>
      <c r="E54" s="86" t="s">
        <v>895</v>
      </c>
      <c r="F54" s="86" t="s">
        <v>819</v>
      </c>
      <c r="G54" s="86" t="s">
        <v>816</v>
      </c>
      <c r="H54" s="86" t="s">
        <v>882</v>
      </c>
      <c r="I54" s="86">
        <v>100</v>
      </c>
      <c r="J54" s="87"/>
      <c r="K54" s="87"/>
      <c r="L54" s="87"/>
      <c r="M54" s="87"/>
      <c r="N54" s="87"/>
      <c r="O54" s="87"/>
      <c r="P54" s="87"/>
      <c r="Q54" s="88"/>
      <c r="R54" s="88"/>
      <c r="S54" s="88"/>
      <c r="T54" s="88"/>
      <c r="U54" s="88"/>
      <c r="V54" s="88"/>
      <c r="W54" s="88"/>
      <c r="X54" s="88"/>
      <c r="Y54" s="88"/>
      <c r="Z54" s="88"/>
      <c r="AA54" s="88"/>
      <c r="AB54" s="88"/>
      <c r="AC54" s="88"/>
      <c r="AD54" s="88"/>
      <c r="AE54" s="88"/>
      <c r="AF54" s="88"/>
      <c r="AG54" s="88"/>
      <c r="AH54" s="88"/>
      <c r="AI54" s="88"/>
      <c r="AJ54" s="88"/>
      <c r="AK54" s="88"/>
      <c r="AL54" s="88"/>
      <c r="AM54" s="88"/>
      <c r="AN54" s="88"/>
      <c r="AO54" s="88"/>
      <c r="AP54" s="88"/>
      <c r="AQ54" s="88"/>
      <c r="AR54" s="88"/>
      <c r="AS54" s="88"/>
      <c r="AT54" s="88"/>
      <c r="AU54" s="88"/>
      <c r="AV54" s="88"/>
      <c r="AW54" s="88"/>
      <c r="AX54" s="88"/>
      <c r="AY54" s="88"/>
      <c r="AZ54" s="88"/>
      <c r="BA54" s="88"/>
      <c r="BB54" s="88"/>
      <c r="BC54" s="88"/>
      <c r="BD54" s="88"/>
    </row>
    <row r="55" spans="1:56" ht="15.75" customHeight="1">
      <c r="A55" s="86">
        <f t="shared" ca="1" si="0"/>
        <v>85704</v>
      </c>
      <c r="B55" s="86">
        <v>250</v>
      </c>
      <c r="C55" s="86" t="s">
        <v>922</v>
      </c>
      <c r="D55" s="86" t="s">
        <v>887</v>
      </c>
      <c r="E55" s="86" t="s">
        <v>895</v>
      </c>
      <c r="F55" s="86" t="s">
        <v>819</v>
      </c>
      <c r="G55" s="86" t="s">
        <v>816</v>
      </c>
      <c r="H55" s="86" t="s">
        <v>882</v>
      </c>
      <c r="I55" s="86">
        <v>10</v>
      </c>
      <c r="J55" s="87"/>
      <c r="K55" s="87"/>
      <c r="L55" s="87"/>
      <c r="M55" s="87"/>
      <c r="N55" s="87"/>
      <c r="O55" s="87"/>
      <c r="P55" s="87"/>
      <c r="Q55" s="88"/>
      <c r="R55" s="88"/>
      <c r="S55" s="88"/>
      <c r="T55" s="88"/>
      <c r="U55" s="88"/>
      <c r="V55" s="88"/>
      <c r="W55" s="88"/>
      <c r="X55" s="88"/>
      <c r="Y55" s="88"/>
      <c r="Z55" s="88"/>
      <c r="AA55" s="88"/>
      <c r="AB55" s="88"/>
      <c r="AC55" s="88"/>
      <c r="AD55" s="88"/>
      <c r="AE55" s="88"/>
      <c r="AF55" s="88"/>
      <c r="AG55" s="88"/>
      <c r="AH55" s="88"/>
      <c r="AI55" s="88"/>
      <c r="AJ55" s="88"/>
      <c r="AK55" s="88"/>
      <c r="AL55" s="88"/>
      <c r="AM55" s="88"/>
      <c r="AN55" s="88"/>
      <c r="AO55" s="88"/>
      <c r="AP55" s="88"/>
      <c r="AQ55" s="88"/>
      <c r="AR55" s="88"/>
      <c r="AS55" s="88"/>
      <c r="AT55" s="88"/>
      <c r="AU55" s="88"/>
      <c r="AV55" s="88"/>
      <c r="AW55" s="88"/>
      <c r="AX55" s="88"/>
      <c r="AY55" s="88"/>
      <c r="AZ55" s="88"/>
      <c r="BA55" s="88"/>
      <c r="BB55" s="88"/>
      <c r="BC55" s="88"/>
      <c r="BD55" s="88"/>
    </row>
    <row r="56" spans="1:56" ht="15.75" customHeight="1">
      <c r="A56" s="86">
        <f t="shared" ca="1" si="0"/>
        <v>85954</v>
      </c>
      <c r="B56" s="86">
        <v>250</v>
      </c>
      <c r="C56" s="86" t="s">
        <v>923</v>
      </c>
      <c r="D56" s="86" t="s">
        <v>924</v>
      </c>
      <c r="E56" s="86" t="s">
        <v>895</v>
      </c>
      <c r="F56" s="86" t="s">
        <v>819</v>
      </c>
      <c r="G56" s="86" t="s">
        <v>816</v>
      </c>
      <c r="H56" s="86" t="s">
        <v>852</v>
      </c>
      <c r="I56" s="90">
        <v>1000</v>
      </c>
      <c r="J56" s="87"/>
      <c r="K56" s="87"/>
      <c r="L56" s="87"/>
      <c r="M56" s="87"/>
      <c r="N56" s="87"/>
      <c r="O56" s="87"/>
      <c r="P56" s="87"/>
      <c r="Q56" s="91"/>
      <c r="R56" s="91"/>
      <c r="S56" s="91"/>
      <c r="T56" s="91"/>
      <c r="U56" s="91"/>
      <c r="V56" s="91"/>
      <c r="W56" s="91"/>
      <c r="X56" s="91"/>
      <c r="Y56" s="91"/>
      <c r="Z56" s="91"/>
      <c r="AA56" s="91"/>
      <c r="AB56" s="91"/>
      <c r="AC56" s="91"/>
      <c r="AD56" s="91"/>
      <c r="AE56" s="91"/>
      <c r="AF56" s="91"/>
      <c r="AG56" s="91"/>
      <c r="AH56" s="91"/>
      <c r="AI56" s="91"/>
      <c r="AJ56" s="91"/>
      <c r="AK56" s="91"/>
      <c r="AL56" s="91"/>
      <c r="AM56" s="91"/>
      <c r="AN56" s="91"/>
      <c r="AO56" s="91"/>
      <c r="AP56" s="91"/>
      <c r="AQ56" s="91"/>
      <c r="AR56" s="91"/>
      <c r="AS56" s="91"/>
      <c r="AT56" s="91"/>
      <c r="AU56" s="91"/>
      <c r="AV56" s="91"/>
      <c r="AW56" s="91"/>
      <c r="AX56" s="91"/>
      <c r="AY56" s="91"/>
      <c r="AZ56" s="91"/>
      <c r="BA56" s="91"/>
      <c r="BB56" s="91"/>
      <c r="BC56" s="91"/>
      <c r="BD56" s="91"/>
    </row>
    <row r="57" spans="1:56" ht="15.75" customHeight="1">
      <c r="A57" s="86">
        <f t="shared" ca="1" si="0"/>
        <v>86204</v>
      </c>
      <c r="B57" s="86">
        <v>250</v>
      </c>
      <c r="C57" s="86" t="s">
        <v>925</v>
      </c>
      <c r="D57" s="86" t="s">
        <v>830</v>
      </c>
      <c r="E57" s="86" t="s">
        <v>895</v>
      </c>
      <c r="F57" s="86" t="s">
        <v>819</v>
      </c>
      <c r="G57" s="86" t="s">
        <v>816</v>
      </c>
      <c r="H57" s="86" t="s">
        <v>926</v>
      </c>
      <c r="I57" s="86">
        <v>1</v>
      </c>
      <c r="J57" s="87"/>
      <c r="K57" s="87"/>
      <c r="L57" s="87"/>
      <c r="M57" s="87"/>
      <c r="N57" s="87"/>
      <c r="O57" s="87"/>
      <c r="P57" s="87"/>
      <c r="Q57" s="91"/>
      <c r="R57" s="91"/>
      <c r="S57" s="91"/>
      <c r="T57" s="91"/>
      <c r="U57" s="91"/>
      <c r="V57" s="91"/>
      <c r="W57" s="91"/>
      <c r="X57" s="91"/>
      <c r="Y57" s="91"/>
      <c r="Z57" s="91"/>
      <c r="AA57" s="91"/>
      <c r="AB57" s="91"/>
      <c r="AC57" s="91"/>
      <c r="AD57" s="91"/>
      <c r="AE57" s="91"/>
      <c r="AF57" s="91"/>
      <c r="AG57" s="91"/>
      <c r="AH57" s="91"/>
      <c r="AI57" s="91"/>
      <c r="AJ57" s="91"/>
      <c r="AK57" s="91"/>
      <c r="AL57" s="91"/>
      <c r="AM57" s="91"/>
      <c r="AN57" s="91"/>
      <c r="AO57" s="91"/>
      <c r="AP57" s="91"/>
      <c r="AQ57" s="91"/>
      <c r="AR57" s="91"/>
      <c r="AS57" s="91"/>
      <c r="AT57" s="91"/>
      <c r="AU57" s="91"/>
      <c r="AV57" s="91"/>
      <c r="AW57" s="91"/>
      <c r="AX57" s="91"/>
      <c r="AY57" s="91"/>
      <c r="AZ57" s="91"/>
      <c r="BA57" s="91"/>
      <c r="BB57" s="91"/>
      <c r="BC57" s="91"/>
      <c r="BD57" s="91"/>
    </row>
    <row r="58" spans="1:56" ht="15.75" customHeight="1">
      <c r="A58" s="86">
        <f t="shared" ca="1" si="0"/>
        <v>86454</v>
      </c>
      <c r="B58" s="73">
        <v>1000</v>
      </c>
      <c r="C58" s="73" t="e">
        <f ca="1">_xludf.TEXTJOIN(" ",TRUE,K58, VLOOKUP((VLOOKUP(RANDBETWEEN(1, (SUM(S60:S165))), R:R, 1, TRUE)),R:T,3,TRUE))</f>
        <v>#NAME?</v>
      </c>
      <c r="D58" s="73">
        <f t="shared" ref="D58:D62" ca="1" si="3">RANDBETWEEN(1,6)*100</f>
        <v>200</v>
      </c>
      <c r="E58" s="73" t="s">
        <v>927</v>
      </c>
      <c r="F58" s="73" t="s">
        <v>819</v>
      </c>
      <c r="G58" s="73" t="s">
        <v>928</v>
      </c>
      <c r="H58" s="73" t="s">
        <v>812</v>
      </c>
      <c r="I58" s="73">
        <f t="shared" ref="I58:I127" ca="1" si="4">D58</f>
        <v>200</v>
      </c>
      <c r="J58" s="92" t="s">
        <v>929</v>
      </c>
      <c r="K58" s="92" t="s">
        <v>930</v>
      </c>
      <c r="L58" s="93"/>
      <c r="M58" s="93"/>
      <c r="N58" s="93"/>
      <c r="O58" s="93"/>
      <c r="P58" s="93"/>
      <c r="Q58" s="93"/>
      <c r="R58" s="93"/>
      <c r="S58" s="93"/>
      <c r="T58" s="93"/>
      <c r="U58" s="93"/>
      <c r="V58" s="93"/>
      <c r="W58" s="93"/>
      <c r="X58" s="93"/>
      <c r="Y58" s="93"/>
      <c r="Z58" s="93"/>
      <c r="AA58" s="93"/>
      <c r="AB58" s="93"/>
      <c r="AC58" s="93"/>
      <c r="AD58" s="93"/>
      <c r="AE58" s="93"/>
      <c r="AF58" s="93"/>
      <c r="AG58" s="93"/>
      <c r="AH58" s="93"/>
      <c r="AI58" s="93"/>
      <c r="AJ58" s="93"/>
      <c r="AK58" s="93"/>
      <c r="AL58" s="93"/>
      <c r="AM58" s="93"/>
      <c r="AN58" s="93"/>
      <c r="AO58" s="93"/>
      <c r="AP58" s="93"/>
      <c r="AQ58" s="93"/>
      <c r="AR58" s="93"/>
      <c r="AS58" s="93"/>
      <c r="AT58" s="93"/>
      <c r="AU58" s="93"/>
      <c r="AV58" s="93"/>
      <c r="AW58" s="93"/>
      <c r="AX58" s="93"/>
      <c r="AY58" s="93"/>
      <c r="AZ58" s="93"/>
      <c r="BA58" s="93"/>
      <c r="BB58" s="93"/>
      <c r="BC58" s="93"/>
      <c r="BD58" s="93"/>
    </row>
    <row r="59" spans="1:56" ht="15.75" customHeight="1">
      <c r="A59" s="86">
        <f t="shared" ca="1" si="0"/>
        <v>87454</v>
      </c>
      <c r="B59" s="73">
        <v>500</v>
      </c>
      <c r="C59" s="73" t="e">
        <f ca="1">_xludf.TEXTJOIN(" ",TRUE,K59, VLOOKUP((VLOOKUP(RANDBETWEEN(1, (SUM(M60:M165))), L:L, 1, TRUE)),L:N,3,TRUE))</f>
        <v>#NAME?</v>
      </c>
      <c r="D59" s="73">
        <f t="shared" ca="1" si="3"/>
        <v>600</v>
      </c>
      <c r="E59" s="73" t="s">
        <v>927</v>
      </c>
      <c r="F59" s="73" t="s">
        <v>819</v>
      </c>
      <c r="G59" s="73" t="s">
        <v>928</v>
      </c>
      <c r="H59" s="73" t="s">
        <v>812</v>
      </c>
      <c r="I59" s="73">
        <f t="shared" ca="1" si="4"/>
        <v>600</v>
      </c>
      <c r="J59" s="92" t="s">
        <v>931</v>
      </c>
      <c r="K59" s="92" t="s">
        <v>932</v>
      </c>
      <c r="L59" s="93" t="s">
        <v>933</v>
      </c>
      <c r="M59" s="93" t="s">
        <v>933</v>
      </c>
      <c r="N59" s="93" t="str">
        <f ca="1">VLOOKUP((VLOOKUP(RANDBETWEEN(1, (SUM(M60:M165))), L:L, 1, TRUE)),L:N,3,TRUE)</f>
        <v>Sling Bullets</v>
      </c>
      <c r="O59" s="93" t="s">
        <v>933</v>
      </c>
      <c r="P59" s="93" t="s">
        <v>933</v>
      </c>
      <c r="Q59" s="93" t="str">
        <f ca="1">VLOOKUP((VLOOKUP(RANDBETWEEN(1, (SUM(P60:P165))), O:O, 1, TRUE)),O:Q,3,TRUE)</f>
        <v>Ring Mail</v>
      </c>
      <c r="R59" s="93" t="s">
        <v>933</v>
      </c>
      <c r="S59" s="93" t="s">
        <v>933</v>
      </c>
      <c r="T59" s="93" t="str">
        <f ca="1">VLOOKUP((VLOOKUP(RANDBETWEEN(1, (SUM(S60:S165))), R:R, 1, TRUE)),R:T,3,TRUE)</f>
        <v>Tiger Claws</v>
      </c>
      <c r="U59" s="93" t="s">
        <v>933</v>
      </c>
      <c r="V59" s="93" t="s">
        <v>933</v>
      </c>
      <c r="W59" s="93" t="str">
        <f ca="1">VLOOKUP((VLOOKUP(RANDBETWEEN(1, (SUM(V60:V165))), U:U, 1, TRUE)),U:W,3,TRUE)</f>
        <v>Rapier</v>
      </c>
      <c r="X59" s="93" t="s">
        <v>933</v>
      </c>
      <c r="Y59" s="93" t="s">
        <v>933</v>
      </c>
      <c r="Z59" s="93" t="str">
        <f ca="1">VLOOKUP((VLOOKUP(RANDBETWEEN(1, (SUM(Y60:Y165))), X:X, 1, TRUE)),X:Z,3,TRUE)</f>
        <v>Chain Mail</v>
      </c>
      <c r="AA59" s="93" t="s">
        <v>933</v>
      </c>
      <c r="AB59" s="93" t="s">
        <v>933</v>
      </c>
      <c r="AC59" s="93" t="str">
        <f ca="1">VLOOKUP((VLOOKUP(RANDBETWEEN(1, (SUM(AB60:AB165))), AA:AA, 1, TRUE)),AA:AC,3,TRUE)</f>
        <v>Ooze Slaying</v>
      </c>
      <c r="AD59" s="93" t="s">
        <v>933</v>
      </c>
      <c r="AE59" s="93" t="s">
        <v>933</v>
      </c>
      <c r="AF59" s="93" t="str">
        <f ca="1">VLOOKUP((VLOOKUP(RANDBETWEEN(1, (SUM(AE60:AE165))), AD:AD, 1, TRUE)),AD:AF,3,TRUE)</f>
        <v>Battleaxe</v>
      </c>
      <c r="AG59" s="93" t="s">
        <v>933</v>
      </c>
      <c r="AH59" s="93" t="s">
        <v>933</v>
      </c>
      <c r="AI59" s="93" t="str">
        <f ca="1">VLOOKUP((VLOOKUP(RANDBETWEEN(1, (SUM(AH60:AH165))), AG:AG, 1, TRUE)),AG:AI,3,TRUE)</f>
        <v>Butterfly Sword</v>
      </c>
      <c r="AJ59" s="93" t="s">
        <v>933</v>
      </c>
      <c r="AK59" s="93" t="s">
        <v>933</v>
      </c>
      <c r="AL59" s="93" t="str">
        <f ca="1">VLOOKUP((VLOOKUP(RANDBETWEEN(1, (SUM(AK60:AK165))), AJ:AJ, 1, TRUE)),AJ:AL,3,TRUE)</f>
        <v>Sickle</v>
      </c>
      <c r="AM59" s="93" t="s">
        <v>933</v>
      </c>
      <c r="AN59" s="93" t="s">
        <v>933</v>
      </c>
      <c r="AO59" s="93" t="str">
        <f ca="1">VLOOKUP((VLOOKUP(RANDBETWEEN(1, (SUM(AN60:AN165))), AM:AM, 1, TRUE)),AM:AO,3,TRUE)</f>
        <v>Mace, Double</v>
      </c>
      <c r="AP59" s="93" t="s">
        <v>933</v>
      </c>
      <c r="AQ59" s="93" t="s">
        <v>933</v>
      </c>
      <c r="AR59" s="93" t="str">
        <f ca="1">VLOOKUP((VLOOKUP(RANDBETWEEN(1, (SUM(AQ60:AQ165))), AP:AP, 1, TRUE)),AP:AR,3,TRUE)</f>
        <v>Gyrspike</v>
      </c>
      <c r="AS59" s="93" t="s">
        <v>933</v>
      </c>
      <c r="AT59" s="93" t="s">
        <v>933</v>
      </c>
      <c r="AU59" s="93" t="str">
        <f ca="1">VLOOKUP((VLOOKUP(RANDBETWEEN(1, (SUM(AT60:AT165))), AS:AS, 1, TRUE)),AS:AU,3,TRUE)</f>
        <v>Quarterstaff</v>
      </c>
      <c r="AV59" s="93" t="s">
        <v>933</v>
      </c>
      <c r="AW59" s="93" t="s">
        <v>933</v>
      </c>
      <c r="AX59" s="93" t="str">
        <f ca="1">VLOOKUP((VLOOKUP(RANDBETWEEN(1, (SUM(AW60:AW165))), AV:AV, 1, TRUE)),AV:AX,3,TRUE)</f>
        <v>Buckler</v>
      </c>
      <c r="AY59" s="93" t="s">
        <v>933</v>
      </c>
      <c r="AZ59" s="93" t="s">
        <v>933</v>
      </c>
      <c r="BA59" s="93" t="str">
        <f ca="1">VLOOKUP((VLOOKUP(RANDBETWEEN(1, (SUM(AZ60:AZ165))), AY:AY, 1, TRUE)),AY:BA,3,TRUE)</f>
        <v>Mabaran Ebony</v>
      </c>
      <c r="BB59" s="93" t="s">
        <v>933</v>
      </c>
      <c r="BC59" s="93" t="s">
        <v>933</v>
      </c>
      <c r="BD59" s="93" t="str">
        <f ca="1">VLOOKUP((VLOOKUP(RANDBETWEEN(1, (SUM(BC60:BC165))), BB:BB, 1, TRUE)),BB:BD,3,TRUE)</f>
        <v>Quori Celestine</v>
      </c>
    </row>
    <row r="60" spans="1:56" ht="15.75" customHeight="1">
      <c r="A60" s="86">
        <f t="shared" ca="1" si="0"/>
        <v>87954</v>
      </c>
      <c r="B60" s="73">
        <v>500</v>
      </c>
      <c r="C60" s="73" t="e">
        <f ca="1">_xludf.TEXTJOIN(" ",TRUE,K60,VLOOKUP((VLOOKUP(RANDBETWEEN(1, (SUM(P60:P165))), O:O, 1, TRUE)),O:Q,3,TRUE))</f>
        <v>#NAME?</v>
      </c>
      <c r="D60" s="73">
        <f t="shared" ca="1" si="3"/>
        <v>600</v>
      </c>
      <c r="E60" s="73" t="s">
        <v>927</v>
      </c>
      <c r="F60" s="73" t="s">
        <v>815</v>
      </c>
      <c r="G60" s="73" t="s">
        <v>928</v>
      </c>
      <c r="H60" s="73" t="s">
        <v>812</v>
      </c>
      <c r="I60" s="73">
        <f t="shared" ca="1" si="4"/>
        <v>600</v>
      </c>
      <c r="J60" s="92" t="s">
        <v>934</v>
      </c>
      <c r="K60" s="92" t="s">
        <v>932</v>
      </c>
      <c r="L60" s="93">
        <v>1</v>
      </c>
      <c r="M60" s="93">
        <v>1</v>
      </c>
      <c r="N60" s="93" t="s">
        <v>935</v>
      </c>
      <c r="O60" s="93">
        <v>1</v>
      </c>
      <c r="P60" s="93">
        <v>1</v>
      </c>
      <c r="Q60" s="93" t="s">
        <v>936</v>
      </c>
      <c r="R60" s="93">
        <v>1</v>
      </c>
      <c r="S60" s="93">
        <v>1</v>
      </c>
      <c r="T60" s="93" t="s">
        <v>869</v>
      </c>
      <c r="U60" s="93">
        <v>1</v>
      </c>
      <c r="V60" s="93">
        <v>1</v>
      </c>
      <c r="W60" s="93" t="s">
        <v>870</v>
      </c>
      <c r="X60" s="93">
        <v>1</v>
      </c>
      <c r="Y60" s="93">
        <v>1</v>
      </c>
      <c r="Z60" s="93" t="s">
        <v>936</v>
      </c>
      <c r="AA60" s="93">
        <v>1</v>
      </c>
      <c r="AB60" s="93">
        <v>1</v>
      </c>
      <c r="AC60" s="93" t="s">
        <v>937</v>
      </c>
      <c r="AD60" s="93">
        <v>1</v>
      </c>
      <c r="AE60" s="93">
        <v>1</v>
      </c>
      <c r="AF60" s="93" t="s">
        <v>938</v>
      </c>
      <c r="AG60" s="93">
        <v>1</v>
      </c>
      <c r="AH60" s="93">
        <v>1</v>
      </c>
      <c r="AI60" s="93" t="s">
        <v>939</v>
      </c>
      <c r="AJ60" s="93">
        <v>1</v>
      </c>
      <c r="AK60" s="93">
        <v>1</v>
      </c>
      <c r="AL60" s="93" t="s">
        <v>870</v>
      </c>
      <c r="AM60" s="93">
        <v>1</v>
      </c>
      <c r="AN60" s="93">
        <v>1</v>
      </c>
      <c r="AO60" s="93" t="s">
        <v>940</v>
      </c>
      <c r="AP60" s="93">
        <v>1</v>
      </c>
      <c r="AQ60" s="93">
        <v>1</v>
      </c>
      <c r="AR60" s="93" t="s">
        <v>883</v>
      </c>
      <c r="AS60" s="93">
        <v>1</v>
      </c>
      <c r="AT60" s="93">
        <v>1</v>
      </c>
      <c r="AU60" s="93" t="s">
        <v>941</v>
      </c>
      <c r="AV60" s="93">
        <v>1</v>
      </c>
      <c r="AW60" s="93">
        <v>1</v>
      </c>
      <c r="AX60" s="93" t="s">
        <v>942</v>
      </c>
      <c r="AY60" s="93">
        <v>1</v>
      </c>
      <c r="AZ60" s="93">
        <v>1</v>
      </c>
      <c r="BA60" s="93" t="s">
        <v>943</v>
      </c>
      <c r="BB60" s="93">
        <v>1</v>
      </c>
      <c r="BC60" s="93">
        <v>1</v>
      </c>
      <c r="BD60" s="93" t="s">
        <v>944</v>
      </c>
    </row>
    <row r="61" spans="1:56" ht="15.75" customHeight="1">
      <c r="A61" s="86">
        <f t="shared" ca="1" si="0"/>
        <v>88454</v>
      </c>
      <c r="B61" s="73">
        <v>500</v>
      </c>
      <c r="C61" s="73" t="e">
        <f ca="1">_xludf.TEXTJOIN(" ",TRUE,K61,VLOOKUP((VLOOKUP(RANDBETWEEN(1, (SUM(S60:S165))), R:R, 1, TRUE)),R:T,3,TRUE))</f>
        <v>#NAME?</v>
      </c>
      <c r="D61" s="73">
        <f t="shared" ca="1" si="3"/>
        <v>200</v>
      </c>
      <c r="E61" s="73" t="s">
        <v>927</v>
      </c>
      <c r="F61" s="73" t="s">
        <v>819</v>
      </c>
      <c r="G61" s="73" t="s">
        <v>928</v>
      </c>
      <c r="H61" s="73" t="s">
        <v>812</v>
      </c>
      <c r="I61" s="73">
        <f t="shared" ca="1" si="4"/>
        <v>200</v>
      </c>
      <c r="J61" s="92" t="s">
        <v>945</v>
      </c>
      <c r="K61" s="92" t="s">
        <v>932</v>
      </c>
      <c r="L61" s="93">
        <f t="shared" ref="L61:L64" si="5">SUM(L60:M60)</f>
        <v>2</v>
      </c>
      <c r="M61" s="93">
        <v>1</v>
      </c>
      <c r="N61" s="93" t="s">
        <v>905</v>
      </c>
      <c r="O61" s="93">
        <f t="shared" ref="O61:O70" si="6">SUM(O60:P60)</f>
        <v>2</v>
      </c>
      <c r="P61" s="93">
        <v>1</v>
      </c>
      <c r="Q61" s="93" t="s">
        <v>946</v>
      </c>
      <c r="R61" s="93">
        <f t="shared" ref="R61:R112" si="7">SUM(R60:S60)</f>
        <v>2</v>
      </c>
      <c r="S61" s="93">
        <v>1</v>
      </c>
      <c r="T61" s="93" t="s">
        <v>947</v>
      </c>
      <c r="U61" s="93">
        <f t="shared" ref="U61:U71" si="8">SUM(U60:V60)</f>
        <v>2</v>
      </c>
      <c r="V61" s="93">
        <v>1</v>
      </c>
      <c r="W61" s="93" t="s">
        <v>948</v>
      </c>
      <c r="X61" s="93">
        <f t="shared" ref="X61:X82" si="9">SUM(X60:Y60)</f>
        <v>2</v>
      </c>
      <c r="Y61" s="93">
        <v>1</v>
      </c>
      <c r="Z61" s="93" t="s">
        <v>946</v>
      </c>
      <c r="AA61" s="93">
        <f t="shared" ref="AA61:AA73" si="10">SUM(AA60:AB60)</f>
        <v>2</v>
      </c>
      <c r="AB61" s="93">
        <v>1</v>
      </c>
      <c r="AC61" s="93" t="s">
        <v>949</v>
      </c>
      <c r="AD61" s="93">
        <f t="shared" ref="AD61:AD62" si="11">SUM(AD60:AE60)</f>
        <v>2</v>
      </c>
      <c r="AE61" s="93">
        <v>1</v>
      </c>
      <c r="AF61" s="93" t="s">
        <v>950</v>
      </c>
      <c r="AG61" s="93">
        <f t="shared" ref="AG61:AG72" si="12">SUM(AG60:AH60)</f>
        <v>2</v>
      </c>
      <c r="AH61" s="93">
        <v>1</v>
      </c>
      <c r="AI61" s="93" t="s">
        <v>883</v>
      </c>
      <c r="AJ61" s="93">
        <f t="shared" ref="AJ61:AJ71" si="13">SUM(AJ60:AK60)</f>
        <v>2</v>
      </c>
      <c r="AK61" s="93">
        <v>1</v>
      </c>
      <c r="AL61" s="93" t="s">
        <v>948</v>
      </c>
      <c r="AM61" s="93">
        <f t="shared" ref="AM61:AM72" si="14">SUM(AM60:AN60)</f>
        <v>2</v>
      </c>
      <c r="AN61" s="93">
        <v>1</v>
      </c>
      <c r="AO61" s="93" t="s">
        <v>951</v>
      </c>
      <c r="AP61" s="93">
        <f t="shared" ref="AP61:AP73" si="15">SUM(AP60:AQ60)</f>
        <v>2</v>
      </c>
      <c r="AQ61" s="93">
        <v>1</v>
      </c>
      <c r="AR61" s="93" t="s">
        <v>952</v>
      </c>
      <c r="AS61" s="93"/>
      <c r="AT61" s="93"/>
      <c r="AU61" s="93"/>
      <c r="AV61" s="93">
        <f t="shared" ref="AV61:AV63" si="16">SUM(AV60:AW60)</f>
        <v>2</v>
      </c>
      <c r="AW61" s="93">
        <v>1</v>
      </c>
      <c r="AX61" s="93" t="s">
        <v>953</v>
      </c>
      <c r="AY61" s="93">
        <f t="shared" ref="AY61:AY68" si="17">SUM(AY60:AZ60)</f>
        <v>2</v>
      </c>
      <c r="AZ61" s="93">
        <v>1</v>
      </c>
      <c r="BA61" s="93" t="s">
        <v>954</v>
      </c>
      <c r="BB61" s="93">
        <f t="shared" ref="BB61:BB68" si="18">SUM(BB60:BC60)</f>
        <v>2</v>
      </c>
      <c r="BC61" s="93">
        <v>1</v>
      </c>
      <c r="BD61" s="93" t="s">
        <v>955</v>
      </c>
    </row>
    <row r="62" spans="1:56" ht="15.75" customHeight="1">
      <c r="A62" s="86">
        <f t="shared" ca="1" si="0"/>
        <v>88954</v>
      </c>
      <c r="B62" s="73">
        <v>500</v>
      </c>
      <c r="C62" s="73" t="e">
        <f ca="1">_xludf.TEXTJOIN(" ",TRUE,VLOOKUP((VLOOKUP(RANDBETWEEN(1, (SUM(M60:M165))), L:L, 1, TRUE)),L:N,3,TRUE),K62)</f>
        <v>#NAME?</v>
      </c>
      <c r="D62" s="73">
        <f t="shared" ca="1" si="3"/>
        <v>300</v>
      </c>
      <c r="E62" s="73" t="s">
        <v>927</v>
      </c>
      <c r="F62" s="73" t="s">
        <v>815</v>
      </c>
      <c r="G62" s="73" t="s">
        <v>928</v>
      </c>
      <c r="H62" s="73" t="s">
        <v>812</v>
      </c>
      <c r="I62" s="73">
        <f t="shared" ca="1" si="4"/>
        <v>300</v>
      </c>
      <c r="J62" s="92" t="s">
        <v>956</v>
      </c>
      <c r="K62" s="92" t="s">
        <v>957</v>
      </c>
      <c r="L62" s="93">
        <f t="shared" si="5"/>
        <v>3</v>
      </c>
      <c r="M62" s="93">
        <v>1</v>
      </c>
      <c r="N62" s="93" t="s">
        <v>958</v>
      </c>
      <c r="O62" s="93">
        <f t="shared" si="6"/>
        <v>3</v>
      </c>
      <c r="P62" s="93">
        <v>1</v>
      </c>
      <c r="Q62" s="93" t="s">
        <v>959</v>
      </c>
      <c r="R62" s="93">
        <f t="shared" si="7"/>
        <v>3</v>
      </c>
      <c r="S62" s="93">
        <v>1</v>
      </c>
      <c r="T62" s="93" t="s">
        <v>960</v>
      </c>
      <c r="U62" s="93">
        <f t="shared" si="8"/>
        <v>3</v>
      </c>
      <c r="V62" s="93">
        <v>1</v>
      </c>
      <c r="W62" s="93" t="s">
        <v>961</v>
      </c>
      <c r="X62" s="93">
        <f t="shared" si="9"/>
        <v>3</v>
      </c>
      <c r="Y62" s="93">
        <v>1</v>
      </c>
      <c r="Z62" s="93" t="s">
        <v>959</v>
      </c>
      <c r="AA62" s="93">
        <f t="shared" si="10"/>
        <v>3</v>
      </c>
      <c r="AB62" s="93">
        <v>1</v>
      </c>
      <c r="AC62" s="93" t="s">
        <v>962</v>
      </c>
      <c r="AD62" s="93">
        <f t="shared" si="11"/>
        <v>3</v>
      </c>
      <c r="AE62" s="93">
        <v>1</v>
      </c>
      <c r="AF62" s="93" t="s">
        <v>963</v>
      </c>
      <c r="AG62" s="93">
        <f t="shared" si="12"/>
        <v>3</v>
      </c>
      <c r="AH62" s="93">
        <v>1</v>
      </c>
      <c r="AI62" s="93" t="s">
        <v>952</v>
      </c>
      <c r="AJ62" s="93">
        <f t="shared" si="13"/>
        <v>3</v>
      </c>
      <c r="AK62" s="93">
        <v>1</v>
      </c>
      <c r="AL62" s="93" t="s">
        <v>961</v>
      </c>
      <c r="AM62" s="93">
        <f t="shared" si="14"/>
        <v>3</v>
      </c>
      <c r="AN62" s="93">
        <v>1</v>
      </c>
      <c r="AO62" s="93" t="s">
        <v>964</v>
      </c>
      <c r="AP62" s="93">
        <f t="shared" si="15"/>
        <v>3</v>
      </c>
      <c r="AQ62" s="93">
        <v>1</v>
      </c>
      <c r="AR62" s="93" t="s">
        <v>843</v>
      </c>
      <c r="AS62" s="93"/>
      <c r="AT62" s="93"/>
      <c r="AU62" s="93"/>
      <c r="AV62" s="93">
        <f t="shared" si="16"/>
        <v>3</v>
      </c>
      <c r="AW62" s="93">
        <v>1</v>
      </c>
      <c r="AX62" s="93" t="s">
        <v>965</v>
      </c>
      <c r="AY62" s="93">
        <f t="shared" si="17"/>
        <v>3</v>
      </c>
      <c r="AZ62" s="93">
        <v>1</v>
      </c>
      <c r="BA62" s="93" t="s">
        <v>966</v>
      </c>
      <c r="BB62" s="93">
        <f t="shared" si="18"/>
        <v>3</v>
      </c>
      <c r="BC62" s="93">
        <v>1</v>
      </c>
      <c r="BD62" s="93" t="s">
        <v>967</v>
      </c>
    </row>
    <row r="63" spans="1:56" ht="15.75" customHeight="1">
      <c r="A63" s="86">
        <f t="shared" ca="1" si="0"/>
        <v>89454</v>
      </c>
      <c r="B63" s="73">
        <v>100</v>
      </c>
      <c r="C63" s="73" t="e">
        <f ca="1">_xludf.TEXTJOIN(" ",TRUE,VLOOKUP((VLOOKUP(RANDBETWEEN(1, (SUM(M60:M165))), L:L, 1, TRUE)),L:N,3,TRUE),K63)</f>
        <v>#NAME?</v>
      </c>
      <c r="D63" s="73">
        <f ca="1">RANDBETWEEN(2,20)*1000</f>
        <v>15000</v>
      </c>
      <c r="E63" s="73" t="s">
        <v>927</v>
      </c>
      <c r="F63" s="73" t="s">
        <v>815</v>
      </c>
      <c r="G63" s="73" t="s">
        <v>968</v>
      </c>
      <c r="H63" s="73" t="s">
        <v>812</v>
      </c>
      <c r="I63" s="73">
        <f t="shared" ca="1" si="4"/>
        <v>15000</v>
      </c>
      <c r="J63" s="92" t="s">
        <v>969</v>
      </c>
      <c r="K63" s="92" t="s">
        <v>970</v>
      </c>
      <c r="L63" s="93">
        <f t="shared" si="5"/>
        <v>4</v>
      </c>
      <c r="M63" s="93">
        <v>1</v>
      </c>
      <c r="N63" s="93" t="s">
        <v>544</v>
      </c>
      <c r="O63" s="93">
        <f t="shared" si="6"/>
        <v>4</v>
      </c>
      <c r="P63" s="93">
        <v>1</v>
      </c>
      <c r="Q63" s="93" t="s">
        <v>971</v>
      </c>
      <c r="R63" s="93">
        <f t="shared" si="7"/>
        <v>4</v>
      </c>
      <c r="S63" s="93">
        <v>1</v>
      </c>
      <c r="T63" s="93" t="s">
        <v>919</v>
      </c>
      <c r="U63" s="93">
        <f t="shared" si="8"/>
        <v>4</v>
      </c>
      <c r="V63" s="93">
        <v>1</v>
      </c>
      <c r="W63" s="93" t="s">
        <v>877</v>
      </c>
      <c r="X63" s="93">
        <f t="shared" si="9"/>
        <v>4</v>
      </c>
      <c r="Y63" s="93">
        <v>1</v>
      </c>
      <c r="Z63" s="93" t="s">
        <v>971</v>
      </c>
      <c r="AA63" s="93">
        <f t="shared" si="10"/>
        <v>4</v>
      </c>
      <c r="AB63" s="93">
        <v>1</v>
      </c>
      <c r="AC63" s="93" t="s">
        <v>972</v>
      </c>
      <c r="AD63" s="93"/>
      <c r="AE63" s="93"/>
      <c r="AF63" s="93"/>
      <c r="AG63" s="93">
        <f t="shared" si="12"/>
        <v>4</v>
      </c>
      <c r="AH63" s="93">
        <v>1</v>
      </c>
      <c r="AI63" s="93" t="s">
        <v>843</v>
      </c>
      <c r="AJ63" s="93">
        <f t="shared" si="13"/>
        <v>4</v>
      </c>
      <c r="AK63" s="93">
        <v>1</v>
      </c>
      <c r="AL63" s="93" t="s">
        <v>877</v>
      </c>
      <c r="AM63" s="93">
        <f t="shared" si="14"/>
        <v>4</v>
      </c>
      <c r="AN63" s="93">
        <v>1</v>
      </c>
      <c r="AO63" s="93" t="s">
        <v>973</v>
      </c>
      <c r="AP63" s="93">
        <f t="shared" si="15"/>
        <v>4</v>
      </c>
      <c r="AQ63" s="93">
        <v>1</v>
      </c>
      <c r="AR63" s="93" t="s">
        <v>948</v>
      </c>
      <c r="AS63" s="93"/>
      <c r="AT63" s="93"/>
      <c r="AU63" s="93"/>
      <c r="AV63" s="93">
        <f t="shared" si="16"/>
        <v>4</v>
      </c>
      <c r="AW63" s="93">
        <v>1</v>
      </c>
      <c r="AX63" s="93" t="s">
        <v>974</v>
      </c>
      <c r="AY63" s="93">
        <f t="shared" si="17"/>
        <v>4</v>
      </c>
      <c r="AZ63" s="93">
        <v>1</v>
      </c>
      <c r="BA63" s="93" t="s">
        <v>975</v>
      </c>
      <c r="BB63" s="93">
        <f t="shared" si="18"/>
        <v>4</v>
      </c>
      <c r="BC63" s="93">
        <v>1</v>
      </c>
      <c r="BD63" s="93" t="s">
        <v>976</v>
      </c>
    </row>
    <row r="64" spans="1:56" ht="15.75" customHeight="1">
      <c r="A64" s="86">
        <f t="shared" ca="1" si="0"/>
        <v>89554</v>
      </c>
      <c r="B64" s="73">
        <v>25</v>
      </c>
      <c r="C64" s="73" t="e">
        <f ca="1">_xludf.TEXTJOIN(" ",TRUE,VLOOKUP((VLOOKUP(RANDBETWEEN(1, (SUM(M60:M165))), L:L, 1, TRUE)),L:N,3,TRUE),K64)</f>
        <v>#NAME?</v>
      </c>
      <c r="D64" s="73">
        <f ca="1">(RANDBETWEEN(1,4)+1)*10000</f>
        <v>30000</v>
      </c>
      <c r="E64" s="73" t="s">
        <v>927</v>
      </c>
      <c r="F64" s="73" t="s">
        <v>815</v>
      </c>
      <c r="G64" s="73" t="s">
        <v>977</v>
      </c>
      <c r="H64" s="73" t="s">
        <v>812</v>
      </c>
      <c r="I64" s="73">
        <f t="shared" ca="1" si="4"/>
        <v>30000</v>
      </c>
      <c r="J64" s="92" t="s">
        <v>978</v>
      </c>
      <c r="K64" s="92" t="s">
        <v>979</v>
      </c>
      <c r="L64" s="93">
        <f t="shared" si="5"/>
        <v>5</v>
      </c>
      <c r="M64" s="93">
        <v>1</v>
      </c>
      <c r="N64" s="93" t="s">
        <v>980</v>
      </c>
      <c r="O64" s="93">
        <f t="shared" si="6"/>
        <v>5</v>
      </c>
      <c r="P64" s="93">
        <v>1</v>
      </c>
      <c r="Q64" s="93" t="s">
        <v>981</v>
      </c>
      <c r="R64" s="93">
        <f t="shared" si="7"/>
        <v>5</v>
      </c>
      <c r="S64" s="93">
        <v>1</v>
      </c>
      <c r="T64" s="93" t="s">
        <v>982</v>
      </c>
      <c r="U64" s="93">
        <f t="shared" si="8"/>
        <v>5</v>
      </c>
      <c r="V64" s="93">
        <v>1</v>
      </c>
      <c r="W64" s="93" t="s">
        <v>983</v>
      </c>
      <c r="X64" s="93">
        <f t="shared" si="9"/>
        <v>5</v>
      </c>
      <c r="Y64" s="93">
        <v>1</v>
      </c>
      <c r="Z64" s="93" t="s">
        <v>981</v>
      </c>
      <c r="AA64" s="93">
        <f t="shared" si="10"/>
        <v>5</v>
      </c>
      <c r="AB64" s="93">
        <v>1</v>
      </c>
      <c r="AC64" s="93" t="s">
        <v>984</v>
      </c>
      <c r="AD64" s="93"/>
      <c r="AE64" s="93"/>
      <c r="AF64" s="93"/>
      <c r="AG64" s="93">
        <f t="shared" si="12"/>
        <v>5</v>
      </c>
      <c r="AH64" s="93">
        <v>1</v>
      </c>
      <c r="AI64" s="93" t="s">
        <v>870</v>
      </c>
      <c r="AJ64" s="93">
        <f t="shared" si="13"/>
        <v>5</v>
      </c>
      <c r="AK64" s="93">
        <v>1</v>
      </c>
      <c r="AL64" s="93" t="s">
        <v>983</v>
      </c>
      <c r="AM64" s="93">
        <f t="shared" si="14"/>
        <v>5</v>
      </c>
      <c r="AN64" s="93">
        <v>1</v>
      </c>
      <c r="AO64" s="93" t="s">
        <v>985</v>
      </c>
      <c r="AP64" s="93">
        <f t="shared" si="15"/>
        <v>5</v>
      </c>
      <c r="AQ64" s="93">
        <v>1</v>
      </c>
      <c r="AR64" s="93" t="s">
        <v>870</v>
      </c>
      <c r="AS64" s="93"/>
      <c r="AT64" s="93"/>
      <c r="AU64" s="93"/>
      <c r="AV64" s="93"/>
      <c r="AW64" s="93"/>
      <c r="AX64" s="93"/>
      <c r="AY64" s="93">
        <f t="shared" si="17"/>
        <v>5</v>
      </c>
      <c r="AZ64" s="93">
        <v>1</v>
      </c>
      <c r="BA64" s="93" t="s">
        <v>986</v>
      </c>
      <c r="BB64" s="93">
        <f t="shared" si="18"/>
        <v>5</v>
      </c>
      <c r="BC64" s="93">
        <v>1</v>
      </c>
      <c r="BD64" s="93" t="s">
        <v>987</v>
      </c>
    </row>
    <row r="65" spans="1:56" ht="15.75" customHeight="1">
      <c r="A65" s="86">
        <f t="shared" ca="1" si="0"/>
        <v>89579</v>
      </c>
      <c r="B65" s="73">
        <v>1000</v>
      </c>
      <c r="C65" s="73" t="e">
        <f ca="1">_xludf.TEXTJOIN(" ",TRUE,K65,VLOOKUP((VLOOKUP(RANDBETWEEN(1, (SUM(V60:V165))), U:U, 1, TRUE)),U:W,3,TRUE))</f>
        <v>#NAME?</v>
      </c>
      <c r="D65" s="73">
        <f ca="1">RANDBETWEEN(1,6)+1*10</f>
        <v>14</v>
      </c>
      <c r="E65" s="73" t="s">
        <v>927</v>
      </c>
      <c r="F65" s="73" t="s">
        <v>819</v>
      </c>
      <c r="G65" s="73" t="s">
        <v>816</v>
      </c>
      <c r="H65" s="73" t="s">
        <v>812</v>
      </c>
      <c r="I65" s="73">
        <f t="shared" ca="1" si="4"/>
        <v>14</v>
      </c>
      <c r="J65" s="92" t="s">
        <v>988</v>
      </c>
      <c r="K65" s="92" t="s">
        <v>989</v>
      </c>
      <c r="L65" s="93"/>
      <c r="M65" s="93"/>
      <c r="N65" s="93"/>
      <c r="O65" s="93">
        <f t="shared" si="6"/>
        <v>6</v>
      </c>
      <c r="P65" s="93">
        <v>1</v>
      </c>
      <c r="Q65" s="93" t="s">
        <v>990</v>
      </c>
      <c r="R65" s="93">
        <f t="shared" si="7"/>
        <v>6</v>
      </c>
      <c r="S65" s="93">
        <v>1</v>
      </c>
      <c r="T65" s="93" t="s">
        <v>991</v>
      </c>
      <c r="U65" s="93">
        <f t="shared" si="8"/>
        <v>6</v>
      </c>
      <c r="V65" s="93">
        <v>1</v>
      </c>
      <c r="W65" s="93" t="s">
        <v>992</v>
      </c>
      <c r="X65" s="93">
        <f t="shared" si="9"/>
        <v>6</v>
      </c>
      <c r="Y65" s="93">
        <v>1</v>
      </c>
      <c r="Z65" s="93" t="s">
        <v>990</v>
      </c>
      <c r="AA65" s="93">
        <f t="shared" si="10"/>
        <v>6</v>
      </c>
      <c r="AB65" s="93">
        <v>1</v>
      </c>
      <c r="AC65" s="93" t="s">
        <v>993</v>
      </c>
      <c r="AD65" s="93"/>
      <c r="AE65" s="93"/>
      <c r="AF65" s="93"/>
      <c r="AG65" s="93">
        <f t="shared" si="12"/>
        <v>6</v>
      </c>
      <c r="AH65" s="93">
        <v>1</v>
      </c>
      <c r="AI65" s="93" t="s">
        <v>948</v>
      </c>
      <c r="AJ65" s="93">
        <f t="shared" si="13"/>
        <v>6</v>
      </c>
      <c r="AK65" s="93">
        <v>1</v>
      </c>
      <c r="AL65" s="93" t="s">
        <v>992</v>
      </c>
      <c r="AM65" s="93">
        <f t="shared" si="14"/>
        <v>6</v>
      </c>
      <c r="AN65" s="93">
        <v>1</v>
      </c>
      <c r="AO65" s="93" t="s">
        <v>994</v>
      </c>
      <c r="AP65" s="93">
        <f t="shared" si="15"/>
        <v>6</v>
      </c>
      <c r="AQ65" s="93">
        <v>1</v>
      </c>
      <c r="AR65" s="93" t="s">
        <v>983</v>
      </c>
      <c r="AS65" s="93"/>
      <c r="AT65" s="93"/>
      <c r="AU65" s="93"/>
      <c r="AV65" s="93"/>
      <c r="AW65" s="93"/>
      <c r="AX65" s="93"/>
      <c r="AY65" s="93">
        <f t="shared" si="17"/>
        <v>6</v>
      </c>
      <c r="AZ65" s="93">
        <v>1</v>
      </c>
      <c r="BA65" s="93" t="s">
        <v>995</v>
      </c>
      <c r="BB65" s="93">
        <f t="shared" si="18"/>
        <v>6</v>
      </c>
      <c r="BC65" s="93">
        <v>1</v>
      </c>
      <c r="BD65" s="93" t="s">
        <v>996</v>
      </c>
    </row>
    <row r="66" spans="1:56" ht="15.75" customHeight="1">
      <c r="A66" s="86">
        <f t="shared" ca="1" si="0"/>
        <v>90579</v>
      </c>
      <c r="B66" s="73">
        <v>100</v>
      </c>
      <c r="C66" s="73" t="e">
        <f ca="1">_xludf.TEXTJOIN(" ",TRUE,VLOOKUP((VLOOKUP(RANDBETWEEN(1, (SUM(Y60:Y165))), X:X, 1, TRUE)),X:Z,3,TRUE),K66)</f>
        <v>#NAME?</v>
      </c>
      <c r="D66" s="73">
        <f ca="1">RANDBETWEEN(2,20)*1000</f>
        <v>11000</v>
      </c>
      <c r="E66" s="73" t="s">
        <v>927</v>
      </c>
      <c r="F66" s="73" t="s">
        <v>815</v>
      </c>
      <c r="G66" s="73" t="s">
        <v>968</v>
      </c>
      <c r="H66" s="73" t="s">
        <v>812</v>
      </c>
      <c r="I66" s="73">
        <f t="shared" ca="1" si="4"/>
        <v>11000</v>
      </c>
      <c r="J66" s="92" t="s">
        <v>997</v>
      </c>
      <c r="K66" s="92" t="s">
        <v>957</v>
      </c>
      <c r="L66" s="93"/>
      <c r="M66" s="93"/>
      <c r="N66" s="93"/>
      <c r="O66" s="93">
        <f t="shared" si="6"/>
        <v>7</v>
      </c>
      <c r="P66" s="93">
        <v>1</v>
      </c>
      <c r="Q66" s="93" t="s">
        <v>998</v>
      </c>
      <c r="R66" s="93">
        <f t="shared" si="7"/>
        <v>7</v>
      </c>
      <c r="S66" s="93">
        <v>1</v>
      </c>
      <c r="T66" s="93" t="s">
        <v>917</v>
      </c>
      <c r="U66" s="93">
        <f t="shared" si="8"/>
        <v>7</v>
      </c>
      <c r="V66" s="93">
        <v>1</v>
      </c>
      <c r="W66" s="93" t="s">
        <v>999</v>
      </c>
      <c r="X66" s="93">
        <f t="shared" si="9"/>
        <v>7</v>
      </c>
      <c r="Y66" s="93">
        <v>1</v>
      </c>
      <c r="Z66" s="93" t="s">
        <v>998</v>
      </c>
      <c r="AA66" s="93">
        <f t="shared" si="10"/>
        <v>7</v>
      </c>
      <c r="AB66" s="93">
        <v>1</v>
      </c>
      <c r="AC66" s="93" t="s">
        <v>1000</v>
      </c>
      <c r="AD66" s="93"/>
      <c r="AE66" s="93"/>
      <c r="AF66" s="93"/>
      <c r="AG66" s="93">
        <f t="shared" si="12"/>
        <v>7</v>
      </c>
      <c r="AH66" s="93">
        <v>1</v>
      </c>
      <c r="AI66" s="93" t="s">
        <v>877</v>
      </c>
      <c r="AJ66" s="93">
        <f t="shared" si="13"/>
        <v>7</v>
      </c>
      <c r="AK66" s="93">
        <v>1</v>
      </c>
      <c r="AL66" s="93" t="s">
        <v>999</v>
      </c>
      <c r="AM66" s="93">
        <f t="shared" si="14"/>
        <v>7</v>
      </c>
      <c r="AN66" s="93">
        <v>1</v>
      </c>
      <c r="AO66" s="93" t="s">
        <v>1001</v>
      </c>
      <c r="AP66" s="93">
        <f t="shared" si="15"/>
        <v>7</v>
      </c>
      <c r="AQ66" s="93">
        <v>1</v>
      </c>
      <c r="AR66" s="93" t="s">
        <v>992</v>
      </c>
      <c r="AS66" s="93"/>
      <c r="AT66" s="93"/>
      <c r="AU66" s="93"/>
      <c r="AV66" s="93"/>
      <c r="AW66" s="93"/>
      <c r="AX66" s="93"/>
      <c r="AY66" s="93">
        <f t="shared" si="17"/>
        <v>7</v>
      </c>
      <c r="AZ66" s="93">
        <v>1</v>
      </c>
      <c r="BA66" s="93" t="s">
        <v>1002</v>
      </c>
      <c r="BB66" s="93">
        <f t="shared" si="18"/>
        <v>7</v>
      </c>
      <c r="BC66" s="93">
        <v>1</v>
      </c>
      <c r="BD66" s="93" t="s">
        <v>1003</v>
      </c>
    </row>
    <row r="67" spans="1:56" ht="15.75" customHeight="1">
      <c r="A67" s="86">
        <f t="shared" ca="1" si="0"/>
        <v>90679</v>
      </c>
      <c r="B67" s="73">
        <v>25</v>
      </c>
      <c r="C67" s="73" t="e">
        <f ca="1">_xludf.TEXTJOIN(" ",TRUE,VLOOKUP((VLOOKUP(RANDBETWEEN(1, (SUM(Y60:Y165))), X:X, 1, TRUE)),X:Z,3,TRUE),K67)</f>
        <v>#NAME?</v>
      </c>
      <c r="D67" s="73">
        <f ca="1">(RANDBETWEEN(1,4)+1)*10000</f>
        <v>50000</v>
      </c>
      <c r="E67" s="73" t="s">
        <v>927</v>
      </c>
      <c r="F67" s="73" t="s">
        <v>815</v>
      </c>
      <c r="G67" s="73" t="s">
        <v>977</v>
      </c>
      <c r="H67" s="73" t="s">
        <v>812</v>
      </c>
      <c r="I67" s="73">
        <f t="shared" ca="1" si="4"/>
        <v>50000</v>
      </c>
      <c r="J67" s="92" t="s">
        <v>1004</v>
      </c>
      <c r="K67" s="92" t="s">
        <v>970</v>
      </c>
      <c r="L67" s="93"/>
      <c r="M67" s="93"/>
      <c r="N67" s="93"/>
      <c r="O67" s="93">
        <f t="shared" si="6"/>
        <v>8</v>
      </c>
      <c r="P67" s="93">
        <v>1</v>
      </c>
      <c r="Q67" s="93" t="s">
        <v>1005</v>
      </c>
      <c r="R67" s="93">
        <f t="shared" si="7"/>
        <v>8</v>
      </c>
      <c r="S67" s="93">
        <v>1</v>
      </c>
      <c r="T67" s="93" t="s">
        <v>1006</v>
      </c>
      <c r="U67" s="93">
        <f t="shared" si="8"/>
        <v>8</v>
      </c>
      <c r="V67" s="93">
        <v>1</v>
      </c>
      <c r="W67" s="93" t="s">
        <v>938</v>
      </c>
      <c r="X67" s="93">
        <f t="shared" si="9"/>
        <v>8</v>
      </c>
      <c r="Y67" s="93">
        <v>1</v>
      </c>
      <c r="Z67" s="93" t="s">
        <v>1005</v>
      </c>
      <c r="AA67" s="93">
        <f t="shared" si="10"/>
        <v>8</v>
      </c>
      <c r="AB67" s="93">
        <v>1</v>
      </c>
      <c r="AC67" s="93" t="s">
        <v>1007</v>
      </c>
      <c r="AD67" s="93"/>
      <c r="AE67" s="93"/>
      <c r="AF67" s="93"/>
      <c r="AG67" s="93">
        <f t="shared" si="12"/>
        <v>8</v>
      </c>
      <c r="AH67" s="93">
        <v>1</v>
      </c>
      <c r="AI67" s="93" t="s">
        <v>983</v>
      </c>
      <c r="AJ67" s="93">
        <f t="shared" si="13"/>
        <v>8</v>
      </c>
      <c r="AK67" s="93">
        <v>1</v>
      </c>
      <c r="AL67" s="93" t="s">
        <v>938</v>
      </c>
      <c r="AM67" s="93">
        <f t="shared" si="14"/>
        <v>8</v>
      </c>
      <c r="AN67" s="93">
        <v>1</v>
      </c>
      <c r="AO67" s="93" t="s">
        <v>878</v>
      </c>
      <c r="AP67" s="93">
        <f t="shared" si="15"/>
        <v>8</v>
      </c>
      <c r="AQ67" s="93">
        <v>1</v>
      </c>
      <c r="AR67" s="93" t="s">
        <v>938</v>
      </c>
      <c r="AS67" s="93"/>
      <c r="AT67" s="93"/>
      <c r="AU67" s="93"/>
      <c r="AV67" s="93"/>
      <c r="AW67" s="93"/>
      <c r="AX67" s="93"/>
      <c r="AY67" s="93">
        <f t="shared" si="17"/>
        <v>8</v>
      </c>
      <c r="AZ67" s="93">
        <v>1</v>
      </c>
      <c r="BA67" s="93" t="s">
        <v>1008</v>
      </c>
      <c r="BB67" s="93">
        <f t="shared" si="18"/>
        <v>8</v>
      </c>
      <c r="BC67" s="93">
        <v>1</v>
      </c>
      <c r="BD67" s="93" t="s">
        <v>1009</v>
      </c>
    </row>
    <row r="68" spans="1:56" ht="15.75" customHeight="1">
      <c r="A68" s="86">
        <f t="shared" ca="1" si="0"/>
        <v>90704</v>
      </c>
      <c r="B68" s="73">
        <v>5</v>
      </c>
      <c r="C68" s="73" t="e">
        <f ca="1">_xludf.TEXTJOIN(" ",TRUE,VLOOKUP((VLOOKUP(RANDBETWEEN(1, (SUM(Y60:Y165))), X:X, 1, TRUE)),X:Z,3,TRUE),K68)</f>
        <v>#NAME?</v>
      </c>
      <c r="D68" s="73">
        <f ca="1">RANDBETWEEN(2,12)*25000</f>
        <v>150000</v>
      </c>
      <c r="E68" s="73" t="s">
        <v>927</v>
      </c>
      <c r="F68" s="73" t="s">
        <v>815</v>
      </c>
      <c r="G68" s="73" t="s">
        <v>1010</v>
      </c>
      <c r="H68" s="73" t="s">
        <v>812</v>
      </c>
      <c r="I68" s="73">
        <f t="shared" ca="1" si="4"/>
        <v>150000</v>
      </c>
      <c r="J68" s="92" t="s">
        <v>1011</v>
      </c>
      <c r="K68" s="92" t="s">
        <v>979</v>
      </c>
      <c r="L68" s="93"/>
      <c r="M68" s="93"/>
      <c r="N68" s="93"/>
      <c r="O68" s="93">
        <f t="shared" si="6"/>
        <v>9</v>
      </c>
      <c r="P68" s="93">
        <v>1</v>
      </c>
      <c r="Q68" s="93" t="s">
        <v>1012</v>
      </c>
      <c r="R68" s="93">
        <f t="shared" si="7"/>
        <v>9</v>
      </c>
      <c r="S68" s="93">
        <v>1</v>
      </c>
      <c r="T68" s="93" t="s">
        <v>874</v>
      </c>
      <c r="U68" s="93">
        <f t="shared" si="8"/>
        <v>9</v>
      </c>
      <c r="V68" s="93">
        <v>1</v>
      </c>
      <c r="W68" s="93" t="s">
        <v>963</v>
      </c>
      <c r="X68" s="93">
        <f t="shared" si="9"/>
        <v>9</v>
      </c>
      <c r="Y68" s="93">
        <v>1</v>
      </c>
      <c r="Z68" s="93" t="s">
        <v>1012</v>
      </c>
      <c r="AA68" s="93">
        <f t="shared" si="10"/>
        <v>9</v>
      </c>
      <c r="AB68" s="93">
        <v>1</v>
      </c>
      <c r="AC68" s="93" t="s">
        <v>1013</v>
      </c>
      <c r="AD68" s="93"/>
      <c r="AE68" s="93"/>
      <c r="AF68" s="93"/>
      <c r="AG68" s="93">
        <f t="shared" si="12"/>
        <v>9</v>
      </c>
      <c r="AH68" s="93">
        <v>1</v>
      </c>
      <c r="AI68" s="93" t="s">
        <v>1014</v>
      </c>
      <c r="AJ68" s="93">
        <f t="shared" si="13"/>
        <v>9</v>
      </c>
      <c r="AK68" s="93">
        <v>1</v>
      </c>
      <c r="AL68" s="93" t="s">
        <v>963</v>
      </c>
      <c r="AM68" s="93">
        <f t="shared" si="14"/>
        <v>9</v>
      </c>
      <c r="AN68" s="93">
        <v>1</v>
      </c>
      <c r="AO68" s="93" t="s">
        <v>1015</v>
      </c>
      <c r="AP68" s="93">
        <f t="shared" si="15"/>
        <v>9</v>
      </c>
      <c r="AQ68" s="93">
        <v>1</v>
      </c>
      <c r="AR68" s="93" t="s">
        <v>950</v>
      </c>
      <c r="AS68" s="93"/>
      <c r="AT68" s="93"/>
      <c r="AU68" s="93"/>
      <c r="AV68" s="93"/>
      <c r="AW68" s="93"/>
      <c r="AX68" s="93"/>
      <c r="AY68" s="93">
        <f t="shared" si="17"/>
        <v>9</v>
      </c>
      <c r="AZ68" s="93">
        <v>1</v>
      </c>
      <c r="BA68" s="93" t="s">
        <v>1016</v>
      </c>
      <c r="BB68" s="93">
        <f t="shared" si="18"/>
        <v>9</v>
      </c>
      <c r="BC68" s="93">
        <v>1</v>
      </c>
      <c r="BD68" s="93" t="s">
        <v>1017</v>
      </c>
    </row>
    <row r="69" spans="1:56" ht="15.75" customHeight="1">
      <c r="A69" s="86">
        <f t="shared" ca="1" si="0"/>
        <v>90709</v>
      </c>
      <c r="B69" s="73">
        <v>100</v>
      </c>
      <c r="C69" s="73" t="e">
        <f ca="1">_xludf.TEXTJOIN(" ",TRUE,VLOOKUP((VLOOKUP(RANDBETWEEN(1, (SUM(Y60:Y165))), X:X, 1, TRUE)),X:Z,3,TRUE),K69)</f>
        <v>#NAME?</v>
      </c>
      <c r="D69" s="73">
        <f t="shared" ref="D69:D72" ca="1" si="19">RANDBETWEEN(2,20)*1000</f>
        <v>16000</v>
      </c>
      <c r="E69" s="73" t="s">
        <v>927</v>
      </c>
      <c r="F69" s="73" t="s">
        <v>815</v>
      </c>
      <c r="G69" s="73" t="s">
        <v>968</v>
      </c>
      <c r="H69" s="73" t="s">
        <v>812</v>
      </c>
      <c r="I69" s="73">
        <f t="shared" ca="1" si="4"/>
        <v>16000</v>
      </c>
      <c r="J69" s="92" t="s">
        <v>1018</v>
      </c>
      <c r="K69" s="92" t="s">
        <v>1019</v>
      </c>
      <c r="L69" s="93"/>
      <c r="M69" s="93"/>
      <c r="N69" s="93"/>
      <c r="O69" s="93">
        <f t="shared" si="6"/>
        <v>10</v>
      </c>
      <c r="P69" s="93">
        <v>1</v>
      </c>
      <c r="Q69" s="93" t="s">
        <v>1020</v>
      </c>
      <c r="R69" s="93">
        <f t="shared" si="7"/>
        <v>10</v>
      </c>
      <c r="S69" s="93">
        <v>1</v>
      </c>
      <c r="T69" s="93" t="s">
        <v>1021</v>
      </c>
      <c r="U69" s="93">
        <f t="shared" si="8"/>
        <v>10</v>
      </c>
      <c r="V69" s="93">
        <v>1</v>
      </c>
      <c r="W69" s="93" t="s">
        <v>940</v>
      </c>
      <c r="X69" s="93">
        <f t="shared" si="9"/>
        <v>10</v>
      </c>
      <c r="Y69" s="93">
        <v>1</v>
      </c>
      <c r="Z69" s="93" t="s">
        <v>1020</v>
      </c>
      <c r="AA69" s="93">
        <f t="shared" si="10"/>
        <v>10</v>
      </c>
      <c r="AB69" s="93">
        <v>1</v>
      </c>
      <c r="AC69" s="93" t="s">
        <v>1022</v>
      </c>
      <c r="AD69" s="93"/>
      <c r="AE69" s="93"/>
      <c r="AF69" s="93"/>
      <c r="AG69" s="93">
        <f t="shared" si="12"/>
        <v>10</v>
      </c>
      <c r="AH69" s="93">
        <v>1</v>
      </c>
      <c r="AI69" s="93" t="s">
        <v>992</v>
      </c>
      <c r="AJ69" s="93">
        <f t="shared" si="13"/>
        <v>10</v>
      </c>
      <c r="AK69" s="93">
        <v>1</v>
      </c>
      <c r="AL69" s="93" t="s">
        <v>940</v>
      </c>
      <c r="AM69" s="93">
        <f t="shared" si="14"/>
        <v>10</v>
      </c>
      <c r="AN69" s="93">
        <v>1</v>
      </c>
      <c r="AO69" s="93" t="s">
        <v>1023</v>
      </c>
      <c r="AP69" s="93">
        <f t="shared" si="15"/>
        <v>10</v>
      </c>
      <c r="AQ69" s="93">
        <v>1</v>
      </c>
      <c r="AR69" s="93" t="s">
        <v>964</v>
      </c>
      <c r="AS69" s="93"/>
      <c r="AT69" s="93"/>
      <c r="AU69" s="93"/>
      <c r="AV69" s="93"/>
      <c r="AW69" s="93"/>
      <c r="AX69" s="93"/>
      <c r="AY69" s="93"/>
      <c r="AZ69" s="93"/>
      <c r="BA69" s="93"/>
      <c r="BB69" s="93"/>
      <c r="BC69" s="93"/>
      <c r="BD69" s="93"/>
    </row>
    <row r="70" spans="1:56" ht="15.75" customHeight="1">
      <c r="A70" s="86">
        <f t="shared" ca="1" si="0"/>
        <v>90809</v>
      </c>
      <c r="B70" s="73">
        <v>100</v>
      </c>
      <c r="C70" s="73" t="e">
        <f ca="1">_xludf.TEXTJOIN(" ",TRUE,VLOOKUP((VLOOKUP(RANDBETWEEN(1, (SUM(Y60:Y166))), X:X, 1, TRUE)),X:Z,3,TRUE),K70)</f>
        <v>#NAME?</v>
      </c>
      <c r="D70" s="73">
        <f t="shared" ca="1" si="19"/>
        <v>14000</v>
      </c>
      <c r="E70" s="73" t="s">
        <v>927</v>
      </c>
      <c r="F70" s="73" t="s">
        <v>815</v>
      </c>
      <c r="G70" s="73" t="s">
        <v>968</v>
      </c>
      <c r="H70" s="73" t="s">
        <v>812</v>
      </c>
      <c r="I70" s="73">
        <f t="shared" ca="1" si="4"/>
        <v>14000</v>
      </c>
      <c r="J70" s="92" t="s">
        <v>1024</v>
      </c>
      <c r="K70" s="92" t="s">
        <v>1025</v>
      </c>
      <c r="L70" s="93"/>
      <c r="M70" s="93"/>
      <c r="N70" s="93"/>
      <c r="O70" s="93">
        <f t="shared" si="6"/>
        <v>11</v>
      </c>
      <c r="P70" s="93">
        <v>1</v>
      </c>
      <c r="Q70" s="93" t="s">
        <v>1026</v>
      </c>
      <c r="R70" s="93">
        <f t="shared" si="7"/>
        <v>11</v>
      </c>
      <c r="S70" s="93">
        <v>1</v>
      </c>
      <c r="T70" s="93" t="s">
        <v>1027</v>
      </c>
      <c r="U70" s="93">
        <f t="shared" si="8"/>
        <v>11</v>
      </c>
      <c r="V70" s="93">
        <v>1</v>
      </c>
      <c r="W70" s="93" t="s">
        <v>951</v>
      </c>
      <c r="X70" s="93">
        <f t="shared" si="9"/>
        <v>11</v>
      </c>
      <c r="Y70" s="93">
        <v>1</v>
      </c>
      <c r="Z70" s="93" t="s">
        <v>1026</v>
      </c>
      <c r="AA70" s="93">
        <f t="shared" si="10"/>
        <v>11</v>
      </c>
      <c r="AB70" s="93">
        <v>1</v>
      </c>
      <c r="AC70" s="93" t="s">
        <v>1028</v>
      </c>
      <c r="AD70" s="93"/>
      <c r="AE70" s="93"/>
      <c r="AF70" s="93"/>
      <c r="AG70" s="93">
        <f t="shared" si="12"/>
        <v>11</v>
      </c>
      <c r="AH70" s="93">
        <v>1</v>
      </c>
      <c r="AI70" s="93" t="s">
        <v>999</v>
      </c>
      <c r="AJ70" s="93">
        <f t="shared" si="13"/>
        <v>11</v>
      </c>
      <c r="AK70" s="93">
        <v>1</v>
      </c>
      <c r="AL70" s="93" t="s">
        <v>951</v>
      </c>
      <c r="AM70" s="93">
        <f t="shared" si="14"/>
        <v>11</v>
      </c>
      <c r="AN70" s="93">
        <v>1</v>
      </c>
      <c r="AO70" s="93" t="s">
        <v>872</v>
      </c>
      <c r="AP70" s="93">
        <f t="shared" si="15"/>
        <v>11</v>
      </c>
      <c r="AQ70" s="93">
        <v>1</v>
      </c>
      <c r="AR70" s="93" t="s">
        <v>994</v>
      </c>
      <c r="AS70" s="93"/>
      <c r="AT70" s="93"/>
      <c r="AU70" s="93"/>
      <c r="AV70" s="93"/>
      <c r="AW70" s="93"/>
      <c r="AX70" s="93"/>
      <c r="AY70" s="93"/>
      <c r="AZ70" s="93"/>
      <c r="BA70" s="93"/>
      <c r="BB70" s="93"/>
      <c r="BC70" s="93"/>
      <c r="BD70" s="93"/>
    </row>
    <row r="71" spans="1:56" ht="15.75" customHeight="1">
      <c r="A71" s="86">
        <f t="shared" ca="1" si="0"/>
        <v>90909</v>
      </c>
      <c r="B71" s="73">
        <v>100</v>
      </c>
      <c r="C71" s="73" t="e">
        <f ca="1">_xludf.TEXTJOIN(" ",TRUE,VLOOKUP((VLOOKUP(RANDBETWEEN(1, (SUM(Y60:Y167))), X:X, 1, TRUE)),X:Z,3,TRUE),K71)</f>
        <v>#NAME?</v>
      </c>
      <c r="D71" s="73">
        <f t="shared" ca="1" si="19"/>
        <v>18000</v>
      </c>
      <c r="E71" s="73" t="s">
        <v>927</v>
      </c>
      <c r="F71" s="73" t="s">
        <v>815</v>
      </c>
      <c r="G71" s="73" t="s">
        <v>968</v>
      </c>
      <c r="H71" s="73" t="s">
        <v>812</v>
      </c>
      <c r="I71" s="73">
        <f t="shared" ca="1" si="4"/>
        <v>18000</v>
      </c>
      <c r="J71" s="92" t="s">
        <v>1029</v>
      </c>
      <c r="K71" s="92" t="s">
        <v>1030</v>
      </c>
      <c r="L71" s="93"/>
      <c r="M71" s="93"/>
      <c r="N71" s="93"/>
      <c r="O71" s="93"/>
      <c r="P71" s="93"/>
      <c r="Q71" s="93"/>
      <c r="R71" s="93">
        <f t="shared" si="7"/>
        <v>12</v>
      </c>
      <c r="S71" s="93">
        <v>1</v>
      </c>
      <c r="T71" s="93" t="s">
        <v>1031</v>
      </c>
      <c r="U71" s="93">
        <f t="shared" si="8"/>
        <v>12</v>
      </c>
      <c r="V71" s="93">
        <v>1</v>
      </c>
      <c r="W71" s="93" t="s">
        <v>964</v>
      </c>
      <c r="X71" s="93">
        <f t="shared" si="9"/>
        <v>12</v>
      </c>
      <c r="Y71" s="93">
        <v>1</v>
      </c>
      <c r="Z71" s="93" t="s">
        <v>1032</v>
      </c>
      <c r="AA71" s="93">
        <f t="shared" si="10"/>
        <v>12</v>
      </c>
      <c r="AB71" s="93">
        <v>1</v>
      </c>
      <c r="AC71" s="93" t="s">
        <v>1033</v>
      </c>
      <c r="AD71" s="93"/>
      <c r="AE71" s="93"/>
      <c r="AF71" s="93"/>
      <c r="AG71" s="93">
        <f t="shared" si="12"/>
        <v>12</v>
      </c>
      <c r="AH71" s="93">
        <v>1</v>
      </c>
      <c r="AI71" s="93" t="s">
        <v>847</v>
      </c>
      <c r="AJ71" s="93">
        <f t="shared" si="13"/>
        <v>12</v>
      </c>
      <c r="AK71" s="93">
        <v>1</v>
      </c>
      <c r="AL71" s="93" t="s">
        <v>964</v>
      </c>
      <c r="AM71" s="93">
        <f t="shared" si="14"/>
        <v>12</v>
      </c>
      <c r="AN71" s="93">
        <v>1</v>
      </c>
      <c r="AO71" s="93" t="s">
        <v>1034</v>
      </c>
      <c r="AP71" s="93">
        <f t="shared" si="15"/>
        <v>12</v>
      </c>
      <c r="AQ71" s="93">
        <v>1</v>
      </c>
      <c r="AR71" s="93" t="s">
        <v>1001</v>
      </c>
      <c r="AS71" s="93"/>
      <c r="AT71" s="93"/>
      <c r="AU71" s="93"/>
      <c r="AV71" s="93"/>
      <c r="AW71" s="93"/>
      <c r="AX71" s="93"/>
      <c r="AY71" s="93"/>
      <c r="AZ71" s="93"/>
      <c r="BA71" s="93"/>
      <c r="BB71" s="93"/>
      <c r="BC71" s="93"/>
      <c r="BD71" s="93"/>
    </row>
    <row r="72" spans="1:56" ht="15.75" customHeight="1">
      <c r="A72" s="86">
        <f t="shared" ca="1" si="0"/>
        <v>91009</v>
      </c>
      <c r="B72" s="73">
        <v>100</v>
      </c>
      <c r="C72" s="73" t="e">
        <f ca="1">_xludf.TEXTJOIN(" ",TRUE,VLOOKUP((VLOOKUP(RANDBETWEEN(1, (SUM(Y60:Y168))), X:X, 1, TRUE)),X:Z,3,TRUE),K72)</f>
        <v>#NAME?</v>
      </c>
      <c r="D72" s="73">
        <f t="shared" ca="1" si="19"/>
        <v>10000</v>
      </c>
      <c r="E72" s="73" t="s">
        <v>927</v>
      </c>
      <c r="F72" s="73" t="s">
        <v>815</v>
      </c>
      <c r="G72" s="73" t="s">
        <v>968</v>
      </c>
      <c r="H72" s="73" t="s">
        <v>812</v>
      </c>
      <c r="I72" s="73">
        <f t="shared" ca="1" si="4"/>
        <v>10000</v>
      </c>
      <c r="J72" s="92" t="s">
        <v>1035</v>
      </c>
      <c r="K72" s="92" t="s">
        <v>1036</v>
      </c>
      <c r="L72" s="93"/>
      <c r="M72" s="93"/>
      <c r="N72" s="93"/>
      <c r="O72" s="93"/>
      <c r="P72" s="93"/>
      <c r="Q72" s="93"/>
      <c r="R72" s="93">
        <f t="shared" si="7"/>
        <v>13</v>
      </c>
      <c r="S72" s="93">
        <v>1</v>
      </c>
      <c r="T72" s="93" t="s">
        <v>861</v>
      </c>
      <c r="U72" s="93"/>
      <c r="V72" s="93"/>
      <c r="W72" s="93"/>
      <c r="X72" s="93">
        <f t="shared" si="9"/>
        <v>13</v>
      </c>
      <c r="Y72" s="93">
        <v>1</v>
      </c>
      <c r="Z72" s="93" t="s">
        <v>1037</v>
      </c>
      <c r="AA72" s="93">
        <f t="shared" si="10"/>
        <v>13</v>
      </c>
      <c r="AB72" s="93">
        <v>1</v>
      </c>
      <c r="AC72" s="93" t="s">
        <v>1038</v>
      </c>
      <c r="AD72" s="93"/>
      <c r="AE72" s="93"/>
      <c r="AF72" s="93"/>
      <c r="AG72" s="93">
        <f t="shared" si="12"/>
        <v>13</v>
      </c>
      <c r="AH72" s="93">
        <v>1</v>
      </c>
      <c r="AI72" s="93" t="s">
        <v>1039</v>
      </c>
      <c r="AJ72" s="93"/>
      <c r="AK72" s="93"/>
      <c r="AL72" s="93"/>
      <c r="AM72" s="93">
        <f t="shared" si="14"/>
        <v>13</v>
      </c>
      <c r="AN72" s="93">
        <v>1</v>
      </c>
      <c r="AO72" s="93" t="s">
        <v>1040</v>
      </c>
      <c r="AP72" s="93">
        <f t="shared" si="15"/>
        <v>13</v>
      </c>
      <c r="AQ72" s="93">
        <v>1</v>
      </c>
      <c r="AR72" s="93" t="s">
        <v>1023</v>
      </c>
      <c r="AS72" s="93"/>
      <c r="AT72" s="93"/>
      <c r="AU72" s="93"/>
      <c r="AV72" s="93"/>
      <c r="AW72" s="93"/>
      <c r="AX72" s="93"/>
      <c r="AY72" s="93"/>
      <c r="AZ72" s="93"/>
      <c r="BA72" s="93"/>
      <c r="BB72" s="93"/>
      <c r="BC72" s="93"/>
      <c r="BD72" s="93"/>
    </row>
    <row r="73" spans="1:56" ht="15.75" customHeight="1">
      <c r="A73" s="86">
        <f t="shared" ca="1" si="0"/>
        <v>91109</v>
      </c>
      <c r="B73" s="73">
        <v>1000</v>
      </c>
      <c r="C73" s="73" t="e">
        <f ca="1">_xludf.TEXTJOIN(" ",TRUE,VLOOKUP((VLOOKUP(RANDBETWEEN(1, (SUM(Y60:Y169))), X:X, 1, TRUE)),X:Z,3,TRUE),K73)</f>
        <v>#NAME?</v>
      </c>
      <c r="D73" s="73">
        <f ca="1">RANDBETWEEN(1,6)+1*10</f>
        <v>12</v>
      </c>
      <c r="E73" s="73" t="s">
        <v>927</v>
      </c>
      <c r="F73" s="73" t="s">
        <v>815</v>
      </c>
      <c r="G73" s="73" t="s">
        <v>816</v>
      </c>
      <c r="H73" s="73" t="s">
        <v>812</v>
      </c>
      <c r="I73" s="73">
        <f t="shared" ca="1" si="4"/>
        <v>12</v>
      </c>
      <c r="J73" s="92" t="s">
        <v>1041</v>
      </c>
      <c r="K73" s="92" t="s">
        <v>1042</v>
      </c>
      <c r="L73" s="93"/>
      <c r="M73" s="93"/>
      <c r="N73" s="93"/>
      <c r="O73" s="93"/>
      <c r="P73" s="93"/>
      <c r="Q73" s="93"/>
      <c r="R73" s="93">
        <f t="shared" si="7"/>
        <v>14</v>
      </c>
      <c r="S73" s="93">
        <v>1</v>
      </c>
      <c r="T73" s="93" t="s">
        <v>1043</v>
      </c>
      <c r="U73" s="93"/>
      <c r="V73" s="93"/>
      <c r="W73" s="93"/>
      <c r="X73" s="93">
        <f t="shared" si="9"/>
        <v>14</v>
      </c>
      <c r="Y73" s="93">
        <v>1</v>
      </c>
      <c r="Z73" s="93" t="s">
        <v>1044</v>
      </c>
      <c r="AA73" s="93">
        <f t="shared" si="10"/>
        <v>14</v>
      </c>
      <c r="AB73" s="93">
        <v>1</v>
      </c>
      <c r="AC73" s="93" t="s">
        <v>1045</v>
      </c>
      <c r="AD73" s="93"/>
      <c r="AE73" s="93"/>
      <c r="AF73" s="93"/>
      <c r="AG73" s="93"/>
      <c r="AH73" s="93"/>
      <c r="AI73" s="93"/>
      <c r="AJ73" s="93"/>
      <c r="AK73" s="93"/>
      <c r="AL73" s="93"/>
      <c r="AM73" s="93"/>
      <c r="AN73" s="93"/>
      <c r="AO73" s="93"/>
      <c r="AP73" s="93">
        <f t="shared" si="15"/>
        <v>14</v>
      </c>
      <c r="AQ73" s="93">
        <v>1</v>
      </c>
      <c r="AR73" s="93" t="s">
        <v>1040</v>
      </c>
      <c r="AS73" s="93"/>
      <c r="AT73" s="93"/>
      <c r="AU73" s="93"/>
      <c r="AV73" s="93"/>
      <c r="AW73" s="93"/>
      <c r="AX73" s="93"/>
      <c r="AY73" s="93"/>
      <c r="AZ73" s="93"/>
      <c r="BA73" s="93"/>
      <c r="BB73" s="93"/>
      <c r="BC73" s="93"/>
      <c r="BD73" s="93"/>
    </row>
    <row r="74" spans="1:56" ht="15.75" customHeight="1">
      <c r="A74" s="86">
        <f t="shared" ca="1" si="0"/>
        <v>92109</v>
      </c>
      <c r="B74" s="73">
        <v>100</v>
      </c>
      <c r="C74" s="73" t="e">
        <f ca="1">_xludf.TEXTJOIN(" ",TRUE,VLOOKUP((VLOOKUP(RANDBETWEEN(1, (SUM(Y60:Y170))), X:X, 1, TRUE)),X:Z,3,TRUE),K74)</f>
        <v>#NAME?</v>
      </c>
      <c r="D74" s="73">
        <f t="shared" ref="D74:D80" ca="1" si="20">RANDBETWEEN(2,20)*1000</f>
        <v>6000</v>
      </c>
      <c r="E74" s="73" t="s">
        <v>927</v>
      </c>
      <c r="F74" s="73" t="s">
        <v>815</v>
      </c>
      <c r="G74" s="73" t="s">
        <v>968</v>
      </c>
      <c r="H74" s="73" t="s">
        <v>812</v>
      </c>
      <c r="I74" s="73">
        <f t="shared" ca="1" si="4"/>
        <v>6000</v>
      </c>
      <c r="J74" s="92" t="s">
        <v>1046</v>
      </c>
      <c r="K74" s="92" t="s">
        <v>1047</v>
      </c>
      <c r="L74" s="93"/>
      <c r="M74" s="93"/>
      <c r="N74" s="93"/>
      <c r="O74" s="93"/>
      <c r="P74" s="93"/>
      <c r="Q74" s="93"/>
      <c r="R74" s="93">
        <f t="shared" si="7"/>
        <v>15</v>
      </c>
      <c r="S74" s="93">
        <v>1</v>
      </c>
      <c r="T74" s="93" t="s">
        <v>939</v>
      </c>
      <c r="U74" s="93"/>
      <c r="V74" s="93"/>
      <c r="W74" s="93"/>
      <c r="X74" s="93">
        <f t="shared" si="9"/>
        <v>15</v>
      </c>
      <c r="Y74" s="93">
        <v>1</v>
      </c>
      <c r="Z74" s="93" t="s">
        <v>1048</v>
      </c>
      <c r="AA74" s="93"/>
      <c r="AB74" s="93"/>
      <c r="AC74" s="93"/>
      <c r="AD74" s="93"/>
      <c r="AE74" s="93"/>
      <c r="AF74" s="93"/>
      <c r="AG74" s="93"/>
      <c r="AH74" s="93"/>
      <c r="AI74" s="93"/>
      <c r="AJ74" s="93"/>
      <c r="AK74" s="93"/>
      <c r="AL74" s="93"/>
      <c r="AM74" s="93"/>
      <c r="AN74" s="93"/>
      <c r="AO74" s="93"/>
      <c r="AP74" s="93"/>
      <c r="AQ74" s="93"/>
      <c r="AR74" s="93"/>
      <c r="AS74" s="93"/>
      <c r="AT74" s="93"/>
      <c r="AU74" s="93"/>
      <c r="AV74" s="93"/>
      <c r="AW74" s="93"/>
      <c r="AX74" s="93"/>
      <c r="AY74" s="93"/>
      <c r="AZ74" s="93"/>
      <c r="BA74" s="93"/>
      <c r="BB74" s="93"/>
      <c r="BC74" s="93"/>
      <c r="BD74" s="93"/>
    </row>
    <row r="75" spans="1:56" ht="15.75" customHeight="1">
      <c r="A75" s="86">
        <f t="shared" ca="1" si="0"/>
        <v>92209</v>
      </c>
      <c r="B75" s="73">
        <v>100</v>
      </c>
      <c r="C75" s="73" t="e">
        <f ca="1">_xludf.TEXTJOIN(" ",TRUE,VLOOKUP((VLOOKUP(RANDBETWEEN(1, (SUM(Y60:Y171))), X:X, 1, TRUE)),X:Z,3,TRUE),K75)</f>
        <v>#NAME?</v>
      </c>
      <c r="D75" s="73">
        <f t="shared" ca="1" si="20"/>
        <v>14000</v>
      </c>
      <c r="E75" s="73" t="s">
        <v>927</v>
      </c>
      <c r="F75" s="73" t="s">
        <v>815</v>
      </c>
      <c r="G75" s="73" t="s">
        <v>968</v>
      </c>
      <c r="H75" s="73" t="s">
        <v>812</v>
      </c>
      <c r="I75" s="73">
        <f t="shared" ca="1" si="4"/>
        <v>14000</v>
      </c>
      <c r="J75" s="92" t="s">
        <v>1049</v>
      </c>
      <c r="K75" s="92" t="s">
        <v>1050</v>
      </c>
      <c r="L75" s="93"/>
      <c r="M75" s="93"/>
      <c r="N75" s="93"/>
      <c r="O75" s="93"/>
      <c r="P75" s="93"/>
      <c r="Q75" s="93"/>
      <c r="R75" s="93">
        <f t="shared" si="7"/>
        <v>16</v>
      </c>
      <c r="S75" s="93">
        <v>1</v>
      </c>
      <c r="T75" s="93" t="s">
        <v>883</v>
      </c>
      <c r="U75" s="93"/>
      <c r="V75" s="93"/>
      <c r="W75" s="93"/>
      <c r="X75" s="93">
        <f t="shared" si="9"/>
        <v>16</v>
      </c>
      <c r="Y75" s="93">
        <v>1</v>
      </c>
      <c r="Z75" s="93" t="s">
        <v>1051</v>
      </c>
      <c r="AA75" s="93"/>
      <c r="AB75" s="93"/>
      <c r="AC75" s="93"/>
      <c r="AD75" s="93"/>
      <c r="AE75" s="93"/>
      <c r="AF75" s="93"/>
      <c r="AG75" s="93"/>
      <c r="AH75" s="93"/>
      <c r="AI75" s="93"/>
      <c r="AJ75" s="93"/>
      <c r="AK75" s="93"/>
      <c r="AL75" s="93"/>
      <c r="AM75" s="93"/>
      <c r="AN75" s="93"/>
      <c r="AO75" s="93"/>
      <c r="AP75" s="93"/>
      <c r="AQ75" s="93"/>
      <c r="AR75" s="93"/>
      <c r="AS75" s="93"/>
      <c r="AT75" s="93"/>
      <c r="AU75" s="93"/>
      <c r="AV75" s="93"/>
      <c r="AW75" s="93"/>
      <c r="AX75" s="93"/>
      <c r="AY75" s="93"/>
      <c r="AZ75" s="93"/>
      <c r="BA75" s="93"/>
      <c r="BB75" s="93"/>
      <c r="BC75" s="93"/>
      <c r="BD75" s="93"/>
    </row>
    <row r="76" spans="1:56" ht="15.75" customHeight="1">
      <c r="A76" s="86">
        <f t="shared" ca="1" si="0"/>
        <v>92309</v>
      </c>
      <c r="B76" s="73">
        <v>100</v>
      </c>
      <c r="C76" s="73" t="e">
        <f ca="1">_xludf.TEXTJOIN(" ",TRUE,VLOOKUP((VLOOKUP(RANDBETWEEN(1, (SUM(Y60:Y172))), X:X, 1, TRUE)),X:Z,3,TRUE),K76)</f>
        <v>#NAME?</v>
      </c>
      <c r="D76" s="73">
        <f t="shared" ca="1" si="20"/>
        <v>9000</v>
      </c>
      <c r="E76" s="73" t="s">
        <v>927</v>
      </c>
      <c r="F76" s="73" t="s">
        <v>815</v>
      </c>
      <c r="G76" s="73" t="s">
        <v>968</v>
      </c>
      <c r="H76" s="73" t="s">
        <v>812</v>
      </c>
      <c r="I76" s="73">
        <f t="shared" ca="1" si="4"/>
        <v>9000</v>
      </c>
      <c r="J76" s="92" t="s">
        <v>1052</v>
      </c>
      <c r="K76" s="92" t="s">
        <v>1053</v>
      </c>
      <c r="L76" s="93"/>
      <c r="M76" s="93"/>
      <c r="N76" s="93"/>
      <c r="O76" s="93"/>
      <c r="P76" s="93"/>
      <c r="Q76" s="93"/>
      <c r="R76" s="93">
        <f t="shared" si="7"/>
        <v>17</v>
      </c>
      <c r="S76" s="93">
        <v>1</v>
      </c>
      <c r="T76" s="93" t="s">
        <v>952</v>
      </c>
      <c r="U76" s="93"/>
      <c r="V76" s="93"/>
      <c r="W76" s="93"/>
      <c r="X76" s="93">
        <f t="shared" si="9"/>
        <v>17</v>
      </c>
      <c r="Y76" s="93">
        <v>1</v>
      </c>
      <c r="Z76" s="93" t="s">
        <v>1054</v>
      </c>
      <c r="AA76" s="93"/>
      <c r="AB76" s="93"/>
      <c r="AC76" s="93"/>
      <c r="AD76" s="93"/>
      <c r="AE76" s="93"/>
      <c r="AF76" s="93"/>
      <c r="AG76" s="93"/>
      <c r="AH76" s="93"/>
      <c r="AI76" s="93"/>
      <c r="AJ76" s="93"/>
      <c r="AK76" s="93"/>
      <c r="AL76" s="93"/>
      <c r="AM76" s="93"/>
      <c r="AN76" s="93"/>
      <c r="AO76" s="93"/>
      <c r="AP76" s="93"/>
      <c r="AQ76" s="93"/>
      <c r="AR76" s="93"/>
      <c r="AS76" s="93"/>
      <c r="AT76" s="93"/>
      <c r="AU76" s="93"/>
      <c r="AV76" s="93"/>
      <c r="AW76" s="93"/>
      <c r="AX76" s="93"/>
      <c r="AY76" s="93"/>
      <c r="AZ76" s="93"/>
      <c r="BA76" s="93"/>
      <c r="BB76" s="93"/>
      <c r="BC76" s="93"/>
      <c r="BD76" s="93"/>
    </row>
    <row r="77" spans="1:56" ht="15.75" customHeight="1">
      <c r="A77" s="86">
        <f t="shared" ca="1" si="0"/>
        <v>92409</v>
      </c>
      <c r="B77" s="73">
        <v>100</v>
      </c>
      <c r="C77" s="73" t="e">
        <f ca="1">_xludf.TEXTJOIN(" ",TRUE,VLOOKUP((VLOOKUP(RANDBETWEEN(1, (SUM(Y60:Y173))), X:X, 1, TRUE)),X:Z,3,TRUE),K77)</f>
        <v>#NAME?</v>
      </c>
      <c r="D77" s="73">
        <f t="shared" ca="1" si="20"/>
        <v>9000</v>
      </c>
      <c r="E77" s="73" t="s">
        <v>927</v>
      </c>
      <c r="F77" s="73" t="s">
        <v>815</v>
      </c>
      <c r="G77" s="73" t="s">
        <v>968</v>
      </c>
      <c r="H77" s="73" t="s">
        <v>812</v>
      </c>
      <c r="I77" s="73">
        <f t="shared" ca="1" si="4"/>
        <v>9000</v>
      </c>
      <c r="J77" s="92" t="s">
        <v>1055</v>
      </c>
      <c r="K77" s="92" t="s">
        <v>1056</v>
      </c>
      <c r="L77" s="93"/>
      <c r="M77" s="93"/>
      <c r="N77" s="93"/>
      <c r="O77" s="93"/>
      <c r="P77" s="93"/>
      <c r="Q77" s="93"/>
      <c r="R77" s="93">
        <f t="shared" si="7"/>
        <v>18</v>
      </c>
      <c r="S77" s="93">
        <v>1</v>
      </c>
      <c r="T77" s="93" t="s">
        <v>843</v>
      </c>
      <c r="U77" s="93"/>
      <c r="V77" s="93"/>
      <c r="W77" s="93"/>
      <c r="X77" s="93">
        <f t="shared" si="9"/>
        <v>18</v>
      </c>
      <c r="Y77" s="93">
        <v>1</v>
      </c>
      <c r="Z77" s="93" t="s">
        <v>1057</v>
      </c>
      <c r="AA77" s="93"/>
      <c r="AB77" s="93"/>
      <c r="AC77" s="93"/>
      <c r="AD77" s="93"/>
      <c r="AE77" s="93"/>
      <c r="AF77" s="93"/>
      <c r="AG77" s="93"/>
      <c r="AH77" s="93"/>
      <c r="AI77" s="93"/>
      <c r="AJ77" s="93"/>
      <c r="AK77" s="93"/>
      <c r="AL77" s="93"/>
      <c r="AM77" s="93"/>
      <c r="AN77" s="93"/>
      <c r="AO77" s="93"/>
      <c r="AP77" s="93"/>
      <c r="AQ77" s="93"/>
      <c r="AR77" s="93"/>
      <c r="AS77" s="93"/>
      <c r="AT77" s="93"/>
      <c r="AU77" s="93"/>
      <c r="AV77" s="93"/>
      <c r="AW77" s="93"/>
      <c r="AX77" s="93"/>
      <c r="AY77" s="93"/>
      <c r="AZ77" s="93"/>
      <c r="BA77" s="93"/>
      <c r="BB77" s="93"/>
      <c r="BC77" s="93"/>
      <c r="BD77" s="93"/>
    </row>
    <row r="78" spans="1:56" ht="15.75" customHeight="1">
      <c r="A78" s="86">
        <f t="shared" ca="1" si="0"/>
        <v>92509</v>
      </c>
      <c r="B78" s="73">
        <v>100</v>
      </c>
      <c r="C78" s="73" t="e">
        <f ca="1">_xludf.TEXTJOIN(" ",TRUE,VLOOKUP((VLOOKUP(RANDBETWEEN(1, (SUM(Y60:Y174))), X:X, 1, TRUE)),X:Z,3,TRUE),K78)</f>
        <v>#NAME?</v>
      </c>
      <c r="D78" s="73">
        <f t="shared" ca="1" si="20"/>
        <v>16000</v>
      </c>
      <c r="E78" s="73" t="s">
        <v>927</v>
      </c>
      <c r="F78" s="73" t="s">
        <v>815</v>
      </c>
      <c r="G78" s="73" t="s">
        <v>968</v>
      </c>
      <c r="H78" s="73" t="s">
        <v>812</v>
      </c>
      <c r="I78" s="73">
        <f t="shared" ca="1" si="4"/>
        <v>16000</v>
      </c>
      <c r="J78" s="92" t="s">
        <v>1058</v>
      </c>
      <c r="K78" s="92" t="s">
        <v>1059</v>
      </c>
      <c r="L78" s="93"/>
      <c r="M78" s="93"/>
      <c r="N78" s="93"/>
      <c r="O78" s="93"/>
      <c r="P78" s="93"/>
      <c r="Q78" s="93"/>
      <c r="R78" s="93">
        <f t="shared" si="7"/>
        <v>19</v>
      </c>
      <c r="S78" s="93">
        <v>1</v>
      </c>
      <c r="T78" s="93" t="s">
        <v>870</v>
      </c>
      <c r="U78" s="93"/>
      <c r="V78" s="93"/>
      <c r="W78" s="93"/>
      <c r="X78" s="93">
        <f t="shared" si="9"/>
        <v>19</v>
      </c>
      <c r="Y78" s="93">
        <v>1</v>
      </c>
      <c r="Z78" s="93" t="s">
        <v>1060</v>
      </c>
      <c r="AA78" s="93"/>
      <c r="AB78" s="93"/>
      <c r="AC78" s="93"/>
      <c r="AD78" s="93"/>
      <c r="AE78" s="93"/>
      <c r="AF78" s="93"/>
      <c r="AG78" s="93"/>
      <c r="AH78" s="93"/>
      <c r="AI78" s="93"/>
      <c r="AJ78" s="93"/>
      <c r="AK78" s="93"/>
      <c r="AL78" s="93"/>
      <c r="AM78" s="93"/>
      <c r="AN78" s="93"/>
      <c r="AO78" s="93"/>
      <c r="AP78" s="93"/>
      <c r="AQ78" s="93"/>
      <c r="AR78" s="93"/>
      <c r="AS78" s="93"/>
      <c r="AT78" s="93"/>
      <c r="AU78" s="93"/>
      <c r="AV78" s="93"/>
      <c r="AW78" s="93"/>
      <c r="AX78" s="93"/>
      <c r="AY78" s="93"/>
      <c r="AZ78" s="93"/>
      <c r="BA78" s="93"/>
      <c r="BB78" s="93"/>
      <c r="BC78" s="93"/>
      <c r="BD78" s="93"/>
    </row>
    <row r="79" spans="1:56" ht="15.75" customHeight="1">
      <c r="A79" s="86">
        <f t="shared" ca="1" si="0"/>
        <v>92609</v>
      </c>
      <c r="B79" s="73">
        <v>100</v>
      </c>
      <c r="C79" s="73" t="e">
        <f ca="1">_xludf.TEXTJOIN(" ",TRUE,VLOOKUP((VLOOKUP(RANDBETWEEN(1, (SUM(Y60:Y175))), X:X, 1, TRUE)),X:Z,3,TRUE),K79)</f>
        <v>#NAME?</v>
      </c>
      <c r="D79" s="73">
        <f t="shared" ca="1" si="20"/>
        <v>11000</v>
      </c>
      <c r="E79" s="73" t="s">
        <v>927</v>
      </c>
      <c r="F79" s="73" t="s">
        <v>815</v>
      </c>
      <c r="G79" s="73" t="s">
        <v>968</v>
      </c>
      <c r="H79" s="73" t="s">
        <v>812</v>
      </c>
      <c r="I79" s="73">
        <f t="shared" ca="1" si="4"/>
        <v>11000</v>
      </c>
      <c r="J79" s="92" t="s">
        <v>1061</v>
      </c>
      <c r="K79" s="92" t="s">
        <v>1062</v>
      </c>
      <c r="L79" s="93"/>
      <c r="M79" s="93"/>
      <c r="N79" s="93"/>
      <c r="O79" s="93"/>
      <c r="P79" s="93"/>
      <c r="Q79" s="93"/>
      <c r="R79" s="93">
        <f t="shared" si="7"/>
        <v>20</v>
      </c>
      <c r="S79" s="93">
        <v>1</v>
      </c>
      <c r="T79" s="93" t="s">
        <v>948</v>
      </c>
      <c r="U79" s="93"/>
      <c r="V79" s="93"/>
      <c r="W79" s="93"/>
      <c r="X79" s="93">
        <f t="shared" si="9"/>
        <v>20</v>
      </c>
      <c r="Y79" s="93">
        <v>1</v>
      </c>
      <c r="Z79" s="93" t="s">
        <v>1063</v>
      </c>
      <c r="AA79" s="93"/>
      <c r="AB79" s="93"/>
      <c r="AC79" s="93"/>
      <c r="AD79" s="93"/>
      <c r="AE79" s="93"/>
      <c r="AF79" s="93"/>
      <c r="AG79" s="93"/>
      <c r="AH79" s="93"/>
      <c r="AI79" s="93"/>
      <c r="AJ79" s="93"/>
      <c r="AK79" s="93"/>
      <c r="AL79" s="93"/>
      <c r="AM79" s="93"/>
      <c r="AN79" s="93"/>
      <c r="AO79" s="93"/>
      <c r="AP79" s="93"/>
      <c r="AQ79" s="93"/>
      <c r="AR79" s="93"/>
      <c r="AS79" s="93"/>
      <c r="AT79" s="93"/>
      <c r="AU79" s="93"/>
      <c r="AV79" s="93"/>
      <c r="AW79" s="93"/>
      <c r="AX79" s="93"/>
      <c r="AY79" s="93"/>
      <c r="AZ79" s="93"/>
      <c r="BA79" s="93"/>
      <c r="BB79" s="93"/>
      <c r="BC79" s="93"/>
      <c r="BD79" s="93"/>
    </row>
    <row r="80" spans="1:56" ht="15.75" customHeight="1">
      <c r="A80" s="86">
        <f t="shared" ca="1" si="0"/>
        <v>92709</v>
      </c>
      <c r="B80" s="73">
        <v>100</v>
      </c>
      <c r="C80" s="73" t="e">
        <f ca="1">_xludf.TEXTJOIN(" ",TRUE,VLOOKUP((VLOOKUP(RANDBETWEEN(1, (SUM(Y60:Y176))), X:X, 1, TRUE)),X:Z,3,TRUE),K80)</f>
        <v>#NAME?</v>
      </c>
      <c r="D80" s="73">
        <f t="shared" ca="1" si="20"/>
        <v>12000</v>
      </c>
      <c r="E80" s="73" t="s">
        <v>927</v>
      </c>
      <c r="F80" s="73" t="s">
        <v>815</v>
      </c>
      <c r="G80" s="73" t="s">
        <v>968</v>
      </c>
      <c r="H80" s="73" t="s">
        <v>812</v>
      </c>
      <c r="I80" s="73">
        <f t="shared" ca="1" si="4"/>
        <v>12000</v>
      </c>
      <c r="J80" s="92" t="s">
        <v>1064</v>
      </c>
      <c r="K80" s="92" t="s">
        <v>1065</v>
      </c>
      <c r="L80" s="93"/>
      <c r="M80" s="93"/>
      <c r="N80" s="93"/>
      <c r="O80" s="93"/>
      <c r="P80" s="93"/>
      <c r="Q80" s="93"/>
      <c r="R80" s="93">
        <f t="shared" si="7"/>
        <v>21</v>
      </c>
      <c r="S80" s="93">
        <v>1</v>
      </c>
      <c r="T80" s="93" t="s">
        <v>961</v>
      </c>
      <c r="U80" s="93"/>
      <c r="V80" s="93"/>
      <c r="W80" s="93"/>
      <c r="X80" s="93">
        <f t="shared" si="9"/>
        <v>21</v>
      </c>
      <c r="Y80" s="93">
        <v>1</v>
      </c>
      <c r="Z80" s="93" t="s">
        <v>1066</v>
      </c>
      <c r="AA80" s="93"/>
      <c r="AB80" s="93"/>
      <c r="AC80" s="93"/>
      <c r="AD80" s="93"/>
      <c r="AE80" s="93"/>
      <c r="AF80" s="93"/>
      <c r="AG80" s="93"/>
      <c r="AH80" s="93"/>
      <c r="AI80" s="93"/>
      <c r="AJ80" s="93"/>
      <c r="AK80" s="93"/>
      <c r="AL80" s="93"/>
      <c r="AM80" s="93"/>
      <c r="AN80" s="93"/>
      <c r="AO80" s="93"/>
      <c r="AP80" s="93"/>
      <c r="AQ80" s="93"/>
      <c r="AR80" s="93"/>
      <c r="AS80" s="93"/>
      <c r="AT80" s="93"/>
      <c r="AU80" s="93"/>
      <c r="AV80" s="93"/>
      <c r="AW80" s="93"/>
      <c r="AX80" s="93"/>
      <c r="AY80" s="93"/>
      <c r="AZ80" s="93"/>
      <c r="BA80" s="93"/>
      <c r="BB80" s="93"/>
      <c r="BC80" s="93"/>
      <c r="BD80" s="93"/>
    </row>
    <row r="81" spans="1:56" ht="15.75" customHeight="1">
      <c r="A81" s="86">
        <f t="shared" ca="1" si="0"/>
        <v>92809</v>
      </c>
      <c r="B81" s="73">
        <v>25</v>
      </c>
      <c r="C81" s="73" t="e">
        <f ca="1">_xludf.TEXTJOIN(" ",TRUE,K81,VLOOKUP((VLOOKUP(RANDBETWEEN(1, (SUM(AB60:AB165))), AA:AA, 1, TRUE)),AA:AC,3,TRUE))</f>
        <v>#NAME?</v>
      </c>
      <c r="D81" s="73">
        <f ca="1">(RANDBETWEEN(1,4)+1)*10000</f>
        <v>50000</v>
      </c>
      <c r="E81" s="73" t="s">
        <v>927</v>
      </c>
      <c r="F81" s="73" t="s">
        <v>815</v>
      </c>
      <c r="G81" s="73" t="s">
        <v>977</v>
      </c>
      <c r="H81" s="73" t="s">
        <v>812</v>
      </c>
      <c r="I81" s="73">
        <f t="shared" ca="1" si="4"/>
        <v>50000</v>
      </c>
      <c r="J81" s="92" t="s">
        <v>1067</v>
      </c>
      <c r="K81" s="92" t="s">
        <v>1068</v>
      </c>
      <c r="L81" s="93"/>
      <c r="M81" s="93"/>
      <c r="N81" s="93"/>
      <c r="O81" s="93"/>
      <c r="P81" s="93"/>
      <c r="Q81" s="93"/>
      <c r="R81" s="93">
        <f t="shared" si="7"/>
        <v>22</v>
      </c>
      <c r="S81" s="93">
        <v>1</v>
      </c>
      <c r="T81" s="93" t="s">
        <v>877</v>
      </c>
      <c r="U81" s="93"/>
      <c r="V81" s="93"/>
      <c r="W81" s="93"/>
      <c r="X81" s="93">
        <f t="shared" si="9"/>
        <v>22</v>
      </c>
      <c r="Y81" s="93">
        <v>1</v>
      </c>
      <c r="Z81" s="93" t="s">
        <v>1069</v>
      </c>
      <c r="AA81" s="93"/>
      <c r="AB81" s="93"/>
      <c r="AC81" s="93"/>
      <c r="AD81" s="93"/>
      <c r="AE81" s="93"/>
      <c r="AF81" s="93"/>
      <c r="AG81" s="93"/>
      <c r="AH81" s="93"/>
      <c r="AI81" s="93"/>
      <c r="AJ81" s="93"/>
      <c r="AK81" s="93"/>
      <c r="AL81" s="93"/>
      <c r="AM81" s="93"/>
      <c r="AN81" s="93"/>
      <c r="AO81" s="93"/>
      <c r="AP81" s="93"/>
      <c r="AQ81" s="93"/>
      <c r="AR81" s="93"/>
      <c r="AS81" s="93"/>
      <c r="AT81" s="93"/>
      <c r="AU81" s="93"/>
      <c r="AV81" s="93"/>
      <c r="AW81" s="93"/>
      <c r="AX81" s="93"/>
      <c r="AY81" s="93"/>
      <c r="AZ81" s="93"/>
      <c r="BA81" s="93"/>
      <c r="BB81" s="93"/>
      <c r="BC81" s="93"/>
      <c r="BD81" s="93"/>
    </row>
    <row r="82" spans="1:56" ht="15.75" customHeight="1">
      <c r="A82" s="86">
        <f t="shared" ca="1" si="0"/>
        <v>92834</v>
      </c>
      <c r="B82" s="73">
        <v>100</v>
      </c>
      <c r="C82" s="73" t="e">
        <f ca="1">_xludf.TEXTJOIN(" ",TRUE,K82,VLOOKUP((VLOOKUP(RANDBETWEEN(1, (SUM(AE60:AE165))), AD:AD, 1, TRUE)),AD:AF,3,TRUE))</f>
        <v>#NAME?</v>
      </c>
      <c r="D82" s="73">
        <f ca="1">RANDBETWEEN(2,20)*1000</f>
        <v>19000</v>
      </c>
      <c r="E82" s="73" t="s">
        <v>927</v>
      </c>
      <c r="F82" s="73" t="s">
        <v>815</v>
      </c>
      <c r="G82" s="73" t="s">
        <v>968</v>
      </c>
      <c r="H82" s="73" t="s">
        <v>812</v>
      </c>
      <c r="I82" s="73">
        <f t="shared" ca="1" si="4"/>
        <v>19000</v>
      </c>
      <c r="J82" s="92" t="s">
        <v>1070</v>
      </c>
      <c r="K82" s="92" t="s">
        <v>1071</v>
      </c>
      <c r="L82" s="93"/>
      <c r="M82" s="93"/>
      <c r="N82" s="93"/>
      <c r="O82" s="93"/>
      <c r="P82" s="93"/>
      <c r="Q82" s="93"/>
      <c r="R82" s="93">
        <f t="shared" si="7"/>
        <v>23</v>
      </c>
      <c r="S82" s="93">
        <v>1</v>
      </c>
      <c r="T82" s="93" t="s">
        <v>983</v>
      </c>
      <c r="U82" s="93"/>
      <c r="V82" s="93"/>
      <c r="W82" s="93"/>
      <c r="X82" s="93">
        <f t="shared" si="9"/>
        <v>23</v>
      </c>
      <c r="Y82" s="93">
        <v>1</v>
      </c>
      <c r="Z82" s="93" t="s">
        <v>1072</v>
      </c>
      <c r="AA82" s="93"/>
      <c r="AB82" s="93"/>
      <c r="AC82" s="93"/>
      <c r="AD82" s="93"/>
      <c r="AE82" s="93"/>
      <c r="AF82" s="93"/>
      <c r="AG82" s="93"/>
      <c r="AH82" s="93"/>
      <c r="AI82" s="93"/>
      <c r="AJ82" s="93"/>
      <c r="AK82" s="93"/>
      <c r="AL82" s="93"/>
      <c r="AM82" s="93"/>
      <c r="AN82" s="93"/>
      <c r="AO82" s="93"/>
      <c r="AP82" s="93"/>
      <c r="AQ82" s="93"/>
      <c r="AR82" s="93"/>
      <c r="AS82" s="93"/>
      <c r="AT82" s="93"/>
      <c r="AU82" s="93"/>
      <c r="AV82" s="93"/>
      <c r="AW82" s="93"/>
      <c r="AX82" s="93"/>
      <c r="AY82" s="93"/>
      <c r="AZ82" s="93"/>
      <c r="BA82" s="93"/>
      <c r="BB82" s="93"/>
      <c r="BC82" s="93"/>
      <c r="BD82" s="93"/>
    </row>
    <row r="83" spans="1:56" ht="15.75" customHeight="1">
      <c r="A83" s="86">
        <f t="shared" ca="1" si="0"/>
        <v>92934</v>
      </c>
      <c r="B83" s="73">
        <v>25</v>
      </c>
      <c r="C83" s="73" t="e">
        <f ca="1">_xludf.TEXTJOIN(" ",TRUE,VLOOKUP((VLOOKUP(RANDBETWEEN(1, (SUM(AH60:AH165))), AG:AG, 1, TRUE)),AG:AI,3,TRUE),K83)</f>
        <v>#NAME?</v>
      </c>
      <c r="D83" s="73">
        <f ca="1">(RANDBETWEEN(1,4)+1)*10000</f>
        <v>30000</v>
      </c>
      <c r="E83" s="73" t="s">
        <v>927</v>
      </c>
      <c r="F83" s="73" t="s">
        <v>815</v>
      </c>
      <c r="G83" s="73" t="s">
        <v>977</v>
      </c>
      <c r="H83" s="73" t="s">
        <v>812</v>
      </c>
      <c r="I83" s="73">
        <f t="shared" ca="1" si="4"/>
        <v>30000</v>
      </c>
      <c r="J83" s="92" t="s">
        <v>1073</v>
      </c>
      <c r="K83" s="92" t="s">
        <v>1074</v>
      </c>
      <c r="L83" s="93"/>
      <c r="M83" s="93"/>
      <c r="N83" s="93"/>
      <c r="O83" s="93"/>
      <c r="P83" s="93"/>
      <c r="Q83" s="93"/>
      <c r="R83" s="93">
        <f t="shared" si="7"/>
        <v>24</v>
      </c>
      <c r="S83" s="93">
        <v>1</v>
      </c>
      <c r="T83" s="93" t="s">
        <v>881</v>
      </c>
      <c r="U83" s="93"/>
      <c r="V83" s="93"/>
      <c r="W83" s="93"/>
      <c r="X83" s="93"/>
      <c r="Y83" s="93"/>
      <c r="Z83" s="93"/>
      <c r="AA83" s="93"/>
      <c r="AB83" s="93"/>
      <c r="AC83" s="93"/>
      <c r="AD83" s="93"/>
      <c r="AE83" s="93"/>
      <c r="AF83" s="93"/>
      <c r="AG83" s="93"/>
      <c r="AH83" s="93"/>
      <c r="AI83" s="93"/>
      <c r="AJ83" s="93"/>
      <c r="AK83" s="93"/>
      <c r="AL83" s="93"/>
      <c r="AM83" s="93"/>
      <c r="AN83" s="93"/>
      <c r="AO83" s="93"/>
      <c r="AP83" s="93"/>
      <c r="AQ83" s="93"/>
      <c r="AR83" s="93"/>
      <c r="AS83" s="93"/>
      <c r="AT83" s="93"/>
      <c r="AU83" s="93"/>
      <c r="AV83" s="93"/>
      <c r="AW83" s="93"/>
      <c r="AX83" s="93"/>
      <c r="AY83" s="93"/>
      <c r="AZ83" s="93"/>
      <c r="BA83" s="93"/>
      <c r="BB83" s="93"/>
      <c r="BC83" s="93"/>
      <c r="BD83" s="93"/>
    </row>
    <row r="84" spans="1:56" ht="15.75" customHeight="1">
      <c r="A84" s="86">
        <f t="shared" ca="1" si="0"/>
        <v>92959</v>
      </c>
      <c r="B84" s="73">
        <v>250</v>
      </c>
      <c r="C84" s="73" t="e">
        <f ca="1">_xludf.TEXTJOIN(" ",TRUE,K84,VLOOKUP((VLOOKUP(RANDBETWEEN(1, (SUM(Y60:Y165))), X:X, 1, TRUE)),X:Z,3,TRUE))</f>
        <v>#NAME?</v>
      </c>
      <c r="D84" s="73">
        <f ca="1">RANDBETWEEN(1,6)+1*10</f>
        <v>12</v>
      </c>
      <c r="E84" s="73" t="s">
        <v>927</v>
      </c>
      <c r="F84" s="73" t="s">
        <v>815</v>
      </c>
      <c r="G84" s="73" t="s">
        <v>816</v>
      </c>
      <c r="H84" s="73" t="s">
        <v>812</v>
      </c>
      <c r="I84" s="73">
        <f t="shared" ca="1" si="4"/>
        <v>12</v>
      </c>
      <c r="J84" s="92" t="s">
        <v>1075</v>
      </c>
      <c r="K84" s="92" t="s">
        <v>1076</v>
      </c>
      <c r="L84" s="93"/>
      <c r="M84" s="93"/>
      <c r="N84" s="93"/>
      <c r="O84" s="93"/>
      <c r="P84" s="93"/>
      <c r="Q84" s="93"/>
      <c r="R84" s="93">
        <f t="shared" si="7"/>
        <v>25</v>
      </c>
      <c r="S84" s="93">
        <v>1</v>
      </c>
      <c r="T84" s="93" t="s">
        <v>992</v>
      </c>
      <c r="U84" s="93"/>
      <c r="V84" s="93"/>
      <c r="W84" s="93"/>
      <c r="X84" s="93"/>
      <c r="Y84" s="93"/>
      <c r="Z84" s="93"/>
      <c r="AA84" s="93"/>
      <c r="AB84" s="93"/>
      <c r="AC84" s="93"/>
      <c r="AD84" s="93"/>
      <c r="AE84" s="93"/>
      <c r="AF84" s="93"/>
      <c r="AG84" s="93"/>
      <c r="AH84" s="93"/>
      <c r="AI84" s="93"/>
      <c r="AJ84" s="93"/>
      <c r="AK84" s="93"/>
      <c r="AL84" s="93"/>
      <c r="AM84" s="93"/>
      <c r="AN84" s="93"/>
      <c r="AO84" s="93"/>
      <c r="AP84" s="93"/>
      <c r="AQ84" s="93"/>
      <c r="AR84" s="93"/>
      <c r="AS84" s="93"/>
      <c r="AT84" s="93"/>
      <c r="AU84" s="93"/>
      <c r="AV84" s="93"/>
      <c r="AW84" s="93"/>
      <c r="AX84" s="93"/>
      <c r="AY84" s="93"/>
      <c r="AZ84" s="93"/>
      <c r="BA84" s="93"/>
      <c r="BB84" s="93"/>
      <c r="BC84" s="93"/>
      <c r="BD84" s="93"/>
    </row>
    <row r="85" spans="1:56" ht="15.75" customHeight="1">
      <c r="A85" s="86">
        <f t="shared" ca="1" si="0"/>
        <v>93209</v>
      </c>
      <c r="B85" s="73">
        <v>25</v>
      </c>
      <c r="C85" s="73" t="e">
        <f ca="1">_xludf.TEXTJOIN(" ",TRUE,K85,VLOOKUP((VLOOKUP(RANDBETWEEN(1, (SUM(AH60:AH165))), AG:AG, 1, TRUE)),AG:AI,3,TRUE))</f>
        <v>#NAME?</v>
      </c>
      <c r="D85" s="73">
        <f ca="1">(RANDBETWEEN(1,4)+1)*10000</f>
        <v>30000</v>
      </c>
      <c r="E85" s="73" t="s">
        <v>927</v>
      </c>
      <c r="F85" s="73" t="s">
        <v>815</v>
      </c>
      <c r="G85" s="73" t="s">
        <v>977</v>
      </c>
      <c r="H85" s="73" t="s">
        <v>812</v>
      </c>
      <c r="I85" s="73">
        <f t="shared" ca="1" si="4"/>
        <v>30000</v>
      </c>
      <c r="J85" s="92" t="s">
        <v>1077</v>
      </c>
      <c r="K85" s="92" t="s">
        <v>1078</v>
      </c>
      <c r="L85" s="93"/>
      <c r="M85" s="93"/>
      <c r="N85" s="93"/>
      <c r="O85" s="93"/>
      <c r="P85" s="93"/>
      <c r="Q85" s="93"/>
      <c r="R85" s="93">
        <f t="shared" si="7"/>
        <v>26</v>
      </c>
      <c r="S85" s="93">
        <v>1</v>
      </c>
      <c r="T85" s="93" t="s">
        <v>999</v>
      </c>
      <c r="U85" s="93"/>
      <c r="V85" s="93"/>
      <c r="W85" s="93"/>
      <c r="X85" s="93"/>
      <c r="Y85" s="93"/>
      <c r="Z85" s="93"/>
      <c r="AA85" s="93"/>
      <c r="AB85" s="93"/>
      <c r="AC85" s="93"/>
      <c r="AD85" s="93"/>
      <c r="AE85" s="93"/>
      <c r="AF85" s="93"/>
      <c r="AG85" s="93"/>
      <c r="AH85" s="93"/>
      <c r="AI85" s="93"/>
      <c r="AJ85" s="93"/>
      <c r="AK85" s="93"/>
      <c r="AL85" s="93"/>
      <c r="AM85" s="93"/>
      <c r="AN85" s="93"/>
      <c r="AO85" s="93"/>
      <c r="AP85" s="93"/>
      <c r="AQ85" s="93"/>
      <c r="AR85" s="93"/>
      <c r="AS85" s="93"/>
      <c r="AT85" s="93"/>
      <c r="AU85" s="93"/>
      <c r="AV85" s="93"/>
      <c r="AW85" s="93"/>
      <c r="AX85" s="93"/>
      <c r="AY85" s="93"/>
      <c r="AZ85" s="93"/>
      <c r="BA85" s="93"/>
      <c r="BB85" s="93"/>
      <c r="BC85" s="93"/>
      <c r="BD85" s="93"/>
    </row>
    <row r="86" spans="1:56" ht="15.75" customHeight="1">
      <c r="A86" s="86">
        <f t="shared" ca="1" si="0"/>
        <v>93234</v>
      </c>
      <c r="B86" s="73">
        <v>5</v>
      </c>
      <c r="C86" s="73" t="e">
        <f ca="1">_xludf.TEXTJOIN(" ",TRUE,K86,VLOOKUP((VLOOKUP(RANDBETWEEN(1, (SUM(V60:V165))), U:U, 1, TRUE)),U:W,3,TRUE))</f>
        <v>#NAME?</v>
      </c>
      <c r="D86" s="73">
        <f ca="1">RANDBETWEEN(2,12)*25000</f>
        <v>50000</v>
      </c>
      <c r="E86" s="73" t="s">
        <v>927</v>
      </c>
      <c r="F86" s="73" t="s">
        <v>815</v>
      </c>
      <c r="G86" s="73" t="s">
        <v>1010</v>
      </c>
      <c r="H86" s="73" t="s">
        <v>812</v>
      </c>
      <c r="I86" s="73">
        <f t="shared" ca="1" si="4"/>
        <v>50000</v>
      </c>
      <c r="J86" s="92" t="s">
        <v>1079</v>
      </c>
      <c r="K86" s="92" t="s">
        <v>1080</v>
      </c>
      <c r="L86" s="93"/>
      <c r="M86" s="93"/>
      <c r="N86" s="93"/>
      <c r="O86" s="93"/>
      <c r="P86" s="93"/>
      <c r="Q86" s="93"/>
      <c r="R86" s="93">
        <f t="shared" si="7"/>
        <v>27</v>
      </c>
      <c r="S86" s="93">
        <v>1</v>
      </c>
      <c r="T86" s="93" t="s">
        <v>847</v>
      </c>
      <c r="U86" s="93"/>
      <c r="V86" s="93"/>
      <c r="W86" s="93"/>
      <c r="X86" s="93"/>
      <c r="Y86" s="93"/>
      <c r="Z86" s="93"/>
      <c r="AA86" s="93"/>
      <c r="AB86" s="93"/>
      <c r="AC86" s="93"/>
      <c r="AD86" s="93"/>
      <c r="AE86" s="93"/>
      <c r="AF86" s="93"/>
      <c r="AG86" s="93"/>
      <c r="AH86" s="93"/>
      <c r="AI86" s="93"/>
      <c r="AJ86" s="93"/>
      <c r="AK86" s="93"/>
      <c r="AL86" s="93"/>
      <c r="AM86" s="93"/>
      <c r="AN86" s="93"/>
      <c r="AO86" s="93"/>
      <c r="AP86" s="93"/>
      <c r="AQ86" s="93"/>
      <c r="AR86" s="93"/>
      <c r="AS86" s="93"/>
      <c r="AT86" s="93"/>
      <c r="AU86" s="93"/>
      <c r="AV86" s="93"/>
      <c r="AW86" s="93"/>
      <c r="AX86" s="93"/>
      <c r="AY86" s="93"/>
      <c r="AZ86" s="93"/>
      <c r="BA86" s="93"/>
      <c r="BB86" s="93"/>
      <c r="BC86" s="93"/>
      <c r="BD86" s="93"/>
    </row>
    <row r="87" spans="1:56" ht="15.75" customHeight="1">
      <c r="A87" s="86">
        <f t="shared" ca="1" si="0"/>
        <v>93239</v>
      </c>
      <c r="B87" s="73">
        <v>100</v>
      </c>
      <c r="C87" s="73" t="e">
        <f ca="1">_xludf.TEXTJOIN(" ",TRUE,VLOOKUP((VLOOKUP(RANDBETWEEN(1, (SUM(AQ60:AQ165))), AP:AP, 1, TRUE)),AP:AR,3,TRUE),K87)</f>
        <v>#NAME?</v>
      </c>
      <c r="D87" s="73">
        <f t="shared" ref="D87:D88" ca="1" si="21">RANDBETWEEN(2,20)*1000</f>
        <v>14000</v>
      </c>
      <c r="E87" s="73" t="s">
        <v>927</v>
      </c>
      <c r="F87" s="73" t="s">
        <v>815</v>
      </c>
      <c r="G87" s="73" t="s">
        <v>968</v>
      </c>
      <c r="H87" s="73" t="s">
        <v>812</v>
      </c>
      <c r="I87" s="73">
        <f t="shared" ca="1" si="4"/>
        <v>14000</v>
      </c>
      <c r="J87" s="92" t="s">
        <v>1081</v>
      </c>
      <c r="K87" s="92" t="s">
        <v>1082</v>
      </c>
      <c r="L87" s="93"/>
      <c r="M87" s="93"/>
      <c r="N87" s="93"/>
      <c r="O87" s="93"/>
      <c r="P87" s="93"/>
      <c r="Q87" s="93"/>
      <c r="R87" s="93">
        <f t="shared" si="7"/>
        <v>28</v>
      </c>
      <c r="S87" s="93">
        <v>1</v>
      </c>
      <c r="T87" s="93" t="s">
        <v>1039</v>
      </c>
      <c r="U87" s="93"/>
      <c r="V87" s="93"/>
      <c r="W87" s="93"/>
      <c r="X87" s="93"/>
      <c r="Y87" s="93"/>
      <c r="Z87" s="93"/>
      <c r="AA87" s="93"/>
      <c r="AB87" s="93"/>
      <c r="AC87" s="93"/>
      <c r="AD87" s="93"/>
      <c r="AE87" s="93"/>
      <c r="AF87" s="93"/>
      <c r="AG87" s="93"/>
      <c r="AH87" s="93"/>
      <c r="AI87" s="93"/>
      <c r="AJ87" s="93"/>
      <c r="AK87" s="93"/>
      <c r="AL87" s="93"/>
      <c r="AM87" s="93"/>
      <c r="AN87" s="93"/>
      <c r="AO87" s="93"/>
      <c r="AP87" s="93"/>
      <c r="AQ87" s="93"/>
      <c r="AR87" s="93"/>
      <c r="AS87" s="93"/>
      <c r="AT87" s="93"/>
      <c r="AU87" s="93"/>
      <c r="AV87" s="93"/>
      <c r="AW87" s="93"/>
      <c r="AX87" s="93"/>
      <c r="AY87" s="93"/>
      <c r="AZ87" s="93"/>
      <c r="BA87" s="93"/>
      <c r="BB87" s="93"/>
      <c r="BC87" s="93"/>
      <c r="BD87" s="93"/>
    </row>
    <row r="88" spans="1:56" ht="15.75" customHeight="1">
      <c r="A88" s="86">
        <f t="shared" ca="1" si="0"/>
        <v>93339</v>
      </c>
      <c r="B88" s="73">
        <v>100</v>
      </c>
      <c r="C88" s="73" t="e">
        <f ca="1">_xludf.TEXTJOIN(" ",TRUE,K88,VLOOKUP((VLOOKUP(RANDBETWEEN(1, (SUM(AH60:AH165))), AG:AG, 1, TRUE)),AG:AI,3,TRUE))</f>
        <v>#NAME?</v>
      </c>
      <c r="D88" s="73">
        <f t="shared" ca="1" si="21"/>
        <v>8000</v>
      </c>
      <c r="E88" s="73" t="s">
        <v>927</v>
      </c>
      <c r="F88" s="73" t="s">
        <v>815</v>
      </c>
      <c r="G88" s="73" t="s">
        <v>968</v>
      </c>
      <c r="H88" s="73" t="s">
        <v>812</v>
      </c>
      <c r="I88" s="73">
        <f t="shared" ca="1" si="4"/>
        <v>8000</v>
      </c>
      <c r="J88" s="92" t="s">
        <v>1083</v>
      </c>
      <c r="K88" s="92" t="s">
        <v>1084</v>
      </c>
      <c r="L88" s="93"/>
      <c r="M88" s="93"/>
      <c r="N88" s="93"/>
      <c r="O88" s="93"/>
      <c r="P88" s="93"/>
      <c r="Q88" s="93"/>
      <c r="R88" s="93">
        <f t="shared" si="7"/>
        <v>29</v>
      </c>
      <c r="S88" s="93">
        <v>1</v>
      </c>
      <c r="T88" s="93" t="s">
        <v>890</v>
      </c>
      <c r="U88" s="93"/>
      <c r="V88" s="93"/>
      <c r="W88" s="93"/>
      <c r="X88" s="93"/>
      <c r="Y88" s="93"/>
      <c r="Z88" s="93"/>
      <c r="AA88" s="93"/>
      <c r="AB88" s="93"/>
      <c r="AC88" s="93"/>
      <c r="AD88" s="93"/>
      <c r="AE88" s="93"/>
      <c r="AF88" s="93"/>
      <c r="AG88" s="93"/>
      <c r="AH88" s="93"/>
      <c r="AI88" s="93"/>
      <c r="AJ88" s="93"/>
      <c r="AK88" s="93"/>
      <c r="AL88" s="93"/>
      <c r="AM88" s="93"/>
      <c r="AN88" s="93"/>
      <c r="AO88" s="93"/>
      <c r="AP88" s="93"/>
      <c r="AQ88" s="93"/>
      <c r="AR88" s="93"/>
      <c r="AS88" s="93"/>
      <c r="AT88" s="93"/>
      <c r="AU88" s="93"/>
      <c r="AV88" s="93"/>
      <c r="AW88" s="93"/>
      <c r="AX88" s="93"/>
      <c r="AY88" s="93"/>
      <c r="AZ88" s="93"/>
      <c r="BA88" s="93"/>
      <c r="BB88" s="93"/>
      <c r="BC88" s="93"/>
      <c r="BD88" s="93"/>
    </row>
    <row r="89" spans="1:56" ht="15.75" customHeight="1">
      <c r="A89" s="86">
        <f t="shared" ca="1" si="0"/>
        <v>93439</v>
      </c>
      <c r="B89" s="73">
        <v>25</v>
      </c>
      <c r="C89" s="73" t="e">
        <f ca="1">_xludf.TEXTJOIN(" ",TRUE,K89,VLOOKUP((VLOOKUP(RANDBETWEEN(1, (SUM(AH60:AH165))), AG:AG, 1, TRUE)),AG:AI,3,TRUE))</f>
        <v>#NAME?</v>
      </c>
      <c r="D89" s="73">
        <f ca="1">(RANDBETWEEN(1,4)+1)*10000</f>
        <v>20000</v>
      </c>
      <c r="E89" s="73" t="s">
        <v>927</v>
      </c>
      <c r="F89" s="73" t="s">
        <v>815</v>
      </c>
      <c r="G89" s="73" t="s">
        <v>977</v>
      </c>
      <c r="H89" s="73" t="s">
        <v>812</v>
      </c>
      <c r="I89" s="73">
        <f t="shared" ca="1" si="4"/>
        <v>20000</v>
      </c>
      <c r="J89" s="92" t="s">
        <v>1085</v>
      </c>
      <c r="K89" s="92" t="s">
        <v>1086</v>
      </c>
      <c r="L89" s="93"/>
      <c r="M89" s="93"/>
      <c r="N89" s="93"/>
      <c r="O89" s="93"/>
      <c r="P89" s="93"/>
      <c r="Q89" s="93"/>
      <c r="R89" s="93">
        <f t="shared" si="7"/>
        <v>30</v>
      </c>
      <c r="S89" s="93">
        <v>1</v>
      </c>
      <c r="T89" s="93" t="s">
        <v>909</v>
      </c>
      <c r="U89" s="93"/>
      <c r="V89" s="93"/>
      <c r="W89" s="93"/>
      <c r="X89" s="93"/>
      <c r="Y89" s="93"/>
      <c r="Z89" s="93"/>
      <c r="AA89" s="93"/>
      <c r="AB89" s="93"/>
      <c r="AC89" s="93"/>
      <c r="AD89" s="93"/>
      <c r="AE89" s="93"/>
      <c r="AF89" s="93"/>
      <c r="AG89" s="93"/>
      <c r="AH89" s="93"/>
      <c r="AI89" s="93"/>
      <c r="AJ89" s="93"/>
      <c r="AK89" s="93"/>
      <c r="AL89" s="93"/>
      <c r="AM89" s="93"/>
      <c r="AN89" s="93"/>
      <c r="AO89" s="93"/>
      <c r="AP89" s="93"/>
      <c r="AQ89" s="93"/>
      <c r="AR89" s="93"/>
      <c r="AS89" s="93"/>
      <c r="AT89" s="93"/>
      <c r="AU89" s="93"/>
      <c r="AV89" s="93"/>
      <c r="AW89" s="93"/>
      <c r="AX89" s="93"/>
      <c r="AY89" s="93"/>
      <c r="AZ89" s="93"/>
      <c r="BA89" s="93"/>
      <c r="BB89" s="93"/>
      <c r="BC89" s="93"/>
      <c r="BD89" s="93"/>
    </row>
    <row r="90" spans="1:56" ht="15.75" customHeight="1">
      <c r="A90" s="86">
        <f t="shared" ca="1" si="0"/>
        <v>93464</v>
      </c>
      <c r="B90" s="73">
        <v>100</v>
      </c>
      <c r="C90" s="73" t="e">
        <f ca="1">_xludf.TEXTJOIN(" ",TRUE,K90,VLOOKUP((VLOOKUP(RANDBETWEEN(1, (SUM(AH60:AH165))), AG:AG, 1, TRUE)),AG:AI,3,TRUE))</f>
        <v>#NAME?</v>
      </c>
      <c r="D90" s="73">
        <f t="shared" ref="D90:D91" ca="1" si="22">RANDBETWEEN(2,20)*1000</f>
        <v>17000</v>
      </c>
      <c r="E90" s="73" t="s">
        <v>927</v>
      </c>
      <c r="F90" s="73" t="s">
        <v>815</v>
      </c>
      <c r="G90" s="73" t="s">
        <v>968</v>
      </c>
      <c r="H90" s="73" t="s">
        <v>812</v>
      </c>
      <c r="I90" s="73">
        <f t="shared" ca="1" si="4"/>
        <v>17000</v>
      </c>
      <c r="J90" s="92" t="s">
        <v>1087</v>
      </c>
      <c r="K90" s="92" t="s">
        <v>1088</v>
      </c>
      <c r="L90" s="93"/>
      <c r="M90" s="93"/>
      <c r="N90" s="93"/>
      <c r="O90" s="93"/>
      <c r="P90" s="93"/>
      <c r="Q90" s="93"/>
      <c r="R90" s="93">
        <f t="shared" si="7"/>
        <v>31</v>
      </c>
      <c r="S90" s="93">
        <v>1</v>
      </c>
      <c r="T90" s="93" t="s">
        <v>938</v>
      </c>
      <c r="U90" s="93"/>
      <c r="V90" s="93"/>
      <c r="W90" s="93"/>
      <c r="X90" s="93"/>
      <c r="Y90" s="93"/>
      <c r="Z90" s="93"/>
      <c r="AA90" s="93"/>
      <c r="AB90" s="93"/>
      <c r="AC90" s="93"/>
      <c r="AD90" s="93"/>
      <c r="AE90" s="93"/>
      <c r="AF90" s="93"/>
      <c r="AG90" s="93"/>
      <c r="AH90" s="93"/>
      <c r="AI90" s="93"/>
      <c r="AJ90" s="93"/>
      <c r="AK90" s="93"/>
      <c r="AL90" s="93"/>
      <c r="AM90" s="93"/>
      <c r="AN90" s="93"/>
      <c r="AO90" s="93"/>
      <c r="AP90" s="93"/>
      <c r="AQ90" s="93"/>
      <c r="AR90" s="93"/>
      <c r="AS90" s="93"/>
      <c r="AT90" s="93"/>
      <c r="AU90" s="93"/>
      <c r="AV90" s="93"/>
      <c r="AW90" s="93"/>
      <c r="AX90" s="93"/>
      <c r="AY90" s="93"/>
      <c r="AZ90" s="93"/>
      <c r="BA90" s="93"/>
      <c r="BB90" s="93"/>
      <c r="BC90" s="93"/>
      <c r="BD90" s="93"/>
    </row>
    <row r="91" spans="1:56" ht="15.75" customHeight="1">
      <c r="A91" s="86">
        <f t="shared" ca="1" si="0"/>
        <v>93564</v>
      </c>
      <c r="B91" s="73">
        <v>100</v>
      </c>
      <c r="C91" s="73" t="e">
        <f ca="1">_xludf.TEXTJOIN(" ",TRUE,VLOOKUP((VLOOKUP(RANDBETWEEN(1, (SUM(AN60:AN165))), AM:AM, 1, TRUE)),AM:AO,3,TRUE),K91)</f>
        <v>#NAME?</v>
      </c>
      <c r="D91" s="73">
        <f t="shared" ca="1" si="22"/>
        <v>7000</v>
      </c>
      <c r="E91" s="73" t="s">
        <v>927</v>
      </c>
      <c r="F91" s="73" t="s">
        <v>815</v>
      </c>
      <c r="G91" s="73" t="s">
        <v>968</v>
      </c>
      <c r="H91" s="73" t="s">
        <v>812</v>
      </c>
      <c r="I91" s="73">
        <f t="shared" ca="1" si="4"/>
        <v>7000</v>
      </c>
      <c r="J91" s="92" t="s">
        <v>1089</v>
      </c>
      <c r="K91" s="92" t="s">
        <v>1090</v>
      </c>
      <c r="L91" s="93"/>
      <c r="M91" s="93"/>
      <c r="N91" s="93"/>
      <c r="O91" s="93"/>
      <c r="P91" s="93"/>
      <c r="Q91" s="93"/>
      <c r="R91" s="93">
        <f t="shared" si="7"/>
        <v>32</v>
      </c>
      <c r="S91" s="93">
        <v>1</v>
      </c>
      <c r="T91" s="93" t="s">
        <v>950</v>
      </c>
      <c r="U91" s="93"/>
      <c r="V91" s="93"/>
      <c r="W91" s="93"/>
      <c r="X91" s="93"/>
      <c r="Y91" s="93"/>
      <c r="Z91" s="93"/>
      <c r="AA91" s="93"/>
      <c r="AB91" s="93"/>
      <c r="AC91" s="93"/>
      <c r="AD91" s="93"/>
      <c r="AE91" s="93"/>
      <c r="AF91" s="93"/>
      <c r="AG91" s="93"/>
      <c r="AH91" s="93"/>
      <c r="AI91" s="93"/>
      <c r="AJ91" s="93"/>
      <c r="AK91" s="93"/>
      <c r="AL91" s="93"/>
      <c r="AM91" s="93"/>
      <c r="AN91" s="93"/>
      <c r="AO91" s="93"/>
      <c r="AP91" s="93"/>
      <c r="AQ91" s="93"/>
      <c r="AR91" s="93"/>
      <c r="AS91" s="93"/>
      <c r="AT91" s="93"/>
      <c r="AU91" s="93"/>
      <c r="AV91" s="93"/>
      <c r="AW91" s="93"/>
      <c r="AX91" s="93"/>
      <c r="AY91" s="93"/>
      <c r="AZ91" s="93"/>
      <c r="BA91" s="93"/>
      <c r="BB91" s="93"/>
      <c r="BC91" s="93"/>
      <c r="BD91" s="93"/>
    </row>
    <row r="92" spans="1:56" ht="15.75" customHeight="1">
      <c r="A92" s="86">
        <f t="shared" ca="1" si="0"/>
        <v>93664</v>
      </c>
      <c r="B92" s="73">
        <v>5</v>
      </c>
      <c r="C92" s="73" t="e">
        <f ca="1">_xludf.TEXTJOIN(" ",TRUE,K92,VLOOKUP((VLOOKUP(RANDBETWEEN(1, (SUM(AQ60:AQ165))), AP:AP, 1, TRUE)),AP:AR,3,TRUE))</f>
        <v>#NAME?</v>
      </c>
      <c r="D92" s="73">
        <f ca="1">RANDBETWEEN(2,12)*25000</f>
        <v>275000</v>
      </c>
      <c r="E92" s="73" t="s">
        <v>927</v>
      </c>
      <c r="F92" s="73" t="s">
        <v>815</v>
      </c>
      <c r="G92" s="73" t="s">
        <v>1010</v>
      </c>
      <c r="H92" s="73" t="s">
        <v>812</v>
      </c>
      <c r="I92" s="73">
        <f t="shared" ca="1" si="4"/>
        <v>275000</v>
      </c>
      <c r="J92" s="92" t="s">
        <v>1091</v>
      </c>
      <c r="K92" s="92" t="s">
        <v>1092</v>
      </c>
      <c r="L92" s="93"/>
      <c r="M92" s="93"/>
      <c r="N92" s="93"/>
      <c r="O92" s="93"/>
      <c r="P92" s="93"/>
      <c r="Q92" s="93"/>
      <c r="R92" s="93">
        <f t="shared" si="7"/>
        <v>33</v>
      </c>
      <c r="S92" s="93">
        <v>1</v>
      </c>
      <c r="T92" s="93" t="s">
        <v>963</v>
      </c>
      <c r="U92" s="93"/>
      <c r="V92" s="93"/>
      <c r="W92" s="93"/>
      <c r="X92" s="93"/>
      <c r="Y92" s="93"/>
      <c r="Z92" s="93"/>
      <c r="AA92" s="93"/>
      <c r="AB92" s="93"/>
      <c r="AC92" s="93"/>
      <c r="AD92" s="93"/>
      <c r="AE92" s="93"/>
      <c r="AF92" s="93"/>
      <c r="AG92" s="93"/>
      <c r="AH92" s="93"/>
      <c r="AI92" s="93"/>
      <c r="AJ92" s="93"/>
      <c r="AK92" s="93"/>
      <c r="AL92" s="93"/>
      <c r="AM92" s="93"/>
      <c r="AN92" s="93"/>
      <c r="AO92" s="93"/>
      <c r="AP92" s="93"/>
      <c r="AQ92" s="93"/>
      <c r="AR92" s="93"/>
      <c r="AS92" s="93"/>
      <c r="AT92" s="93"/>
      <c r="AU92" s="93"/>
      <c r="AV92" s="93"/>
      <c r="AW92" s="93"/>
      <c r="AX92" s="93"/>
      <c r="AY92" s="93"/>
      <c r="AZ92" s="93"/>
      <c r="BA92" s="93"/>
      <c r="BB92" s="93"/>
      <c r="BC92" s="93"/>
      <c r="BD92" s="93"/>
    </row>
    <row r="93" spans="1:56" ht="15.75" customHeight="1">
      <c r="A93" s="86">
        <f t="shared" ca="1" si="0"/>
        <v>93669</v>
      </c>
      <c r="B93" s="73">
        <v>1000</v>
      </c>
      <c r="C93" s="73" t="e">
        <f ca="1">_xludf.TEXTJOIN(" ",TRUE,VLOOKUP((VLOOKUP(RANDBETWEEN(1, (SUM(AZ60:AZ165))), AY:AY, 1, TRUE)),AY:BA,3,TRUE),VLOOKUP((VLOOKUP(RANDBETWEEN(1, (SUM(AT60:AT165))), AS:AS, 1, TRUE)),AS:AU,3,TRUE))</f>
        <v>#NAME?</v>
      </c>
      <c r="D93" s="73">
        <f ca="1">RANDBETWEEN(1,6)+1*10</f>
        <v>16</v>
      </c>
      <c r="E93" s="73" t="s">
        <v>927</v>
      </c>
      <c r="F93" s="73" t="s">
        <v>815</v>
      </c>
      <c r="G93" s="73" t="s">
        <v>816</v>
      </c>
      <c r="H93" s="73" t="s">
        <v>812</v>
      </c>
      <c r="I93" s="73">
        <f t="shared" ca="1" si="4"/>
        <v>16</v>
      </c>
      <c r="J93" s="92" t="s">
        <v>1093</v>
      </c>
      <c r="K93" s="92" t="s">
        <v>1094</v>
      </c>
      <c r="L93" s="93"/>
      <c r="M93" s="93"/>
      <c r="N93" s="93"/>
      <c r="O93" s="93"/>
      <c r="P93" s="93"/>
      <c r="Q93" s="93"/>
      <c r="R93" s="93">
        <f t="shared" si="7"/>
        <v>34</v>
      </c>
      <c r="S93" s="93">
        <v>1</v>
      </c>
      <c r="T93" s="93" t="s">
        <v>940</v>
      </c>
      <c r="U93" s="93"/>
      <c r="V93" s="93"/>
      <c r="W93" s="93"/>
      <c r="X93" s="93"/>
      <c r="Y93" s="93"/>
      <c r="Z93" s="93"/>
      <c r="AA93" s="93"/>
      <c r="AB93" s="93"/>
      <c r="AC93" s="93"/>
      <c r="AD93" s="93"/>
      <c r="AE93" s="93"/>
      <c r="AF93" s="93"/>
      <c r="AG93" s="93"/>
      <c r="AH93" s="93"/>
      <c r="AI93" s="93"/>
      <c r="AJ93" s="93"/>
      <c r="AK93" s="93"/>
      <c r="AL93" s="93"/>
      <c r="AM93" s="93"/>
      <c r="AN93" s="93"/>
      <c r="AO93" s="93"/>
      <c r="AP93" s="93"/>
      <c r="AQ93" s="93"/>
      <c r="AR93" s="93"/>
      <c r="AS93" s="93"/>
      <c r="AT93" s="93"/>
      <c r="AU93" s="93"/>
      <c r="AV93" s="93"/>
      <c r="AW93" s="93"/>
      <c r="AX93" s="93"/>
      <c r="AY93" s="93"/>
      <c r="AZ93" s="93"/>
      <c r="BA93" s="93"/>
      <c r="BB93" s="93"/>
      <c r="BC93" s="93"/>
      <c r="BD93" s="93"/>
    </row>
    <row r="94" spans="1:56" ht="15.75" customHeight="1">
      <c r="A94" s="86">
        <f t="shared" ca="1" si="0"/>
        <v>94669</v>
      </c>
      <c r="B94" s="73">
        <v>5</v>
      </c>
      <c r="C94" s="73" t="e">
        <f ca="1">_xludf.TEXTJOIN(" ",TRUE,VLOOKUP((VLOOKUP(RANDBETWEEN(1, (SUM(AH60:AH165))), AG:AG, 1, TRUE)),AG:AI,3,TRUE), K94)</f>
        <v>#NAME?</v>
      </c>
      <c r="D94" s="73">
        <f ca="1">RANDBETWEEN(2,12)*25000</f>
        <v>225000</v>
      </c>
      <c r="E94" s="73" t="s">
        <v>927</v>
      </c>
      <c r="F94" s="73" t="s">
        <v>815</v>
      </c>
      <c r="G94" s="73" t="s">
        <v>1010</v>
      </c>
      <c r="H94" s="73" t="s">
        <v>812</v>
      </c>
      <c r="I94" s="73">
        <f t="shared" ca="1" si="4"/>
        <v>225000</v>
      </c>
      <c r="J94" s="92" t="s">
        <v>1095</v>
      </c>
      <c r="K94" s="92" t="s">
        <v>1096</v>
      </c>
      <c r="L94" s="93"/>
      <c r="M94" s="93"/>
      <c r="N94" s="93"/>
      <c r="O94" s="93"/>
      <c r="P94" s="93"/>
      <c r="Q94" s="93"/>
      <c r="R94" s="93">
        <f t="shared" si="7"/>
        <v>35</v>
      </c>
      <c r="S94" s="93">
        <v>1</v>
      </c>
      <c r="T94" s="93" t="s">
        <v>951</v>
      </c>
      <c r="U94" s="93"/>
      <c r="V94" s="93"/>
      <c r="W94" s="93"/>
      <c r="X94" s="93"/>
      <c r="Y94" s="93"/>
      <c r="Z94" s="93"/>
      <c r="AA94" s="93"/>
      <c r="AB94" s="93"/>
      <c r="AC94" s="93"/>
      <c r="AD94" s="93"/>
      <c r="AE94" s="93"/>
      <c r="AF94" s="93"/>
      <c r="AG94" s="93"/>
      <c r="AH94" s="93"/>
      <c r="AI94" s="93"/>
      <c r="AJ94" s="93"/>
      <c r="AK94" s="93"/>
      <c r="AL94" s="93"/>
      <c r="AM94" s="93"/>
      <c r="AN94" s="93"/>
      <c r="AO94" s="93"/>
      <c r="AP94" s="93"/>
      <c r="AQ94" s="93"/>
      <c r="AR94" s="93"/>
      <c r="AS94" s="93"/>
      <c r="AT94" s="93"/>
      <c r="AU94" s="93"/>
      <c r="AV94" s="93"/>
      <c r="AW94" s="93"/>
      <c r="AX94" s="93"/>
      <c r="AY94" s="93"/>
      <c r="AZ94" s="93"/>
      <c r="BA94" s="93"/>
      <c r="BB94" s="93"/>
      <c r="BC94" s="93"/>
      <c r="BD94" s="93"/>
    </row>
    <row r="95" spans="1:56" ht="15.75" customHeight="1">
      <c r="A95" s="86">
        <f t="shared" ca="1" si="0"/>
        <v>94674</v>
      </c>
      <c r="B95" s="73">
        <v>500</v>
      </c>
      <c r="C95" s="73" t="e">
        <f ca="1">_xludf.TEXTJOIN(" ",TRUE,K95,VLOOKUP((VLOOKUP(RANDBETWEEN(1, (SUM(Y60:Y165))), X:X, 1, TRUE)),X:Z,3,TRUE))</f>
        <v>#NAME?</v>
      </c>
      <c r="D95" s="73">
        <f ca="1">RANDBETWEEN(1,6)*100</f>
        <v>500</v>
      </c>
      <c r="E95" s="73" t="s">
        <v>927</v>
      </c>
      <c r="F95" s="73" t="s">
        <v>815</v>
      </c>
      <c r="G95" s="73" t="s">
        <v>928</v>
      </c>
      <c r="H95" s="73" t="s">
        <v>812</v>
      </c>
      <c r="I95" s="73">
        <f t="shared" ca="1" si="4"/>
        <v>500</v>
      </c>
      <c r="J95" s="92" t="s">
        <v>1097</v>
      </c>
      <c r="K95" s="92" t="s">
        <v>1098</v>
      </c>
      <c r="L95" s="93"/>
      <c r="M95" s="93"/>
      <c r="N95" s="93"/>
      <c r="O95" s="93"/>
      <c r="P95" s="93"/>
      <c r="Q95" s="93"/>
      <c r="R95" s="93">
        <f t="shared" si="7"/>
        <v>36</v>
      </c>
      <c r="S95" s="93">
        <v>1</v>
      </c>
      <c r="T95" s="93" t="s">
        <v>964</v>
      </c>
      <c r="U95" s="93"/>
      <c r="V95" s="93"/>
      <c r="W95" s="93"/>
      <c r="X95" s="93"/>
      <c r="Y95" s="93"/>
      <c r="Z95" s="93"/>
      <c r="AA95" s="93"/>
      <c r="AB95" s="93"/>
      <c r="AC95" s="93"/>
      <c r="AD95" s="93"/>
      <c r="AE95" s="93"/>
      <c r="AF95" s="93"/>
      <c r="AG95" s="93"/>
      <c r="AH95" s="93"/>
      <c r="AI95" s="93"/>
      <c r="AJ95" s="93"/>
      <c r="AK95" s="93"/>
      <c r="AL95" s="93"/>
      <c r="AM95" s="93"/>
      <c r="AN95" s="93"/>
      <c r="AO95" s="93"/>
      <c r="AP95" s="93"/>
      <c r="AQ95" s="93"/>
      <c r="AR95" s="93"/>
      <c r="AS95" s="93"/>
      <c r="AT95" s="93"/>
      <c r="AU95" s="93"/>
      <c r="AV95" s="93"/>
      <c r="AW95" s="93"/>
      <c r="AX95" s="93"/>
      <c r="AY95" s="93"/>
      <c r="AZ95" s="93"/>
      <c r="BA95" s="93"/>
      <c r="BB95" s="93"/>
      <c r="BC95" s="93"/>
      <c r="BD95" s="93"/>
    </row>
    <row r="96" spans="1:56" ht="15.75" customHeight="1">
      <c r="A96" s="86">
        <f t="shared" ca="1" si="0"/>
        <v>95174</v>
      </c>
      <c r="B96" s="73">
        <v>100</v>
      </c>
      <c r="C96" s="73" t="e">
        <f ca="1">_xludf.TEXTJOIN(" ",TRUE,VLOOKUP((VLOOKUP(RANDBETWEEN(1, (SUM(AH60:AH165))), AG:AG, 1, TRUE)),AG:AI,3,TRUE),K96)</f>
        <v>#NAME?</v>
      </c>
      <c r="D96" s="73">
        <f ca="1">RANDBETWEEN(2,20)*1000</f>
        <v>2000</v>
      </c>
      <c r="E96" s="73" t="s">
        <v>927</v>
      </c>
      <c r="F96" s="73" t="s">
        <v>815</v>
      </c>
      <c r="G96" s="73" t="s">
        <v>968</v>
      </c>
      <c r="H96" s="73" t="s">
        <v>812</v>
      </c>
      <c r="I96" s="73">
        <f t="shared" ca="1" si="4"/>
        <v>2000</v>
      </c>
      <c r="J96" s="92" t="s">
        <v>1099</v>
      </c>
      <c r="K96" s="92" t="s">
        <v>1100</v>
      </c>
      <c r="L96" s="93"/>
      <c r="M96" s="93"/>
      <c r="N96" s="93"/>
      <c r="O96" s="93"/>
      <c r="P96" s="93"/>
      <c r="Q96" s="93"/>
      <c r="R96" s="93">
        <f t="shared" si="7"/>
        <v>37</v>
      </c>
      <c r="S96" s="93">
        <v>1</v>
      </c>
      <c r="T96" s="93" t="s">
        <v>973</v>
      </c>
      <c r="U96" s="93"/>
      <c r="V96" s="93"/>
      <c r="W96" s="93"/>
      <c r="X96" s="93"/>
      <c r="Y96" s="93"/>
      <c r="Z96" s="93"/>
      <c r="AA96" s="93"/>
      <c r="AB96" s="93"/>
      <c r="AC96" s="93"/>
      <c r="AD96" s="93"/>
      <c r="AE96" s="93"/>
      <c r="AF96" s="93"/>
      <c r="AG96" s="93"/>
      <c r="AH96" s="93"/>
      <c r="AI96" s="93"/>
      <c r="AJ96" s="93"/>
      <c r="AK96" s="93"/>
      <c r="AL96" s="93"/>
      <c r="AM96" s="93"/>
      <c r="AN96" s="93"/>
      <c r="AO96" s="93"/>
      <c r="AP96" s="93"/>
      <c r="AQ96" s="93"/>
      <c r="AR96" s="93"/>
      <c r="AS96" s="93"/>
      <c r="AT96" s="93"/>
      <c r="AU96" s="93"/>
      <c r="AV96" s="93"/>
      <c r="AW96" s="93"/>
      <c r="AX96" s="93"/>
      <c r="AY96" s="93"/>
      <c r="AZ96" s="93"/>
      <c r="BA96" s="93"/>
      <c r="BB96" s="93"/>
      <c r="BC96" s="93"/>
      <c r="BD96" s="93"/>
    </row>
    <row r="97" spans="1:56" ht="15.75" customHeight="1">
      <c r="A97" s="86">
        <f t="shared" ca="1" si="0"/>
        <v>95274</v>
      </c>
      <c r="B97" s="73">
        <v>500</v>
      </c>
      <c r="C97" s="73" t="e">
        <f ca="1">_xludf.TEXTJOIN(" ",TRUE,VLOOKUP((VLOOKUP(RANDBETWEEN(1, (SUM(Y60:Y165))), X:X, 1, TRUE)),X:Z,3,TRUE), K97,)</f>
        <v>#NAME?</v>
      </c>
      <c r="D97" s="73">
        <f t="shared" ref="D97:D98" ca="1" si="23">RANDBETWEEN(1,6)*100</f>
        <v>100</v>
      </c>
      <c r="E97" s="73" t="s">
        <v>927</v>
      </c>
      <c r="F97" s="73" t="s">
        <v>815</v>
      </c>
      <c r="G97" s="73" t="s">
        <v>928</v>
      </c>
      <c r="H97" s="73" t="s">
        <v>812</v>
      </c>
      <c r="I97" s="73">
        <f t="shared" ca="1" si="4"/>
        <v>100</v>
      </c>
      <c r="J97" s="92" t="s">
        <v>1101</v>
      </c>
      <c r="K97" s="92" t="s">
        <v>1100</v>
      </c>
      <c r="L97" s="93"/>
      <c r="M97" s="93"/>
      <c r="N97" s="93"/>
      <c r="O97" s="93"/>
      <c r="P97" s="93"/>
      <c r="Q97" s="93"/>
      <c r="R97" s="93">
        <f t="shared" si="7"/>
        <v>38</v>
      </c>
      <c r="S97" s="93">
        <v>1</v>
      </c>
      <c r="T97" s="93" t="s">
        <v>985</v>
      </c>
      <c r="U97" s="93"/>
      <c r="V97" s="93"/>
      <c r="W97" s="93"/>
      <c r="X97" s="93"/>
      <c r="Y97" s="93"/>
      <c r="Z97" s="93"/>
      <c r="AA97" s="93"/>
      <c r="AB97" s="93"/>
      <c r="AC97" s="93"/>
      <c r="AD97" s="93"/>
      <c r="AE97" s="93"/>
      <c r="AF97" s="93"/>
      <c r="AG97" s="93"/>
      <c r="AH97" s="93"/>
      <c r="AI97" s="93"/>
      <c r="AJ97" s="93"/>
      <c r="AK97" s="93"/>
      <c r="AL97" s="93"/>
      <c r="AM97" s="93"/>
      <c r="AN97" s="93"/>
      <c r="AO97" s="93"/>
      <c r="AP97" s="93"/>
      <c r="AQ97" s="93"/>
      <c r="AR97" s="93"/>
      <c r="AS97" s="93"/>
      <c r="AT97" s="93"/>
      <c r="AU97" s="93"/>
      <c r="AV97" s="93"/>
      <c r="AW97" s="93"/>
      <c r="AX97" s="93"/>
      <c r="AY97" s="93"/>
      <c r="AZ97" s="93"/>
      <c r="BA97" s="93"/>
      <c r="BB97" s="93"/>
      <c r="BC97" s="93"/>
      <c r="BD97" s="93"/>
    </row>
    <row r="98" spans="1:56" ht="15.75" customHeight="1">
      <c r="A98" s="86">
        <f t="shared" ca="1" si="0"/>
        <v>95774</v>
      </c>
      <c r="B98" s="73">
        <v>200</v>
      </c>
      <c r="C98" s="73" t="e">
        <f ca="1">_xludf.TEXTJOIN(" ",TRUE,K98,VLOOKUP((VLOOKUP(RANDBETWEEN(1, (SUM(P60:P165))), O:O, 1, TRUE)),O:Q,3,TRUE))</f>
        <v>#NAME?</v>
      </c>
      <c r="D98" s="73">
        <f t="shared" ca="1" si="23"/>
        <v>300</v>
      </c>
      <c r="E98" s="73" t="s">
        <v>927</v>
      </c>
      <c r="F98" s="73" t="s">
        <v>815</v>
      </c>
      <c r="G98" s="73" t="s">
        <v>928</v>
      </c>
      <c r="H98" s="73" t="s">
        <v>812</v>
      </c>
      <c r="I98" s="73">
        <f t="shared" ca="1" si="4"/>
        <v>300</v>
      </c>
      <c r="J98" s="92" t="s">
        <v>1102</v>
      </c>
      <c r="K98" s="92" t="s">
        <v>1103</v>
      </c>
      <c r="L98" s="93"/>
      <c r="M98" s="93"/>
      <c r="N98" s="93"/>
      <c r="O98" s="93"/>
      <c r="P98" s="93"/>
      <c r="Q98" s="93"/>
      <c r="R98" s="93">
        <f t="shared" si="7"/>
        <v>39</v>
      </c>
      <c r="S98" s="93">
        <v>1</v>
      </c>
      <c r="T98" s="93" t="s">
        <v>994</v>
      </c>
      <c r="U98" s="93"/>
      <c r="V98" s="93"/>
      <c r="W98" s="93"/>
      <c r="X98" s="93"/>
      <c r="Y98" s="93"/>
      <c r="Z98" s="93"/>
      <c r="AA98" s="93"/>
      <c r="AB98" s="93"/>
      <c r="AC98" s="93"/>
      <c r="AD98" s="93"/>
      <c r="AE98" s="93"/>
      <c r="AF98" s="93"/>
      <c r="AG98" s="93"/>
      <c r="AH98" s="93"/>
      <c r="AI98" s="93"/>
      <c r="AJ98" s="93"/>
      <c r="AK98" s="93"/>
      <c r="AL98" s="93"/>
      <c r="AM98" s="93"/>
      <c r="AN98" s="93"/>
      <c r="AO98" s="93"/>
      <c r="AP98" s="93"/>
      <c r="AQ98" s="93"/>
      <c r="AR98" s="93"/>
      <c r="AS98" s="93"/>
      <c r="AT98" s="93"/>
      <c r="AU98" s="93"/>
      <c r="AV98" s="93"/>
      <c r="AW98" s="93"/>
      <c r="AX98" s="93"/>
      <c r="AY98" s="93"/>
      <c r="AZ98" s="93"/>
      <c r="BA98" s="93"/>
      <c r="BB98" s="93"/>
      <c r="BC98" s="93"/>
      <c r="BD98" s="93"/>
    </row>
    <row r="99" spans="1:56" ht="15.75" customHeight="1">
      <c r="A99" s="86">
        <f t="shared" ca="1" si="0"/>
        <v>95974</v>
      </c>
      <c r="B99" s="73">
        <v>100</v>
      </c>
      <c r="C99" s="73" t="e">
        <f ca="1">_xludf.TEXTJOIN(" ",TRUE,K99,VLOOKUP((VLOOKUP(RANDBETWEEN(1, (SUM(P60:P165))), O:O, 1, TRUE)),O:Q,3,TRUE))</f>
        <v>#NAME?</v>
      </c>
      <c r="D99" s="73">
        <f ca="1">RANDBETWEEN(2,20)*1000</f>
        <v>7000</v>
      </c>
      <c r="E99" s="73" t="s">
        <v>927</v>
      </c>
      <c r="F99" s="73" t="s">
        <v>815</v>
      </c>
      <c r="G99" s="73" t="s">
        <v>968</v>
      </c>
      <c r="H99" s="73" t="s">
        <v>812</v>
      </c>
      <c r="I99" s="73">
        <f t="shared" ca="1" si="4"/>
        <v>7000</v>
      </c>
      <c r="J99" s="92" t="s">
        <v>1104</v>
      </c>
      <c r="K99" s="92" t="s">
        <v>1105</v>
      </c>
      <c r="L99" s="93"/>
      <c r="M99" s="93"/>
      <c r="N99" s="93"/>
      <c r="O99" s="93"/>
      <c r="P99" s="93"/>
      <c r="Q99" s="93"/>
      <c r="R99" s="93">
        <f t="shared" si="7"/>
        <v>40</v>
      </c>
      <c r="S99" s="93">
        <v>1</v>
      </c>
      <c r="T99" s="93" t="s">
        <v>1001</v>
      </c>
      <c r="U99" s="93"/>
      <c r="V99" s="93"/>
      <c r="W99" s="93"/>
      <c r="X99" s="93"/>
      <c r="Y99" s="93"/>
      <c r="Z99" s="93"/>
      <c r="AA99" s="93"/>
      <c r="AB99" s="93"/>
      <c r="AC99" s="93"/>
      <c r="AD99" s="93"/>
      <c r="AE99" s="93"/>
      <c r="AF99" s="93"/>
      <c r="AG99" s="93"/>
      <c r="AH99" s="93"/>
      <c r="AI99" s="93"/>
      <c r="AJ99" s="93"/>
      <c r="AK99" s="93"/>
      <c r="AL99" s="93"/>
      <c r="AM99" s="93"/>
      <c r="AN99" s="93"/>
      <c r="AO99" s="93"/>
      <c r="AP99" s="93"/>
      <c r="AQ99" s="93"/>
      <c r="AR99" s="93"/>
      <c r="AS99" s="93"/>
      <c r="AT99" s="93"/>
      <c r="AU99" s="93"/>
      <c r="AV99" s="93"/>
      <c r="AW99" s="93"/>
      <c r="AX99" s="93"/>
      <c r="AY99" s="93"/>
      <c r="AZ99" s="93"/>
      <c r="BA99" s="93"/>
      <c r="BB99" s="93"/>
      <c r="BC99" s="93"/>
      <c r="BD99" s="93"/>
    </row>
    <row r="100" spans="1:56" ht="15.75" customHeight="1">
      <c r="A100" s="86">
        <f t="shared" ca="1" si="0"/>
        <v>96074</v>
      </c>
      <c r="B100" s="73">
        <v>1000</v>
      </c>
      <c r="C100" s="73" t="e">
        <f ca="1">_xludf.TEXTJOIN(" ",TRUE,K100,VLOOKUP((VLOOKUP(RANDBETWEEN(1, (SUM(AH60:AH165))), AG:AG, 1, TRUE)),AG:AI,3,TRUE))</f>
        <v>#NAME?</v>
      </c>
      <c r="D100" s="73">
        <f ca="1">RANDBETWEEN(1,6)+1*10</f>
        <v>13</v>
      </c>
      <c r="E100" s="73" t="s">
        <v>927</v>
      </c>
      <c r="F100" s="73" t="s">
        <v>815</v>
      </c>
      <c r="G100" s="73" t="s">
        <v>816</v>
      </c>
      <c r="H100" s="73" t="s">
        <v>812</v>
      </c>
      <c r="I100" s="73">
        <f t="shared" ca="1" si="4"/>
        <v>13</v>
      </c>
      <c r="J100" s="92" t="s">
        <v>1106</v>
      </c>
      <c r="K100" s="92" t="s">
        <v>1107</v>
      </c>
      <c r="L100" s="93"/>
      <c r="M100" s="93"/>
      <c r="N100" s="93"/>
      <c r="O100" s="93"/>
      <c r="P100" s="93"/>
      <c r="Q100" s="93"/>
      <c r="R100" s="93">
        <f t="shared" si="7"/>
        <v>41</v>
      </c>
      <c r="S100" s="93">
        <v>1</v>
      </c>
      <c r="T100" s="93" t="s">
        <v>878</v>
      </c>
      <c r="U100" s="93"/>
      <c r="V100" s="93"/>
      <c r="W100" s="93"/>
      <c r="X100" s="93"/>
      <c r="Y100" s="93"/>
      <c r="Z100" s="93"/>
      <c r="AA100" s="93"/>
      <c r="AB100" s="93"/>
      <c r="AC100" s="93"/>
      <c r="AD100" s="93"/>
      <c r="AE100" s="93"/>
      <c r="AF100" s="93"/>
      <c r="AG100" s="93"/>
      <c r="AH100" s="93"/>
      <c r="AI100" s="93"/>
      <c r="AJ100" s="93"/>
      <c r="AK100" s="93"/>
      <c r="AL100" s="93"/>
      <c r="AM100" s="93"/>
      <c r="AN100" s="93"/>
      <c r="AO100" s="93"/>
      <c r="AP100" s="93"/>
      <c r="AQ100" s="93"/>
      <c r="AR100" s="93"/>
      <c r="AS100" s="93"/>
      <c r="AT100" s="93"/>
      <c r="AU100" s="93"/>
      <c r="AV100" s="93"/>
      <c r="AW100" s="93"/>
      <c r="AX100" s="93"/>
      <c r="AY100" s="93"/>
      <c r="AZ100" s="93"/>
      <c r="BA100" s="93"/>
      <c r="BB100" s="93"/>
      <c r="BC100" s="93"/>
      <c r="BD100" s="93"/>
    </row>
    <row r="101" spans="1:56" ht="15.75" customHeight="1">
      <c r="A101" s="86">
        <f t="shared" ca="1" si="0"/>
        <v>97074</v>
      </c>
      <c r="B101" s="73">
        <v>25</v>
      </c>
      <c r="C101" s="73" t="e">
        <f ca="1">_xludf.TEXTJOIN(" ",TRUE,K101,VLOOKUP((VLOOKUP(RANDBETWEEN(1, (SUM(AH60:AH165))), AG:AG, 1, TRUE)),AG:AI,3,TRUE))</f>
        <v>#NAME?</v>
      </c>
      <c r="D101" s="73">
        <f ca="1">(RANDBETWEEN(1,4)+1)*10000</f>
        <v>30000</v>
      </c>
      <c r="E101" s="73" t="s">
        <v>927</v>
      </c>
      <c r="F101" s="73" t="s">
        <v>815</v>
      </c>
      <c r="G101" s="73" t="s">
        <v>977</v>
      </c>
      <c r="H101" s="73" t="s">
        <v>812</v>
      </c>
      <c r="I101" s="73">
        <f t="shared" ca="1" si="4"/>
        <v>30000</v>
      </c>
      <c r="J101" s="92" t="s">
        <v>1108</v>
      </c>
      <c r="K101" s="92" t="s">
        <v>1109</v>
      </c>
      <c r="L101" s="93"/>
      <c r="M101" s="93"/>
      <c r="N101" s="93"/>
      <c r="O101" s="93"/>
      <c r="P101" s="93"/>
      <c r="Q101" s="93"/>
      <c r="R101" s="93">
        <f t="shared" si="7"/>
        <v>42</v>
      </c>
      <c r="S101" s="93">
        <v>1</v>
      </c>
      <c r="T101" s="93" t="s">
        <v>1015</v>
      </c>
      <c r="U101" s="93"/>
      <c r="V101" s="93"/>
      <c r="W101" s="93"/>
      <c r="X101" s="93"/>
      <c r="Y101" s="93"/>
      <c r="Z101" s="93"/>
      <c r="AA101" s="93"/>
      <c r="AB101" s="93"/>
      <c r="AC101" s="93"/>
      <c r="AD101" s="93"/>
      <c r="AE101" s="93"/>
      <c r="AF101" s="93"/>
      <c r="AG101" s="93"/>
      <c r="AH101" s="93"/>
      <c r="AI101" s="93"/>
      <c r="AJ101" s="93"/>
      <c r="AK101" s="93"/>
      <c r="AL101" s="93"/>
      <c r="AM101" s="93"/>
      <c r="AN101" s="93"/>
      <c r="AO101" s="93"/>
      <c r="AP101" s="93"/>
      <c r="AQ101" s="93"/>
      <c r="AR101" s="93"/>
      <c r="AS101" s="93"/>
      <c r="AT101" s="93"/>
      <c r="AU101" s="93"/>
      <c r="AV101" s="93"/>
      <c r="AW101" s="93"/>
      <c r="AX101" s="93"/>
      <c r="AY101" s="93"/>
      <c r="AZ101" s="93"/>
      <c r="BA101" s="93"/>
      <c r="BB101" s="93"/>
      <c r="BC101" s="93"/>
      <c r="BD101" s="93"/>
    </row>
    <row r="102" spans="1:56" ht="15.75" customHeight="1">
      <c r="A102" s="86">
        <f t="shared" ca="1" si="0"/>
        <v>97099</v>
      </c>
      <c r="B102" s="73">
        <v>1000</v>
      </c>
      <c r="C102" s="73" t="e">
        <f ca="1">_xludf.TEXTJOIN(" ",TRUE,VLOOKUP((VLOOKUP(RANDBETWEEN(1, (SUM(BC60:BC165))), BB:BB, 1, TRUE)),BB:BD,3,TRUE),K102)</f>
        <v>#NAME?</v>
      </c>
      <c r="D102" s="73">
        <f ca="1">RANDBETWEEN(1,6)+1*10</f>
        <v>13</v>
      </c>
      <c r="E102" s="73" t="s">
        <v>927</v>
      </c>
      <c r="F102" s="73" t="s">
        <v>815</v>
      </c>
      <c r="G102" s="73" t="s">
        <v>816</v>
      </c>
      <c r="H102" s="73" t="s">
        <v>812</v>
      </c>
      <c r="I102" s="73">
        <f t="shared" ca="1" si="4"/>
        <v>13</v>
      </c>
      <c r="J102" s="92" t="s">
        <v>1110</v>
      </c>
      <c r="K102" s="92" t="s">
        <v>1110</v>
      </c>
      <c r="L102" s="93"/>
      <c r="M102" s="93"/>
      <c r="N102" s="93"/>
      <c r="O102" s="93"/>
      <c r="P102" s="93"/>
      <c r="Q102" s="93"/>
      <c r="R102" s="93">
        <f t="shared" si="7"/>
        <v>43</v>
      </c>
      <c r="S102" s="93">
        <v>1</v>
      </c>
      <c r="T102" s="93" t="s">
        <v>1023</v>
      </c>
      <c r="U102" s="93"/>
      <c r="V102" s="93"/>
      <c r="W102" s="93"/>
      <c r="X102" s="93"/>
      <c r="Y102" s="93"/>
      <c r="Z102" s="93"/>
      <c r="AA102" s="93"/>
      <c r="AB102" s="93"/>
      <c r="AC102" s="93"/>
      <c r="AD102" s="93"/>
      <c r="AE102" s="93"/>
      <c r="AF102" s="93"/>
      <c r="AG102" s="93"/>
      <c r="AH102" s="93"/>
      <c r="AI102" s="93"/>
      <c r="AJ102" s="93"/>
      <c r="AK102" s="93"/>
      <c r="AL102" s="93"/>
      <c r="AM102" s="93"/>
      <c r="AN102" s="93"/>
      <c r="AO102" s="93"/>
      <c r="AP102" s="93"/>
      <c r="AQ102" s="93"/>
      <c r="AR102" s="93"/>
      <c r="AS102" s="93"/>
      <c r="AT102" s="93"/>
      <c r="AU102" s="93"/>
      <c r="AV102" s="93"/>
      <c r="AW102" s="93"/>
      <c r="AX102" s="93"/>
      <c r="AY102" s="93"/>
      <c r="AZ102" s="93"/>
      <c r="BA102" s="93"/>
      <c r="BB102" s="93"/>
      <c r="BC102" s="93"/>
      <c r="BD102" s="93"/>
    </row>
    <row r="103" spans="1:56" ht="15.75" customHeight="1">
      <c r="A103" s="86">
        <f t="shared" ca="1" si="0"/>
        <v>98099</v>
      </c>
      <c r="B103" s="73">
        <v>25</v>
      </c>
      <c r="C103" s="73" t="e">
        <f ca="1">_xludf.TEXTJOIN(" ",TRUE,VLOOKUP((VLOOKUP(RANDBETWEEN(1, (SUM(AH60:AH165))), AG:AG, 1, TRUE)),AG:AI,3,TRUE), K103)</f>
        <v>#NAME?</v>
      </c>
      <c r="D103" s="73">
        <f ca="1">(RANDBETWEEN(1,4)+1)*10000</f>
        <v>30000</v>
      </c>
      <c r="E103" s="73" t="s">
        <v>927</v>
      </c>
      <c r="F103" s="73" t="s">
        <v>815</v>
      </c>
      <c r="G103" s="73" t="s">
        <v>977</v>
      </c>
      <c r="H103" s="73" t="s">
        <v>812</v>
      </c>
      <c r="I103" s="73">
        <f t="shared" ca="1" si="4"/>
        <v>30000</v>
      </c>
      <c r="J103" s="92" t="s">
        <v>1111</v>
      </c>
      <c r="K103" s="92" t="s">
        <v>1112</v>
      </c>
      <c r="L103" s="93"/>
      <c r="M103" s="93"/>
      <c r="N103" s="93"/>
      <c r="O103" s="93"/>
      <c r="P103" s="93"/>
      <c r="Q103" s="93"/>
      <c r="R103" s="93">
        <f t="shared" si="7"/>
        <v>44</v>
      </c>
      <c r="S103" s="93">
        <v>1</v>
      </c>
      <c r="T103" s="93" t="s">
        <v>872</v>
      </c>
      <c r="U103" s="93"/>
      <c r="V103" s="93"/>
      <c r="W103" s="93"/>
      <c r="X103" s="93"/>
      <c r="Y103" s="93"/>
      <c r="Z103" s="93"/>
      <c r="AA103" s="93"/>
      <c r="AB103" s="93"/>
      <c r="AC103" s="93"/>
      <c r="AD103" s="93"/>
      <c r="AE103" s="93"/>
      <c r="AF103" s="93"/>
      <c r="AG103" s="93"/>
      <c r="AH103" s="93"/>
      <c r="AI103" s="93"/>
      <c r="AJ103" s="93"/>
      <c r="AK103" s="93"/>
      <c r="AL103" s="93"/>
      <c r="AM103" s="93"/>
      <c r="AN103" s="93"/>
      <c r="AO103" s="93"/>
      <c r="AP103" s="93"/>
      <c r="AQ103" s="93"/>
      <c r="AR103" s="93"/>
      <c r="AS103" s="93"/>
      <c r="AT103" s="93"/>
      <c r="AU103" s="93"/>
      <c r="AV103" s="93"/>
      <c r="AW103" s="93"/>
      <c r="AX103" s="93"/>
      <c r="AY103" s="93"/>
      <c r="AZ103" s="93"/>
      <c r="BA103" s="93"/>
      <c r="BB103" s="93"/>
      <c r="BC103" s="93"/>
      <c r="BD103" s="93"/>
    </row>
    <row r="104" spans="1:56" ht="15.75" customHeight="1">
      <c r="A104" s="86">
        <f t="shared" ca="1" si="0"/>
        <v>98124</v>
      </c>
      <c r="B104" s="73">
        <v>500</v>
      </c>
      <c r="C104" s="73" t="e">
        <f ca="1">_xludf.TEXTJOIN(" ",TRUE,VLOOKUP((VLOOKUP(RANDBETWEEN(1, (SUM(AW60:AW165))), AV:AV, 1, TRUE)),AV:AX,3,TRUE),K104)</f>
        <v>#NAME?</v>
      </c>
      <c r="D104" s="73">
        <f ca="1">RANDBETWEEN(1,6)*100</f>
        <v>100</v>
      </c>
      <c r="E104" s="73" t="s">
        <v>927</v>
      </c>
      <c r="F104" s="73" t="s">
        <v>815</v>
      </c>
      <c r="G104" s="73" t="s">
        <v>928</v>
      </c>
      <c r="H104" s="73" t="s">
        <v>812</v>
      </c>
      <c r="I104" s="73">
        <f t="shared" ca="1" si="4"/>
        <v>100</v>
      </c>
      <c r="J104" s="92" t="s">
        <v>1113</v>
      </c>
      <c r="K104" s="92" t="s">
        <v>957</v>
      </c>
      <c r="L104" s="93"/>
      <c r="M104" s="93"/>
      <c r="N104" s="93"/>
      <c r="O104" s="93"/>
      <c r="P104" s="93"/>
      <c r="Q104" s="93"/>
      <c r="R104" s="93">
        <f t="shared" si="7"/>
        <v>45</v>
      </c>
      <c r="S104" s="93">
        <v>1</v>
      </c>
      <c r="T104" s="93" t="s">
        <v>1034</v>
      </c>
      <c r="U104" s="93"/>
      <c r="V104" s="93"/>
      <c r="W104" s="93"/>
      <c r="X104" s="93"/>
      <c r="Y104" s="93"/>
      <c r="Z104" s="93"/>
      <c r="AA104" s="93"/>
      <c r="AB104" s="93"/>
      <c r="AC104" s="93"/>
      <c r="AD104" s="93"/>
      <c r="AE104" s="93"/>
      <c r="AF104" s="93"/>
      <c r="AG104" s="93"/>
      <c r="AH104" s="93"/>
      <c r="AI104" s="93"/>
      <c r="AJ104" s="93"/>
      <c r="AK104" s="93"/>
      <c r="AL104" s="93"/>
      <c r="AM104" s="93"/>
      <c r="AN104" s="93"/>
      <c r="AO104" s="93"/>
      <c r="AP104" s="93"/>
      <c r="AQ104" s="93"/>
      <c r="AR104" s="93"/>
      <c r="AS104" s="93"/>
      <c r="AT104" s="93"/>
      <c r="AU104" s="93"/>
      <c r="AV104" s="93"/>
      <c r="AW104" s="93"/>
      <c r="AX104" s="93"/>
      <c r="AY104" s="93"/>
      <c r="AZ104" s="93"/>
      <c r="BA104" s="93"/>
      <c r="BB104" s="93"/>
      <c r="BC104" s="93"/>
      <c r="BD104" s="93"/>
    </row>
    <row r="105" spans="1:56" ht="15.75" customHeight="1">
      <c r="A105" s="86">
        <f t="shared" ca="1" si="0"/>
        <v>98624</v>
      </c>
      <c r="B105" s="73">
        <v>100</v>
      </c>
      <c r="C105" s="73" t="e">
        <f ca="1">_xludf.TEXTJOIN(" ",TRUE,VLOOKUP((VLOOKUP(RANDBETWEEN(1, (SUM(AW60:AW165))), AV:AV, 1, TRUE)),AV:AX,3,TRUE),K105)</f>
        <v>#NAME?</v>
      </c>
      <c r="D105" s="73">
        <f ca="1">RANDBETWEEN(2,20)*1000</f>
        <v>2000</v>
      </c>
      <c r="E105" s="73" t="s">
        <v>927</v>
      </c>
      <c r="F105" s="73" t="s">
        <v>815</v>
      </c>
      <c r="G105" s="73" t="s">
        <v>968</v>
      </c>
      <c r="H105" s="73" t="s">
        <v>812</v>
      </c>
      <c r="I105" s="73">
        <f t="shared" ca="1" si="4"/>
        <v>2000</v>
      </c>
      <c r="J105" s="92" t="s">
        <v>1114</v>
      </c>
      <c r="K105" s="92" t="s">
        <v>970</v>
      </c>
      <c r="L105" s="93"/>
      <c r="M105" s="93"/>
      <c r="N105" s="93"/>
      <c r="O105" s="93"/>
      <c r="P105" s="93"/>
      <c r="Q105" s="93"/>
      <c r="R105" s="93">
        <f t="shared" si="7"/>
        <v>46</v>
      </c>
      <c r="S105" s="93">
        <v>1</v>
      </c>
      <c r="T105" s="93" t="s">
        <v>1040</v>
      </c>
      <c r="U105" s="93"/>
      <c r="V105" s="93"/>
      <c r="W105" s="93"/>
      <c r="X105" s="93"/>
      <c r="Y105" s="93"/>
      <c r="Z105" s="93"/>
      <c r="AA105" s="93"/>
      <c r="AB105" s="93"/>
      <c r="AC105" s="93"/>
      <c r="AD105" s="93"/>
      <c r="AE105" s="93"/>
      <c r="AF105" s="93"/>
      <c r="AG105" s="93"/>
      <c r="AH105" s="93"/>
      <c r="AI105" s="93"/>
      <c r="AJ105" s="93"/>
      <c r="AK105" s="93"/>
      <c r="AL105" s="93"/>
      <c r="AM105" s="93"/>
      <c r="AN105" s="93"/>
      <c r="AO105" s="93"/>
      <c r="AP105" s="93"/>
      <c r="AQ105" s="93"/>
      <c r="AR105" s="93"/>
      <c r="AS105" s="93"/>
      <c r="AT105" s="93"/>
      <c r="AU105" s="93"/>
      <c r="AV105" s="93"/>
      <c r="AW105" s="93"/>
      <c r="AX105" s="93"/>
      <c r="AY105" s="93"/>
      <c r="AZ105" s="93"/>
      <c r="BA105" s="93"/>
      <c r="BB105" s="93"/>
      <c r="BC105" s="93"/>
      <c r="BD105" s="93"/>
    </row>
    <row r="106" spans="1:56" ht="15.75" customHeight="1">
      <c r="A106" s="86">
        <f t="shared" ca="1" si="0"/>
        <v>98724</v>
      </c>
      <c r="B106" s="73">
        <v>25</v>
      </c>
      <c r="C106" s="73" t="e">
        <f ca="1">_xludf.TEXTJOIN(" ",TRUE,VLOOKUP((VLOOKUP(RANDBETWEEN(1, (SUM(AW60:AW165))), AV:AV, 1, TRUE)),AV:AX,3,TRUE),K106)</f>
        <v>#NAME?</v>
      </c>
      <c r="D106" s="73">
        <f ca="1">(RANDBETWEEN(1,4)+1)*10000</f>
        <v>40000</v>
      </c>
      <c r="E106" s="73" t="s">
        <v>927</v>
      </c>
      <c r="F106" s="73" t="s">
        <v>815</v>
      </c>
      <c r="G106" s="73" t="s">
        <v>977</v>
      </c>
      <c r="H106" s="73" t="s">
        <v>812</v>
      </c>
      <c r="I106" s="73">
        <f t="shared" ca="1" si="4"/>
        <v>40000</v>
      </c>
      <c r="J106" s="92" t="s">
        <v>1115</v>
      </c>
      <c r="K106" s="92" t="s">
        <v>979</v>
      </c>
      <c r="L106" s="93"/>
      <c r="M106" s="93"/>
      <c r="N106" s="93"/>
      <c r="O106" s="93"/>
      <c r="P106" s="93"/>
      <c r="Q106" s="93"/>
      <c r="R106" s="93">
        <f t="shared" si="7"/>
        <v>47</v>
      </c>
      <c r="S106" s="93">
        <v>1</v>
      </c>
      <c r="T106" s="93" t="s">
        <v>867</v>
      </c>
      <c r="U106" s="93"/>
      <c r="V106" s="93"/>
      <c r="W106" s="93"/>
      <c r="X106" s="93"/>
      <c r="Y106" s="93"/>
      <c r="Z106" s="93"/>
      <c r="AA106" s="93"/>
      <c r="AB106" s="93"/>
      <c r="AC106" s="93"/>
      <c r="AD106" s="93"/>
      <c r="AE106" s="93"/>
      <c r="AF106" s="93"/>
      <c r="AG106" s="93"/>
      <c r="AH106" s="93"/>
      <c r="AI106" s="93"/>
      <c r="AJ106" s="93"/>
      <c r="AK106" s="93"/>
      <c r="AL106" s="93"/>
      <c r="AM106" s="93"/>
      <c r="AN106" s="93"/>
      <c r="AO106" s="93"/>
      <c r="AP106" s="93"/>
      <c r="AQ106" s="93"/>
      <c r="AR106" s="93"/>
      <c r="AS106" s="93"/>
      <c r="AT106" s="93"/>
      <c r="AU106" s="93"/>
      <c r="AV106" s="93"/>
      <c r="AW106" s="93"/>
      <c r="AX106" s="93"/>
      <c r="AY106" s="93"/>
      <c r="AZ106" s="93"/>
      <c r="BA106" s="93"/>
      <c r="BB106" s="93"/>
      <c r="BC106" s="93"/>
      <c r="BD106" s="93"/>
    </row>
    <row r="107" spans="1:56" ht="15.75" customHeight="1">
      <c r="A107" s="86">
        <f t="shared" ca="1" si="0"/>
        <v>98749</v>
      </c>
      <c r="B107" s="73">
        <v>1000</v>
      </c>
      <c r="C107" s="73" t="e">
        <f ca="1">_xludf.TEXTJOIN(" ",TRUE,K107,VLOOKUP((VLOOKUP(RANDBETWEEN(1, (SUM(M60:M165))), L:L, 1, TRUE)),L:N,3,TRUE))</f>
        <v>#NAME?</v>
      </c>
      <c r="D107" s="73">
        <f t="shared" ref="D107:D109" ca="1" si="24">RANDBETWEEN(1,6)+1*10</f>
        <v>12</v>
      </c>
      <c r="E107" s="73" t="s">
        <v>927</v>
      </c>
      <c r="F107" s="73" t="s">
        <v>819</v>
      </c>
      <c r="G107" s="73" t="s">
        <v>816</v>
      </c>
      <c r="H107" s="73" t="s">
        <v>812</v>
      </c>
      <c r="I107" s="73">
        <f t="shared" ca="1" si="4"/>
        <v>12</v>
      </c>
      <c r="J107" s="92" t="s">
        <v>1116</v>
      </c>
      <c r="K107" s="92" t="s">
        <v>1117</v>
      </c>
      <c r="L107" s="93"/>
      <c r="M107" s="93"/>
      <c r="N107" s="93"/>
      <c r="O107" s="93"/>
      <c r="P107" s="93"/>
      <c r="Q107" s="93"/>
      <c r="R107" s="93">
        <f t="shared" si="7"/>
        <v>48</v>
      </c>
      <c r="S107" s="93">
        <v>1</v>
      </c>
      <c r="T107" s="93" t="s">
        <v>912</v>
      </c>
      <c r="U107" s="93"/>
      <c r="V107" s="93"/>
      <c r="W107" s="93"/>
      <c r="X107" s="93"/>
      <c r="Y107" s="93"/>
      <c r="Z107" s="93"/>
      <c r="AA107" s="93"/>
      <c r="AB107" s="93"/>
      <c r="AC107" s="93"/>
      <c r="AD107" s="93"/>
      <c r="AE107" s="93"/>
      <c r="AF107" s="93"/>
      <c r="AG107" s="93"/>
      <c r="AH107" s="93"/>
      <c r="AI107" s="93"/>
      <c r="AJ107" s="93"/>
      <c r="AK107" s="93"/>
      <c r="AL107" s="93"/>
      <c r="AM107" s="93"/>
      <c r="AN107" s="93"/>
      <c r="AO107" s="93"/>
      <c r="AP107" s="93"/>
      <c r="AQ107" s="93"/>
      <c r="AR107" s="93"/>
      <c r="AS107" s="93"/>
      <c r="AT107" s="93"/>
      <c r="AU107" s="93"/>
      <c r="AV107" s="93"/>
      <c r="AW107" s="93"/>
      <c r="AX107" s="93"/>
      <c r="AY107" s="93"/>
      <c r="AZ107" s="93"/>
      <c r="BA107" s="93"/>
      <c r="BB107" s="93"/>
      <c r="BC107" s="93"/>
      <c r="BD107" s="93"/>
    </row>
    <row r="108" spans="1:56" ht="15.75" customHeight="1">
      <c r="A108" s="86">
        <f t="shared" ca="1" si="0"/>
        <v>99749</v>
      </c>
      <c r="B108" s="73">
        <v>1000</v>
      </c>
      <c r="C108" s="73" t="e">
        <f ca="1">_xludf.TEXTJOIN(" ",TRUE,K108,VLOOKUP((VLOOKUP(RANDBETWEEN(1, (SUM(S60:S165))), R:R, 1, TRUE)),R:T,3,TRUE))</f>
        <v>#NAME?</v>
      </c>
      <c r="D108" s="73">
        <f t="shared" ca="1" si="24"/>
        <v>12</v>
      </c>
      <c r="E108" s="73" t="s">
        <v>927</v>
      </c>
      <c r="F108" s="73" t="s">
        <v>819</v>
      </c>
      <c r="G108" s="73" t="s">
        <v>816</v>
      </c>
      <c r="H108" s="73" t="s">
        <v>812</v>
      </c>
      <c r="I108" s="73">
        <f t="shared" ca="1" si="4"/>
        <v>12</v>
      </c>
      <c r="J108" s="92" t="s">
        <v>1118</v>
      </c>
      <c r="K108" s="92" t="s">
        <v>1117</v>
      </c>
      <c r="L108" s="93"/>
      <c r="M108" s="93"/>
      <c r="N108" s="93"/>
      <c r="O108" s="93"/>
      <c r="P108" s="93"/>
      <c r="Q108" s="93"/>
      <c r="R108" s="93">
        <f t="shared" si="7"/>
        <v>49</v>
      </c>
      <c r="S108" s="93">
        <v>1</v>
      </c>
      <c r="T108" s="93" t="s">
        <v>1119</v>
      </c>
      <c r="U108" s="93"/>
      <c r="V108" s="93"/>
      <c r="W108" s="93"/>
      <c r="X108" s="93"/>
      <c r="Y108" s="93"/>
      <c r="Z108" s="93"/>
      <c r="AA108" s="93"/>
      <c r="AB108" s="93"/>
      <c r="AC108" s="93"/>
      <c r="AD108" s="93"/>
      <c r="AE108" s="93"/>
      <c r="AF108" s="93"/>
      <c r="AG108" s="93"/>
      <c r="AH108" s="93"/>
      <c r="AI108" s="93"/>
      <c r="AJ108" s="93"/>
      <c r="AK108" s="93"/>
      <c r="AL108" s="93"/>
      <c r="AM108" s="93"/>
      <c r="AN108" s="93"/>
      <c r="AO108" s="93"/>
      <c r="AP108" s="93"/>
      <c r="AQ108" s="93"/>
      <c r="AR108" s="93"/>
      <c r="AS108" s="93"/>
      <c r="AT108" s="93"/>
      <c r="AU108" s="93"/>
      <c r="AV108" s="93"/>
      <c r="AW108" s="93"/>
      <c r="AX108" s="93"/>
      <c r="AY108" s="93"/>
      <c r="AZ108" s="93"/>
      <c r="BA108" s="93"/>
      <c r="BB108" s="93"/>
      <c r="BC108" s="93"/>
      <c r="BD108" s="93"/>
    </row>
    <row r="109" spans="1:56" ht="15.75" customHeight="1">
      <c r="A109" s="86">
        <f t="shared" ca="1" si="0"/>
        <v>100749</v>
      </c>
      <c r="B109" s="73">
        <v>1000</v>
      </c>
      <c r="C109" s="73" t="e">
        <f ca="1">_xludf.TEXTJOIN(" ",TRUE,K109,VLOOKUP((VLOOKUP(RANDBETWEEN(1, (SUM(Y60:Y165))), X:X, 1, TRUE)),X:Z,3,TRUE))</f>
        <v>#NAME?</v>
      </c>
      <c r="D109" s="73">
        <f t="shared" ca="1" si="24"/>
        <v>11</v>
      </c>
      <c r="E109" s="73" t="s">
        <v>927</v>
      </c>
      <c r="F109" s="73" t="s">
        <v>815</v>
      </c>
      <c r="G109" s="73" t="s">
        <v>816</v>
      </c>
      <c r="H109" s="73" t="s">
        <v>812</v>
      </c>
      <c r="I109" s="73">
        <f t="shared" ca="1" si="4"/>
        <v>11</v>
      </c>
      <c r="J109" s="92" t="s">
        <v>1120</v>
      </c>
      <c r="K109" s="92" t="s">
        <v>1121</v>
      </c>
      <c r="L109" s="93"/>
      <c r="M109" s="93"/>
      <c r="N109" s="93"/>
      <c r="O109" s="93"/>
      <c r="P109" s="93"/>
      <c r="Q109" s="93"/>
      <c r="R109" s="93">
        <f t="shared" si="7"/>
        <v>50</v>
      </c>
      <c r="S109" s="93">
        <v>1</v>
      </c>
      <c r="T109" s="93" t="s">
        <v>866</v>
      </c>
      <c r="U109" s="93"/>
      <c r="V109" s="93"/>
      <c r="W109" s="93"/>
      <c r="X109" s="93"/>
      <c r="Y109" s="93"/>
      <c r="Z109" s="93"/>
      <c r="AA109" s="93"/>
      <c r="AB109" s="93"/>
      <c r="AC109" s="93"/>
      <c r="AD109" s="93"/>
      <c r="AE109" s="93"/>
      <c r="AF109" s="93"/>
      <c r="AG109" s="93"/>
      <c r="AH109" s="93"/>
      <c r="AI109" s="93"/>
      <c r="AJ109" s="93"/>
      <c r="AK109" s="93"/>
      <c r="AL109" s="93"/>
      <c r="AM109" s="93"/>
      <c r="AN109" s="93"/>
      <c r="AO109" s="93"/>
      <c r="AP109" s="93"/>
      <c r="AQ109" s="93"/>
      <c r="AR109" s="93"/>
      <c r="AS109" s="93"/>
      <c r="AT109" s="93"/>
      <c r="AU109" s="93"/>
      <c r="AV109" s="93"/>
      <c r="AW109" s="93"/>
      <c r="AX109" s="93"/>
      <c r="AY109" s="93"/>
      <c r="AZ109" s="93"/>
      <c r="BA109" s="93"/>
      <c r="BB109" s="93"/>
      <c r="BC109" s="93"/>
      <c r="BD109" s="93"/>
    </row>
    <row r="110" spans="1:56" ht="15.75" customHeight="1">
      <c r="A110" s="86">
        <f t="shared" ca="1" si="0"/>
        <v>101749</v>
      </c>
      <c r="B110" s="73">
        <v>100</v>
      </c>
      <c r="C110" s="73" t="e">
        <f ca="1">_xludf.TEXTJOIN(" ",TRUE,VLOOKUP((VLOOKUP(RANDBETWEEN(1, (SUM(AH60:AH165))), AG:AG, 1, TRUE)),AG:AI,3,TRUE),K110)</f>
        <v>#NAME?</v>
      </c>
      <c r="D110" s="73">
        <f ca="1">RANDBETWEEN(2,20)*1000</f>
        <v>19000</v>
      </c>
      <c r="E110" s="73" t="s">
        <v>927</v>
      </c>
      <c r="F110" s="73" t="s">
        <v>815</v>
      </c>
      <c r="G110" s="73" t="s">
        <v>968</v>
      </c>
      <c r="H110" s="73" t="s">
        <v>812</v>
      </c>
      <c r="I110" s="73">
        <f t="shared" ca="1" si="4"/>
        <v>19000</v>
      </c>
      <c r="J110" s="92" t="s">
        <v>1122</v>
      </c>
      <c r="K110" s="92" t="s">
        <v>1123</v>
      </c>
      <c r="L110" s="93"/>
      <c r="M110" s="93"/>
      <c r="N110" s="93"/>
      <c r="O110" s="93"/>
      <c r="P110" s="93"/>
      <c r="Q110" s="93"/>
      <c r="R110" s="93">
        <f t="shared" si="7"/>
        <v>51</v>
      </c>
      <c r="S110" s="93">
        <v>1</v>
      </c>
      <c r="T110" s="93" t="s">
        <v>856</v>
      </c>
      <c r="U110" s="93"/>
      <c r="V110" s="93"/>
      <c r="W110" s="93"/>
      <c r="X110" s="93"/>
      <c r="Y110" s="93"/>
      <c r="Z110" s="93"/>
      <c r="AA110" s="93"/>
      <c r="AB110" s="93"/>
      <c r="AC110" s="93"/>
      <c r="AD110" s="93"/>
      <c r="AE110" s="93"/>
      <c r="AF110" s="93"/>
      <c r="AG110" s="93"/>
      <c r="AH110" s="93"/>
      <c r="AI110" s="93"/>
      <c r="AJ110" s="93"/>
      <c r="AK110" s="93"/>
      <c r="AL110" s="93"/>
      <c r="AM110" s="93"/>
      <c r="AN110" s="93"/>
      <c r="AO110" s="93"/>
      <c r="AP110" s="93"/>
      <c r="AQ110" s="93"/>
      <c r="AR110" s="93"/>
      <c r="AS110" s="93"/>
      <c r="AT110" s="93"/>
      <c r="AU110" s="93"/>
      <c r="AV110" s="93"/>
      <c r="AW110" s="93"/>
      <c r="AX110" s="93"/>
      <c r="AY110" s="93"/>
      <c r="AZ110" s="93"/>
      <c r="BA110" s="93"/>
      <c r="BB110" s="93"/>
      <c r="BC110" s="93"/>
      <c r="BD110" s="93"/>
    </row>
    <row r="111" spans="1:56" ht="15.75" customHeight="1">
      <c r="A111" s="86">
        <f t="shared" ca="1" si="0"/>
        <v>101849</v>
      </c>
      <c r="B111" s="73">
        <v>25</v>
      </c>
      <c r="C111" s="73" t="e">
        <f ca="1">_xludf.TEXTJOIN(" ",TRUE,VLOOKUP((VLOOKUP(RANDBETWEEN(1, (SUM(AH60:AH165))), AG:AG, 1, TRUE)),AG:AI,3,TRUE),K111)</f>
        <v>#NAME?</v>
      </c>
      <c r="D111" s="73">
        <f ca="1">(RANDBETWEEN(1,4)+1)*10000</f>
        <v>20000</v>
      </c>
      <c r="E111" s="73" t="s">
        <v>927</v>
      </c>
      <c r="F111" s="73" t="s">
        <v>815</v>
      </c>
      <c r="G111" s="73" t="s">
        <v>977</v>
      </c>
      <c r="H111" s="73" t="s">
        <v>812</v>
      </c>
      <c r="I111" s="73">
        <f t="shared" ca="1" si="4"/>
        <v>20000</v>
      </c>
      <c r="J111" s="92" t="s">
        <v>1124</v>
      </c>
      <c r="K111" s="92" t="s">
        <v>1125</v>
      </c>
      <c r="L111" s="93"/>
      <c r="M111" s="93"/>
      <c r="N111" s="93"/>
      <c r="O111" s="93"/>
      <c r="P111" s="93"/>
      <c r="Q111" s="93"/>
      <c r="R111" s="93">
        <f t="shared" si="7"/>
        <v>52</v>
      </c>
      <c r="S111" s="93">
        <v>1</v>
      </c>
      <c r="T111" s="93" t="s">
        <v>868</v>
      </c>
      <c r="U111" s="93"/>
      <c r="V111" s="93"/>
      <c r="W111" s="93"/>
      <c r="X111" s="93"/>
      <c r="Y111" s="93"/>
      <c r="Z111" s="93"/>
      <c r="AA111" s="93"/>
      <c r="AB111" s="93"/>
      <c r="AC111" s="93"/>
      <c r="AD111" s="93"/>
      <c r="AE111" s="93"/>
      <c r="AF111" s="93"/>
      <c r="AG111" s="93"/>
      <c r="AH111" s="93"/>
      <c r="AI111" s="93"/>
      <c r="AJ111" s="93"/>
      <c r="AK111" s="93"/>
      <c r="AL111" s="93"/>
      <c r="AM111" s="93"/>
      <c r="AN111" s="93"/>
      <c r="AO111" s="93"/>
      <c r="AP111" s="93"/>
      <c r="AQ111" s="93"/>
      <c r="AR111" s="93"/>
      <c r="AS111" s="93"/>
      <c r="AT111" s="93"/>
      <c r="AU111" s="93"/>
      <c r="AV111" s="93"/>
      <c r="AW111" s="93"/>
      <c r="AX111" s="93"/>
      <c r="AY111" s="93"/>
      <c r="AZ111" s="93"/>
      <c r="BA111" s="93"/>
      <c r="BB111" s="93"/>
      <c r="BC111" s="93"/>
      <c r="BD111" s="93"/>
    </row>
    <row r="112" spans="1:56" ht="15.75" customHeight="1">
      <c r="A112" s="86">
        <f t="shared" ca="1" si="0"/>
        <v>101874</v>
      </c>
      <c r="B112" s="73">
        <v>500</v>
      </c>
      <c r="C112" s="73" t="e">
        <f ca="1">_xludf.TEXTJOIN(" ",TRUE,VLOOKUP((VLOOKUP(RANDBETWEEN(1, (SUM(AH60:AH165))), AG:AG, 1, TRUE)),AG:AI,3,TRUE),K112)</f>
        <v>#NAME?</v>
      </c>
      <c r="D112" s="73">
        <f ca="1">RANDBETWEEN(1,6)*100</f>
        <v>300</v>
      </c>
      <c r="E112" s="73" t="s">
        <v>927</v>
      </c>
      <c r="F112" s="73" t="s">
        <v>815</v>
      </c>
      <c r="G112" s="73" t="s">
        <v>928</v>
      </c>
      <c r="H112" s="73" t="s">
        <v>812</v>
      </c>
      <c r="I112" s="73">
        <f t="shared" ca="1" si="4"/>
        <v>300</v>
      </c>
      <c r="J112" s="92" t="s">
        <v>1126</v>
      </c>
      <c r="K112" s="92" t="s">
        <v>1127</v>
      </c>
      <c r="L112" s="93"/>
      <c r="M112" s="93"/>
      <c r="N112" s="93"/>
      <c r="O112" s="93"/>
      <c r="P112" s="93"/>
      <c r="Q112" s="93"/>
      <c r="R112" s="93">
        <f t="shared" si="7"/>
        <v>53</v>
      </c>
      <c r="S112" s="93">
        <v>1</v>
      </c>
      <c r="T112" s="93" t="s">
        <v>892</v>
      </c>
      <c r="U112" s="93"/>
      <c r="V112" s="93"/>
      <c r="W112" s="93"/>
      <c r="X112" s="93"/>
      <c r="Y112" s="93"/>
      <c r="Z112" s="93"/>
      <c r="AA112" s="93"/>
      <c r="AB112" s="93"/>
      <c r="AC112" s="93"/>
      <c r="AD112" s="93"/>
      <c r="AE112" s="93"/>
      <c r="AF112" s="93"/>
      <c r="AG112" s="93"/>
      <c r="AH112" s="93"/>
      <c r="AI112" s="93"/>
      <c r="AJ112" s="93"/>
      <c r="AK112" s="93"/>
      <c r="AL112" s="93"/>
      <c r="AM112" s="93"/>
      <c r="AN112" s="93"/>
      <c r="AO112" s="93"/>
      <c r="AP112" s="93"/>
      <c r="AQ112" s="93"/>
      <c r="AR112" s="93"/>
      <c r="AS112" s="93"/>
      <c r="AT112" s="93"/>
      <c r="AU112" s="93"/>
      <c r="AV112" s="93"/>
      <c r="AW112" s="93"/>
      <c r="AX112" s="93"/>
      <c r="AY112" s="93"/>
      <c r="AZ112" s="93"/>
      <c r="BA112" s="93"/>
      <c r="BB112" s="93"/>
      <c r="BC112" s="93"/>
      <c r="BD112" s="93"/>
    </row>
    <row r="113" spans="1:56" ht="15.75" customHeight="1">
      <c r="A113" s="86">
        <f t="shared" ca="1" si="0"/>
        <v>102374</v>
      </c>
      <c r="B113" s="73">
        <v>100</v>
      </c>
      <c r="C113" s="73" t="e">
        <f ca="1">_xludf.TEXTJOIN(" ",TRUE,VLOOKUP((VLOOKUP(RANDBETWEEN(1, (SUM(AH60:AH165))), AG:AG, 1, TRUE)),AG:AI,3,TRUE),K113)</f>
        <v>#NAME?</v>
      </c>
      <c r="D113" s="73">
        <f t="shared" ref="D113:D114" ca="1" si="25">RANDBETWEEN(2,20)*1000</f>
        <v>5000</v>
      </c>
      <c r="E113" s="73" t="s">
        <v>927</v>
      </c>
      <c r="F113" s="73" t="s">
        <v>815</v>
      </c>
      <c r="G113" s="73" t="s">
        <v>968</v>
      </c>
      <c r="H113" s="73" t="s">
        <v>812</v>
      </c>
      <c r="I113" s="73">
        <f t="shared" ca="1" si="4"/>
        <v>5000</v>
      </c>
      <c r="J113" s="92" t="s">
        <v>1128</v>
      </c>
      <c r="K113" s="92" t="s">
        <v>1129</v>
      </c>
      <c r="L113" s="93"/>
      <c r="M113" s="93"/>
      <c r="N113" s="93"/>
      <c r="O113" s="93"/>
      <c r="P113" s="93"/>
      <c r="Q113" s="93"/>
      <c r="R113" s="93"/>
      <c r="S113" s="93"/>
      <c r="T113" s="93"/>
      <c r="U113" s="93"/>
      <c r="V113" s="93"/>
      <c r="W113" s="93"/>
      <c r="X113" s="93"/>
      <c r="Y113" s="93"/>
      <c r="Z113" s="93"/>
      <c r="AA113" s="93"/>
      <c r="AB113" s="93"/>
      <c r="AC113" s="93"/>
      <c r="AD113" s="93"/>
      <c r="AE113" s="93"/>
      <c r="AF113" s="93"/>
      <c r="AG113" s="93"/>
      <c r="AH113" s="93"/>
      <c r="AI113" s="93"/>
      <c r="AJ113" s="93"/>
      <c r="AK113" s="93"/>
      <c r="AL113" s="93"/>
      <c r="AM113" s="93"/>
      <c r="AN113" s="93"/>
      <c r="AO113" s="93"/>
      <c r="AP113" s="93"/>
      <c r="AQ113" s="93"/>
      <c r="AR113" s="93"/>
      <c r="AS113" s="93"/>
      <c r="AT113" s="93"/>
      <c r="AU113" s="93"/>
      <c r="AV113" s="93"/>
      <c r="AW113" s="93"/>
      <c r="AX113" s="93"/>
      <c r="AY113" s="93"/>
      <c r="AZ113" s="93"/>
      <c r="BA113" s="93"/>
      <c r="BB113" s="93"/>
      <c r="BC113" s="93"/>
      <c r="BD113" s="93"/>
    </row>
    <row r="114" spans="1:56" ht="15.75" customHeight="1">
      <c r="A114" s="86">
        <f t="shared" ca="1" si="0"/>
        <v>102474</v>
      </c>
      <c r="B114" s="73">
        <v>100</v>
      </c>
      <c r="C114" s="73" t="e">
        <f ca="1">_xludf.TEXTJOIN(" ",TRUE,K114,VLOOKUP((VLOOKUP(RANDBETWEEN(1, (SUM(S60:S165))), R:R, 1, TRUE)),R:T,3,TRUE))</f>
        <v>#NAME?</v>
      </c>
      <c r="D114" s="73">
        <f t="shared" ca="1" si="25"/>
        <v>8000</v>
      </c>
      <c r="E114" s="73" t="s">
        <v>927</v>
      </c>
      <c r="F114" s="73" t="s">
        <v>815</v>
      </c>
      <c r="G114" s="73" t="s">
        <v>968</v>
      </c>
      <c r="H114" s="73" t="s">
        <v>812</v>
      </c>
      <c r="I114" s="73">
        <f t="shared" ca="1" si="4"/>
        <v>8000</v>
      </c>
      <c r="J114" s="92" t="s">
        <v>1130</v>
      </c>
      <c r="K114" s="92" t="s">
        <v>1131</v>
      </c>
      <c r="L114" s="93"/>
      <c r="M114" s="93"/>
      <c r="N114" s="93"/>
      <c r="O114" s="93"/>
      <c r="P114" s="93"/>
      <c r="Q114" s="93"/>
      <c r="R114" s="93"/>
      <c r="S114" s="93"/>
      <c r="T114" s="93"/>
      <c r="U114" s="93"/>
      <c r="V114" s="93"/>
      <c r="W114" s="93"/>
      <c r="X114" s="93"/>
      <c r="Y114" s="93"/>
      <c r="Z114" s="93"/>
      <c r="AA114" s="93"/>
      <c r="AB114" s="93"/>
      <c r="AC114" s="93"/>
      <c r="AD114" s="93"/>
      <c r="AE114" s="93"/>
      <c r="AF114" s="93"/>
      <c r="AG114" s="93"/>
      <c r="AH114" s="93"/>
      <c r="AI114" s="93"/>
      <c r="AJ114" s="93"/>
      <c r="AK114" s="93"/>
      <c r="AL114" s="93"/>
      <c r="AM114" s="93"/>
      <c r="AN114" s="93"/>
      <c r="AO114" s="93"/>
      <c r="AP114" s="93"/>
      <c r="AQ114" s="93"/>
      <c r="AR114" s="93"/>
      <c r="AS114" s="93"/>
      <c r="AT114" s="93"/>
      <c r="AU114" s="93"/>
      <c r="AV114" s="93"/>
      <c r="AW114" s="93"/>
      <c r="AX114" s="93"/>
      <c r="AY114" s="93"/>
      <c r="AZ114" s="93"/>
      <c r="BA114" s="93"/>
      <c r="BB114" s="93"/>
      <c r="BC114" s="93"/>
      <c r="BD114" s="93"/>
    </row>
    <row r="115" spans="1:56" ht="15.75" customHeight="1">
      <c r="A115" s="86">
        <f t="shared" ca="1" si="0"/>
        <v>102574</v>
      </c>
      <c r="B115" s="73">
        <v>5</v>
      </c>
      <c r="C115" s="73" t="e">
        <f ca="1">_xludf.TEXTJOIN(" ",TRUE,K115,VLOOKUP((VLOOKUP(RANDBETWEEN(1, (SUM(AH60:AH165))), AG:AG, 1, TRUE)),AG:AI,3,TRUE))</f>
        <v>#NAME?</v>
      </c>
      <c r="D115" s="73">
        <f ca="1">RANDBETWEEN(2,12)*25000</f>
        <v>275000</v>
      </c>
      <c r="E115" s="73" t="s">
        <v>927</v>
      </c>
      <c r="F115" s="73" t="s">
        <v>815</v>
      </c>
      <c r="G115" s="73" t="s">
        <v>1010</v>
      </c>
      <c r="H115" s="73" t="s">
        <v>812</v>
      </c>
      <c r="I115" s="73">
        <f t="shared" ca="1" si="4"/>
        <v>275000</v>
      </c>
      <c r="J115" s="92" t="s">
        <v>1132</v>
      </c>
      <c r="K115" s="92" t="s">
        <v>1133</v>
      </c>
      <c r="L115" s="93"/>
      <c r="M115" s="93"/>
      <c r="N115" s="93"/>
      <c r="O115" s="93"/>
      <c r="P115" s="93"/>
      <c r="Q115" s="94"/>
      <c r="R115" s="94"/>
      <c r="S115" s="94"/>
      <c r="T115" s="94"/>
      <c r="U115" s="94"/>
      <c r="V115" s="94"/>
      <c r="W115" s="94"/>
      <c r="X115" s="94"/>
      <c r="Y115" s="94"/>
      <c r="Z115" s="94"/>
      <c r="AA115" s="94"/>
      <c r="AB115" s="94"/>
      <c r="AC115" s="94"/>
      <c r="AD115" s="94"/>
      <c r="AE115" s="94"/>
      <c r="AF115" s="94"/>
      <c r="AG115" s="94"/>
      <c r="AH115" s="94"/>
      <c r="AI115" s="94"/>
      <c r="AJ115" s="94"/>
      <c r="AK115" s="94"/>
      <c r="AL115" s="94"/>
      <c r="AM115" s="94"/>
      <c r="AN115" s="94"/>
      <c r="AO115" s="94"/>
      <c r="AP115" s="94"/>
      <c r="AQ115" s="94"/>
      <c r="AR115" s="94"/>
      <c r="AS115" s="94"/>
      <c r="AT115" s="94"/>
      <c r="AU115" s="94"/>
      <c r="AV115" s="94"/>
      <c r="AW115" s="94"/>
      <c r="AX115" s="94"/>
      <c r="AY115" s="94"/>
      <c r="AZ115" s="94"/>
      <c r="BA115" s="94"/>
      <c r="BB115" s="94"/>
      <c r="BC115" s="94"/>
      <c r="BD115" s="94"/>
    </row>
    <row r="116" spans="1:56" ht="15.75" customHeight="1">
      <c r="A116" s="86">
        <f t="shared" ca="1" si="0"/>
        <v>102579</v>
      </c>
      <c r="B116" s="73">
        <v>1000</v>
      </c>
      <c r="C116" s="73" t="e">
        <f ca="1">_xludf.TEXTJOIN(" ",TRUE,K116,VLOOKUP((VLOOKUP(RANDBETWEEN(1, (SUM(M60:M165))), L:L, 1, TRUE)),L:N,3,TRUE))</f>
        <v>#NAME?</v>
      </c>
      <c r="D116" s="73">
        <f ca="1">RANDBETWEEN(1,6)+1*10</f>
        <v>15</v>
      </c>
      <c r="E116" s="73" t="s">
        <v>927</v>
      </c>
      <c r="F116" s="73" t="s">
        <v>815</v>
      </c>
      <c r="G116" s="73" t="s">
        <v>816</v>
      </c>
      <c r="H116" s="73" t="s">
        <v>812</v>
      </c>
      <c r="I116" s="73">
        <f t="shared" ca="1" si="4"/>
        <v>15</v>
      </c>
      <c r="J116" s="92" t="s">
        <v>1134</v>
      </c>
      <c r="K116" s="92" t="s">
        <v>1135</v>
      </c>
      <c r="L116" s="93"/>
      <c r="M116" s="93"/>
      <c r="N116" s="93"/>
      <c r="O116" s="93"/>
      <c r="P116" s="93"/>
      <c r="Q116" s="94"/>
      <c r="R116" s="94"/>
      <c r="S116" s="94"/>
      <c r="T116" s="94"/>
      <c r="U116" s="94"/>
      <c r="V116" s="94"/>
      <c r="W116" s="94"/>
      <c r="X116" s="94"/>
      <c r="Y116" s="94"/>
      <c r="Z116" s="94"/>
      <c r="AA116" s="94"/>
      <c r="AB116" s="94"/>
      <c r="AC116" s="94"/>
      <c r="AD116" s="94"/>
      <c r="AE116" s="94"/>
      <c r="AF116" s="94"/>
      <c r="AG116" s="94"/>
      <c r="AH116" s="94"/>
      <c r="AI116" s="94"/>
      <c r="AJ116" s="94"/>
      <c r="AK116" s="94"/>
      <c r="AL116" s="94"/>
      <c r="AM116" s="94"/>
      <c r="AN116" s="94"/>
      <c r="AO116" s="94"/>
      <c r="AP116" s="94"/>
      <c r="AQ116" s="94"/>
      <c r="AR116" s="94"/>
      <c r="AS116" s="94"/>
      <c r="AT116" s="94"/>
      <c r="AU116" s="94"/>
      <c r="AV116" s="94"/>
      <c r="AW116" s="94"/>
      <c r="AX116" s="94"/>
      <c r="AY116" s="94"/>
      <c r="AZ116" s="94"/>
      <c r="BA116" s="94"/>
      <c r="BB116" s="94"/>
      <c r="BC116" s="94"/>
      <c r="BD116" s="94"/>
    </row>
    <row r="117" spans="1:56" ht="15.75" customHeight="1">
      <c r="A117" s="86">
        <f t="shared" ca="1" si="0"/>
        <v>103579</v>
      </c>
      <c r="B117" s="73">
        <v>500</v>
      </c>
      <c r="C117" s="73" t="e">
        <f ca="1">_xludf.TEXTJOIN(" ",TRUE,VLOOKUP((VLOOKUP(RANDBETWEEN(1, (SUM(S60:S165))), R:R, 1, TRUE)),R:T,3,TRUE),K117)</f>
        <v>#NAME?</v>
      </c>
      <c r="D117" s="73">
        <f ca="1">RANDBETWEEN(1,6)*100</f>
        <v>100</v>
      </c>
      <c r="E117" s="73" t="s">
        <v>927</v>
      </c>
      <c r="F117" s="73" t="s">
        <v>815</v>
      </c>
      <c r="G117" s="73" t="s">
        <v>928</v>
      </c>
      <c r="H117" s="73" t="s">
        <v>812</v>
      </c>
      <c r="I117" s="73">
        <f t="shared" ca="1" si="4"/>
        <v>100</v>
      </c>
      <c r="J117" s="92" t="s">
        <v>1136</v>
      </c>
      <c r="K117" s="92" t="s">
        <v>957</v>
      </c>
      <c r="L117" s="93"/>
      <c r="M117" s="93"/>
      <c r="N117" s="93"/>
      <c r="O117" s="93"/>
      <c r="P117" s="93"/>
      <c r="Q117" s="94"/>
      <c r="R117" s="94"/>
      <c r="S117" s="94"/>
      <c r="T117" s="94"/>
      <c r="U117" s="94"/>
      <c r="V117" s="94"/>
      <c r="W117" s="94"/>
      <c r="X117" s="94"/>
      <c r="Y117" s="94"/>
      <c r="Z117" s="94"/>
      <c r="AA117" s="94"/>
      <c r="AB117" s="94"/>
      <c r="AC117" s="94"/>
      <c r="AD117" s="94"/>
      <c r="AE117" s="94"/>
      <c r="AF117" s="94"/>
      <c r="AG117" s="94"/>
      <c r="AH117" s="94"/>
      <c r="AI117" s="94"/>
      <c r="AJ117" s="94"/>
      <c r="AK117" s="94"/>
      <c r="AL117" s="94"/>
      <c r="AM117" s="94"/>
      <c r="AN117" s="94"/>
      <c r="AO117" s="94"/>
      <c r="AP117" s="94"/>
      <c r="AQ117" s="94"/>
      <c r="AR117" s="94"/>
      <c r="AS117" s="94"/>
      <c r="AT117" s="94"/>
      <c r="AU117" s="94"/>
      <c r="AV117" s="94"/>
      <c r="AW117" s="94"/>
      <c r="AX117" s="94"/>
      <c r="AY117" s="94"/>
      <c r="AZ117" s="94"/>
      <c r="BA117" s="94"/>
      <c r="BB117" s="94"/>
      <c r="BC117" s="94"/>
      <c r="BD117" s="94"/>
    </row>
    <row r="118" spans="1:56" ht="15.75" customHeight="1">
      <c r="A118" s="86">
        <f t="shared" ca="1" si="0"/>
        <v>104079</v>
      </c>
      <c r="B118" s="73">
        <v>100</v>
      </c>
      <c r="C118" s="73" t="e">
        <f ca="1">_xludf.TEXTJOIN(" ",TRUE,VLOOKUP((VLOOKUP(RANDBETWEEN(1, (SUM(S60:S165))), R:R, 1, TRUE)),R:T,3,TRUE),K118)</f>
        <v>#NAME?</v>
      </c>
      <c r="D118" s="73">
        <f ca="1">RANDBETWEEN(2,20)*1000</f>
        <v>8000</v>
      </c>
      <c r="E118" s="73" t="s">
        <v>927</v>
      </c>
      <c r="F118" s="73" t="s">
        <v>815</v>
      </c>
      <c r="G118" s="73" t="s">
        <v>968</v>
      </c>
      <c r="H118" s="73" t="s">
        <v>812</v>
      </c>
      <c r="I118" s="73">
        <f t="shared" ca="1" si="4"/>
        <v>8000</v>
      </c>
      <c r="J118" s="92" t="s">
        <v>1137</v>
      </c>
      <c r="K118" s="92" t="s">
        <v>970</v>
      </c>
      <c r="L118" s="93"/>
      <c r="M118" s="93"/>
      <c r="N118" s="93"/>
      <c r="O118" s="93"/>
      <c r="P118" s="93"/>
      <c r="Q118" s="94"/>
      <c r="R118" s="94"/>
      <c r="S118" s="94"/>
      <c r="T118" s="94"/>
      <c r="U118" s="94"/>
      <c r="V118" s="94"/>
      <c r="W118" s="94"/>
      <c r="X118" s="94"/>
      <c r="Y118" s="94"/>
      <c r="Z118" s="94"/>
      <c r="AA118" s="94"/>
      <c r="AB118" s="94"/>
      <c r="AC118" s="94"/>
      <c r="AD118" s="94"/>
      <c r="AE118" s="94"/>
      <c r="AF118" s="94"/>
      <c r="AG118" s="94"/>
      <c r="AH118" s="94"/>
      <c r="AI118" s="94"/>
      <c r="AJ118" s="94"/>
      <c r="AK118" s="94"/>
      <c r="AL118" s="94"/>
      <c r="AM118" s="94"/>
      <c r="AN118" s="94"/>
      <c r="AO118" s="94"/>
      <c r="AP118" s="94"/>
      <c r="AQ118" s="94"/>
      <c r="AR118" s="94"/>
      <c r="AS118" s="94"/>
      <c r="AT118" s="94"/>
      <c r="AU118" s="94"/>
      <c r="AV118" s="94"/>
      <c r="AW118" s="94"/>
      <c r="AX118" s="94"/>
      <c r="AY118" s="94"/>
      <c r="AZ118" s="94"/>
      <c r="BA118" s="94"/>
      <c r="BB118" s="94"/>
      <c r="BC118" s="94"/>
      <c r="BD118" s="94"/>
    </row>
    <row r="119" spans="1:56" ht="15.75" customHeight="1">
      <c r="A119" s="86">
        <f t="shared" ca="1" si="0"/>
        <v>104179</v>
      </c>
      <c r="B119" s="73">
        <v>25</v>
      </c>
      <c r="C119" s="73" t="e">
        <f ca="1">_xludf.TEXTJOIN(" ",TRUE,VLOOKUP((VLOOKUP(RANDBETWEEN(1, (SUM(S60:S165))), R:R, 1, TRUE)),R:T,3,TRUE),K119)</f>
        <v>#NAME?</v>
      </c>
      <c r="D119" s="73">
        <f ca="1">(RANDBETWEEN(1,4)+1)*10000</f>
        <v>40000</v>
      </c>
      <c r="E119" s="73" t="s">
        <v>927</v>
      </c>
      <c r="F119" s="73" t="s">
        <v>815</v>
      </c>
      <c r="G119" s="73" t="s">
        <v>977</v>
      </c>
      <c r="H119" s="73" t="s">
        <v>812</v>
      </c>
      <c r="I119" s="73">
        <f t="shared" ca="1" si="4"/>
        <v>40000</v>
      </c>
      <c r="J119" s="92" t="s">
        <v>1138</v>
      </c>
      <c r="K119" s="92" t="s">
        <v>979</v>
      </c>
      <c r="L119" s="93"/>
      <c r="M119" s="93"/>
      <c r="N119" s="93"/>
      <c r="O119" s="93"/>
      <c r="P119" s="93"/>
      <c r="Q119" s="94"/>
      <c r="R119" s="94"/>
      <c r="S119" s="94"/>
      <c r="T119" s="94"/>
      <c r="U119" s="94"/>
      <c r="V119" s="94"/>
      <c r="W119" s="94"/>
      <c r="X119" s="94"/>
      <c r="Y119" s="94"/>
      <c r="Z119" s="94"/>
      <c r="AA119" s="94"/>
      <c r="AB119" s="94"/>
      <c r="AC119" s="94"/>
      <c r="AD119" s="94"/>
      <c r="AE119" s="94"/>
      <c r="AF119" s="94"/>
      <c r="AG119" s="94"/>
      <c r="AH119" s="94"/>
      <c r="AI119" s="94"/>
      <c r="AJ119" s="94"/>
      <c r="AK119" s="94"/>
      <c r="AL119" s="94"/>
      <c r="AM119" s="94"/>
      <c r="AN119" s="94"/>
      <c r="AO119" s="94"/>
      <c r="AP119" s="94"/>
      <c r="AQ119" s="94"/>
      <c r="AR119" s="94"/>
      <c r="AS119" s="94"/>
      <c r="AT119" s="94"/>
      <c r="AU119" s="94"/>
      <c r="AV119" s="94"/>
      <c r="AW119" s="94"/>
      <c r="AX119" s="94"/>
      <c r="AY119" s="94"/>
      <c r="AZ119" s="94"/>
      <c r="BA119" s="94"/>
      <c r="BB119" s="94"/>
      <c r="BC119" s="94"/>
      <c r="BD119" s="94"/>
    </row>
    <row r="120" spans="1:56" ht="15.75" customHeight="1">
      <c r="A120" s="86">
        <f t="shared" ca="1" si="0"/>
        <v>104204</v>
      </c>
      <c r="B120" s="73">
        <v>500</v>
      </c>
      <c r="C120" s="73" t="e">
        <f ca="1">_xludf.TEXTJOIN(" ",TRUE,VLOOKUP((VLOOKUP(RANDBETWEEN(1, (SUM(S60:S165))), R:R, 1, TRUE)),R:T,3,TRUE),K120)</f>
        <v>#NAME?</v>
      </c>
      <c r="D120" s="73">
        <f ca="1">RANDBETWEEN(1,6)*100</f>
        <v>600</v>
      </c>
      <c r="E120" s="73" t="s">
        <v>927</v>
      </c>
      <c r="F120" s="73" t="s">
        <v>815</v>
      </c>
      <c r="G120" s="73" t="s">
        <v>928</v>
      </c>
      <c r="H120" s="73" t="s">
        <v>812</v>
      </c>
      <c r="I120" s="73">
        <f t="shared" ca="1" si="4"/>
        <v>600</v>
      </c>
      <c r="J120" s="92" t="s">
        <v>1139</v>
      </c>
      <c r="K120" s="92" t="s">
        <v>1140</v>
      </c>
      <c r="L120" s="93"/>
      <c r="M120" s="93"/>
      <c r="N120" s="93"/>
      <c r="O120" s="93"/>
      <c r="P120" s="93"/>
      <c r="Q120" s="94"/>
      <c r="R120" s="94"/>
      <c r="S120" s="94"/>
      <c r="T120" s="94"/>
      <c r="U120" s="94"/>
      <c r="V120" s="94"/>
      <c r="W120" s="94"/>
      <c r="X120" s="94"/>
      <c r="Y120" s="94"/>
      <c r="Z120" s="94"/>
      <c r="AA120" s="94"/>
      <c r="AB120" s="94"/>
      <c r="AC120" s="94"/>
      <c r="AD120" s="94"/>
      <c r="AE120" s="94"/>
      <c r="AF120" s="94"/>
      <c r="AG120" s="94"/>
      <c r="AH120" s="94"/>
      <c r="AI120" s="94"/>
      <c r="AJ120" s="94"/>
      <c r="AK120" s="94"/>
      <c r="AL120" s="94"/>
      <c r="AM120" s="94"/>
      <c r="AN120" s="94"/>
      <c r="AO120" s="94"/>
      <c r="AP120" s="94"/>
      <c r="AQ120" s="94"/>
      <c r="AR120" s="94"/>
      <c r="AS120" s="94"/>
      <c r="AT120" s="94"/>
      <c r="AU120" s="94"/>
      <c r="AV120" s="94"/>
      <c r="AW120" s="94"/>
      <c r="AX120" s="94"/>
      <c r="AY120" s="94"/>
      <c r="AZ120" s="94"/>
      <c r="BA120" s="94"/>
      <c r="BB120" s="94"/>
      <c r="BC120" s="94"/>
      <c r="BD120" s="94"/>
    </row>
    <row r="121" spans="1:56" ht="15.75" customHeight="1">
      <c r="A121" s="86">
        <f t="shared" ca="1" si="0"/>
        <v>104704</v>
      </c>
      <c r="B121" s="73">
        <v>1000</v>
      </c>
      <c r="C121" s="73" t="e">
        <f t="shared" ref="C121:C125" ca="1" si="26">_xludf.TEXTJOIN(" ",TRUE,K121,VLOOKUP((VLOOKUP(RANDBETWEEN(1, (SUM(S61:S166))), R:R, 1, TRUE)),R:T,3,TRUE))</f>
        <v>#NAME?</v>
      </c>
      <c r="D121" s="73">
        <f t="shared" ref="D121:D127" ca="1" si="27">RANDBETWEEN(1,6)+1*10</f>
        <v>11</v>
      </c>
      <c r="E121" s="73" t="s">
        <v>927</v>
      </c>
      <c r="F121" s="73" t="s">
        <v>815</v>
      </c>
      <c r="G121" s="73" t="s">
        <v>816</v>
      </c>
      <c r="H121" s="73" t="s">
        <v>812</v>
      </c>
      <c r="I121" s="73">
        <f t="shared" ca="1" si="4"/>
        <v>11</v>
      </c>
      <c r="J121" s="92" t="s">
        <v>1141</v>
      </c>
      <c r="K121" s="92" t="s">
        <v>1142</v>
      </c>
      <c r="L121" s="93"/>
      <c r="M121" s="93"/>
      <c r="N121" s="93"/>
      <c r="O121" s="93"/>
      <c r="P121" s="93"/>
      <c r="Q121" s="94"/>
      <c r="R121" s="94"/>
      <c r="S121" s="94"/>
      <c r="T121" s="94"/>
      <c r="U121" s="94"/>
      <c r="V121" s="94"/>
      <c r="W121" s="94"/>
      <c r="X121" s="94"/>
      <c r="Y121" s="94"/>
      <c r="Z121" s="94"/>
      <c r="AA121" s="94"/>
      <c r="AB121" s="94"/>
      <c r="AC121" s="94"/>
      <c r="AD121" s="94"/>
      <c r="AE121" s="94"/>
      <c r="AF121" s="94"/>
      <c r="AG121" s="94"/>
      <c r="AH121" s="94"/>
      <c r="AI121" s="94"/>
      <c r="AJ121" s="94"/>
      <c r="AK121" s="94"/>
      <c r="AL121" s="94"/>
      <c r="AM121" s="94"/>
      <c r="AN121" s="94"/>
      <c r="AO121" s="94"/>
      <c r="AP121" s="94"/>
      <c r="AQ121" s="94"/>
      <c r="AR121" s="94"/>
      <c r="AS121" s="94"/>
      <c r="AT121" s="94"/>
      <c r="AU121" s="94"/>
      <c r="AV121" s="94"/>
      <c r="AW121" s="94"/>
      <c r="AX121" s="94"/>
      <c r="AY121" s="94"/>
      <c r="AZ121" s="94"/>
      <c r="BA121" s="94"/>
      <c r="BB121" s="94"/>
      <c r="BC121" s="94"/>
      <c r="BD121" s="94"/>
    </row>
    <row r="122" spans="1:56" ht="15.75" customHeight="1">
      <c r="A122" s="86">
        <f t="shared" ca="1" si="0"/>
        <v>105704</v>
      </c>
      <c r="B122" s="73">
        <v>1000</v>
      </c>
      <c r="C122" s="73" t="e">
        <f t="shared" ca="1" si="26"/>
        <v>#NAME?</v>
      </c>
      <c r="D122" s="73">
        <f t="shared" ca="1" si="27"/>
        <v>12</v>
      </c>
      <c r="E122" s="73" t="s">
        <v>927</v>
      </c>
      <c r="F122" s="73" t="s">
        <v>815</v>
      </c>
      <c r="G122" s="73" t="s">
        <v>816</v>
      </c>
      <c r="H122" s="73" t="s">
        <v>812</v>
      </c>
      <c r="I122" s="73">
        <f t="shared" ca="1" si="4"/>
        <v>12</v>
      </c>
      <c r="J122" s="92" t="s">
        <v>1143</v>
      </c>
      <c r="K122" s="92" t="s">
        <v>1144</v>
      </c>
      <c r="L122" s="93"/>
      <c r="M122" s="93"/>
      <c r="N122" s="93"/>
      <c r="O122" s="93"/>
      <c r="P122" s="93"/>
      <c r="Q122" s="94"/>
      <c r="R122" s="94"/>
      <c r="S122" s="94"/>
      <c r="T122" s="94"/>
      <c r="U122" s="94"/>
      <c r="V122" s="94"/>
      <c r="W122" s="94"/>
      <c r="X122" s="94"/>
      <c r="Y122" s="94"/>
      <c r="Z122" s="94"/>
      <c r="AA122" s="94"/>
      <c r="AB122" s="94"/>
      <c r="AC122" s="94"/>
      <c r="AD122" s="94"/>
      <c r="AE122" s="94"/>
      <c r="AF122" s="94"/>
      <c r="AG122" s="94"/>
      <c r="AH122" s="94"/>
      <c r="AI122" s="94"/>
      <c r="AJ122" s="94"/>
      <c r="AK122" s="94"/>
      <c r="AL122" s="94"/>
      <c r="AM122" s="94"/>
      <c r="AN122" s="94"/>
      <c r="AO122" s="94"/>
      <c r="AP122" s="94"/>
      <c r="AQ122" s="94"/>
      <c r="AR122" s="94"/>
      <c r="AS122" s="94"/>
      <c r="AT122" s="94"/>
      <c r="AU122" s="94"/>
      <c r="AV122" s="94"/>
      <c r="AW122" s="94"/>
      <c r="AX122" s="94"/>
      <c r="AY122" s="94"/>
      <c r="AZ122" s="94"/>
      <c r="BA122" s="94"/>
      <c r="BB122" s="94"/>
      <c r="BC122" s="94"/>
      <c r="BD122" s="94"/>
    </row>
    <row r="123" spans="1:56" ht="15.75" customHeight="1">
      <c r="A123" s="86">
        <f t="shared" ca="1" si="0"/>
        <v>106704</v>
      </c>
      <c r="B123" s="73">
        <v>1000</v>
      </c>
      <c r="C123" s="73" t="e">
        <f t="shared" ca="1" si="26"/>
        <v>#NAME?</v>
      </c>
      <c r="D123" s="73">
        <f t="shared" ca="1" si="27"/>
        <v>13</v>
      </c>
      <c r="E123" s="73" t="s">
        <v>927</v>
      </c>
      <c r="F123" s="73" t="s">
        <v>815</v>
      </c>
      <c r="G123" s="73" t="s">
        <v>816</v>
      </c>
      <c r="H123" s="73" t="s">
        <v>812</v>
      </c>
      <c r="I123" s="73">
        <f t="shared" ca="1" si="4"/>
        <v>13</v>
      </c>
      <c r="J123" s="92" t="s">
        <v>1145</v>
      </c>
      <c r="K123" s="92" t="s">
        <v>1146</v>
      </c>
      <c r="L123" s="93"/>
      <c r="M123" s="93"/>
      <c r="N123" s="93"/>
      <c r="O123" s="93"/>
      <c r="P123" s="93"/>
      <c r="Q123" s="94"/>
      <c r="R123" s="94"/>
      <c r="S123" s="94"/>
      <c r="T123" s="94"/>
      <c r="U123" s="94"/>
      <c r="V123" s="94"/>
      <c r="W123" s="94"/>
      <c r="X123" s="94"/>
      <c r="Y123" s="94"/>
      <c r="Z123" s="94"/>
      <c r="AA123" s="94"/>
      <c r="AB123" s="94"/>
      <c r="AC123" s="94"/>
      <c r="AD123" s="94"/>
      <c r="AE123" s="94"/>
      <c r="AF123" s="94"/>
      <c r="AG123" s="94"/>
      <c r="AH123" s="94"/>
      <c r="AI123" s="94"/>
      <c r="AJ123" s="94"/>
      <c r="AK123" s="94"/>
      <c r="AL123" s="94"/>
      <c r="AM123" s="94"/>
      <c r="AN123" s="94"/>
      <c r="AO123" s="94"/>
      <c r="AP123" s="94"/>
      <c r="AQ123" s="94"/>
      <c r="AR123" s="94"/>
      <c r="AS123" s="94"/>
      <c r="AT123" s="94"/>
      <c r="AU123" s="94"/>
      <c r="AV123" s="94"/>
      <c r="AW123" s="94"/>
      <c r="AX123" s="94"/>
      <c r="AY123" s="94"/>
      <c r="AZ123" s="94"/>
      <c r="BA123" s="94"/>
      <c r="BB123" s="94"/>
      <c r="BC123" s="94"/>
      <c r="BD123" s="94"/>
    </row>
    <row r="124" spans="1:56" ht="15.75" customHeight="1">
      <c r="A124" s="86">
        <f t="shared" ca="1" si="0"/>
        <v>107704</v>
      </c>
      <c r="B124" s="73">
        <v>1000</v>
      </c>
      <c r="C124" s="73" t="e">
        <f t="shared" ca="1" si="26"/>
        <v>#NAME?</v>
      </c>
      <c r="D124" s="73">
        <f t="shared" ca="1" si="27"/>
        <v>14</v>
      </c>
      <c r="E124" s="73" t="s">
        <v>927</v>
      </c>
      <c r="F124" s="73" t="s">
        <v>815</v>
      </c>
      <c r="G124" s="73" t="s">
        <v>816</v>
      </c>
      <c r="H124" s="73" t="s">
        <v>812</v>
      </c>
      <c r="I124" s="73">
        <f t="shared" ca="1" si="4"/>
        <v>14</v>
      </c>
      <c r="J124" s="92" t="s">
        <v>1147</v>
      </c>
      <c r="K124" s="92" t="s">
        <v>1148</v>
      </c>
      <c r="L124" s="93"/>
      <c r="M124" s="93"/>
      <c r="N124" s="93"/>
      <c r="O124" s="93"/>
      <c r="P124" s="93"/>
      <c r="Q124" s="94"/>
      <c r="R124" s="94"/>
      <c r="S124" s="94"/>
      <c r="T124" s="94"/>
      <c r="U124" s="94"/>
      <c r="V124" s="94"/>
      <c r="W124" s="94"/>
      <c r="X124" s="94"/>
      <c r="Y124" s="94"/>
      <c r="Z124" s="94"/>
      <c r="AA124" s="94"/>
      <c r="AB124" s="94"/>
      <c r="AC124" s="94"/>
      <c r="AD124" s="94"/>
      <c r="AE124" s="94"/>
      <c r="AF124" s="94"/>
      <c r="AG124" s="94"/>
      <c r="AH124" s="94"/>
      <c r="AI124" s="94"/>
      <c r="AJ124" s="94"/>
      <c r="AK124" s="94"/>
      <c r="AL124" s="94"/>
      <c r="AM124" s="94"/>
      <c r="AN124" s="94"/>
      <c r="AO124" s="94"/>
      <c r="AP124" s="94"/>
      <c r="AQ124" s="94"/>
      <c r="AR124" s="94"/>
      <c r="AS124" s="94"/>
      <c r="AT124" s="94"/>
      <c r="AU124" s="94"/>
      <c r="AV124" s="94"/>
      <c r="AW124" s="94"/>
      <c r="AX124" s="94"/>
      <c r="AY124" s="94"/>
      <c r="AZ124" s="94"/>
      <c r="BA124" s="94"/>
      <c r="BB124" s="94"/>
      <c r="BC124" s="94"/>
      <c r="BD124" s="94"/>
    </row>
    <row r="125" spans="1:56" ht="15.75" customHeight="1">
      <c r="A125" s="86">
        <f t="shared" ca="1" si="0"/>
        <v>108704</v>
      </c>
      <c r="B125" s="73">
        <v>1000</v>
      </c>
      <c r="C125" s="73" t="e">
        <f t="shared" ca="1" si="26"/>
        <v>#NAME?</v>
      </c>
      <c r="D125" s="73">
        <f t="shared" ca="1" si="27"/>
        <v>15</v>
      </c>
      <c r="E125" s="73" t="s">
        <v>927</v>
      </c>
      <c r="F125" s="73" t="s">
        <v>815</v>
      </c>
      <c r="G125" s="73" t="s">
        <v>816</v>
      </c>
      <c r="H125" s="73" t="s">
        <v>812</v>
      </c>
      <c r="I125" s="73">
        <f t="shared" ca="1" si="4"/>
        <v>15</v>
      </c>
      <c r="J125" s="92" t="s">
        <v>1149</v>
      </c>
      <c r="K125" s="92" t="s">
        <v>1150</v>
      </c>
      <c r="L125" s="93"/>
      <c r="M125" s="93"/>
      <c r="N125" s="93"/>
      <c r="O125" s="93"/>
      <c r="P125" s="93"/>
      <c r="Q125" s="94"/>
      <c r="R125" s="94"/>
      <c r="S125" s="94"/>
      <c r="T125" s="94"/>
      <c r="U125" s="94"/>
      <c r="V125" s="94"/>
      <c r="W125" s="94"/>
      <c r="X125" s="94"/>
      <c r="Y125" s="94"/>
      <c r="Z125" s="94"/>
      <c r="AA125" s="94"/>
      <c r="AB125" s="94"/>
      <c r="AC125" s="94"/>
      <c r="AD125" s="94"/>
      <c r="AE125" s="94"/>
      <c r="AF125" s="94"/>
      <c r="AG125" s="94"/>
      <c r="AH125" s="94"/>
      <c r="AI125" s="94"/>
      <c r="AJ125" s="94"/>
      <c r="AK125" s="94"/>
      <c r="AL125" s="94"/>
      <c r="AM125" s="94"/>
      <c r="AN125" s="94"/>
      <c r="AO125" s="94"/>
      <c r="AP125" s="94"/>
      <c r="AQ125" s="94"/>
      <c r="AR125" s="94"/>
      <c r="AS125" s="94"/>
      <c r="AT125" s="94"/>
      <c r="AU125" s="94"/>
      <c r="AV125" s="94"/>
      <c r="AW125" s="94"/>
      <c r="AX125" s="94"/>
      <c r="AY125" s="94"/>
      <c r="AZ125" s="94"/>
      <c r="BA125" s="94"/>
      <c r="BB125" s="94"/>
      <c r="BC125" s="94"/>
      <c r="BD125" s="94"/>
    </row>
    <row r="126" spans="1:56" ht="15.75" customHeight="1">
      <c r="A126" s="86">
        <f t="shared" ca="1" si="0"/>
        <v>109704</v>
      </c>
      <c r="B126" s="73">
        <v>1000</v>
      </c>
      <c r="C126" s="73" t="e">
        <f t="shared" ref="C126:C127" ca="1" si="28">_xludf.TEXTJOIN(" ",TRUE,K126,VLOOKUP((VLOOKUP(RANDBETWEEN(1, (SUM(S64:S169))), R:R, 1, TRUE)),R:T,3,TRUE))</f>
        <v>#NAME?</v>
      </c>
      <c r="D126" s="73">
        <f t="shared" ca="1" si="27"/>
        <v>15</v>
      </c>
      <c r="E126" s="73" t="s">
        <v>927</v>
      </c>
      <c r="F126" s="73" t="s">
        <v>815</v>
      </c>
      <c r="G126" s="73" t="s">
        <v>816</v>
      </c>
      <c r="H126" s="73" t="s">
        <v>812</v>
      </c>
      <c r="I126" s="73">
        <f t="shared" ca="1" si="4"/>
        <v>15</v>
      </c>
      <c r="J126" s="92" t="s">
        <v>1151</v>
      </c>
      <c r="K126" s="92" t="s">
        <v>1152</v>
      </c>
      <c r="L126" s="93"/>
      <c r="M126" s="93"/>
      <c r="N126" s="93"/>
      <c r="O126" s="93"/>
      <c r="P126" s="93"/>
      <c r="Q126" s="94"/>
      <c r="R126" s="94"/>
      <c r="S126" s="94"/>
      <c r="T126" s="94"/>
      <c r="U126" s="94"/>
      <c r="V126" s="94"/>
      <c r="W126" s="94"/>
      <c r="X126" s="94"/>
      <c r="Y126" s="94"/>
      <c r="Z126" s="94"/>
      <c r="AA126" s="94"/>
      <c r="AB126" s="94"/>
      <c r="AC126" s="94"/>
      <c r="AD126" s="94"/>
      <c r="AE126" s="94"/>
      <c r="AF126" s="94"/>
      <c r="AG126" s="94"/>
      <c r="AH126" s="94"/>
      <c r="AI126" s="94"/>
      <c r="AJ126" s="94"/>
      <c r="AK126" s="94"/>
      <c r="AL126" s="94"/>
      <c r="AM126" s="94"/>
      <c r="AN126" s="94"/>
      <c r="AO126" s="94"/>
      <c r="AP126" s="94"/>
      <c r="AQ126" s="94"/>
      <c r="AR126" s="94"/>
      <c r="AS126" s="94"/>
      <c r="AT126" s="94"/>
      <c r="AU126" s="94"/>
      <c r="AV126" s="94"/>
      <c r="AW126" s="94"/>
      <c r="AX126" s="94"/>
      <c r="AY126" s="94"/>
      <c r="AZ126" s="94"/>
      <c r="BA126" s="94"/>
      <c r="BB126" s="94"/>
      <c r="BC126" s="94"/>
      <c r="BD126" s="94"/>
    </row>
    <row r="127" spans="1:56" ht="15.75" customHeight="1">
      <c r="A127" s="86">
        <f t="shared" ca="1" si="0"/>
        <v>110704</v>
      </c>
      <c r="B127" s="73">
        <v>1000</v>
      </c>
      <c r="C127" s="73" t="e">
        <f t="shared" ca="1" si="28"/>
        <v>#NAME?</v>
      </c>
      <c r="D127" s="73">
        <f t="shared" ca="1" si="27"/>
        <v>13</v>
      </c>
      <c r="E127" s="73" t="s">
        <v>927</v>
      </c>
      <c r="F127" s="73" t="s">
        <v>815</v>
      </c>
      <c r="G127" s="73" t="s">
        <v>816</v>
      </c>
      <c r="H127" s="73" t="s">
        <v>812</v>
      </c>
      <c r="I127" s="73">
        <f t="shared" ca="1" si="4"/>
        <v>13</v>
      </c>
      <c r="J127" s="92" t="s">
        <v>1153</v>
      </c>
      <c r="K127" s="92" t="s">
        <v>1154</v>
      </c>
      <c r="L127" s="93"/>
      <c r="M127" s="93"/>
      <c r="N127" s="93"/>
      <c r="O127" s="93"/>
      <c r="P127" s="93"/>
      <c r="Q127" s="94"/>
      <c r="R127" s="94"/>
      <c r="S127" s="94"/>
      <c r="T127" s="94"/>
      <c r="U127" s="94"/>
      <c r="V127" s="94"/>
      <c r="W127" s="94"/>
      <c r="X127" s="94"/>
      <c r="Y127" s="94"/>
      <c r="Z127" s="94"/>
      <c r="AA127" s="94"/>
      <c r="AB127" s="94"/>
      <c r="AC127" s="94"/>
      <c r="AD127" s="94"/>
      <c r="AE127" s="94"/>
      <c r="AF127" s="94"/>
      <c r="AG127" s="94"/>
      <c r="AH127" s="94"/>
      <c r="AI127" s="94"/>
      <c r="AJ127" s="94"/>
      <c r="AK127" s="94"/>
      <c r="AL127" s="94"/>
      <c r="AM127" s="94"/>
      <c r="AN127" s="94"/>
      <c r="AO127" s="94"/>
      <c r="AP127" s="94"/>
      <c r="AQ127" s="94"/>
      <c r="AR127" s="94"/>
      <c r="AS127" s="94"/>
      <c r="AT127" s="94"/>
      <c r="AU127" s="94"/>
      <c r="AV127" s="94"/>
      <c r="AW127" s="94"/>
      <c r="AX127" s="94"/>
      <c r="AY127" s="94"/>
      <c r="AZ127" s="94"/>
      <c r="BA127" s="94"/>
      <c r="BB127" s="94"/>
      <c r="BC127" s="94"/>
      <c r="BD127" s="94"/>
    </row>
    <row r="128" spans="1:56" ht="15.75" customHeight="1">
      <c r="A128" s="86">
        <f t="shared" ca="1" si="0"/>
        <v>111704</v>
      </c>
      <c r="B128" s="86">
        <v>250</v>
      </c>
      <c r="C128" s="86" t="s">
        <v>1155</v>
      </c>
      <c r="D128" s="86" t="s">
        <v>812</v>
      </c>
      <c r="E128" s="86" t="s">
        <v>1156</v>
      </c>
      <c r="F128" s="86" t="s">
        <v>819</v>
      </c>
      <c r="G128" s="86" t="s">
        <v>977</v>
      </c>
      <c r="H128" s="86" t="s">
        <v>1157</v>
      </c>
      <c r="I128" s="86" t="s">
        <v>812</v>
      </c>
      <c r="J128" s="95"/>
      <c r="K128" s="95"/>
      <c r="L128" s="87"/>
      <c r="M128" s="87"/>
      <c r="N128" s="87"/>
      <c r="O128" s="87"/>
      <c r="P128" s="87"/>
      <c r="Q128" s="88"/>
      <c r="R128" s="88"/>
      <c r="S128" s="88"/>
      <c r="T128" s="88"/>
      <c r="U128" s="88"/>
      <c r="V128" s="88"/>
      <c r="W128" s="88"/>
      <c r="X128" s="88"/>
      <c r="Y128" s="88"/>
      <c r="Z128" s="88"/>
      <c r="AA128" s="88"/>
      <c r="AB128" s="88"/>
      <c r="AC128" s="88"/>
      <c r="AD128" s="88"/>
      <c r="AE128" s="88"/>
      <c r="AF128" s="88"/>
      <c r="AG128" s="88"/>
      <c r="AH128" s="88"/>
      <c r="AI128" s="88"/>
      <c r="AJ128" s="88"/>
      <c r="AK128" s="88"/>
      <c r="AL128" s="88"/>
      <c r="AM128" s="88"/>
      <c r="AN128" s="88"/>
      <c r="AO128" s="88"/>
      <c r="AP128" s="88"/>
      <c r="AQ128" s="88"/>
      <c r="AR128" s="88"/>
      <c r="AS128" s="88"/>
      <c r="AT128" s="88"/>
      <c r="AU128" s="88"/>
      <c r="AV128" s="88"/>
      <c r="AW128" s="88"/>
      <c r="AX128" s="88"/>
      <c r="AY128" s="88"/>
      <c r="AZ128" s="88"/>
      <c r="BA128" s="88"/>
      <c r="BB128" s="88"/>
      <c r="BC128" s="88"/>
      <c r="BD128" s="88"/>
    </row>
    <row r="129" spans="1:56" ht="15.75" customHeight="1">
      <c r="A129" s="86">
        <f t="shared" ca="1" si="0"/>
        <v>111954</v>
      </c>
      <c r="B129" s="86">
        <v>25</v>
      </c>
      <c r="C129" s="86" t="s">
        <v>1158</v>
      </c>
      <c r="D129" s="86">
        <f t="shared" ref="D129:D130" ca="1" si="29">(RANDBETWEEN(1,4)+1)*10000</f>
        <v>20000</v>
      </c>
      <c r="E129" s="86" t="s">
        <v>1156</v>
      </c>
      <c r="F129" s="86" t="s">
        <v>815</v>
      </c>
      <c r="G129" s="86" t="s">
        <v>977</v>
      </c>
      <c r="H129" s="86" t="s">
        <v>1157</v>
      </c>
      <c r="I129" s="86">
        <f t="shared" ref="I129:I139" ca="1" si="30">D129</f>
        <v>20000</v>
      </c>
      <c r="J129" s="95"/>
      <c r="K129" s="95"/>
      <c r="L129" s="87"/>
      <c r="M129" s="87"/>
      <c r="N129" s="87"/>
      <c r="O129" s="87"/>
      <c r="P129" s="87"/>
      <c r="Q129" s="88"/>
      <c r="R129" s="88"/>
      <c r="S129" s="88"/>
      <c r="T129" s="88"/>
      <c r="U129" s="88"/>
      <c r="V129" s="88"/>
      <c r="W129" s="88"/>
      <c r="X129" s="88"/>
      <c r="Y129" s="88"/>
      <c r="Z129" s="88"/>
      <c r="AA129" s="88"/>
      <c r="AB129" s="88"/>
      <c r="AC129" s="88"/>
      <c r="AD129" s="88"/>
      <c r="AE129" s="88"/>
      <c r="AF129" s="88"/>
      <c r="AG129" s="88"/>
      <c r="AH129" s="88"/>
      <c r="AI129" s="88"/>
      <c r="AJ129" s="88"/>
      <c r="AK129" s="88"/>
      <c r="AL129" s="88"/>
      <c r="AM129" s="88"/>
      <c r="AN129" s="88"/>
      <c r="AO129" s="88"/>
      <c r="AP129" s="88"/>
      <c r="AQ129" s="88"/>
      <c r="AR129" s="88"/>
      <c r="AS129" s="88"/>
      <c r="AT129" s="88"/>
      <c r="AU129" s="88"/>
      <c r="AV129" s="88"/>
      <c r="AW129" s="88"/>
      <c r="AX129" s="88"/>
      <c r="AY129" s="88"/>
      <c r="AZ129" s="88"/>
      <c r="BA129" s="88"/>
      <c r="BB129" s="88"/>
      <c r="BC129" s="88"/>
      <c r="BD129" s="88"/>
    </row>
    <row r="130" spans="1:56" ht="15.75" customHeight="1">
      <c r="A130" s="86">
        <f t="shared" ca="1" si="0"/>
        <v>111979</v>
      </c>
      <c r="B130" s="86">
        <v>25</v>
      </c>
      <c r="C130" s="86" t="s">
        <v>1155</v>
      </c>
      <c r="D130" s="86">
        <f t="shared" ca="1" si="29"/>
        <v>20000</v>
      </c>
      <c r="E130" s="86" t="s">
        <v>1156</v>
      </c>
      <c r="F130" s="86" t="s">
        <v>819</v>
      </c>
      <c r="G130" s="86" t="s">
        <v>977</v>
      </c>
      <c r="H130" s="86" t="s">
        <v>1157</v>
      </c>
      <c r="I130" s="86">
        <f t="shared" ca="1" si="30"/>
        <v>20000</v>
      </c>
      <c r="J130" s="95"/>
      <c r="K130" s="95"/>
      <c r="L130" s="87"/>
      <c r="M130" s="87"/>
      <c r="N130" s="87"/>
      <c r="O130" s="87"/>
      <c r="P130" s="87"/>
      <c r="Q130" s="88"/>
      <c r="R130" s="88"/>
      <c r="S130" s="88"/>
      <c r="T130" s="88"/>
      <c r="U130" s="88"/>
      <c r="V130" s="88"/>
      <c r="W130" s="88"/>
      <c r="X130" s="88"/>
      <c r="Y130" s="88"/>
      <c r="Z130" s="88"/>
      <c r="AA130" s="88"/>
      <c r="AB130" s="88"/>
      <c r="AC130" s="88"/>
      <c r="AD130" s="88"/>
      <c r="AE130" s="88"/>
      <c r="AF130" s="88"/>
      <c r="AG130" s="88"/>
      <c r="AH130" s="88"/>
      <c r="AI130" s="88"/>
      <c r="AJ130" s="88"/>
      <c r="AK130" s="88"/>
      <c r="AL130" s="88"/>
      <c r="AM130" s="88"/>
      <c r="AN130" s="88"/>
      <c r="AO130" s="88"/>
      <c r="AP130" s="88"/>
      <c r="AQ130" s="88"/>
      <c r="AR130" s="88"/>
      <c r="AS130" s="88"/>
      <c r="AT130" s="88"/>
      <c r="AU130" s="88"/>
      <c r="AV130" s="88"/>
      <c r="AW130" s="88"/>
      <c r="AX130" s="88"/>
      <c r="AY130" s="88"/>
      <c r="AZ130" s="88"/>
      <c r="BA130" s="88"/>
      <c r="BB130" s="88"/>
      <c r="BC130" s="88"/>
      <c r="BD130" s="88"/>
    </row>
    <row r="131" spans="1:56" ht="15.75" customHeight="1">
      <c r="A131" s="86">
        <f t="shared" ca="1" si="0"/>
        <v>112004</v>
      </c>
      <c r="B131" s="86">
        <v>100</v>
      </c>
      <c r="C131" s="86" t="s">
        <v>1159</v>
      </c>
      <c r="D131" s="86">
        <f t="shared" ref="D131:D135" ca="1" si="31">RANDBETWEEN(2,20)*1000</f>
        <v>6000</v>
      </c>
      <c r="E131" s="86" t="s">
        <v>1156</v>
      </c>
      <c r="F131" s="86" t="s">
        <v>815</v>
      </c>
      <c r="G131" s="86" t="s">
        <v>968</v>
      </c>
      <c r="H131" s="86" t="s">
        <v>1157</v>
      </c>
      <c r="I131" s="86">
        <f t="shared" ca="1" si="30"/>
        <v>6000</v>
      </c>
      <c r="J131" s="95"/>
      <c r="K131" s="95"/>
      <c r="L131" s="87"/>
      <c r="M131" s="87"/>
      <c r="N131" s="87"/>
      <c r="O131" s="87"/>
      <c r="P131" s="87"/>
      <c r="Q131" s="88"/>
      <c r="R131" s="88"/>
      <c r="S131" s="88"/>
      <c r="T131" s="88"/>
      <c r="U131" s="88"/>
      <c r="V131" s="88"/>
      <c r="W131" s="88"/>
      <c r="X131" s="88"/>
      <c r="Y131" s="88"/>
      <c r="Z131" s="88"/>
      <c r="AA131" s="88"/>
      <c r="AB131" s="88"/>
      <c r="AC131" s="88"/>
      <c r="AD131" s="88"/>
      <c r="AE131" s="88"/>
      <c r="AF131" s="88"/>
      <c r="AG131" s="88"/>
      <c r="AH131" s="88"/>
      <c r="AI131" s="88"/>
      <c r="AJ131" s="88"/>
      <c r="AK131" s="88"/>
      <c r="AL131" s="88"/>
      <c r="AM131" s="88"/>
      <c r="AN131" s="88"/>
      <c r="AO131" s="88"/>
      <c r="AP131" s="88"/>
      <c r="AQ131" s="88"/>
      <c r="AR131" s="88"/>
      <c r="AS131" s="88"/>
      <c r="AT131" s="88"/>
      <c r="AU131" s="88"/>
      <c r="AV131" s="88"/>
      <c r="AW131" s="88"/>
      <c r="AX131" s="88"/>
      <c r="AY131" s="88"/>
      <c r="AZ131" s="88"/>
      <c r="BA131" s="88"/>
      <c r="BB131" s="88"/>
      <c r="BC131" s="88"/>
      <c r="BD131" s="88"/>
    </row>
    <row r="132" spans="1:56" ht="15.75" customHeight="1">
      <c r="A132" s="86">
        <f t="shared" ca="1" si="0"/>
        <v>112104</v>
      </c>
      <c r="B132" s="86">
        <v>100</v>
      </c>
      <c r="C132" s="86" t="s">
        <v>1160</v>
      </c>
      <c r="D132" s="86">
        <f t="shared" ca="1" si="31"/>
        <v>16000</v>
      </c>
      <c r="E132" s="86" t="s">
        <v>1156</v>
      </c>
      <c r="F132" s="86" t="s">
        <v>815</v>
      </c>
      <c r="G132" s="86" t="s">
        <v>968</v>
      </c>
      <c r="H132" s="86" t="s">
        <v>1157</v>
      </c>
      <c r="I132" s="86">
        <f t="shared" ca="1" si="30"/>
        <v>16000</v>
      </c>
      <c r="J132" s="95"/>
      <c r="K132" s="95"/>
      <c r="L132" s="87"/>
      <c r="M132" s="87"/>
      <c r="N132" s="87"/>
      <c r="O132" s="87"/>
      <c r="P132" s="87"/>
      <c r="Q132" s="88"/>
      <c r="R132" s="88"/>
      <c r="S132" s="88"/>
      <c r="T132" s="88"/>
      <c r="U132" s="88"/>
      <c r="V132" s="88"/>
      <c r="W132" s="88"/>
      <c r="X132" s="88"/>
      <c r="Y132" s="88"/>
      <c r="Z132" s="88"/>
      <c r="AA132" s="88"/>
      <c r="AB132" s="88"/>
      <c r="AC132" s="88"/>
      <c r="AD132" s="88"/>
      <c r="AE132" s="88"/>
      <c r="AF132" s="88"/>
      <c r="AG132" s="88"/>
      <c r="AH132" s="88"/>
      <c r="AI132" s="88"/>
      <c r="AJ132" s="88"/>
      <c r="AK132" s="88"/>
      <c r="AL132" s="88"/>
      <c r="AM132" s="88"/>
      <c r="AN132" s="88"/>
      <c r="AO132" s="88"/>
      <c r="AP132" s="88"/>
      <c r="AQ132" s="88"/>
      <c r="AR132" s="88"/>
      <c r="AS132" s="88"/>
      <c r="AT132" s="88"/>
      <c r="AU132" s="88"/>
      <c r="AV132" s="88"/>
      <c r="AW132" s="88"/>
      <c r="AX132" s="88"/>
      <c r="AY132" s="88"/>
      <c r="AZ132" s="88"/>
      <c r="BA132" s="88"/>
      <c r="BB132" s="88"/>
      <c r="BC132" s="88"/>
      <c r="BD132" s="88"/>
    </row>
    <row r="133" spans="1:56" ht="15.75" customHeight="1">
      <c r="A133" s="86">
        <f t="shared" ca="1" si="0"/>
        <v>112204</v>
      </c>
      <c r="B133" s="86">
        <v>100</v>
      </c>
      <c r="C133" s="86" t="s">
        <v>1161</v>
      </c>
      <c r="D133" s="86">
        <f t="shared" ca="1" si="31"/>
        <v>4000</v>
      </c>
      <c r="E133" s="86" t="s">
        <v>1156</v>
      </c>
      <c r="F133" s="86" t="s">
        <v>815</v>
      </c>
      <c r="G133" s="86" t="s">
        <v>968</v>
      </c>
      <c r="H133" s="86" t="s">
        <v>1157</v>
      </c>
      <c r="I133" s="86">
        <f t="shared" ca="1" si="30"/>
        <v>4000</v>
      </c>
      <c r="J133" s="95"/>
      <c r="K133" s="95"/>
      <c r="L133" s="87"/>
      <c r="M133" s="87"/>
      <c r="N133" s="87"/>
      <c r="O133" s="87"/>
      <c r="P133" s="87"/>
      <c r="Q133" s="88"/>
      <c r="R133" s="88"/>
      <c r="S133" s="88"/>
      <c r="T133" s="88"/>
      <c r="U133" s="88"/>
      <c r="V133" s="88"/>
      <c r="W133" s="88"/>
      <c r="X133" s="88"/>
      <c r="Y133" s="88"/>
      <c r="Z133" s="88"/>
      <c r="AA133" s="88"/>
      <c r="AB133" s="88"/>
      <c r="AC133" s="88"/>
      <c r="AD133" s="88"/>
      <c r="AE133" s="88"/>
      <c r="AF133" s="88"/>
      <c r="AG133" s="88"/>
      <c r="AH133" s="88"/>
      <c r="AI133" s="88"/>
      <c r="AJ133" s="88"/>
      <c r="AK133" s="88"/>
      <c r="AL133" s="88"/>
      <c r="AM133" s="88"/>
      <c r="AN133" s="88"/>
      <c r="AO133" s="88"/>
      <c r="AP133" s="88"/>
      <c r="AQ133" s="88"/>
      <c r="AR133" s="88"/>
      <c r="AS133" s="88"/>
      <c r="AT133" s="88"/>
      <c r="AU133" s="88"/>
      <c r="AV133" s="88"/>
      <c r="AW133" s="88"/>
      <c r="AX133" s="88"/>
      <c r="AY133" s="88"/>
      <c r="AZ133" s="88"/>
      <c r="BA133" s="88"/>
      <c r="BB133" s="88"/>
      <c r="BC133" s="88"/>
      <c r="BD133" s="88"/>
    </row>
    <row r="134" spans="1:56" ht="15.75" customHeight="1">
      <c r="A134" s="86">
        <f t="shared" ca="1" si="0"/>
        <v>112304</v>
      </c>
      <c r="B134" s="86">
        <v>100</v>
      </c>
      <c r="C134" s="86" t="s">
        <v>1162</v>
      </c>
      <c r="D134" s="86">
        <f t="shared" ca="1" si="31"/>
        <v>9000</v>
      </c>
      <c r="E134" s="86" t="s">
        <v>1156</v>
      </c>
      <c r="F134" s="86" t="s">
        <v>815</v>
      </c>
      <c r="G134" s="86" t="s">
        <v>968</v>
      </c>
      <c r="H134" s="86" t="s">
        <v>1157</v>
      </c>
      <c r="I134" s="86">
        <f t="shared" ca="1" si="30"/>
        <v>9000</v>
      </c>
      <c r="J134" s="95"/>
      <c r="K134" s="95"/>
      <c r="L134" s="87"/>
      <c r="M134" s="87"/>
      <c r="N134" s="87"/>
      <c r="O134" s="87"/>
      <c r="P134" s="87"/>
      <c r="Q134" s="88"/>
      <c r="R134" s="88"/>
      <c r="S134" s="88"/>
      <c r="T134" s="88"/>
      <c r="U134" s="88"/>
      <c r="V134" s="88"/>
      <c r="W134" s="88"/>
      <c r="X134" s="88"/>
      <c r="Y134" s="88"/>
      <c r="Z134" s="88"/>
      <c r="AA134" s="88"/>
      <c r="AB134" s="88"/>
      <c r="AC134" s="88"/>
      <c r="AD134" s="88"/>
      <c r="AE134" s="88"/>
      <c r="AF134" s="88"/>
      <c r="AG134" s="88"/>
      <c r="AH134" s="88"/>
      <c r="AI134" s="88"/>
      <c r="AJ134" s="88"/>
      <c r="AK134" s="88"/>
      <c r="AL134" s="88"/>
      <c r="AM134" s="88"/>
      <c r="AN134" s="88"/>
      <c r="AO134" s="88"/>
      <c r="AP134" s="88"/>
      <c r="AQ134" s="88"/>
      <c r="AR134" s="88"/>
      <c r="AS134" s="88"/>
      <c r="AT134" s="88"/>
      <c r="AU134" s="88"/>
      <c r="AV134" s="88"/>
      <c r="AW134" s="88"/>
      <c r="AX134" s="88"/>
      <c r="AY134" s="88"/>
      <c r="AZ134" s="88"/>
      <c r="BA134" s="88"/>
      <c r="BB134" s="88"/>
      <c r="BC134" s="88"/>
      <c r="BD134" s="88"/>
    </row>
    <row r="135" spans="1:56" ht="15.75" customHeight="1">
      <c r="A135" s="86">
        <f t="shared" ca="1" si="0"/>
        <v>112404</v>
      </c>
      <c r="B135" s="86">
        <v>100</v>
      </c>
      <c r="C135" s="86" t="s">
        <v>1163</v>
      </c>
      <c r="D135" s="86">
        <f t="shared" ca="1" si="31"/>
        <v>2000</v>
      </c>
      <c r="E135" s="86" t="s">
        <v>1156</v>
      </c>
      <c r="F135" s="86" t="s">
        <v>815</v>
      </c>
      <c r="G135" s="86" t="s">
        <v>968</v>
      </c>
      <c r="H135" s="86" t="s">
        <v>1157</v>
      </c>
      <c r="I135" s="86">
        <f t="shared" ca="1" si="30"/>
        <v>2000</v>
      </c>
      <c r="J135" s="95"/>
      <c r="K135" s="95"/>
      <c r="L135" s="87"/>
      <c r="M135" s="87"/>
      <c r="N135" s="87"/>
      <c r="O135" s="87"/>
      <c r="P135" s="87"/>
      <c r="Q135" s="88"/>
      <c r="R135" s="88"/>
      <c r="S135" s="88"/>
      <c r="T135" s="88"/>
      <c r="U135" s="88"/>
      <c r="V135" s="88"/>
      <c r="W135" s="88"/>
      <c r="X135" s="88"/>
      <c r="Y135" s="88"/>
      <c r="Z135" s="88"/>
      <c r="AA135" s="88"/>
      <c r="AB135" s="88"/>
      <c r="AC135" s="88"/>
      <c r="AD135" s="88"/>
      <c r="AE135" s="88"/>
      <c r="AF135" s="88"/>
      <c r="AG135" s="88"/>
      <c r="AH135" s="88"/>
      <c r="AI135" s="88"/>
      <c r="AJ135" s="88"/>
      <c r="AK135" s="88"/>
      <c r="AL135" s="88"/>
      <c r="AM135" s="88"/>
      <c r="AN135" s="88"/>
      <c r="AO135" s="88"/>
      <c r="AP135" s="88"/>
      <c r="AQ135" s="88"/>
      <c r="AR135" s="88"/>
      <c r="AS135" s="88"/>
      <c r="AT135" s="88"/>
      <c r="AU135" s="88"/>
      <c r="AV135" s="88"/>
      <c r="AW135" s="88"/>
      <c r="AX135" s="88"/>
      <c r="AY135" s="88"/>
      <c r="AZ135" s="88"/>
      <c r="BA135" s="88"/>
      <c r="BB135" s="88"/>
      <c r="BC135" s="88"/>
      <c r="BD135" s="88"/>
    </row>
    <row r="136" spans="1:56" ht="15.75" customHeight="1">
      <c r="A136" s="86">
        <f t="shared" ca="1" si="0"/>
        <v>112504</v>
      </c>
      <c r="B136" s="86">
        <v>5</v>
      </c>
      <c r="C136" s="86" t="s">
        <v>1164</v>
      </c>
      <c r="D136" s="86">
        <f t="shared" ref="D136:D139" ca="1" si="32">RANDBETWEEN(2,12)*25000</f>
        <v>200000</v>
      </c>
      <c r="E136" s="86" t="s">
        <v>1156</v>
      </c>
      <c r="F136" s="86" t="s">
        <v>815</v>
      </c>
      <c r="G136" s="86" t="s">
        <v>1010</v>
      </c>
      <c r="H136" s="86" t="s">
        <v>1157</v>
      </c>
      <c r="I136" s="86">
        <f t="shared" ca="1" si="30"/>
        <v>200000</v>
      </c>
      <c r="J136" s="95"/>
      <c r="K136" s="95"/>
      <c r="L136" s="87"/>
      <c r="M136" s="87"/>
      <c r="N136" s="87"/>
      <c r="O136" s="87"/>
      <c r="P136" s="87"/>
      <c r="Q136" s="88"/>
      <c r="R136" s="88"/>
      <c r="S136" s="88"/>
      <c r="T136" s="88"/>
      <c r="U136" s="88"/>
      <c r="V136" s="88"/>
      <c r="W136" s="88"/>
      <c r="X136" s="88"/>
      <c r="Y136" s="88"/>
      <c r="Z136" s="88"/>
      <c r="AA136" s="88"/>
      <c r="AB136" s="88"/>
      <c r="AC136" s="88"/>
      <c r="AD136" s="88"/>
      <c r="AE136" s="88"/>
      <c r="AF136" s="88"/>
      <c r="AG136" s="88"/>
      <c r="AH136" s="88"/>
      <c r="AI136" s="88"/>
      <c r="AJ136" s="88"/>
      <c r="AK136" s="88"/>
      <c r="AL136" s="88"/>
      <c r="AM136" s="88"/>
      <c r="AN136" s="88"/>
      <c r="AO136" s="88"/>
      <c r="AP136" s="88"/>
      <c r="AQ136" s="88"/>
      <c r="AR136" s="88"/>
      <c r="AS136" s="88"/>
      <c r="AT136" s="88"/>
      <c r="AU136" s="88"/>
      <c r="AV136" s="88"/>
      <c r="AW136" s="88"/>
      <c r="AX136" s="88"/>
      <c r="AY136" s="88"/>
      <c r="AZ136" s="88"/>
      <c r="BA136" s="88"/>
      <c r="BB136" s="88"/>
      <c r="BC136" s="88"/>
      <c r="BD136" s="88"/>
    </row>
    <row r="137" spans="1:56" ht="15.75" customHeight="1">
      <c r="A137" s="86">
        <f t="shared" ca="1" si="0"/>
        <v>112509</v>
      </c>
      <c r="B137" s="86">
        <v>5</v>
      </c>
      <c r="C137" s="86" t="s">
        <v>1165</v>
      </c>
      <c r="D137" s="86">
        <f t="shared" ca="1" si="32"/>
        <v>50000</v>
      </c>
      <c r="E137" s="86" t="s">
        <v>1156</v>
      </c>
      <c r="F137" s="86" t="s">
        <v>815</v>
      </c>
      <c r="G137" s="86" t="s">
        <v>1010</v>
      </c>
      <c r="H137" s="86" t="s">
        <v>1157</v>
      </c>
      <c r="I137" s="86">
        <f t="shared" ca="1" si="30"/>
        <v>50000</v>
      </c>
      <c r="J137" s="95"/>
      <c r="K137" s="95"/>
      <c r="L137" s="87"/>
      <c r="M137" s="87"/>
      <c r="N137" s="87"/>
      <c r="O137" s="87"/>
      <c r="P137" s="87"/>
      <c r="Q137" s="88"/>
      <c r="R137" s="88"/>
      <c r="S137" s="88"/>
      <c r="T137" s="88"/>
      <c r="U137" s="88"/>
      <c r="V137" s="88"/>
      <c r="W137" s="88"/>
      <c r="X137" s="88"/>
      <c r="Y137" s="88"/>
      <c r="Z137" s="88"/>
      <c r="AA137" s="88"/>
      <c r="AB137" s="88"/>
      <c r="AC137" s="88"/>
      <c r="AD137" s="88"/>
      <c r="AE137" s="88"/>
      <c r="AF137" s="88"/>
      <c r="AG137" s="88"/>
      <c r="AH137" s="88"/>
      <c r="AI137" s="88"/>
      <c r="AJ137" s="88"/>
      <c r="AK137" s="88"/>
      <c r="AL137" s="88"/>
      <c r="AM137" s="88"/>
      <c r="AN137" s="88"/>
      <c r="AO137" s="88"/>
      <c r="AP137" s="88"/>
      <c r="AQ137" s="88"/>
      <c r="AR137" s="88"/>
      <c r="AS137" s="88"/>
      <c r="AT137" s="88"/>
      <c r="AU137" s="88"/>
      <c r="AV137" s="88"/>
      <c r="AW137" s="88"/>
      <c r="AX137" s="88"/>
      <c r="AY137" s="88"/>
      <c r="AZ137" s="88"/>
      <c r="BA137" s="88"/>
      <c r="BB137" s="88"/>
      <c r="BC137" s="88"/>
      <c r="BD137" s="88"/>
    </row>
    <row r="138" spans="1:56" ht="15.75" customHeight="1">
      <c r="A138" s="86">
        <f t="shared" ca="1" si="0"/>
        <v>112514</v>
      </c>
      <c r="B138" s="86">
        <v>5</v>
      </c>
      <c r="C138" s="86" t="s">
        <v>1166</v>
      </c>
      <c r="D138" s="86">
        <f t="shared" ca="1" si="32"/>
        <v>175000</v>
      </c>
      <c r="E138" s="86" t="s">
        <v>1156</v>
      </c>
      <c r="F138" s="86" t="s">
        <v>815</v>
      </c>
      <c r="G138" s="86" t="s">
        <v>1010</v>
      </c>
      <c r="H138" s="86" t="s">
        <v>1157</v>
      </c>
      <c r="I138" s="86">
        <f t="shared" ca="1" si="30"/>
        <v>175000</v>
      </c>
      <c r="J138" s="95"/>
      <c r="K138" s="95"/>
      <c r="L138" s="87"/>
      <c r="M138" s="87"/>
      <c r="N138" s="87"/>
      <c r="O138" s="87"/>
      <c r="P138" s="87"/>
      <c r="Q138" s="88"/>
      <c r="R138" s="88"/>
      <c r="S138" s="88"/>
      <c r="T138" s="88"/>
      <c r="U138" s="88"/>
      <c r="V138" s="88"/>
      <c r="W138" s="88"/>
      <c r="X138" s="88"/>
      <c r="Y138" s="88"/>
      <c r="Z138" s="88"/>
      <c r="AA138" s="88"/>
      <c r="AB138" s="88"/>
      <c r="AC138" s="88"/>
      <c r="AD138" s="88"/>
      <c r="AE138" s="88"/>
      <c r="AF138" s="88"/>
      <c r="AG138" s="88"/>
      <c r="AH138" s="88"/>
      <c r="AI138" s="88"/>
      <c r="AJ138" s="88"/>
      <c r="AK138" s="88"/>
      <c r="AL138" s="88"/>
      <c r="AM138" s="88"/>
      <c r="AN138" s="88"/>
      <c r="AO138" s="88"/>
      <c r="AP138" s="88"/>
      <c r="AQ138" s="88"/>
      <c r="AR138" s="88"/>
      <c r="AS138" s="88"/>
      <c r="AT138" s="88"/>
      <c r="AU138" s="88"/>
      <c r="AV138" s="88"/>
      <c r="AW138" s="88"/>
      <c r="AX138" s="88"/>
      <c r="AY138" s="88"/>
      <c r="AZ138" s="88"/>
      <c r="BA138" s="88"/>
      <c r="BB138" s="88"/>
      <c r="BC138" s="88"/>
      <c r="BD138" s="88"/>
    </row>
    <row r="139" spans="1:56" ht="15.75" customHeight="1">
      <c r="A139" s="86">
        <f t="shared" ca="1" si="0"/>
        <v>112519</v>
      </c>
      <c r="B139" s="86">
        <v>5</v>
      </c>
      <c r="C139" s="86" t="s">
        <v>1167</v>
      </c>
      <c r="D139" s="86">
        <f t="shared" ca="1" si="32"/>
        <v>175000</v>
      </c>
      <c r="E139" s="86" t="s">
        <v>1156</v>
      </c>
      <c r="F139" s="86" t="s">
        <v>815</v>
      </c>
      <c r="G139" s="86" t="s">
        <v>1010</v>
      </c>
      <c r="H139" s="86" t="s">
        <v>1168</v>
      </c>
      <c r="I139" s="86">
        <f t="shared" ca="1" si="30"/>
        <v>175000</v>
      </c>
      <c r="J139" s="95"/>
      <c r="K139" s="95"/>
      <c r="L139" s="87"/>
      <c r="M139" s="87"/>
      <c r="N139" s="87"/>
      <c r="O139" s="87"/>
      <c r="P139" s="87"/>
      <c r="Q139" s="88"/>
      <c r="R139" s="88"/>
      <c r="S139" s="88"/>
      <c r="T139" s="88"/>
      <c r="U139" s="88"/>
      <c r="V139" s="88"/>
      <c r="W139" s="88"/>
      <c r="X139" s="88"/>
      <c r="Y139" s="88"/>
      <c r="Z139" s="88"/>
      <c r="AA139" s="88"/>
      <c r="AB139" s="88"/>
      <c r="AC139" s="88"/>
      <c r="AD139" s="88"/>
      <c r="AE139" s="88"/>
      <c r="AF139" s="88"/>
      <c r="AG139" s="88"/>
      <c r="AH139" s="88"/>
      <c r="AI139" s="88"/>
      <c r="AJ139" s="88"/>
      <c r="AK139" s="88"/>
      <c r="AL139" s="88"/>
      <c r="AM139" s="88"/>
      <c r="AN139" s="88"/>
      <c r="AO139" s="88"/>
      <c r="AP139" s="88"/>
      <c r="AQ139" s="88"/>
      <c r="AR139" s="88"/>
      <c r="AS139" s="88"/>
      <c r="AT139" s="88"/>
      <c r="AU139" s="88"/>
      <c r="AV139" s="88"/>
      <c r="AW139" s="88"/>
      <c r="AX139" s="88"/>
      <c r="AY139" s="88"/>
      <c r="AZ139" s="88"/>
      <c r="BA139" s="88"/>
      <c r="BB139" s="88"/>
      <c r="BC139" s="88"/>
      <c r="BD139" s="88"/>
    </row>
    <row r="140" spans="1:56" ht="15.75" customHeight="1">
      <c r="A140" s="86">
        <f t="shared" ca="1" si="0"/>
        <v>112524</v>
      </c>
      <c r="B140" s="86">
        <v>250</v>
      </c>
      <c r="C140" s="86" t="s">
        <v>1169</v>
      </c>
      <c r="D140" s="86" t="s">
        <v>910</v>
      </c>
      <c r="E140" s="86" t="s">
        <v>1156</v>
      </c>
      <c r="F140" s="86" t="s">
        <v>819</v>
      </c>
      <c r="G140" s="86" t="s">
        <v>812</v>
      </c>
      <c r="H140" s="86" t="s">
        <v>846</v>
      </c>
      <c r="I140" s="86">
        <v>25</v>
      </c>
      <c r="J140" s="95"/>
      <c r="K140" s="95"/>
      <c r="L140" s="87"/>
      <c r="M140" s="87"/>
      <c r="N140" s="87"/>
      <c r="O140" s="87"/>
      <c r="P140" s="87"/>
      <c r="Q140" s="88"/>
      <c r="R140" s="88"/>
      <c r="S140" s="88"/>
      <c r="T140" s="88"/>
      <c r="U140" s="88"/>
      <c r="V140" s="88"/>
      <c r="W140" s="88"/>
      <c r="X140" s="88"/>
      <c r="Y140" s="88"/>
      <c r="Z140" s="88"/>
      <c r="AA140" s="88"/>
      <c r="AB140" s="88"/>
      <c r="AC140" s="88"/>
      <c r="AD140" s="88"/>
      <c r="AE140" s="88"/>
      <c r="AF140" s="88"/>
      <c r="AG140" s="88"/>
      <c r="AH140" s="88"/>
      <c r="AI140" s="88"/>
      <c r="AJ140" s="88"/>
      <c r="AK140" s="88"/>
      <c r="AL140" s="88"/>
      <c r="AM140" s="88"/>
      <c r="AN140" s="88"/>
      <c r="AO140" s="88"/>
      <c r="AP140" s="88"/>
      <c r="AQ140" s="88"/>
      <c r="AR140" s="88"/>
      <c r="AS140" s="88"/>
      <c r="AT140" s="88"/>
      <c r="AU140" s="88"/>
      <c r="AV140" s="88"/>
      <c r="AW140" s="88"/>
      <c r="AX140" s="88"/>
      <c r="AY140" s="88"/>
      <c r="AZ140" s="88"/>
      <c r="BA140" s="88"/>
      <c r="BB140" s="88"/>
      <c r="BC140" s="88"/>
      <c r="BD140" s="88"/>
    </row>
    <row r="141" spans="1:56" ht="15.75" customHeight="1">
      <c r="A141" s="86">
        <f t="shared" ca="1" si="0"/>
        <v>112774</v>
      </c>
      <c r="B141" s="86">
        <v>250</v>
      </c>
      <c r="C141" s="86" t="s">
        <v>1170</v>
      </c>
      <c r="D141" s="86" t="s">
        <v>1171</v>
      </c>
      <c r="E141" s="86" t="s">
        <v>1156</v>
      </c>
      <c r="F141" s="86" t="s">
        <v>819</v>
      </c>
      <c r="G141" s="86" t="s">
        <v>812</v>
      </c>
      <c r="H141" s="86" t="s">
        <v>1172</v>
      </c>
      <c r="I141" s="86">
        <v>225</v>
      </c>
      <c r="J141" s="95"/>
      <c r="K141" s="95"/>
      <c r="L141" s="87"/>
      <c r="M141" s="87"/>
      <c r="N141" s="87"/>
      <c r="O141" s="87"/>
      <c r="P141" s="87"/>
      <c r="Q141" s="88"/>
      <c r="R141" s="88"/>
      <c r="S141" s="88"/>
      <c r="T141" s="88"/>
      <c r="U141" s="88"/>
      <c r="V141" s="88"/>
      <c r="W141" s="88"/>
      <c r="X141" s="88"/>
      <c r="Y141" s="88"/>
      <c r="Z141" s="88"/>
      <c r="AA141" s="88"/>
      <c r="AB141" s="88"/>
      <c r="AC141" s="88"/>
      <c r="AD141" s="88"/>
      <c r="AE141" s="88"/>
      <c r="AF141" s="88"/>
      <c r="AG141" s="88"/>
      <c r="AH141" s="88"/>
      <c r="AI141" s="88"/>
      <c r="AJ141" s="88"/>
      <c r="AK141" s="88"/>
      <c r="AL141" s="88"/>
      <c r="AM141" s="88"/>
      <c r="AN141" s="88"/>
      <c r="AO141" s="88"/>
      <c r="AP141" s="88"/>
      <c r="AQ141" s="88"/>
      <c r="AR141" s="88"/>
      <c r="AS141" s="88"/>
      <c r="AT141" s="88"/>
      <c r="AU141" s="88"/>
      <c r="AV141" s="88"/>
      <c r="AW141" s="88"/>
      <c r="AX141" s="88"/>
      <c r="AY141" s="88"/>
      <c r="AZ141" s="88"/>
      <c r="BA141" s="88"/>
      <c r="BB141" s="88"/>
      <c r="BC141" s="88"/>
      <c r="BD141" s="88"/>
    </row>
    <row r="142" spans="1:56" ht="15.75" customHeight="1">
      <c r="A142" s="86">
        <f t="shared" ca="1" si="0"/>
        <v>113024</v>
      </c>
      <c r="B142" s="86">
        <v>2500</v>
      </c>
      <c r="C142" s="86" t="s">
        <v>1173</v>
      </c>
      <c r="D142" s="86" t="s">
        <v>913</v>
      </c>
      <c r="E142" s="86" t="s">
        <v>1156</v>
      </c>
      <c r="F142" s="86" t="s">
        <v>819</v>
      </c>
      <c r="G142" s="86" t="s">
        <v>812</v>
      </c>
      <c r="H142" s="86" t="s">
        <v>1174</v>
      </c>
      <c r="I142" s="86">
        <v>200</v>
      </c>
      <c r="J142" s="95"/>
      <c r="K142" s="95"/>
      <c r="L142" s="87"/>
      <c r="M142" s="87"/>
      <c r="N142" s="87"/>
      <c r="O142" s="87"/>
      <c r="P142" s="87"/>
      <c r="Q142" s="88"/>
      <c r="R142" s="88"/>
      <c r="S142" s="88"/>
      <c r="T142" s="88"/>
      <c r="U142" s="88"/>
      <c r="V142" s="88"/>
      <c r="W142" s="88"/>
      <c r="X142" s="88"/>
      <c r="Y142" s="88"/>
      <c r="Z142" s="88"/>
      <c r="AA142" s="88"/>
      <c r="AB142" s="88"/>
      <c r="AC142" s="88"/>
      <c r="AD142" s="88"/>
      <c r="AE142" s="88"/>
      <c r="AF142" s="88"/>
      <c r="AG142" s="88"/>
      <c r="AH142" s="88"/>
      <c r="AI142" s="88"/>
      <c r="AJ142" s="88"/>
      <c r="AK142" s="88"/>
      <c r="AL142" s="88"/>
      <c r="AM142" s="88"/>
      <c r="AN142" s="88"/>
      <c r="AO142" s="88"/>
      <c r="AP142" s="88"/>
      <c r="AQ142" s="88"/>
      <c r="AR142" s="88"/>
      <c r="AS142" s="88"/>
      <c r="AT142" s="88"/>
      <c r="AU142" s="88"/>
      <c r="AV142" s="88"/>
      <c r="AW142" s="88"/>
      <c r="AX142" s="88"/>
      <c r="AY142" s="88"/>
      <c r="AZ142" s="88"/>
      <c r="BA142" s="88"/>
      <c r="BB142" s="88"/>
      <c r="BC142" s="88"/>
      <c r="BD142" s="88"/>
    </row>
    <row r="143" spans="1:56" ht="15.75" customHeight="1">
      <c r="A143" s="86">
        <f t="shared" ca="1" si="0"/>
        <v>115524</v>
      </c>
      <c r="B143" s="86">
        <v>250</v>
      </c>
      <c r="C143" s="86" t="s">
        <v>1175</v>
      </c>
      <c r="D143" s="86" t="s">
        <v>1176</v>
      </c>
      <c r="E143" s="86" t="s">
        <v>1156</v>
      </c>
      <c r="F143" s="86" t="s">
        <v>819</v>
      </c>
      <c r="G143" s="86" t="s">
        <v>812</v>
      </c>
      <c r="H143" s="86" t="s">
        <v>1174</v>
      </c>
      <c r="I143" s="90">
        <v>12000</v>
      </c>
      <c r="J143" s="95"/>
      <c r="K143" s="95"/>
      <c r="L143" s="87"/>
      <c r="M143" s="87"/>
      <c r="N143" s="87"/>
      <c r="O143" s="87"/>
      <c r="P143" s="87"/>
      <c r="Q143" s="88"/>
      <c r="R143" s="88"/>
      <c r="S143" s="88"/>
      <c r="T143" s="88"/>
      <c r="U143" s="88"/>
      <c r="V143" s="88"/>
      <c r="W143" s="88"/>
      <c r="X143" s="88"/>
      <c r="Y143" s="88"/>
      <c r="Z143" s="88"/>
      <c r="AA143" s="88"/>
      <c r="AB143" s="88"/>
      <c r="AC143" s="88"/>
      <c r="AD143" s="88"/>
      <c r="AE143" s="88"/>
      <c r="AF143" s="88"/>
      <c r="AG143" s="88"/>
      <c r="AH143" s="88"/>
      <c r="AI143" s="88"/>
      <c r="AJ143" s="88"/>
      <c r="AK143" s="88"/>
      <c r="AL143" s="88"/>
      <c r="AM143" s="88"/>
      <c r="AN143" s="88"/>
      <c r="AO143" s="88"/>
      <c r="AP143" s="88"/>
      <c r="AQ143" s="88"/>
      <c r="AR143" s="88"/>
      <c r="AS143" s="88"/>
      <c r="AT143" s="88"/>
      <c r="AU143" s="88"/>
      <c r="AV143" s="88"/>
      <c r="AW143" s="88"/>
      <c r="AX143" s="88"/>
      <c r="AY143" s="88"/>
      <c r="AZ143" s="88"/>
      <c r="BA143" s="88"/>
      <c r="BB143" s="88"/>
      <c r="BC143" s="88"/>
      <c r="BD143" s="88"/>
    </row>
    <row r="144" spans="1:56" ht="15.75" customHeight="1">
      <c r="A144" s="86">
        <f t="shared" ca="1" si="0"/>
        <v>115774</v>
      </c>
      <c r="B144" s="86">
        <v>250</v>
      </c>
      <c r="C144" s="86" t="s">
        <v>1177</v>
      </c>
      <c r="D144" s="86" t="s">
        <v>1178</v>
      </c>
      <c r="E144" s="86" t="s">
        <v>1156</v>
      </c>
      <c r="F144" s="86" t="s">
        <v>819</v>
      </c>
      <c r="G144" s="86" t="s">
        <v>812</v>
      </c>
      <c r="H144" s="86" t="s">
        <v>1179</v>
      </c>
      <c r="I144" s="90">
        <v>1750</v>
      </c>
      <c r="J144" s="95"/>
      <c r="K144" s="95"/>
      <c r="L144" s="87"/>
      <c r="M144" s="87"/>
      <c r="N144" s="87"/>
      <c r="O144" s="87"/>
      <c r="P144" s="87"/>
      <c r="Q144" s="88"/>
      <c r="R144" s="88"/>
      <c r="S144" s="88"/>
      <c r="T144" s="88"/>
      <c r="U144" s="88"/>
      <c r="V144" s="88"/>
      <c r="W144" s="88"/>
      <c r="X144" s="88"/>
      <c r="Y144" s="88"/>
      <c r="Z144" s="88"/>
      <c r="AA144" s="88"/>
      <c r="AB144" s="88"/>
      <c r="AC144" s="88"/>
      <c r="AD144" s="88"/>
      <c r="AE144" s="88"/>
      <c r="AF144" s="88"/>
      <c r="AG144" s="88"/>
      <c r="AH144" s="88"/>
      <c r="AI144" s="88"/>
      <c r="AJ144" s="88"/>
      <c r="AK144" s="88"/>
      <c r="AL144" s="88"/>
      <c r="AM144" s="88"/>
      <c r="AN144" s="88"/>
      <c r="AO144" s="88"/>
      <c r="AP144" s="88"/>
      <c r="AQ144" s="88"/>
      <c r="AR144" s="88"/>
      <c r="AS144" s="88"/>
      <c r="AT144" s="88"/>
      <c r="AU144" s="88"/>
      <c r="AV144" s="88"/>
      <c r="AW144" s="88"/>
      <c r="AX144" s="88"/>
      <c r="AY144" s="88"/>
      <c r="AZ144" s="88"/>
      <c r="BA144" s="88"/>
      <c r="BB144" s="88"/>
      <c r="BC144" s="88"/>
      <c r="BD144" s="88"/>
    </row>
    <row r="145" spans="1:56" ht="15.75" customHeight="1">
      <c r="A145" s="86">
        <f t="shared" ca="1" si="0"/>
        <v>116024</v>
      </c>
      <c r="B145" s="86">
        <v>2500</v>
      </c>
      <c r="C145" s="86" t="s">
        <v>1180</v>
      </c>
      <c r="D145" s="86" t="s">
        <v>1181</v>
      </c>
      <c r="E145" s="86" t="s">
        <v>1156</v>
      </c>
      <c r="F145" s="86" t="s">
        <v>819</v>
      </c>
      <c r="G145" s="86" t="s">
        <v>812</v>
      </c>
      <c r="H145" s="86" t="s">
        <v>1182</v>
      </c>
      <c r="I145" s="90">
        <v>1500</v>
      </c>
      <c r="J145" s="95"/>
      <c r="K145" s="95"/>
      <c r="L145" s="87"/>
      <c r="M145" s="87"/>
      <c r="N145" s="87"/>
      <c r="O145" s="87"/>
      <c r="P145" s="87"/>
      <c r="Q145" s="88"/>
      <c r="R145" s="88"/>
      <c r="S145" s="88"/>
      <c r="T145" s="88"/>
      <c r="U145" s="88"/>
      <c r="V145" s="88"/>
      <c r="W145" s="88"/>
      <c r="X145" s="88"/>
      <c r="Y145" s="88"/>
      <c r="Z145" s="88"/>
      <c r="AA145" s="88"/>
      <c r="AB145" s="88"/>
      <c r="AC145" s="88"/>
      <c r="AD145" s="88"/>
      <c r="AE145" s="88"/>
      <c r="AF145" s="88"/>
      <c r="AG145" s="88"/>
      <c r="AH145" s="88"/>
      <c r="AI145" s="88"/>
      <c r="AJ145" s="88"/>
      <c r="AK145" s="88"/>
      <c r="AL145" s="88"/>
      <c r="AM145" s="88"/>
      <c r="AN145" s="88"/>
      <c r="AO145" s="88"/>
      <c r="AP145" s="88"/>
      <c r="AQ145" s="88"/>
      <c r="AR145" s="88"/>
      <c r="AS145" s="88"/>
      <c r="AT145" s="88"/>
      <c r="AU145" s="88"/>
      <c r="AV145" s="88"/>
      <c r="AW145" s="88"/>
      <c r="AX145" s="88"/>
      <c r="AY145" s="88"/>
      <c r="AZ145" s="88"/>
      <c r="BA145" s="88"/>
      <c r="BB145" s="88"/>
      <c r="BC145" s="88"/>
      <c r="BD145" s="88"/>
    </row>
    <row r="146" spans="1:56" ht="15.75" customHeight="1">
      <c r="A146" s="86">
        <f t="shared" ca="1" si="0"/>
        <v>118524</v>
      </c>
      <c r="B146" s="86">
        <v>25</v>
      </c>
      <c r="C146" s="86" t="s">
        <v>1183</v>
      </c>
      <c r="D146" s="86">
        <f ca="1">(RANDBETWEEN(1,4)+1)*10000</f>
        <v>20000</v>
      </c>
      <c r="E146" s="86" t="s">
        <v>1184</v>
      </c>
      <c r="F146" s="86" t="s">
        <v>815</v>
      </c>
      <c r="G146" s="86" t="s">
        <v>977</v>
      </c>
      <c r="H146" s="86" t="s">
        <v>1185</v>
      </c>
      <c r="I146" s="86">
        <f t="shared" ref="I146:I148" ca="1" si="33">D146</f>
        <v>20000</v>
      </c>
      <c r="J146" s="95"/>
      <c r="K146" s="95"/>
      <c r="L146" s="87"/>
      <c r="M146" s="87"/>
      <c r="N146" s="87"/>
      <c r="O146" s="87"/>
      <c r="P146" s="87"/>
      <c r="Q146" s="88"/>
      <c r="R146" s="88"/>
      <c r="S146" s="88"/>
      <c r="T146" s="88"/>
      <c r="U146" s="88"/>
      <c r="V146" s="88"/>
      <c r="W146" s="88"/>
      <c r="X146" s="88"/>
      <c r="Y146" s="88"/>
      <c r="Z146" s="88"/>
      <c r="AA146" s="88"/>
      <c r="AB146" s="88"/>
      <c r="AC146" s="88"/>
      <c r="AD146" s="88"/>
      <c r="AE146" s="88"/>
      <c r="AF146" s="88"/>
      <c r="AG146" s="88"/>
      <c r="AH146" s="88"/>
      <c r="AI146" s="88"/>
      <c r="AJ146" s="88"/>
      <c r="AK146" s="88"/>
      <c r="AL146" s="88"/>
      <c r="AM146" s="88"/>
      <c r="AN146" s="88"/>
      <c r="AO146" s="88"/>
      <c r="AP146" s="88"/>
      <c r="AQ146" s="88"/>
      <c r="AR146" s="88"/>
      <c r="AS146" s="88"/>
      <c r="AT146" s="88"/>
      <c r="AU146" s="88"/>
      <c r="AV146" s="88"/>
      <c r="AW146" s="88"/>
      <c r="AX146" s="88"/>
      <c r="AY146" s="88"/>
      <c r="AZ146" s="88"/>
      <c r="BA146" s="88"/>
      <c r="BB146" s="88"/>
      <c r="BC146" s="88"/>
      <c r="BD146" s="88"/>
    </row>
    <row r="147" spans="1:56" ht="15.75" customHeight="1">
      <c r="A147" s="86">
        <f t="shared" ca="1" si="0"/>
        <v>118549</v>
      </c>
      <c r="B147" s="86">
        <v>100</v>
      </c>
      <c r="C147" s="86" t="s">
        <v>1186</v>
      </c>
      <c r="D147" s="86">
        <f t="shared" ref="D147:D148" ca="1" si="34">RANDBETWEEN(2,20)*1000</f>
        <v>4000</v>
      </c>
      <c r="E147" s="86" t="s">
        <v>1184</v>
      </c>
      <c r="F147" s="86" t="s">
        <v>815</v>
      </c>
      <c r="G147" s="86" t="s">
        <v>968</v>
      </c>
      <c r="H147" s="86" t="s">
        <v>1187</v>
      </c>
      <c r="I147" s="86">
        <f t="shared" ca="1" si="33"/>
        <v>4000</v>
      </c>
      <c r="J147" s="95"/>
      <c r="K147" s="95"/>
      <c r="L147" s="87"/>
      <c r="M147" s="87"/>
      <c r="N147" s="87"/>
      <c r="O147" s="87"/>
      <c r="P147" s="87"/>
      <c r="Q147" s="88"/>
      <c r="R147" s="88"/>
      <c r="S147" s="88"/>
      <c r="T147" s="88"/>
      <c r="U147" s="88"/>
      <c r="V147" s="88"/>
      <c r="W147" s="88"/>
      <c r="X147" s="88"/>
      <c r="Y147" s="88"/>
      <c r="Z147" s="88"/>
      <c r="AA147" s="88"/>
      <c r="AB147" s="88"/>
      <c r="AC147" s="88"/>
      <c r="AD147" s="88"/>
      <c r="AE147" s="88"/>
      <c r="AF147" s="88"/>
      <c r="AG147" s="88"/>
      <c r="AH147" s="88"/>
      <c r="AI147" s="88"/>
      <c r="AJ147" s="88"/>
      <c r="AK147" s="88"/>
      <c r="AL147" s="88"/>
      <c r="AM147" s="88"/>
      <c r="AN147" s="88"/>
      <c r="AO147" s="88"/>
      <c r="AP147" s="88"/>
      <c r="AQ147" s="88"/>
      <c r="AR147" s="88"/>
      <c r="AS147" s="88"/>
      <c r="AT147" s="88"/>
      <c r="AU147" s="88"/>
      <c r="AV147" s="88"/>
      <c r="AW147" s="88"/>
      <c r="AX147" s="88"/>
      <c r="AY147" s="88"/>
      <c r="AZ147" s="88"/>
      <c r="BA147" s="88"/>
      <c r="BB147" s="88"/>
      <c r="BC147" s="88"/>
      <c r="BD147" s="88"/>
    </row>
    <row r="148" spans="1:56" ht="15.75" customHeight="1">
      <c r="A148" s="86">
        <f t="shared" ca="1" si="0"/>
        <v>118649</v>
      </c>
      <c r="B148" s="86">
        <v>100</v>
      </c>
      <c r="C148" s="86" t="s">
        <v>1188</v>
      </c>
      <c r="D148" s="86">
        <f t="shared" ca="1" si="34"/>
        <v>15000</v>
      </c>
      <c r="E148" s="86" t="s">
        <v>1184</v>
      </c>
      <c r="F148" s="86" t="s">
        <v>815</v>
      </c>
      <c r="G148" s="86" t="s">
        <v>968</v>
      </c>
      <c r="H148" s="86" t="s">
        <v>1185</v>
      </c>
      <c r="I148" s="86">
        <f t="shared" ca="1" si="33"/>
        <v>15000</v>
      </c>
      <c r="J148" s="95"/>
      <c r="K148" s="95"/>
      <c r="L148" s="87"/>
      <c r="M148" s="87"/>
      <c r="N148" s="87"/>
      <c r="O148" s="87"/>
      <c r="P148" s="87"/>
      <c r="Q148" s="88"/>
      <c r="R148" s="88"/>
      <c r="S148" s="88"/>
      <c r="T148" s="88"/>
      <c r="U148" s="88"/>
      <c r="V148" s="88"/>
      <c r="W148" s="88"/>
      <c r="X148" s="88"/>
      <c r="Y148" s="88"/>
      <c r="Z148" s="88"/>
      <c r="AA148" s="88"/>
      <c r="AB148" s="88"/>
      <c r="AC148" s="88"/>
      <c r="AD148" s="88"/>
      <c r="AE148" s="88"/>
      <c r="AF148" s="88"/>
      <c r="AG148" s="88"/>
      <c r="AH148" s="88"/>
      <c r="AI148" s="88"/>
      <c r="AJ148" s="88"/>
      <c r="AK148" s="88"/>
      <c r="AL148" s="88"/>
      <c r="AM148" s="88"/>
      <c r="AN148" s="88"/>
      <c r="AO148" s="88"/>
      <c r="AP148" s="88"/>
      <c r="AQ148" s="88"/>
      <c r="AR148" s="88"/>
      <c r="AS148" s="88"/>
      <c r="AT148" s="88"/>
      <c r="AU148" s="88"/>
      <c r="AV148" s="88"/>
      <c r="AW148" s="88"/>
      <c r="AX148" s="88"/>
      <c r="AY148" s="88"/>
      <c r="AZ148" s="88"/>
      <c r="BA148" s="88"/>
      <c r="BB148" s="88"/>
      <c r="BC148" s="88"/>
      <c r="BD148" s="88"/>
    </row>
    <row r="149" spans="1:56" ht="15.75" customHeight="1">
      <c r="A149" s="86">
        <f t="shared" ca="1" si="0"/>
        <v>118749</v>
      </c>
      <c r="B149" s="86">
        <v>50</v>
      </c>
      <c r="C149" s="86" t="s">
        <v>1189</v>
      </c>
      <c r="D149" s="86" t="s">
        <v>1176</v>
      </c>
      <c r="E149" s="86" t="s">
        <v>1184</v>
      </c>
      <c r="F149" s="86" t="s">
        <v>819</v>
      </c>
      <c r="G149" s="86" t="s">
        <v>1010</v>
      </c>
      <c r="H149" s="86" t="s">
        <v>888</v>
      </c>
      <c r="I149" s="90">
        <v>12000</v>
      </c>
      <c r="J149" s="95"/>
      <c r="K149" s="95"/>
      <c r="L149" s="87"/>
      <c r="M149" s="87"/>
      <c r="N149" s="87"/>
      <c r="O149" s="87"/>
      <c r="P149" s="87"/>
      <c r="Q149" s="88"/>
      <c r="R149" s="88"/>
      <c r="S149" s="88"/>
      <c r="T149" s="88"/>
      <c r="U149" s="88"/>
      <c r="V149" s="88"/>
      <c r="W149" s="88"/>
      <c r="X149" s="88"/>
      <c r="Y149" s="88"/>
      <c r="Z149" s="88"/>
      <c r="AA149" s="88"/>
      <c r="AB149" s="88"/>
      <c r="AC149" s="88"/>
      <c r="AD149" s="88"/>
      <c r="AE149" s="88"/>
      <c r="AF149" s="88"/>
      <c r="AG149" s="88"/>
      <c r="AH149" s="88"/>
      <c r="AI149" s="88"/>
      <c r="AJ149" s="88"/>
      <c r="AK149" s="88"/>
      <c r="AL149" s="88"/>
      <c r="AM149" s="88"/>
      <c r="AN149" s="88"/>
      <c r="AO149" s="88"/>
      <c r="AP149" s="88"/>
      <c r="AQ149" s="88"/>
      <c r="AR149" s="88"/>
      <c r="AS149" s="88"/>
      <c r="AT149" s="88"/>
      <c r="AU149" s="88"/>
      <c r="AV149" s="88"/>
      <c r="AW149" s="88"/>
      <c r="AX149" s="88"/>
      <c r="AY149" s="88"/>
      <c r="AZ149" s="88"/>
      <c r="BA149" s="88"/>
      <c r="BB149" s="88"/>
      <c r="BC149" s="88"/>
      <c r="BD149" s="88"/>
    </row>
    <row r="150" spans="1:56" ht="15.75" customHeight="1">
      <c r="A150" s="86">
        <f t="shared" ca="1" si="0"/>
        <v>118799</v>
      </c>
      <c r="B150" s="86">
        <v>25</v>
      </c>
      <c r="C150" s="86" t="s">
        <v>1190</v>
      </c>
      <c r="D150" s="86">
        <f t="shared" ref="D150:D153" ca="1" si="35">(RANDBETWEEN(1,4)+1)*10000</f>
        <v>30000</v>
      </c>
      <c r="E150" s="86" t="s">
        <v>1191</v>
      </c>
      <c r="F150" s="86" t="s">
        <v>815</v>
      </c>
      <c r="G150" s="86" t="s">
        <v>977</v>
      </c>
      <c r="H150" s="86" t="s">
        <v>1192</v>
      </c>
      <c r="I150" s="86">
        <f t="shared" ref="I150:I175" ca="1" si="36">D150</f>
        <v>30000</v>
      </c>
      <c r="J150" s="95"/>
      <c r="K150" s="95"/>
      <c r="L150" s="87"/>
      <c r="M150" s="87"/>
      <c r="N150" s="87"/>
      <c r="O150" s="87"/>
      <c r="P150" s="87"/>
      <c r="Q150" s="88"/>
      <c r="R150" s="88"/>
      <c r="S150" s="88"/>
      <c r="T150" s="88"/>
      <c r="U150" s="88"/>
      <c r="V150" s="88"/>
      <c r="W150" s="88"/>
      <c r="X150" s="88"/>
      <c r="Y150" s="88"/>
      <c r="Z150" s="88"/>
      <c r="AA150" s="88"/>
      <c r="AB150" s="88"/>
      <c r="AC150" s="88"/>
      <c r="AD150" s="88"/>
      <c r="AE150" s="88"/>
      <c r="AF150" s="88"/>
      <c r="AG150" s="88"/>
      <c r="AH150" s="88"/>
      <c r="AI150" s="88"/>
      <c r="AJ150" s="88"/>
      <c r="AK150" s="88"/>
      <c r="AL150" s="88"/>
      <c r="AM150" s="88"/>
      <c r="AN150" s="88"/>
      <c r="AO150" s="88"/>
      <c r="AP150" s="88"/>
      <c r="AQ150" s="88"/>
      <c r="AR150" s="88"/>
      <c r="AS150" s="88"/>
      <c r="AT150" s="88"/>
      <c r="AU150" s="88"/>
      <c r="AV150" s="88"/>
      <c r="AW150" s="88"/>
      <c r="AX150" s="88"/>
      <c r="AY150" s="88"/>
      <c r="AZ150" s="88"/>
      <c r="BA150" s="88"/>
      <c r="BB150" s="88"/>
      <c r="BC150" s="88"/>
      <c r="BD150" s="88"/>
    </row>
    <row r="151" spans="1:56" ht="15.75" customHeight="1">
      <c r="A151" s="86">
        <f t="shared" ca="1" si="0"/>
        <v>118824</v>
      </c>
      <c r="B151" s="86">
        <v>25</v>
      </c>
      <c r="C151" s="86" t="s">
        <v>1193</v>
      </c>
      <c r="D151" s="86">
        <f t="shared" ca="1" si="35"/>
        <v>20000</v>
      </c>
      <c r="E151" s="86" t="s">
        <v>1191</v>
      </c>
      <c r="F151" s="86" t="s">
        <v>815</v>
      </c>
      <c r="G151" s="86" t="s">
        <v>977</v>
      </c>
      <c r="H151" s="86" t="s">
        <v>1194</v>
      </c>
      <c r="I151" s="86">
        <f t="shared" ca="1" si="36"/>
        <v>20000</v>
      </c>
      <c r="J151" s="95"/>
      <c r="K151" s="95"/>
      <c r="L151" s="87"/>
      <c r="M151" s="87"/>
      <c r="N151" s="87"/>
      <c r="O151" s="87"/>
      <c r="P151" s="87"/>
      <c r="Q151" s="88"/>
      <c r="R151" s="88"/>
      <c r="S151" s="88"/>
      <c r="T151" s="88"/>
      <c r="U151" s="88"/>
      <c r="V151" s="88"/>
      <c r="W151" s="88"/>
      <c r="X151" s="88"/>
      <c r="Y151" s="88"/>
      <c r="Z151" s="88"/>
      <c r="AA151" s="88"/>
      <c r="AB151" s="88"/>
      <c r="AC151" s="88"/>
      <c r="AD151" s="88"/>
      <c r="AE151" s="88"/>
      <c r="AF151" s="88"/>
      <c r="AG151" s="88"/>
      <c r="AH151" s="88"/>
      <c r="AI151" s="88"/>
      <c r="AJ151" s="88"/>
      <c r="AK151" s="88"/>
      <c r="AL151" s="88"/>
      <c r="AM151" s="88"/>
      <c r="AN151" s="88"/>
      <c r="AO151" s="88"/>
      <c r="AP151" s="88"/>
      <c r="AQ151" s="88"/>
      <c r="AR151" s="88"/>
      <c r="AS151" s="88"/>
      <c r="AT151" s="88"/>
      <c r="AU151" s="88"/>
      <c r="AV151" s="88"/>
      <c r="AW151" s="88"/>
      <c r="AX151" s="88"/>
      <c r="AY151" s="88"/>
      <c r="AZ151" s="88"/>
      <c r="BA151" s="88"/>
      <c r="BB151" s="88"/>
      <c r="BC151" s="88"/>
      <c r="BD151" s="88"/>
    </row>
    <row r="152" spans="1:56" ht="15.75" customHeight="1">
      <c r="A152" s="86">
        <f t="shared" ca="1" si="0"/>
        <v>118849</v>
      </c>
      <c r="B152" s="86">
        <v>25</v>
      </c>
      <c r="C152" s="86" t="s">
        <v>1195</v>
      </c>
      <c r="D152" s="86">
        <f t="shared" ca="1" si="35"/>
        <v>40000</v>
      </c>
      <c r="E152" s="86" t="s">
        <v>1191</v>
      </c>
      <c r="F152" s="86" t="s">
        <v>815</v>
      </c>
      <c r="G152" s="86" t="s">
        <v>977</v>
      </c>
      <c r="H152" s="86" t="s">
        <v>1194</v>
      </c>
      <c r="I152" s="86">
        <f t="shared" ca="1" si="36"/>
        <v>40000</v>
      </c>
      <c r="J152" s="95"/>
      <c r="K152" s="95"/>
      <c r="L152" s="87"/>
      <c r="M152" s="87"/>
      <c r="N152" s="87"/>
      <c r="O152" s="87"/>
      <c r="P152" s="87"/>
      <c r="Q152" s="88"/>
      <c r="R152" s="88"/>
      <c r="S152" s="88"/>
      <c r="T152" s="88"/>
      <c r="U152" s="88"/>
      <c r="V152" s="88"/>
      <c r="W152" s="88"/>
      <c r="X152" s="88"/>
      <c r="Y152" s="88"/>
      <c r="Z152" s="88"/>
      <c r="AA152" s="88"/>
      <c r="AB152" s="88"/>
      <c r="AC152" s="88"/>
      <c r="AD152" s="88"/>
      <c r="AE152" s="88"/>
      <c r="AF152" s="88"/>
      <c r="AG152" s="88"/>
      <c r="AH152" s="88"/>
      <c r="AI152" s="88"/>
      <c r="AJ152" s="88"/>
      <c r="AK152" s="88"/>
      <c r="AL152" s="88"/>
      <c r="AM152" s="88"/>
      <c r="AN152" s="88"/>
      <c r="AO152" s="88"/>
      <c r="AP152" s="88"/>
      <c r="AQ152" s="88"/>
      <c r="AR152" s="88"/>
      <c r="AS152" s="88"/>
      <c r="AT152" s="88"/>
      <c r="AU152" s="88"/>
      <c r="AV152" s="88"/>
      <c r="AW152" s="88"/>
      <c r="AX152" s="88"/>
      <c r="AY152" s="88"/>
      <c r="AZ152" s="88"/>
      <c r="BA152" s="88"/>
      <c r="BB152" s="88"/>
      <c r="BC152" s="88"/>
      <c r="BD152" s="88"/>
    </row>
    <row r="153" spans="1:56" ht="15.75" customHeight="1">
      <c r="A153" s="86">
        <f t="shared" ca="1" si="0"/>
        <v>118874</v>
      </c>
      <c r="B153" s="86">
        <v>25</v>
      </c>
      <c r="C153" s="86" t="s">
        <v>1196</v>
      </c>
      <c r="D153" s="86">
        <f t="shared" ca="1" si="35"/>
        <v>50000</v>
      </c>
      <c r="E153" s="86" t="s">
        <v>1191</v>
      </c>
      <c r="F153" s="86" t="s">
        <v>815</v>
      </c>
      <c r="G153" s="86" t="s">
        <v>977</v>
      </c>
      <c r="H153" s="86" t="s">
        <v>1194</v>
      </c>
      <c r="I153" s="86">
        <f t="shared" ca="1" si="36"/>
        <v>50000</v>
      </c>
      <c r="J153" s="95"/>
      <c r="K153" s="95"/>
      <c r="L153" s="87"/>
      <c r="M153" s="87"/>
      <c r="N153" s="87"/>
      <c r="O153" s="87"/>
      <c r="P153" s="87"/>
      <c r="Q153" s="88"/>
      <c r="R153" s="88"/>
      <c r="S153" s="88"/>
      <c r="T153" s="88"/>
      <c r="U153" s="88"/>
      <c r="V153" s="88"/>
      <c r="W153" s="88"/>
      <c r="X153" s="88"/>
      <c r="Y153" s="88"/>
      <c r="Z153" s="88"/>
      <c r="AA153" s="88"/>
      <c r="AB153" s="88"/>
      <c r="AC153" s="88"/>
      <c r="AD153" s="88"/>
      <c r="AE153" s="88"/>
      <c r="AF153" s="88"/>
      <c r="AG153" s="88"/>
      <c r="AH153" s="88"/>
      <c r="AI153" s="88"/>
      <c r="AJ153" s="88"/>
      <c r="AK153" s="88"/>
      <c r="AL153" s="88"/>
      <c r="AM153" s="88"/>
      <c r="AN153" s="88"/>
      <c r="AO153" s="88"/>
      <c r="AP153" s="88"/>
      <c r="AQ153" s="88"/>
      <c r="AR153" s="88"/>
      <c r="AS153" s="88"/>
      <c r="AT153" s="88"/>
      <c r="AU153" s="88"/>
      <c r="AV153" s="88"/>
      <c r="AW153" s="88"/>
      <c r="AX153" s="88"/>
      <c r="AY153" s="88"/>
      <c r="AZ153" s="88"/>
      <c r="BA153" s="88"/>
      <c r="BB153" s="88"/>
      <c r="BC153" s="88"/>
      <c r="BD153" s="88"/>
    </row>
    <row r="154" spans="1:56" ht="15.75" customHeight="1">
      <c r="A154" s="86">
        <f t="shared" ca="1" si="0"/>
        <v>118899</v>
      </c>
      <c r="B154" s="86">
        <v>200</v>
      </c>
      <c r="C154" s="86" t="s">
        <v>1197</v>
      </c>
      <c r="D154" s="86">
        <f t="shared" ref="D154:D155" ca="1" si="37">RANDBETWEEN(1,6)*100</f>
        <v>200</v>
      </c>
      <c r="E154" s="86" t="s">
        <v>1191</v>
      </c>
      <c r="F154" s="86" t="s">
        <v>815</v>
      </c>
      <c r="G154" s="86" t="s">
        <v>928</v>
      </c>
      <c r="H154" s="86" t="s">
        <v>1198</v>
      </c>
      <c r="I154" s="86">
        <f t="shared" ca="1" si="36"/>
        <v>200</v>
      </c>
      <c r="J154" s="95"/>
      <c r="K154" s="95"/>
      <c r="L154" s="87"/>
      <c r="M154" s="87"/>
      <c r="N154" s="87"/>
      <c r="O154" s="87"/>
      <c r="P154" s="87"/>
      <c r="Q154" s="88"/>
      <c r="R154" s="88"/>
      <c r="S154" s="88"/>
      <c r="T154" s="88"/>
      <c r="U154" s="88"/>
      <c r="V154" s="88"/>
      <c r="W154" s="88"/>
      <c r="X154" s="88"/>
      <c r="Y154" s="88"/>
      <c r="Z154" s="88"/>
      <c r="AA154" s="88"/>
      <c r="AB154" s="88"/>
      <c r="AC154" s="88"/>
      <c r="AD154" s="88"/>
      <c r="AE154" s="88"/>
      <c r="AF154" s="88"/>
      <c r="AG154" s="88"/>
      <c r="AH154" s="88"/>
      <c r="AI154" s="88"/>
      <c r="AJ154" s="88"/>
      <c r="AK154" s="88"/>
      <c r="AL154" s="88"/>
      <c r="AM154" s="88"/>
      <c r="AN154" s="88"/>
      <c r="AO154" s="88"/>
      <c r="AP154" s="88"/>
      <c r="AQ154" s="88"/>
      <c r="AR154" s="88"/>
      <c r="AS154" s="88"/>
      <c r="AT154" s="88"/>
      <c r="AU154" s="88"/>
      <c r="AV154" s="88"/>
      <c r="AW154" s="88"/>
      <c r="AX154" s="88"/>
      <c r="AY154" s="88"/>
      <c r="AZ154" s="88"/>
      <c r="BA154" s="88"/>
      <c r="BB154" s="88"/>
      <c r="BC154" s="88"/>
      <c r="BD154" s="88"/>
    </row>
    <row r="155" spans="1:56" ht="15.75" customHeight="1">
      <c r="A155" s="86">
        <f t="shared" ca="1" si="0"/>
        <v>119099</v>
      </c>
      <c r="B155" s="86">
        <v>200</v>
      </c>
      <c r="C155" s="86" t="s">
        <v>1199</v>
      </c>
      <c r="D155" s="86">
        <f t="shared" ca="1" si="37"/>
        <v>500</v>
      </c>
      <c r="E155" s="86" t="s">
        <v>1191</v>
      </c>
      <c r="F155" s="86" t="s">
        <v>815</v>
      </c>
      <c r="G155" s="86" t="s">
        <v>928</v>
      </c>
      <c r="H155" s="86" t="s">
        <v>1194</v>
      </c>
      <c r="I155" s="86">
        <f t="shared" ca="1" si="36"/>
        <v>500</v>
      </c>
      <c r="J155" s="95"/>
      <c r="K155" s="95"/>
      <c r="L155" s="87"/>
      <c r="M155" s="87"/>
      <c r="N155" s="87"/>
      <c r="O155" s="87"/>
      <c r="P155" s="87"/>
      <c r="Q155" s="88"/>
      <c r="R155" s="88"/>
      <c r="S155" s="88"/>
      <c r="T155" s="88"/>
      <c r="U155" s="88"/>
      <c r="V155" s="88"/>
      <c r="W155" s="88"/>
      <c r="X155" s="88"/>
      <c r="Y155" s="88"/>
      <c r="Z155" s="88"/>
      <c r="AA155" s="88"/>
      <c r="AB155" s="88"/>
      <c r="AC155" s="88"/>
      <c r="AD155" s="88"/>
      <c r="AE155" s="88"/>
      <c r="AF155" s="88"/>
      <c r="AG155" s="88"/>
      <c r="AH155" s="88"/>
      <c r="AI155" s="88"/>
      <c r="AJ155" s="88"/>
      <c r="AK155" s="88"/>
      <c r="AL155" s="88"/>
      <c r="AM155" s="88"/>
      <c r="AN155" s="88"/>
      <c r="AO155" s="88"/>
      <c r="AP155" s="88"/>
      <c r="AQ155" s="88"/>
      <c r="AR155" s="88"/>
      <c r="AS155" s="88"/>
      <c r="AT155" s="88"/>
      <c r="AU155" s="88"/>
      <c r="AV155" s="88"/>
      <c r="AW155" s="88"/>
      <c r="AX155" s="88"/>
      <c r="AY155" s="88"/>
      <c r="AZ155" s="88"/>
      <c r="BA155" s="88"/>
      <c r="BB155" s="88"/>
      <c r="BC155" s="88"/>
      <c r="BD155" s="88"/>
    </row>
    <row r="156" spans="1:56" ht="15.75" customHeight="1">
      <c r="A156" s="86">
        <f t="shared" ca="1" si="0"/>
        <v>119299</v>
      </c>
      <c r="B156" s="86">
        <v>100</v>
      </c>
      <c r="C156" s="86" t="s">
        <v>1200</v>
      </c>
      <c r="D156" s="86">
        <f t="shared" ref="D156:D159" ca="1" si="38">RANDBETWEEN(2,20)*1000</f>
        <v>13000</v>
      </c>
      <c r="E156" s="86" t="s">
        <v>1191</v>
      </c>
      <c r="F156" s="86" t="s">
        <v>815</v>
      </c>
      <c r="G156" s="86" t="s">
        <v>968</v>
      </c>
      <c r="H156" s="86" t="s">
        <v>1192</v>
      </c>
      <c r="I156" s="86">
        <f t="shared" ca="1" si="36"/>
        <v>13000</v>
      </c>
      <c r="J156" s="95"/>
      <c r="K156" s="95"/>
      <c r="L156" s="87"/>
      <c r="M156" s="87"/>
      <c r="N156" s="87"/>
      <c r="O156" s="87"/>
      <c r="P156" s="87"/>
      <c r="Q156" s="88"/>
      <c r="R156" s="88"/>
      <c r="S156" s="88"/>
      <c r="T156" s="88"/>
      <c r="U156" s="88"/>
      <c r="V156" s="88"/>
      <c r="W156" s="88"/>
      <c r="X156" s="88"/>
      <c r="Y156" s="88"/>
      <c r="Z156" s="88"/>
      <c r="AA156" s="88"/>
      <c r="AB156" s="88"/>
      <c r="AC156" s="88"/>
      <c r="AD156" s="88"/>
      <c r="AE156" s="88"/>
      <c r="AF156" s="88"/>
      <c r="AG156" s="88"/>
      <c r="AH156" s="88"/>
      <c r="AI156" s="88"/>
      <c r="AJ156" s="88"/>
      <c r="AK156" s="88"/>
      <c r="AL156" s="88"/>
      <c r="AM156" s="88"/>
      <c r="AN156" s="88"/>
      <c r="AO156" s="88"/>
      <c r="AP156" s="88"/>
      <c r="AQ156" s="88"/>
      <c r="AR156" s="88"/>
      <c r="AS156" s="88"/>
      <c r="AT156" s="88"/>
      <c r="AU156" s="88"/>
      <c r="AV156" s="88"/>
      <c r="AW156" s="88"/>
      <c r="AX156" s="88"/>
      <c r="AY156" s="88"/>
      <c r="AZ156" s="88"/>
      <c r="BA156" s="88"/>
      <c r="BB156" s="88"/>
      <c r="BC156" s="88"/>
      <c r="BD156" s="88"/>
    </row>
    <row r="157" spans="1:56" ht="15.75" customHeight="1">
      <c r="A157" s="86">
        <f t="shared" ca="1" si="0"/>
        <v>119399</v>
      </c>
      <c r="B157" s="86">
        <v>25</v>
      </c>
      <c r="C157" s="86" t="s">
        <v>1201</v>
      </c>
      <c r="D157" s="86">
        <f t="shared" ca="1" si="38"/>
        <v>20000</v>
      </c>
      <c r="E157" s="86" t="s">
        <v>1191</v>
      </c>
      <c r="F157" s="86" t="s">
        <v>815</v>
      </c>
      <c r="G157" s="86" t="s">
        <v>968</v>
      </c>
      <c r="H157" s="86" t="s">
        <v>1192</v>
      </c>
      <c r="I157" s="86">
        <f t="shared" ca="1" si="36"/>
        <v>20000</v>
      </c>
      <c r="J157" s="95"/>
      <c r="K157" s="95"/>
      <c r="L157" s="87"/>
      <c r="M157" s="87"/>
      <c r="N157" s="87"/>
      <c r="O157" s="87"/>
      <c r="P157" s="87"/>
      <c r="Q157" s="88"/>
      <c r="R157" s="88"/>
      <c r="S157" s="88"/>
      <c r="T157" s="88"/>
      <c r="U157" s="88"/>
      <c r="V157" s="88"/>
      <c r="W157" s="88"/>
      <c r="X157" s="88"/>
      <c r="Y157" s="88"/>
      <c r="Z157" s="88"/>
      <c r="AA157" s="88"/>
      <c r="AB157" s="88"/>
      <c r="AC157" s="88"/>
      <c r="AD157" s="88"/>
      <c r="AE157" s="88"/>
      <c r="AF157" s="88"/>
      <c r="AG157" s="88"/>
      <c r="AH157" s="88"/>
      <c r="AI157" s="88"/>
      <c r="AJ157" s="88"/>
      <c r="AK157" s="88"/>
      <c r="AL157" s="88"/>
      <c r="AM157" s="88"/>
      <c r="AN157" s="88"/>
      <c r="AO157" s="88"/>
      <c r="AP157" s="88"/>
      <c r="AQ157" s="88"/>
      <c r="AR157" s="88"/>
      <c r="AS157" s="88"/>
      <c r="AT157" s="88"/>
      <c r="AU157" s="88"/>
      <c r="AV157" s="88"/>
      <c r="AW157" s="88"/>
      <c r="AX157" s="88"/>
      <c r="AY157" s="88"/>
      <c r="AZ157" s="88"/>
      <c r="BA157" s="88"/>
      <c r="BB157" s="88"/>
      <c r="BC157" s="88"/>
      <c r="BD157" s="88"/>
    </row>
    <row r="158" spans="1:56" ht="15.75" customHeight="1">
      <c r="A158" s="86">
        <f t="shared" ca="1" si="0"/>
        <v>119424</v>
      </c>
      <c r="B158" s="86">
        <v>25</v>
      </c>
      <c r="C158" s="86" t="s">
        <v>1202</v>
      </c>
      <c r="D158" s="86">
        <f t="shared" ca="1" si="38"/>
        <v>15000</v>
      </c>
      <c r="E158" s="86" t="s">
        <v>1191</v>
      </c>
      <c r="F158" s="86" t="s">
        <v>815</v>
      </c>
      <c r="G158" s="86" t="s">
        <v>968</v>
      </c>
      <c r="H158" s="86" t="s">
        <v>1192</v>
      </c>
      <c r="I158" s="86">
        <f t="shared" ca="1" si="36"/>
        <v>15000</v>
      </c>
      <c r="J158" s="95"/>
      <c r="K158" s="95"/>
      <c r="L158" s="87"/>
      <c r="M158" s="87"/>
      <c r="N158" s="87"/>
      <c r="O158" s="87"/>
      <c r="P158" s="87"/>
      <c r="Q158" s="88"/>
      <c r="R158" s="88"/>
      <c r="S158" s="88"/>
      <c r="T158" s="88"/>
      <c r="U158" s="88"/>
      <c r="V158" s="88"/>
      <c r="W158" s="88"/>
      <c r="X158" s="88"/>
      <c r="Y158" s="88"/>
      <c r="Z158" s="88"/>
      <c r="AA158" s="88"/>
      <c r="AB158" s="88"/>
      <c r="AC158" s="88"/>
      <c r="AD158" s="88"/>
      <c r="AE158" s="88"/>
      <c r="AF158" s="88"/>
      <c r="AG158" s="88"/>
      <c r="AH158" s="88"/>
      <c r="AI158" s="88"/>
      <c r="AJ158" s="88"/>
      <c r="AK158" s="88"/>
      <c r="AL158" s="88"/>
      <c r="AM158" s="88"/>
      <c r="AN158" s="88"/>
      <c r="AO158" s="88"/>
      <c r="AP158" s="88"/>
      <c r="AQ158" s="88"/>
      <c r="AR158" s="88"/>
      <c r="AS158" s="88"/>
      <c r="AT158" s="88"/>
      <c r="AU158" s="88"/>
      <c r="AV158" s="88"/>
      <c r="AW158" s="88"/>
      <c r="AX158" s="88"/>
      <c r="AY158" s="88"/>
      <c r="AZ158" s="88"/>
      <c r="BA158" s="88"/>
      <c r="BB158" s="88"/>
      <c r="BC158" s="88"/>
      <c r="BD158" s="88"/>
    </row>
    <row r="159" spans="1:56" ht="15.75" customHeight="1">
      <c r="A159" s="86">
        <f t="shared" ca="1" si="0"/>
        <v>119449</v>
      </c>
      <c r="B159" s="86">
        <v>100</v>
      </c>
      <c r="C159" s="86" t="s">
        <v>1203</v>
      </c>
      <c r="D159" s="86">
        <f t="shared" ca="1" si="38"/>
        <v>12000</v>
      </c>
      <c r="E159" s="86" t="s">
        <v>1191</v>
      </c>
      <c r="F159" s="86" t="s">
        <v>815</v>
      </c>
      <c r="G159" s="86" t="s">
        <v>968</v>
      </c>
      <c r="H159" s="86" t="s">
        <v>1194</v>
      </c>
      <c r="I159" s="86">
        <f t="shared" ca="1" si="36"/>
        <v>12000</v>
      </c>
      <c r="J159" s="95"/>
      <c r="K159" s="95"/>
      <c r="L159" s="87"/>
      <c r="M159" s="87"/>
      <c r="N159" s="87"/>
      <c r="O159" s="87"/>
      <c r="P159" s="87"/>
      <c r="Q159" s="88"/>
      <c r="R159" s="88"/>
      <c r="S159" s="88"/>
      <c r="T159" s="88"/>
      <c r="U159" s="88"/>
      <c r="V159" s="88"/>
      <c r="W159" s="88"/>
      <c r="X159" s="88"/>
      <c r="Y159" s="88"/>
      <c r="Z159" s="88"/>
      <c r="AA159" s="88"/>
      <c r="AB159" s="88"/>
      <c r="AC159" s="88"/>
      <c r="AD159" s="88"/>
      <c r="AE159" s="88"/>
      <c r="AF159" s="88"/>
      <c r="AG159" s="88"/>
      <c r="AH159" s="88"/>
      <c r="AI159" s="88"/>
      <c r="AJ159" s="88"/>
      <c r="AK159" s="88"/>
      <c r="AL159" s="88"/>
      <c r="AM159" s="88"/>
      <c r="AN159" s="88"/>
      <c r="AO159" s="88"/>
      <c r="AP159" s="88"/>
      <c r="AQ159" s="88"/>
      <c r="AR159" s="88"/>
      <c r="AS159" s="88"/>
      <c r="AT159" s="88"/>
      <c r="AU159" s="88"/>
      <c r="AV159" s="88"/>
      <c r="AW159" s="88"/>
      <c r="AX159" s="88"/>
      <c r="AY159" s="88"/>
      <c r="AZ159" s="88"/>
      <c r="BA159" s="88"/>
      <c r="BB159" s="88"/>
      <c r="BC159" s="88"/>
      <c r="BD159" s="88"/>
    </row>
    <row r="160" spans="1:56" ht="15.75" customHeight="1">
      <c r="A160" s="86">
        <f t="shared" ca="1" si="0"/>
        <v>119549</v>
      </c>
      <c r="B160" s="86">
        <v>5</v>
      </c>
      <c r="C160" s="86" t="s">
        <v>1204</v>
      </c>
      <c r="D160" s="86">
        <f t="shared" ref="D160:D175" ca="1" si="39">RANDBETWEEN(2,12)*25000</f>
        <v>150000</v>
      </c>
      <c r="E160" s="86" t="s">
        <v>1191</v>
      </c>
      <c r="F160" s="86" t="s">
        <v>815</v>
      </c>
      <c r="G160" s="86" t="s">
        <v>1010</v>
      </c>
      <c r="H160" s="86" t="s">
        <v>1198</v>
      </c>
      <c r="I160" s="96">
        <f t="shared" ca="1" si="36"/>
        <v>150000</v>
      </c>
      <c r="J160" s="97"/>
      <c r="K160" s="87"/>
      <c r="L160" s="87"/>
      <c r="M160" s="87"/>
      <c r="N160" s="87"/>
      <c r="O160" s="87"/>
      <c r="P160" s="87"/>
      <c r="Q160" s="88"/>
      <c r="R160" s="88"/>
      <c r="S160" s="88"/>
      <c r="T160" s="88"/>
      <c r="U160" s="88"/>
      <c r="V160" s="88"/>
      <c r="W160" s="88"/>
      <c r="X160" s="88"/>
      <c r="Y160" s="88"/>
      <c r="Z160" s="88"/>
      <c r="AA160" s="88"/>
      <c r="AB160" s="88"/>
      <c r="AC160" s="88"/>
      <c r="AD160" s="88"/>
      <c r="AE160" s="88"/>
      <c r="AF160" s="88"/>
      <c r="AG160" s="88"/>
      <c r="AH160" s="88"/>
      <c r="AI160" s="88"/>
      <c r="AJ160" s="88"/>
      <c r="AK160" s="88"/>
      <c r="AL160" s="88"/>
      <c r="AM160" s="88"/>
      <c r="AN160" s="88"/>
      <c r="AO160" s="88"/>
      <c r="AP160" s="88"/>
      <c r="AQ160" s="88"/>
      <c r="AR160" s="88"/>
      <c r="AS160" s="88"/>
      <c r="AT160" s="88"/>
      <c r="AU160" s="88"/>
      <c r="AV160" s="88"/>
      <c r="AW160" s="88"/>
      <c r="AX160" s="88"/>
      <c r="AY160" s="88"/>
      <c r="AZ160" s="88"/>
      <c r="BA160" s="88"/>
      <c r="BB160" s="88"/>
      <c r="BC160" s="88"/>
      <c r="BD160" s="88"/>
    </row>
    <row r="161" spans="1:56" ht="15.75" customHeight="1">
      <c r="A161" s="86">
        <f t="shared" ca="1" si="0"/>
        <v>119554</v>
      </c>
      <c r="B161" s="86">
        <v>5</v>
      </c>
      <c r="C161" s="86" t="s">
        <v>1205</v>
      </c>
      <c r="D161" s="86">
        <f t="shared" ca="1" si="39"/>
        <v>225000</v>
      </c>
      <c r="E161" s="86" t="s">
        <v>1191</v>
      </c>
      <c r="F161" s="86" t="s">
        <v>815</v>
      </c>
      <c r="G161" s="86" t="s">
        <v>1010</v>
      </c>
      <c r="H161" s="86" t="s">
        <v>1194</v>
      </c>
      <c r="I161" s="96">
        <f t="shared" ca="1" si="36"/>
        <v>225000</v>
      </c>
      <c r="J161" s="97"/>
      <c r="K161" s="87"/>
      <c r="L161" s="87"/>
      <c r="M161" s="87"/>
      <c r="N161" s="87"/>
      <c r="O161" s="87"/>
      <c r="P161" s="87"/>
      <c r="Q161" s="88"/>
      <c r="R161" s="88"/>
      <c r="S161" s="88"/>
      <c r="T161" s="88"/>
      <c r="U161" s="88"/>
      <c r="V161" s="88"/>
      <c r="W161" s="88"/>
      <c r="X161" s="88"/>
      <c r="Y161" s="88"/>
      <c r="Z161" s="88"/>
      <c r="AA161" s="88"/>
      <c r="AB161" s="88"/>
      <c r="AC161" s="88"/>
      <c r="AD161" s="88"/>
      <c r="AE161" s="88"/>
      <c r="AF161" s="88"/>
      <c r="AG161" s="88"/>
      <c r="AH161" s="88"/>
      <c r="AI161" s="88"/>
      <c r="AJ161" s="88"/>
      <c r="AK161" s="88"/>
      <c r="AL161" s="88"/>
      <c r="AM161" s="88"/>
      <c r="AN161" s="88"/>
      <c r="AO161" s="88"/>
      <c r="AP161" s="88"/>
      <c r="AQ161" s="88"/>
      <c r="AR161" s="88"/>
      <c r="AS161" s="88"/>
      <c r="AT161" s="88"/>
      <c r="AU161" s="88"/>
      <c r="AV161" s="88"/>
      <c r="AW161" s="88"/>
      <c r="AX161" s="88"/>
      <c r="AY161" s="88"/>
      <c r="AZ161" s="88"/>
      <c r="BA161" s="88"/>
      <c r="BB161" s="88"/>
      <c r="BC161" s="88"/>
      <c r="BD161" s="88"/>
    </row>
    <row r="162" spans="1:56" ht="15.75" customHeight="1">
      <c r="A162" s="86">
        <f t="shared" ca="1" si="0"/>
        <v>119559</v>
      </c>
      <c r="B162" s="86">
        <v>5</v>
      </c>
      <c r="C162" s="86" t="s">
        <v>1206</v>
      </c>
      <c r="D162" s="86">
        <f t="shared" ca="1" si="39"/>
        <v>125000</v>
      </c>
      <c r="E162" s="86" t="s">
        <v>1191</v>
      </c>
      <c r="F162" s="86" t="s">
        <v>815</v>
      </c>
      <c r="G162" s="86" t="s">
        <v>1010</v>
      </c>
      <c r="H162" s="86" t="s">
        <v>1192</v>
      </c>
      <c r="I162" s="96">
        <f t="shared" ca="1" si="36"/>
        <v>125000</v>
      </c>
      <c r="J162" s="97"/>
      <c r="K162" s="87"/>
      <c r="L162" s="87"/>
      <c r="M162" s="87"/>
      <c r="N162" s="87"/>
      <c r="O162" s="87"/>
      <c r="P162" s="87"/>
      <c r="Q162" s="88"/>
      <c r="R162" s="88"/>
      <c r="S162" s="88"/>
      <c r="T162" s="88"/>
      <c r="U162" s="88"/>
      <c r="V162" s="88"/>
      <c r="W162" s="88"/>
      <c r="X162" s="88"/>
      <c r="Y162" s="88"/>
      <c r="Z162" s="88"/>
      <c r="AA162" s="88"/>
      <c r="AB162" s="88"/>
      <c r="AC162" s="88"/>
      <c r="AD162" s="88"/>
      <c r="AE162" s="88"/>
      <c r="AF162" s="88"/>
      <c r="AG162" s="88"/>
      <c r="AH162" s="88"/>
      <c r="AI162" s="88"/>
      <c r="AJ162" s="88"/>
      <c r="AK162" s="88"/>
      <c r="AL162" s="88"/>
      <c r="AM162" s="88"/>
      <c r="AN162" s="88"/>
      <c r="AO162" s="88"/>
      <c r="AP162" s="88"/>
      <c r="AQ162" s="88"/>
      <c r="AR162" s="88"/>
      <c r="AS162" s="88"/>
      <c r="AT162" s="88"/>
      <c r="AU162" s="88"/>
      <c r="AV162" s="88"/>
      <c r="AW162" s="88"/>
      <c r="AX162" s="88"/>
      <c r="AY162" s="88"/>
      <c r="AZ162" s="88"/>
      <c r="BA162" s="88"/>
      <c r="BB162" s="88"/>
      <c r="BC162" s="88"/>
      <c r="BD162" s="88"/>
    </row>
    <row r="163" spans="1:56" ht="15.75" customHeight="1">
      <c r="A163" s="86">
        <f t="shared" ca="1" si="0"/>
        <v>119564</v>
      </c>
      <c r="B163" s="86">
        <v>5</v>
      </c>
      <c r="C163" s="86" t="s">
        <v>1207</v>
      </c>
      <c r="D163" s="86">
        <f t="shared" ca="1" si="39"/>
        <v>75000</v>
      </c>
      <c r="E163" s="86" t="s">
        <v>1191</v>
      </c>
      <c r="F163" s="86" t="s">
        <v>815</v>
      </c>
      <c r="G163" s="86" t="s">
        <v>1010</v>
      </c>
      <c r="H163" s="86" t="s">
        <v>1194</v>
      </c>
      <c r="I163" s="96">
        <f t="shared" ca="1" si="36"/>
        <v>75000</v>
      </c>
      <c r="J163" s="97"/>
      <c r="K163" s="87"/>
      <c r="L163" s="87"/>
      <c r="M163" s="87"/>
      <c r="N163" s="87"/>
      <c r="O163" s="87"/>
      <c r="P163" s="87"/>
      <c r="Q163" s="88"/>
      <c r="R163" s="88"/>
      <c r="S163" s="88"/>
      <c r="T163" s="88"/>
      <c r="U163" s="88"/>
      <c r="V163" s="88"/>
      <c r="W163" s="88"/>
      <c r="X163" s="88"/>
      <c r="Y163" s="88"/>
      <c r="Z163" s="88"/>
      <c r="AA163" s="88"/>
      <c r="AB163" s="88"/>
      <c r="AC163" s="88"/>
      <c r="AD163" s="88"/>
      <c r="AE163" s="88"/>
      <c r="AF163" s="88"/>
      <c r="AG163" s="88"/>
      <c r="AH163" s="88"/>
      <c r="AI163" s="88"/>
      <c r="AJ163" s="88"/>
      <c r="AK163" s="88"/>
      <c r="AL163" s="88"/>
      <c r="AM163" s="88"/>
      <c r="AN163" s="88"/>
      <c r="AO163" s="88"/>
      <c r="AP163" s="88"/>
      <c r="AQ163" s="88"/>
      <c r="AR163" s="88"/>
      <c r="AS163" s="88"/>
      <c r="AT163" s="88"/>
      <c r="AU163" s="88"/>
      <c r="AV163" s="88"/>
      <c r="AW163" s="88"/>
      <c r="AX163" s="88"/>
      <c r="AY163" s="88"/>
      <c r="AZ163" s="88"/>
      <c r="BA163" s="88"/>
      <c r="BB163" s="88"/>
      <c r="BC163" s="88"/>
      <c r="BD163" s="88"/>
    </row>
    <row r="164" spans="1:56" ht="15.75" customHeight="1">
      <c r="A164" s="86">
        <f t="shared" ca="1" si="0"/>
        <v>119569</v>
      </c>
      <c r="B164" s="86">
        <v>5</v>
      </c>
      <c r="C164" s="86" t="s">
        <v>1208</v>
      </c>
      <c r="D164" s="86">
        <f t="shared" ca="1" si="39"/>
        <v>100000</v>
      </c>
      <c r="E164" s="86" t="s">
        <v>1191</v>
      </c>
      <c r="F164" s="86" t="s">
        <v>815</v>
      </c>
      <c r="G164" s="86" t="s">
        <v>1010</v>
      </c>
      <c r="H164" s="86" t="s">
        <v>1198</v>
      </c>
      <c r="I164" s="96">
        <f t="shared" ca="1" si="36"/>
        <v>100000</v>
      </c>
      <c r="J164" s="97"/>
      <c r="K164" s="87"/>
      <c r="L164" s="87"/>
      <c r="M164" s="87"/>
      <c r="N164" s="87"/>
      <c r="O164" s="87"/>
      <c r="P164" s="87"/>
      <c r="Q164" s="88"/>
      <c r="R164" s="88"/>
      <c r="S164" s="88"/>
      <c r="T164" s="88"/>
      <c r="U164" s="88"/>
      <c r="V164" s="88"/>
      <c r="W164" s="88"/>
      <c r="X164" s="88"/>
      <c r="Y164" s="88"/>
      <c r="Z164" s="88"/>
      <c r="AA164" s="88"/>
      <c r="AB164" s="88"/>
      <c r="AC164" s="88"/>
      <c r="AD164" s="88"/>
      <c r="AE164" s="88"/>
      <c r="AF164" s="88"/>
      <c r="AG164" s="88"/>
      <c r="AH164" s="88"/>
      <c r="AI164" s="88"/>
      <c r="AJ164" s="88"/>
      <c r="AK164" s="88"/>
      <c r="AL164" s="88"/>
      <c r="AM164" s="88"/>
      <c r="AN164" s="88"/>
      <c r="AO164" s="88"/>
      <c r="AP164" s="88"/>
      <c r="AQ164" s="88"/>
      <c r="AR164" s="88"/>
      <c r="AS164" s="88"/>
      <c r="AT164" s="88"/>
      <c r="AU164" s="88"/>
      <c r="AV164" s="88"/>
      <c r="AW164" s="88"/>
      <c r="AX164" s="88"/>
      <c r="AY164" s="88"/>
      <c r="AZ164" s="88"/>
      <c r="BA164" s="88"/>
      <c r="BB164" s="88"/>
      <c r="BC164" s="88"/>
      <c r="BD164" s="88"/>
    </row>
    <row r="165" spans="1:56" ht="15.75" customHeight="1">
      <c r="A165" s="86">
        <f t="shared" ca="1" si="0"/>
        <v>119574</v>
      </c>
      <c r="B165" s="86">
        <v>5</v>
      </c>
      <c r="C165" s="86" t="s">
        <v>1209</v>
      </c>
      <c r="D165" s="86">
        <f t="shared" ca="1" si="39"/>
        <v>250000</v>
      </c>
      <c r="E165" s="86" t="s">
        <v>1191</v>
      </c>
      <c r="F165" s="86" t="s">
        <v>815</v>
      </c>
      <c r="G165" s="86" t="s">
        <v>1010</v>
      </c>
      <c r="H165" s="86" t="s">
        <v>1185</v>
      </c>
      <c r="I165" s="96">
        <f t="shared" ca="1" si="36"/>
        <v>250000</v>
      </c>
      <c r="J165" s="97"/>
      <c r="K165" s="87"/>
      <c r="L165" s="87"/>
      <c r="M165" s="87"/>
      <c r="N165" s="87"/>
      <c r="O165" s="87"/>
      <c r="P165" s="87"/>
      <c r="Q165" s="88"/>
      <c r="R165" s="88"/>
      <c r="S165" s="88"/>
      <c r="T165" s="88"/>
      <c r="U165" s="88"/>
      <c r="V165" s="88"/>
      <c r="W165" s="88"/>
      <c r="X165" s="88"/>
      <c r="Y165" s="88"/>
      <c r="Z165" s="88"/>
      <c r="AA165" s="88"/>
      <c r="AB165" s="88"/>
      <c r="AC165" s="88"/>
      <c r="AD165" s="88"/>
      <c r="AE165" s="88"/>
      <c r="AF165" s="88"/>
      <c r="AG165" s="88"/>
      <c r="AH165" s="88"/>
      <c r="AI165" s="88"/>
      <c r="AJ165" s="88"/>
      <c r="AK165" s="88"/>
      <c r="AL165" s="88"/>
      <c r="AM165" s="88"/>
      <c r="AN165" s="88"/>
      <c r="AO165" s="88"/>
      <c r="AP165" s="88"/>
      <c r="AQ165" s="88"/>
      <c r="AR165" s="88"/>
      <c r="AS165" s="88"/>
      <c r="AT165" s="88"/>
      <c r="AU165" s="88"/>
      <c r="AV165" s="88"/>
      <c r="AW165" s="88"/>
      <c r="AX165" s="88"/>
      <c r="AY165" s="88"/>
      <c r="AZ165" s="88"/>
      <c r="BA165" s="88"/>
      <c r="BB165" s="88"/>
      <c r="BC165" s="88"/>
      <c r="BD165" s="88"/>
    </row>
    <row r="166" spans="1:56" ht="15.75" customHeight="1">
      <c r="A166" s="86">
        <f t="shared" ca="1" si="0"/>
        <v>119579</v>
      </c>
      <c r="B166" s="86">
        <v>5</v>
      </c>
      <c r="C166" s="86" t="s">
        <v>1210</v>
      </c>
      <c r="D166" s="86">
        <f t="shared" ca="1" si="39"/>
        <v>225000</v>
      </c>
      <c r="E166" s="86" t="s">
        <v>1191</v>
      </c>
      <c r="F166" s="86" t="s">
        <v>815</v>
      </c>
      <c r="G166" s="86" t="s">
        <v>1010</v>
      </c>
      <c r="H166" s="86" t="s">
        <v>1192</v>
      </c>
      <c r="I166" s="96">
        <f t="shared" ca="1" si="36"/>
        <v>225000</v>
      </c>
      <c r="J166" s="97"/>
      <c r="K166" s="87"/>
      <c r="L166" s="87"/>
      <c r="M166" s="87"/>
      <c r="N166" s="87"/>
      <c r="O166" s="87"/>
      <c r="P166" s="87"/>
      <c r="Q166" s="88"/>
      <c r="R166" s="88"/>
      <c r="S166" s="88"/>
      <c r="T166" s="88"/>
      <c r="U166" s="88"/>
      <c r="V166" s="88"/>
      <c r="W166" s="88"/>
      <c r="X166" s="88"/>
      <c r="Y166" s="88"/>
      <c r="Z166" s="88"/>
      <c r="AA166" s="88"/>
      <c r="AB166" s="88"/>
      <c r="AC166" s="88"/>
      <c r="AD166" s="88"/>
      <c r="AE166" s="88"/>
      <c r="AF166" s="88"/>
      <c r="AG166" s="88"/>
      <c r="AH166" s="88"/>
      <c r="AI166" s="88"/>
      <c r="AJ166" s="88"/>
      <c r="AK166" s="88"/>
      <c r="AL166" s="88"/>
      <c r="AM166" s="88"/>
      <c r="AN166" s="88"/>
      <c r="AO166" s="88"/>
      <c r="AP166" s="88"/>
      <c r="AQ166" s="88"/>
      <c r="AR166" s="88"/>
      <c r="AS166" s="88"/>
      <c r="AT166" s="88"/>
      <c r="AU166" s="88"/>
      <c r="AV166" s="88"/>
      <c r="AW166" s="88"/>
      <c r="AX166" s="88"/>
      <c r="AY166" s="88"/>
      <c r="AZ166" s="88"/>
      <c r="BA166" s="88"/>
      <c r="BB166" s="88"/>
      <c r="BC166" s="88"/>
      <c r="BD166" s="88"/>
    </row>
    <row r="167" spans="1:56" ht="15.75" customHeight="1">
      <c r="A167" s="86">
        <f t="shared" ca="1" si="0"/>
        <v>119584</v>
      </c>
      <c r="B167" s="86">
        <v>5</v>
      </c>
      <c r="C167" s="86" t="s">
        <v>1211</v>
      </c>
      <c r="D167" s="86">
        <f t="shared" ca="1" si="39"/>
        <v>200000</v>
      </c>
      <c r="E167" s="86" t="s">
        <v>1191</v>
      </c>
      <c r="F167" s="86" t="s">
        <v>815</v>
      </c>
      <c r="G167" s="86" t="s">
        <v>1010</v>
      </c>
      <c r="H167" s="86" t="s">
        <v>1212</v>
      </c>
      <c r="I167" s="96">
        <f t="shared" ca="1" si="36"/>
        <v>200000</v>
      </c>
      <c r="J167" s="97"/>
      <c r="K167" s="87"/>
      <c r="L167" s="87"/>
      <c r="M167" s="87"/>
      <c r="N167" s="87"/>
      <c r="O167" s="87"/>
      <c r="P167" s="87"/>
      <c r="Q167" s="88"/>
      <c r="R167" s="88"/>
      <c r="S167" s="88"/>
      <c r="T167" s="88"/>
      <c r="U167" s="88"/>
      <c r="V167" s="88"/>
      <c r="W167" s="88"/>
      <c r="X167" s="88"/>
      <c r="Y167" s="88"/>
      <c r="Z167" s="88"/>
      <c r="AA167" s="88"/>
      <c r="AB167" s="88"/>
      <c r="AC167" s="88"/>
      <c r="AD167" s="88"/>
      <c r="AE167" s="88"/>
      <c r="AF167" s="88"/>
      <c r="AG167" s="88"/>
      <c r="AH167" s="88"/>
      <c r="AI167" s="88"/>
      <c r="AJ167" s="88"/>
      <c r="AK167" s="88"/>
      <c r="AL167" s="88"/>
      <c r="AM167" s="88"/>
      <c r="AN167" s="88"/>
      <c r="AO167" s="88"/>
      <c r="AP167" s="88"/>
      <c r="AQ167" s="88"/>
      <c r="AR167" s="88"/>
      <c r="AS167" s="88"/>
      <c r="AT167" s="88"/>
      <c r="AU167" s="88"/>
      <c r="AV167" s="88"/>
      <c r="AW167" s="88"/>
      <c r="AX167" s="88"/>
      <c r="AY167" s="88"/>
      <c r="AZ167" s="88"/>
      <c r="BA167" s="88"/>
      <c r="BB167" s="88"/>
      <c r="BC167" s="88"/>
      <c r="BD167" s="88"/>
    </row>
    <row r="168" spans="1:56" ht="15.75" customHeight="1">
      <c r="A168" s="86">
        <f t="shared" ca="1" si="0"/>
        <v>119589</v>
      </c>
      <c r="B168" s="86">
        <v>5</v>
      </c>
      <c r="C168" s="86" t="s">
        <v>1213</v>
      </c>
      <c r="D168" s="86">
        <f t="shared" ca="1" si="39"/>
        <v>100000</v>
      </c>
      <c r="E168" s="86" t="s">
        <v>1191</v>
      </c>
      <c r="F168" s="86" t="s">
        <v>815</v>
      </c>
      <c r="G168" s="86" t="s">
        <v>1010</v>
      </c>
      <c r="H168" s="86" t="s">
        <v>1214</v>
      </c>
      <c r="I168" s="96">
        <f t="shared" ca="1" si="36"/>
        <v>100000</v>
      </c>
      <c r="J168" s="97"/>
      <c r="K168" s="87"/>
      <c r="L168" s="87"/>
      <c r="M168" s="87"/>
      <c r="N168" s="87"/>
      <c r="O168" s="87"/>
      <c r="P168" s="87"/>
      <c r="Q168" s="88"/>
      <c r="R168" s="88"/>
      <c r="S168" s="88"/>
      <c r="T168" s="88"/>
      <c r="U168" s="88"/>
      <c r="V168" s="88"/>
      <c r="W168" s="88"/>
      <c r="X168" s="88"/>
      <c r="Y168" s="88"/>
      <c r="Z168" s="88"/>
      <c r="AA168" s="88"/>
      <c r="AB168" s="88"/>
      <c r="AC168" s="88"/>
      <c r="AD168" s="88"/>
      <c r="AE168" s="88"/>
      <c r="AF168" s="88"/>
      <c r="AG168" s="88"/>
      <c r="AH168" s="88"/>
      <c r="AI168" s="88"/>
      <c r="AJ168" s="88"/>
      <c r="AK168" s="88"/>
      <c r="AL168" s="88"/>
      <c r="AM168" s="88"/>
      <c r="AN168" s="88"/>
      <c r="AO168" s="88"/>
      <c r="AP168" s="88"/>
      <c r="AQ168" s="88"/>
      <c r="AR168" s="88"/>
      <c r="AS168" s="88"/>
      <c r="AT168" s="88"/>
      <c r="AU168" s="88"/>
      <c r="AV168" s="88"/>
      <c r="AW168" s="88"/>
      <c r="AX168" s="88"/>
      <c r="AY168" s="88"/>
      <c r="AZ168" s="88"/>
      <c r="BA168" s="88"/>
      <c r="BB168" s="88"/>
      <c r="BC168" s="88"/>
      <c r="BD168" s="88"/>
    </row>
    <row r="169" spans="1:56" ht="15.75" customHeight="1">
      <c r="A169" s="86">
        <f t="shared" ca="1" si="0"/>
        <v>119594</v>
      </c>
      <c r="B169" s="86">
        <v>5</v>
      </c>
      <c r="C169" s="86" t="s">
        <v>1215</v>
      </c>
      <c r="D169" s="86">
        <f t="shared" ca="1" si="39"/>
        <v>50000</v>
      </c>
      <c r="E169" s="86" t="s">
        <v>1191</v>
      </c>
      <c r="F169" s="86" t="s">
        <v>815</v>
      </c>
      <c r="G169" s="86" t="s">
        <v>1010</v>
      </c>
      <c r="H169" s="86" t="s">
        <v>1212</v>
      </c>
      <c r="I169" s="96">
        <f t="shared" ca="1" si="36"/>
        <v>50000</v>
      </c>
      <c r="J169" s="97"/>
      <c r="K169" s="87"/>
      <c r="L169" s="87"/>
      <c r="M169" s="87"/>
      <c r="N169" s="87"/>
      <c r="O169" s="87"/>
      <c r="P169" s="87"/>
      <c r="Q169" s="88"/>
      <c r="R169" s="88"/>
      <c r="S169" s="88"/>
      <c r="T169" s="88"/>
      <c r="U169" s="88"/>
      <c r="V169" s="88"/>
      <c r="W169" s="88"/>
      <c r="X169" s="88"/>
      <c r="Y169" s="88"/>
      <c r="Z169" s="88"/>
      <c r="AA169" s="88"/>
      <c r="AB169" s="88"/>
      <c r="AC169" s="88"/>
      <c r="AD169" s="88"/>
      <c r="AE169" s="88"/>
      <c r="AF169" s="88"/>
      <c r="AG169" s="88"/>
      <c r="AH169" s="88"/>
      <c r="AI169" s="88"/>
      <c r="AJ169" s="88"/>
      <c r="AK169" s="88"/>
      <c r="AL169" s="88"/>
      <c r="AM169" s="88"/>
      <c r="AN169" s="88"/>
      <c r="AO169" s="88"/>
      <c r="AP169" s="88"/>
      <c r="AQ169" s="88"/>
      <c r="AR169" s="88"/>
      <c r="AS169" s="88"/>
      <c r="AT169" s="88"/>
      <c r="AU169" s="88"/>
      <c r="AV169" s="88"/>
      <c r="AW169" s="88"/>
      <c r="AX169" s="88"/>
      <c r="AY169" s="88"/>
      <c r="AZ169" s="88"/>
      <c r="BA169" s="88"/>
      <c r="BB169" s="88"/>
      <c r="BC169" s="88"/>
      <c r="BD169" s="88"/>
    </row>
    <row r="170" spans="1:56" ht="15.75" customHeight="1">
      <c r="A170" s="86">
        <f t="shared" ca="1" si="0"/>
        <v>119599</v>
      </c>
      <c r="B170" s="86">
        <v>5</v>
      </c>
      <c r="C170" s="86" t="s">
        <v>1216</v>
      </c>
      <c r="D170" s="86">
        <f t="shared" ca="1" si="39"/>
        <v>150000</v>
      </c>
      <c r="E170" s="86" t="s">
        <v>1191</v>
      </c>
      <c r="F170" s="86" t="s">
        <v>815</v>
      </c>
      <c r="G170" s="86" t="s">
        <v>1010</v>
      </c>
      <c r="H170" s="86" t="s">
        <v>1194</v>
      </c>
      <c r="I170" s="96">
        <f t="shared" ca="1" si="36"/>
        <v>150000</v>
      </c>
      <c r="J170" s="97"/>
      <c r="K170" s="87"/>
      <c r="L170" s="87"/>
      <c r="M170" s="87"/>
      <c r="N170" s="87"/>
      <c r="O170" s="87"/>
      <c r="P170" s="87"/>
      <c r="Q170" s="88"/>
      <c r="R170" s="88"/>
      <c r="S170" s="88"/>
      <c r="T170" s="88"/>
      <c r="U170" s="88"/>
      <c r="V170" s="88"/>
      <c r="W170" s="88"/>
      <c r="X170" s="88"/>
      <c r="Y170" s="88"/>
      <c r="Z170" s="88"/>
      <c r="AA170" s="88"/>
      <c r="AB170" s="88"/>
      <c r="AC170" s="88"/>
      <c r="AD170" s="88"/>
      <c r="AE170" s="88"/>
      <c r="AF170" s="88"/>
      <c r="AG170" s="88"/>
      <c r="AH170" s="88"/>
      <c r="AI170" s="88"/>
      <c r="AJ170" s="88"/>
      <c r="AK170" s="88"/>
      <c r="AL170" s="88"/>
      <c r="AM170" s="88"/>
      <c r="AN170" s="88"/>
      <c r="AO170" s="88"/>
      <c r="AP170" s="88"/>
      <c r="AQ170" s="88"/>
      <c r="AR170" s="88"/>
      <c r="AS170" s="88"/>
      <c r="AT170" s="88"/>
      <c r="AU170" s="88"/>
      <c r="AV170" s="88"/>
      <c r="AW170" s="88"/>
      <c r="AX170" s="88"/>
      <c r="AY170" s="88"/>
      <c r="AZ170" s="88"/>
      <c r="BA170" s="88"/>
      <c r="BB170" s="88"/>
      <c r="BC170" s="88"/>
      <c r="BD170" s="88"/>
    </row>
    <row r="171" spans="1:56" ht="15.75" customHeight="1">
      <c r="A171" s="86">
        <f t="shared" ca="1" si="0"/>
        <v>119604</v>
      </c>
      <c r="B171" s="86">
        <v>5</v>
      </c>
      <c r="C171" s="86" t="s">
        <v>1217</v>
      </c>
      <c r="D171" s="86">
        <f t="shared" ca="1" si="39"/>
        <v>225000</v>
      </c>
      <c r="E171" s="86" t="s">
        <v>1191</v>
      </c>
      <c r="F171" s="86" t="s">
        <v>815</v>
      </c>
      <c r="G171" s="86" t="s">
        <v>1010</v>
      </c>
      <c r="H171" s="86" t="s">
        <v>1194</v>
      </c>
      <c r="I171" s="96">
        <f t="shared" ca="1" si="36"/>
        <v>225000</v>
      </c>
      <c r="J171" s="97"/>
      <c r="K171" s="87"/>
      <c r="L171" s="87"/>
      <c r="M171" s="87"/>
      <c r="N171" s="87"/>
      <c r="O171" s="87"/>
      <c r="P171" s="87"/>
      <c r="Q171" s="88"/>
      <c r="R171" s="88"/>
      <c r="S171" s="88"/>
      <c r="T171" s="88"/>
      <c r="U171" s="88"/>
      <c r="V171" s="88"/>
      <c r="W171" s="88"/>
      <c r="X171" s="88"/>
      <c r="Y171" s="88"/>
      <c r="Z171" s="88"/>
      <c r="AA171" s="88"/>
      <c r="AB171" s="88"/>
      <c r="AC171" s="88"/>
      <c r="AD171" s="88"/>
      <c r="AE171" s="88"/>
      <c r="AF171" s="88"/>
      <c r="AG171" s="88"/>
      <c r="AH171" s="88"/>
      <c r="AI171" s="88"/>
      <c r="AJ171" s="88"/>
      <c r="AK171" s="88"/>
      <c r="AL171" s="88"/>
      <c r="AM171" s="88"/>
      <c r="AN171" s="88"/>
      <c r="AO171" s="88"/>
      <c r="AP171" s="88"/>
      <c r="AQ171" s="88"/>
      <c r="AR171" s="88"/>
      <c r="AS171" s="88"/>
      <c r="AT171" s="88"/>
      <c r="AU171" s="88"/>
      <c r="AV171" s="88"/>
      <c r="AW171" s="88"/>
      <c r="AX171" s="88"/>
      <c r="AY171" s="88"/>
      <c r="AZ171" s="88"/>
      <c r="BA171" s="88"/>
      <c r="BB171" s="88"/>
      <c r="BC171" s="88"/>
      <c r="BD171" s="88"/>
    </row>
    <row r="172" spans="1:56" ht="15.75" customHeight="1">
      <c r="A172" s="86">
        <f t="shared" ca="1" si="0"/>
        <v>119609</v>
      </c>
      <c r="B172" s="86">
        <v>5</v>
      </c>
      <c r="C172" s="86" t="s">
        <v>1218</v>
      </c>
      <c r="D172" s="86">
        <f t="shared" ca="1" si="39"/>
        <v>225000</v>
      </c>
      <c r="E172" s="86" t="s">
        <v>1191</v>
      </c>
      <c r="F172" s="86" t="s">
        <v>815</v>
      </c>
      <c r="G172" s="86" t="s">
        <v>1010</v>
      </c>
      <c r="H172" s="86" t="s">
        <v>1212</v>
      </c>
      <c r="I172" s="96">
        <f t="shared" ca="1" si="36"/>
        <v>225000</v>
      </c>
      <c r="J172" s="97"/>
      <c r="K172" s="87"/>
      <c r="L172" s="87"/>
      <c r="M172" s="87"/>
      <c r="N172" s="87"/>
      <c r="O172" s="87"/>
      <c r="P172" s="87"/>
      <c r="Q172" s="88"/>
      <c r="R172" s="88"/>
      <c r="S172" s="88"/>
      <c r="T172" s="88"/>
      <c r="U172" s="88"/>
      <c r="V172" s="88"/>
      <c r="W172" s="88"/>
      <c r="X172" s="88"/>
      <c r="Y172" s="88"/>
      <c r="Z172" s="88"/>
      <c r="AA172" s="88"/>
      <c r="AB172" s="88"/>
      <c r="AC172" s="88"/>
      <c r="AD172" s="88"/>
      <c r="AE172" s="88"/>
      <c r="AF172" s="88"/>
      <c r="AG172" s="88"/>
      <c r="AH172" s="88"/>
      <c r="AI172" s="88"/>
      <c r="AJ172" s="88"/>
      <c r="AK172" s="88"/>
      <c r="AL172" s="88"/>
      <c r="AM172" s="88"/>
      <c r="AN172" s="88"/>
      <c r="AO172" s="88"/>
      <c r="AP172" s="88"/>
      <c r="AQ172" s="88"/>
      <c r="AR172" s="88"/>
      <c r="AS172" s="88"/>
      <c r="AT172" s="88"/>
      <c r="AU172" s="88"/>
      <c r="AV172" s="88"/>
      <c r="AW172" s="88"/>
      <c r="AX172" s="88"/>
      <c r="AY172" s="88"/>
      <c r="AZ172" s="88"/>
      <c r="BA172" s="88"/>
      <c r="BB172" s="88"/>
      <c r="BC172" s="88"/>
      <c r="BD172" s="88"/>
    </row>
    <row r="173" spans="1:56" ht="15.75" customHeight="1">
      <c r="A173" s="86">
        <f t="shared" ca="1" si="0"/>
        <v>119614</v>
      </c>
      <c r="B173" s="86">
        <v>5</v>
      </c>
      <c r="C173" s="86" t="s">
        <v>1219</v>
      </c>
      <c r="D173" s="86">
        <f t="shared" ca="1" si="39"/>
        <v>300000</v>
      </c>
      <c r="E173" s="86" t="s">
        <v>1191</v>
      </c>
      <c r="F173" s="86" t="s">
        <v>815</v>
      </c>
      <c r="G173" s="86" t="s">
        <v>1010</v>
      </c>
      <c r="H173" s="86" t="s">
        <v>1212</v>
      </c>
      <c r="I173" s="96">
        <f t="shared" ca="1" si="36"/>
        <v>300000</v>
      </c>
      <c r="J173" s="97"/>
      <c r="K173" s="87"/>
      <c r="L173" s="87"/>
      <c r="M173" s="87"/>
      <c r="N173" s="87"/>
      <c r="O173" s="87"/>
      <c r="P173" s="87"/>
      <c r="Q173" s="88"/>
      <c r="R173" s="88"/>
      <c r="S173" s="88"/>
      <c r="T173" s="88"/>
      <c r="U173" s="88"/>
      <c r="V173" s="88"/>
      <c r="W173" s="88"/>
      <c r="X173" s="88"/>
      <c r="Y173" s="88"/>
      <c r="Z173" s="88"/>
      <c r="AA173" s="88"/>
      <c r="AB173" s="88"/>
      <c r="AC173" s="88"/>
      <c r="AD173" s="88"/>
      <c r="AE173" s="88"/>
      <c r="AF173" s="88"/>
      <c r="AG173" s="88"/>
      <c r="AH173" s="88"/>
      <c r="AI173" s="88"/>
      <c r="AJ173" s="88"/>
      <c r="AK173" s="88"/>
      <c r="AL173" s="88"/>
      <c r="AM173" s="88"/>
      <c r="AN173" s="88"/>
      <c r="AO173" s="88"/>
      <c r="AP173" s="88"/>
      <c r="AQ173" s="88"/>
      <c r="AR173" s="88"/>
      <c r="AS173" s="88"/>
      <c r="AT173" s="88"/>
      <c r="AU173" s="88"/>
      <c r="AV173" s="88"/>
      <c r="AW173" s="88"/>
      <c r="AX173" s="88"/>
      <c r="AY173" s="88"/>
      <c r="AZ173" s="88"/>
      <c r="BA173" s="88"/>
      <c r="BB173" s="88"/>
      <c r="BC173" s="88"/>
      <c r="BD173" s="88"/>
    </row>
    <row r="174" spans="1:56" ht="15.75" customHeight="1">
      <c r="A174" s="86">
        <f t="shared" ca="1" si="0"/>
        <v>119619</v>
      </c>
      <c r="B174" s="86">
        <v>5</v>
      </c>
      <c r="C174" s="86" t="s">
        <v>1220</v>
      </c>
      <c r="D174" s="86">
        <f t="shared" ca="1" si="39"/>
        <v>250000</v>
      </c>
      <c r="E174" s="86" t="s">
        <v>1191</v>
      </c>
      <c r="F174" s="86" t="s">
        <v>815</v>
      </c>
      <c r="G174" s="86" t="s">
        <v>1010</v>
      </c>
      <c r="H174" s="86" t="s">
        <v>1221</v>
      </c>
      <c r="I174" s="96">
        <f t="shared" ca="1" si="36"/>
        <v>250000</v>
      </c>
      <c r="J174" s="97"/>
      <c r="K174" s="87"/>
      <c r="L174" s="87"/>
      <c r="M174" s="87"/>
      <c r="N174" s="87"/>
      <c r="O174" s="87"/>
      <c r="P174" s="87"/>
      <c r="Q174" s="88"/>
      <c r="R174" s="88"/>
      <c r="S174" s="88"/>
      <c r="T174" s="88"/>
      <c r="U174" s="88"/>
      <c r="V174" s="88"/>
      <c r="W174" s="88"/>
      <c r="X174" s="88"/>
      <c r="Y174" s="88"/>
      <c r="Z174" s="88"/>
      <c r="AA174" s="88"/>
      <c r="AB174" s="88"/>
      <c r="AC174" s="88"/>
      <c r="AD174" s="88"/>
      <c r="AE174" s="88"/>
      <c r="AF174" s="88"/>
      <c r="AG174" s="88"/>
      <c r="AH174" s="88"/>
      <c r="AI174" s="88"/>
      <c r="AJ174" s="88"/>
      <c r="AK174" s="88"/>
      <c r="AL174" s="88"/>
      <c r="AM174" s="88"/>
      <c r="AN174" s="88"/>
      <c r="AO174" s="88"/>
      <c r="AP174" s="88"/>
      <c r="AQ174" s="88"/>
      <c r="AR174" s="88"/>
      <c r="AS174" s="88"/>
      <c r="AT174" s="88"/>
      <c r="AU174" s="88"/>
      <c r="AV174" s="88"/>
      <c r="AW174" s="88"/>
      <c r="AX174" s="88"/>
      <c r="AY174" s="88"/>
      <c r="AZ174" s="88"/>
      <c r="BA174" s="88"/>
      <c r="BB174" s="88"/>
      <c r="BC174" s="88"/>
      <c r="BD174" s="88"/>
    </row>
    <row r="175" spans="1:56" ht="15.75" customHeight="1">
      <c r="A175" s="86">
        <f t="shared" ca="1" si="0"/>
        <v>119624</v>
      </c>
      <c r="B175" s="86">
        <v>5</v>
      </c>
      <c r="C175" s="86" t="s">
        <v>1222</v>
      </c>
      <c r="D175" s="86">
        <f t="shared" ca="1" si="39"/>
        <v>300000</v>
      </c>
      <c r="E175" s="86" t="s">
        <v>1191</v>
      </c>
      <c r="F175" s="86" t="s">
        <v>815</v>
      </c>
      <c r="G175" s="86" t="s">
        <v>1010</v>
      </c>
      <c r="H175" s="86" t="s">
        <v>1198</v>
      </c>
      <c r="I175" s="96">
        <f t="shared" ca="1" si="36"/>
        <v>300000</v>
      </c>
      <c r="J175" s="97"/>
      <c r="K175" s="87"/>
      <c r="L175" s="87"/>
      <c r="M175" s="87"/>
      <c r="N175" s="87"/>
      <c r="O175" s="87"/>
      <c r="P175" s="87"/>
      <c r="Q175" s="88"/>
      <c r="R175" s="88"/>
      <c r="S175" s="88"/>
      <c r="T175" s="88"/>
      <c r="U175" s="88"/>
      <c r="V175" s="88"/>
      <c r="W175" s="88"/>
      <c r="X175" s="88"/>
      <c r="Y175" s="88"/>
      <c r="Z175" s="88"/>
      <c r="AA175" s="88"/>
      <c r="AB175" s="88"/>
      <c r="AC175" s="88"/>
      <c r="AD175" s="88"/>
      <c r="AE175" s="88"/>
      <c r="AF175" s="88"/>
      <c r="AG175" s="88"/>
      <c r="AH175" s="88"/>
      <c r="AI175" s="88"/>
      <c r="AJ175" s="88"/>
      <c r="AK175" s="88"/>
      <c r="AL175" s="88"/>
      <c r="AM175" s="88"/>
      <c r="AN175" s="88"/>
      <c r="AO175" s="88"/>
      <c r="AP175" s="88"/>
      <c r="AQ175" s="88"/>
      <c r="AR175" s="88"/>
      <c r="AS175" s="88"/>
      <c r="AT175" s="88"/>
      <c r="AU175" s="88"/>
      <c r="AV175" s="88"/>
      <c r="AW175" s="88"/>
      <c r="AX175" s="88"/>
      <c r="AY175" s="88"/>
      <c r="AZ175" s="88"/>
      <c r="BA175" s="88"/>
      <c r="BB175" s="88"/>
      <c r="BC175" s="88"/>
      <c r="BD175" s="88"/>
    </row>
    <row r="176" spans="1:56" ht="15.75" customHeight="1">
      <c r="A176" s="86">
        <f t="shared" ca="1" si="0"/>
        <v>119629</v>
      </c>
      <c r="B176" s="86">
        <v>1</v>
      </c>
      <c r="C176" s="86" t="s">
        <v>1223</v>
      </c>
      <c r="D176" s="86" t="s">
        <v>1224</v>
      </c>
      <c r="E176" s="86" t="s">
        <v>1191</v>
      </c>
      <c r="F176" s="86" t="s">
        <v>815</v>
      </c>
      <c r="G176" s="86" t="s">
        <v>1225</v>
      </c>
      <c r="H176" s="86" t="s">
        <v>1198</v>
      </c>
      <c r="I176" s="96" t="s">
        <v>812</v>
      </c>
      <c r="J176" s="97"/>
      <c r="K176" s="87"/>
      <c r="L176" s="87"/>
      <c r="M176" s="87"/>
      <c r="N176" s="87"/>
      <c r="O176" s="87"/>
      <c r="P176" s="87"/>
      <c r="Q176" s="88"/>
      <c r="R176" s="88"/>
      <c r="S176" s="88"/>
      <c r="T176" s="88"/>
      <c r="U176" s="88"/>
      <c r="V176" s="88"/>
      <c r="W176" s="88"/>
      <c r="X176" s="88"/>
      <c r="Y176" s="88"/>
      <c r="Z176" s="88"/>
      <c r="AA176" s="88"/>
      <c r="AB176" s="88"/>
      <c r="AC176" s="88"/>
      <c r="AD176" s="88"/>
      <c r="AE176" s="88"/>
      <c r="AF176" s="88"/>
      <c r="AG176" s="88"/>
      <c r="AH176" s="88"/>
      <c r="AI176" s="88"/>
      <c r="AJ176" s="88"/>
      <c r="AK176" s="88"/>
      <c r="AL176" s="88"/>
      <c r="AM176" s="88"/>
      <c r="AN176" s="88"/>
      <c r="AO176" s="88"/>
      <c r="AP176" s="88"/>
      <c r="AQ176" s="88"/>
      <c r="AR176" s="88"/>
      <c r="AS176" s="88"/>
      <c r="AT176" s="88"/>
      <c r="AU176" s="88"/>
      <c r="AV176" s="88"/>
      <c r="AW176" s="88"/>
      <c r="AX176" s="88"/>
      <c r="AY176" s="88"/>
      <c r="AZ176" s="88"/>
      <c r="BA176" s="88"/>
      <c r="BB176" s="88"/>
      <c r="BC176" s="88"/>
      <c r="BD176" s="88"/>
    </row>
    <row r="177" spans="1:56" ht="15.75" customHeight="1">
      <c r="A177" s="86">
        <f t="shared" ca="1" si="0"/>
        <v>119630</v>
      </c>
      <c r="B177" s="86">
        <v>1</v>
      </c>
      <c r="C177" s="86" t="s">
        <v>1226</v>
      </c>
      <c r="D177" s="86" t="s">
        <v>1224</v>
      </c>
      <c r="E177" s="86" t="s">
        <v>1191</v>
      </c>
      <c r="F177" s="86" t="s">
        <v>815</v>
      </c>
      <c r="G177" s="86" t="s">
        <v>1225</v>
      </c>
      <c r="H177" s="86" t="s">
        <v>1194</v>
      </c>
      <c r="I177" s="96" t="s">
        <v>812</v>
      </c>
      <c r="J177" s="97"/>
      <c r="K177" s="87"/>
      <c r="L177" s="87"/>
      <c r="M177" s="87"/>
      <c r="N177" s="87"/>
      <c r="O177" s="87"/>
      <c r="P177" s="87"/>
      <c r="Q177" s="88"/>
      <c r="R177" s="88"/>
      <c r="S177" s="88"/>
      <c r="T177" s="88"/>
      <c r="U177" s="88"/>
      <c r="V177" s="88"/>
      <c r="W177" s="88"/>
      <c r="X177" s="88"/>
      <c r="Y177" s="88"/>
      <c r="Z177" s="88"/>
      <c r="AA177" s="88"/>
      <c r="AB177" s="88"/>
      <c r="AC177" s="88"/>
      <c r="AD177" s="88"/>
      <c r="AE177" s="88"/>
      <c r="AF177" s="88"/>
      <c r="AG177" s="88"/>
      <c r="AH177" s="88"/>
      <c r="AI177" s="88"/>
      <c r="AJ177" s="88"/>
      <c r="AK177" s="88"/>
      <c r="AL177" s="88"/>
      <c r="AM177" s="88"/>
      <c r="AN177" s="88"/>
      <c r="AO177" s="88"/>
      <c r="AP177" s="88"/>
      <c r="AQ177" s="88"/>
      <c r="AR177" s="88"/>
      <c r="AS177" s="88"/>
      <c r="AT177" s="88"/>
      <c r="AU177" s="88"/>
      <c r="AV177" s="88"/>
      <c r="AW177" s="88"/>
      <c r="AX177" s="88"/>
      <c r="AY177" s="88"/>
      <c r="AZ177" s="88"/>
      <c r="BA177" s="88"/>
      <c r="BB177" s="88"/>
      <c r="BC177" s="88"/>
      <c r="BD177" s="88"/>
    </row>
    <row r="178" spans="1:56" ht="15.75" customHeight="1">
      <c r="A178" s="86">
        <f t="shared" ca="1" si="0"/>
        <v>119631</v>
      </c>
      <c r="B178" s="86">
        <v>750</v>
      </c>
      <c r="C178" s="86" t="s">
        <v>994</v>
      </c>
      <c r="D178" s="86" t="s">
        <v>1227</v>
      </c>
      <c r="E178" s="86" t="s">
        <v>1191</v>
      </c>
      <c r="F178" s="86" t="s">
        <v>819</v>
      </c>
      <c r="G178" s="86" t="s">
        <v>812</v>
      </c>
      <c r="H178" s="86" t="s">
        <v>920</v>
      </c>
      <c r="I178" s="96">
        <v>12</v>
      </c>
      <c r="J178" s="97"/>
      <c r="K178" s="87"/>
      <c r="L178" s="87"/>
      <c r="M178" s="87"/>
      <c r="N178" s="87"/>
      <c r="O178" s="87"/>
      <c r="P178" s="87"/>
      <c r="Q178" s="88"/>
      <c r="R178" s="88"/>
      <c r="S178" s="88"/>
      <c r="T178" s="88"/>
      <c r="U178" s="88"/>
      <c r="V178" s="88"/>
      <c r="W178" s="88"/>
      <c r="X178" s="88"/>
      <c r="Y178" s="88"/>
      <c r="Z178" s="88"/>
      <c r="AA178" s="88"/>
      <c r="AB178" s="88"/>
      <c r="AC178" s="88"/>
      <c r="AD178" s="88"/>
      <c r="AE178" s="88"/>
      <c r="AF178" s="88"/>
      <c r="AG178" s="88"/>
      <c r="AH178" s="88"/>
      <c r="AI178" s="88"/>
      <c r="AJ178" s="88"/>
      <c r="AK178" s="88"/>
      <c r="AL178" s="88"/>
      <c r="AM178" s="88"/>
      <c r="AN178" s="88"/>
      <c r="AO178" s="88"/>
      <c r="AP178" s="88"/>
      <c r="AQ178" s="88"/>
      <c r="AR178" s="88"/>
      <c r="AS178" s="88"/>
      <c r="AT178" s="88"/>
      <c r="AU178" s="88"/>
      <c r="AV178" s="88"/>
      <c r="AW178" s="88"/>
      <c r="AX178" s="88"/>
      <c r="AY178" s="88"/>
      <c r="AZ178" s="88"/>
      <c r="BA178" s="88"/>
      <c r="BB178" s="88"/>
      <c r="BC178" s="88"/>
      <c r="BD178" s="88"/>
    </row>
    <row r="179" spans="1:56" ht="15.75" customHeight="1">
      <c r="A179" s="86">
        <f t="shared" ca="1" si="0"/>
        <v>120381</v>
      </c>
      <c r="B179" s="86">
        <v>25</v>
      </c>
      <c r="C179" s="86" t="s">
        <v>1228</v>
      </c>
      <c r="D179" s="86">
        <f t="shared" ref="D179:D180" ca="1" si="40">(RANDBETWEEN(1,4)+1)*10000</f>
        <v>30000</v>
      </c>
      <c r="E179" s="86" t="s">
        <v>1229</v>
      </c>
      <c r="F179" s="86" t="s">
        <v>815</v>
      </c>
      <c r="G179" s="86" t="s">
        <v>977</v>
      </c>
      <c r="H179" s="86" t="s">
        <v>1192</v>
      </c>
      <c r="I179" s="96">
        <f t="shared" ref="I179:I181" ca="1" si="41">D179</f>
        <v>30000</v>
      </c>
      <c r="J179" s="97"/>
      <c r="K179" s="87"/>
      <c r="L179" s="87"/>
      <c r="M179" s="87"/>
      <c r="N179" s="87"/>
      <c r="O179" s="87"/>
      <c r="P179" s="87"/>
      <c r="Q179" s="88"/>
      <c r="R179" s="88"/>
      <c r="S179" s="88"/>
      <c r="T179" s="88"/>
      <c r="U179" s="88"/>
      <c r="V179" s="88"/>
      <c r="W179" s="88"/>
      <c r="X179" s="88"/>
      <c r="Y179" s="88"/>
      <c r="Z179" s="88"/>
      <c r="AA179" s="88"/>
      <c r="AB179" s="88"/>
      <c r="AC179" s="88"/>
      <c r="AD179" s="88"/>
      <c r="AE179" s="88"/>
      <c r="AF179" s="88"/>
      <c r="AG179" s="88"/>
      <c r="AH179" s="88"/>
      <c r="AI179" s="88"/>
      <c r="AJ179" s="88"/>
      <c r="AK179" s="88"/>
      <c r="AL179" s="88"/>
      <c r="AM179" s="88"/>
      <c r="AN179" s="88"/>
      <c r="AO179" s="88"/>
      <c r="AP179" s="88"/>
      <c r="AQ179" s="88"/>
      <c r="AR179" s="88"/>
      <c r="AS179" s="88"/>
      <c r="AT179" s="88"/>
      <c r="AU179" s="88"/>
      <c r="AV179" s="88"/>
      <c r="AW179" s="88"/>
      <c r="AX179" s="88"/>
      <c r="AY179" s="88"/>
      <c r="AZ179" s="88"/>
      <c r="BA179" s="88"/>
      <c r="BB179" s="88"/>
      <c r="BC179" s="88"/>
      <c r="BD179" s="88"/>
    </row>
    <row r="180" spans="1:56" ht="15.75" customHeight="1">
      <c r="A180" s="86">
        <f t="shared" ca="1" si="0"/>
        <v>120406</v>
      </c>
      <c r="B180" s="86">
        <v>25</v>
      </c>
      <c r="C180" s="86" t="s">
        <v>1230</v>
      </c>
      <c r="D180" s="86">
        <f t="shared" ca="1" si="40"/>
        <v>50000</v>
      </c>
      <c r="E180" s="86" t="s">
        <v>1231</v>
      </c>
      <c r="F180" s="86" t="s">
        <v>815</v>
      </c>
      <c r="G180" s="86" t="s">
        <v>977</v>
      </c>
      <c r="H180" s="86" t="s">
        <v>1232</v>
      </c>
      <c r="I180" s="96">
        <f t="shared" ca="1" si="41"/>
        <v>50000</v>
      </c>
      <c r="J180" s="97"/>
      <c r="K180" s="87"/>
      <c r="L180" s="87"/>
      <c r="M180" s="87"/>
      <c r="N180" s="87"/>
      <c r="O180" s="87"/>
      <c r="P180" s="87"/>
      <c r="Q180" s="88"/>
      <c r="R180" s="88"/>
      <c r="S180" s="88"/>
      <c r="T180" s="88"/>
      <c r="U180" s="88"/>
      <c r="V180" s="88"/>
      <c r="W180" s="88"/>
      <c r="X180" s="88"/>
      <c r="Y180" s="88"/>
      <c r="Z180" s="88"/>
      <c r="AA180" s="88"/>
      <c r="AB180" s="88"/>
      <c r="AC180" s="88"/>
      <c r="AD180" s="88"/>
      <c r="AE180" s="88"/>
      <c r="AF180" s="88"/>
      <c r="AG180" s="88"/>
      <c r="AH180" s="88"/>
      <c r="AI180" s="88"/>
      <c r="AJ180" s="88"/>
      <c r="AK180" s="88"/>
      <c r="AL180" s="88"/>
      <c r="AM180" s="88"/>
      <c r="AN180" s="88"/>
      <c r="AO180" s="88"/>
      <c r="AP180" s="88"/>
      <c r="AQ180" s="88"/>
      <c r="AR180" s="88"/>
      <c r="AS180" s="88"/>
      <c r="AT180" s="88"/>
      <c r="AU180" s="88"/>
      <c r="AV180" s="88"/>
      <c r="AW180" s="88"/>
      <c r="AX180" s="88"/>
      <c r="AY180" s="88"/>
      <c r="AZ180" s="88"/>
      <c r="BA180" s="88"/>
      <c r="BB180" s="88"/>
      <c r="BC180" s="88"/>
      <c r="BD180" s="88"/>
    </row>
    <row r="181" spans="1:56" ht="15.75" customHeight="1">
      <c r="A181" s="86">
        <f t="shared" ca="1" si="0"/>
        <v>120431</v>
      </c>
      <c r="B181" s="86">
        <v>200</v>
      </c>
      <c r="C181" s="86" t="s">
        <v>1233</v>
      </c>
      <c r="D181" s="86">
        <f ca="1">RANDBETWEEN(1,6)*100</f>
        <v>400</v>
      </c>
      <c r="E181" s="86" t="s">
        <v>1231</v>
      </c>
      <c r="F181" s="86" t="s">
        <v>815</v>
      </c>
      <c r="G181" s="86" t="s">
        <v>928</v>
      </c>
      <c r="H181" s="86" t="s">
        <v>1234</v>
      </c>
      <c r="I181" s="96">
        <f t="shared" ca="1" si="41"/>
        <v>400</v>
      </c>
      <c r="J181" s="97"/>
      <c r="K181" s="87"/>
      <c r="L181" s="87"/>
      <c r="M181" s="87"/>
      <c r="N181" s="87"/>
      <c r="O181" s="87"/>
      <c r="P181" s="87"/>
      <c r="Q181" s="88"/>
      <c r="R181" s="88"/>
      <c r="S181" s="88"/>
      <c r="T181" s="88"/>
      <c r="U181" s="88"/>
      <c r="V181" s="88"/>
      <c r="W181" s="88"/>
      <c r="X181" s="88"/>
      <c r="Y181" s="88"/>
      <c r="Z181" s="88"/>
      <c r="AA181" s="88"/>
      <c r="AB181" s="88"/>
      <c r="AC181" s="88"/>
      <c r="AD181" s="88"/>
      <c r="AE181" s="88"/>
      <c r="AF181" s="88"/>
      <c r="AG181" s="88"/>
      <c r="AH181" s="88"/>
      <c r="AI181" s="88"/>
      <c r="AJ181" s="88"/>
      <c r="AK181" s="88"/>
      <c r="AL181" s="88"/>
      <c r="AM181" s="88"/>
      <c r="AN181" s="88"/>
      <c r="AO181" s="88"/>
      <c r="AP181" s="88"/>
      <c r="AQ181" s="88"/>
      <c r="AR181" s="88"/>
      <c r="AS181" s="88"/>
      <c r="AT181" s="88"/>
      <c r="AU181" s="88"/>
      <c r="AV181" s="88"/>
      <c r="AW181" s="88"/>
      <c r="AX181" s="88"/>
      <c r="AY181" s="88"/>
      <c r="AZ181" s="88"/>
      <c r="BA181" s="88"/>
      <c r="BB181" s="88"/>
      <c r="BC181" s="88"/>
      <c r="BD181" s="88"/>
    </row>
    <row r="182" spans="1:56" ht="15.75" customHeight="1">
      <c r="A182" s="86">
        <f t="shared" ca="1" si="0"/>
        <v>120631</v>
      </c>
      <c r="B182" s="86">
        <v>1000</v>
      </c>
      <c r="C182" s="86" t="s">
        <v>1235</v>
      </c>
      <c r="D182" s="86" t="s">
        <v>812</v>
      </c>
      <c r="E182" s="86" t="s">
        <v>1231</v>
      </c>
      <c r="F182" s="86" t="s">
        <v>819</v>
      </c>
      <c r="G182" s="86" t="s">
        <v>968</v>
      </c>
      <c r="H182" s="86" t="s">
        <v>1234</v>
      </c>
      <c r="I182" s="96" t="s">
        <v>812</v>
      </c>
      <c r="J182" s="97"/>
      <c r="K182" s="87"/>
      <c r="L182" s="87"/>
      <c r="M182" s="87"/>
      <c r="N182" s="87"/>
      <c r="O182" s="87"/>
      <c r="P182" s="87"/>
      <c r="Q182" s="88"/>
      <c r="R182" s="88"/>
      <c r="S182" s="88"/>
      <c r="T182" s="88"/>
      <c r="U182" s="88"/>
      <c r="V182" s="88"/>
      <c r="W182" s="88"/>
      <c r="X182" s="88"/>
      <c r="Y182" s="88"/>
      <c r="Z182" s="88"/>
      <c r="AA182" s="88"/>
      <c r="AB182" s="88"/>
      <c r="AC182" s="88"/>
      <c r="AD182" s="88"/>
      <c r="AE182" s="88"/>
      <c r="AF182" s="88"/>
      <c r="AG182" s="88"/>
      <c r="AH182" s="88"/>
      <c r="AI182" s="88"/>
      <c r="AJ182" s="88"/>
      <c r="AK182" s="88"/>
      <c r="AL182" s="88"/>
      <c r="AM182" s="88"/>
      <c r="AN182" s="88"/>
      <c r="AO182" s="88"/>
      <c r="AP182" s="88"/>
      <c r="AQ182" s="88"/>
      <c r="AR182" s="88"/>
      <c r="AS182" s="88"/>
      <c r="AT182" s="88"/>
      <c r="AU182" s="88"/>
      <c r="AV182" s="88"/>
      <c r="AW182" s="88"/>
      <c r="AX182" s="88"/>
      <c r="AY182" s="88"/>
      <c r="AZ182" s="88"/>
      <c r="BA182" s="88"/>
      <c r="BB182" s="88"/>
      <c r="BC182" s="88"/>
      <c r="BD182" s="88"/>
    </row>
    <row r="183" spans="1:56" ht="15.75" customHeight="1">
      <c r="A183" s="86">
        <f t="shared" ca="1" si="0"/>
        <v>121631</v>
      </c>
      <c r="B183" s="86">
        <v>25</v>
      </c>
      <c r="C183" s="86" t="s">
        <v>1236</v>
      </c>
      <c r="D183" s="86">
        <f t="shared" ref="D183:D184" ca="1" si="42">RANDBETWEEN(2,20)*1000</f>
        <v>19000</v>
      </c>
      <c r="E183" s="86" t="s">
        <v>1231</v>
      </c>
      <c r="F183" s="86" t="s">
        <v>815</v>
      </c>
      <c r="G183" s="86" t="s">
        <v>968</v>
      </c>
      <c r="H183" s="86" t="s">
        <v>1237</v>
      </c>
      <c r="I183" s="96">
        <f t="shared" ref="I183:I184" ca="1" si="43">D183</f>
        <v>19000</v>
      </c>
      <c r="J183" s="97"/>
      <c r="K183" s="87"/>
      <c r="L183" s="87"/>
      <c r="M183" s="87"/>
      <c r="N183" s="87"/>
      <c r="O183" s="87"/>
      <c r="P183" s="87"/>
      <c r="Q183" s="88"/>
      <c r="R183" s="88"/>
      <c r="S183" s="88"/>
      <c r="T183" s="88"/>
      <c r="U183" s="88"/>
      <c r="V183" s="88"/>
      <c r="W183" s="88"/>
      <c r="X183" s="88"/>
      <c r="Y183" s="88"/>
      <c r="Z183" s="88"/>
      <c r="AA183" s="88"/>
      <c r="AB183" s="88"/>
      <c r="AC183" s="88"/>
      <c r="AD183" s="88"/>
      <c r="AE183" s="88"/>
      <c r="AF183" s="88"/>
      <c r="AG183" s="88"/>
      <c r="AH183" s="88"/>
      <c r="AI183" s="88"/>
      <c r="AJ183" s="88"/>
      <c r="AK183" s="88"/>
      <c r="AL183" s="88"/>
      <c r="AM183" s="88"/>
      <c r="AN183" s="88"/>
      <c r="AO183" s="88"/>
      <c r="AP183" s="88"/>
      <c r="AQ183" s="88"/>
      <c r="AR183" s="88"/>
      <c r="AS183" s="88"/>
      <c r="AT183" s="88"/>
      <c r="AU183" s="88"/>
      <c r="AV183" s="88"/>
      <c r="AW183" s="88"/>
      <c r="AX183" s="88"/>
      <c r="AY183" s="88"/>
      <c r="AZ183" s="88"/>
      <c r="BA183" s="88"/>
      <c r="BB183" s="88"/>
      <c r="BC183" s="88"/>
      <c r="BD183" s="88"/>
    </row>
    <row r="184" spans="1:56" ht="15.75" customHeight="1">
      <c r="A184" s="86">
        <f t="shared" ca="1" si="0"/>
        <v>121656</v>
      </c>
      <c r="B184" s="86">
        <v>100</v>
      </c>
      <c r="C184" s="86" t="s">
        <v>1235</v>
      </c>
      <c r="D184" s="86">
        <f t="shared" ca="1" si="42"/>
        <v>15000</v>
      </c>
      <c r="E184" s="86" t="s">
        <v>1231</v>
      </c>
      <c r="F184" s="86" t="s">
        <v>819</v>
      </c>
      <c r="G184" s="86" t="s">
        <v>968</v>
      </c>
      <c r="H184" s="86" t="s">
        <v>1234</v>
      </c>
      <c r="I184" s="96">
        <f t="shared" ca="1" si="43"/>
        <v>15000</v>
      </c>
      <c r="J184" s="97"/>
      <c r="K184" s="87"/>
      <c r="L184" s="87"/>
      <c r="M184" s="87"/>
      <c r="N184" s="87"/>
      <c r="O184" s="87"/>
      <c r="P184" s="87"/>
      <c r="Q184" s="88"/>
      <c r="R184" s="88"/>
      <c r="S184" s="88"/>
      <c r="T184" s="88"/>
      <c r="U184" s="88"/>
      <c r="V184" s="88"/>
      <c r="W184" s="88"/>
      <c r="X184" s="88"/>
      <c r="Y184" s="88"/>
      <c r="Z184" s="88"/>
      <c r="AA184" s="88"/>
      <c r="AB184" s="88"/>
      <c r="AC184" s="88"/>
      <c r="AD184" s="88"/>
      <c r="AE184" s="88"/>
      <c r="AF184" s="88"/>
      <c r="AG184" s="88"/>
      <c r="AH184" s="88"/>
      <c r="AI184" s="88"/>
      <c r="AJ184" s="88"/>
      <c r="AK184" s="88"/>
      <c r="AL184" s="88"/>
      <c r="AM184" s="88"/>
      <c r="AN184" s="88"/>
      <c r="AO184" s="88"/>
      <c r="AP184" s="88"/>
      <c r="AQ184" s="88"/>
      <c r="AR184" s="88"/>
      <c r="AS184" s="88"/>
      <c r="AT184" s="88"/>
      <c r="AU184" s="88"/>
      <c r="AV184" s="88"/>
      <c r="AW184" s="88"/>
      <c r="AX184" s="88"/>
      <c r="AY184" s="88"/>
      <c r="AZ184" s="88"/>
      <c r="BA184" s="88"/>
      <c r="BB184" s="88"/>
      <c r="BC184" s="88"/>
      <c r="BD184" s="88"/>
    </row>
    <row r="185" spans="1:56" ht="15.75" customHeight="1">
      <c r="A185" s="86">
        <f t="shared" ca="1" si="0"/>
        <v>121756</v>
      </c>
      <c r="B185" s="86">
        <v>2500</v>
      </c>
      <c r="C185" s="86" t="s">
        <v>1238</v>
      </c>
      <c r="D185" s="86" t="s">
        <v>1239</v>
      </c>
      <c r="E185" s="86" t="s">
        <v>1231</v>
      </c>
      <c r="F185" s="86" t="s">
        <v>819</v>
      </c>
      <c r="G185" s="86" t="s">
        <v>812</v>
      </c>
      <c r="H185" s="86" t="s">
        <v>1172</v>
      </c>
      <c r="I185" s="96">
        <v>750</v>
      </c>
      <c r="J185" s="97"/>
      <c r="K185" s="87"/>
      <c r="L185" s="87"/>
      <c r="M185" s="87"/>
      <c r="N185" s="87"/>
      <c r="O185" s="87"/>
      <c r="P185" s="87"/>
      <c r="Q185" s="88"/>
      <c r="R185" s="88"/>
      <c r="S185" s="88"/>
      <c r="T185" s="88"/>
      <c r="U185" s="88"/>
      <c r="V185" s="88"/>
      <c r="W185" s="88"/>
      <c r="X185" s="88"/>
      <c r="Y185" s="88"/>
      <c r="Z185" s="88"/>
      <c r="AA185" s="88"/>
      <c r="AB185" s="88"/>
      <c r="AC185" s="88"/>
      <c r="AD185" s="88"/>
      <c r="AE185" s="88"/>
      <c r="AF185" s="88"/>
      <c r="AG185" s="88"/>
      <c r="AH185" s="88"/>
      <c r="AI185" s="88"/>
      <c r="AJ185" s="88"/>
      <c r="AK185" s="88"/>
      <c r="AL185" s="88"/>
      <c r="AM185" s="88"/>
      <c r="AN185" s="88"/>
      <c r="AO185" s="88"/>
      <c r="AP185" s="88"/>
      <c r="AQ185" s="88"/>
      <c r="AR185" s="88"/>
      <c r="AS185" s="88"/>
      <c r="AT185" s="88"/>
      <c r="AU185" s="88"/>
      <c r="AV185" s="88"/>
      <c r="AW185" s="88"/>
      <c r="AX185" s="88"/>
      <c r="AY185" s="88"/>
      <c r="AZ185" s="88"/>
      <c r="BA185" s="88"/>
      <c r="BB185" s="88"/>
      <c r="BC185" s="88"/>
      <c r="BD185" s="88"/>
    </row>
    <row r="186" spans="1:56" ht="15.75" customHeight="1">
      <c r="A186" s="86">
        <f t="shared" ca="1" si="0"/>
        <v>124256</v>
      </c>
      <c r="B186" s="86">
        <v>250</v>
      </c>
      <c r="C186" s="86" t="s">
        <v>936</v>
      </c>
      <c r="D186" s="86" t="s">
        <v>859</v>
      </c>
      <c r="E186" s="86" t="s">
        <v>1231</v>
      </c>
      <c r="F186" s="86" t="s">
        <v>819</v>
      </c>
      <c r="G186" s="86" t="s">
        <v>812</v>
      </c>
      <c r="H186" s="86" t="s">
        <v>846</v>
      </c>
      <c r="I186" s="96">
        <v>400</v>
      </c>
      <c r="J186" s="97"/>
      <c r="K186" s="87"/>
      <c r="L186" s="87"/>
      <c r="M186" s="87"/>
      <c r="N186" s="87"/>
      <c r="O186" s="87"/>
      <c r="P186" s="87"/>
      <c r="Q186" s="88"/>
      <c r="R186" s="88"/>
      <c r="S186" s="88"/>
      <c r="T186" s="88"/>
      <c r="U186" s="88"/>
      <c r="V186" s="88"/>
      <c r="W186" s="88"/>
      <c r="X186" s="88"/>
      <c r="Y186" s="88"/>
      <c r="Z186" s="88"/>
      <c r="AA186" s="88"/>
      <c r="AB186" s="88"/>
      <c r="AC186" s="88"/>
      <c r="AD186" s="88"/>
      <c r="AE186" s="88"/>
      <c r="AF186" s="88"/>
      <c r="AG186" s="88"/>
      <c r="AH186" s="88"/>
      <c r="AI186" s="88"/>
      <c r="AJ186" s="88"/>
      <c r="AK186" s="88"/>
      <c r="AL186" s="88"/>
      <c r="AM186" s="88"/>
      <c r="AN186" s="88"/>
      <c r="AO186" s="88"/>
      <c r="AP186" s="88"/>
      <c r="AQ186" s="88"/>
      <c r="AR186" s="88"/>
      <c r="AS186" s="88"/>
      <c r="AT186" s="88"/>
      <c r="AU186" s="88"/>
      <c r="AV186" s="88"/>
      <c r="AW186" s="88"/>
      <c r="AX186" s="88"/>
      <c r="AY186" s="88"/>
      <c r="AZ186" s="88"/>
      <c r="BA186" s="88"/>
      <c r="BB186" s="88"/>
      <c r="BC186" s="88"/>
      <c r="BD186" s="88"/>
    </row>
    <row r="187" spans="1:56" ht="15.75" customHeight="1">
      <c r="A187" s="86">
        <f t="shared" ca="1" si="0"/>
        <v>124506</v>
      </c>
      <c r="B187" s="86">
        <v>250</v>
      </c>
      <c r="C187" s="86" t="s">
        <v>1240</v>
      </c>
      <c r="D187" s="86" t="s">
        <v>837</v>
      </c>
      <c r="E187" s="86" t="s">
        <v>1231</v>
      </c>
      <c r="F187" s="86" t="s">
        <v>819</v>
      </c>
      <c r="G187" s="86" t="s">
        <v>812</v>
      </c>
      <c r="H187" s="86" t="s">
        <v>1172</v>
      </c>
      <c r="I187" s="96">
        <v>30</v>
      </c>
      <c r="J187" s="97"/>
      <c r="K187" s="87"/>
      <c r="L187" s="87"/>
      <c r="M187" s="87"/>
      <c r="N187" s="87"/>
      <c r="O187" s="87"/>
      <c r="P187" s="87"/>
      <c r="Q187" s="88"/>
      <c r="R187" s="88"/>
      <c r="S187" s="88"/>
      <c r="T187" s="88"/>
      <c r="U187" s="88"/>
      <c r="V187" s="88"/>
      <c r="W187" s="88"/>
      <c r="X187" s="88"/>
      <c r="Y187" s="88"/>
      <c r="Z187" s="88"/>
      <c r="AA187" s="88"/>
      <c r="AB187" s="88"/>
      <c r="AC187" s="88"/>
      <c r="AD187" s="88"/>
      <c r="AE187" s="88"/>
      <c r="AF187" s="88"/>
      <c r="AG187" s="88"/>
      <c r="AH187" s="88"/>
      <c r="AI187" s="88"/>
      <c r="AJ187" s="88"/>
      <c r="AK187" s="88"/>
      <c r="AL187" s="88"/>
      <c r="AM187" s="88"/>
      <c r="AN187" s="88"/>
      <c r="AO187" s="88"/>
      <c r="AP187" s="88"/>
      <c r="AQ187" s="88"/>
      <c r="AR187" s="88"/>
      <c r="AS187" s="88"/>
      <c r="AT187" s="88"/>
      <c r="AU187" s="88"/>
      <c r="AV187" s="88"/>
      <c r="AW187" s="88"/>
      <c r="AX187" s="88"/>
      <c r="AY187" s="88"/>
      <c r="AZ187" s="88"/>
      <c r="BA187" s="88"/>
      <c r="BB187" s="88"/>
      <c r="BC187" s="88"/>
      <c r="BD187" s="88"/>
    </row>
    <row r="188" spans="1:56" ht="15.75" customHeight="1">
      <c r="A188" s="86">
        <f t="shared" ca="1" si="0"/>
        <v>124756</v>
      </c>
      <c r="B188" s="86">
        <v>2500</v>
      </c>
      <c r="C188" s="86" t="s">
        <v>1241</v>
      </c>
      <c r="D188" s="86" t="s">
        <v>1242</v>
      </c>
      <c r="E188" s="86" t="s">
        <v>1231</v>
      </c>
      <c r="F188" s="86" t="s">
        <v>819</v>
      </c>
      <c r="G188" s="86" t="s">
        <v>812</v>
      </c>
      <c r="H188" s="86" t="s">
        <v>1243</v>
      </c>
      <c r="I188" s="96">
        <v>1500</v>
      </c>
      <c r="J188" s="97"/>
      <c r="K188" s="87"/>
      <c r="L188" s="87"/>
      <c r="M188" s="87"/>
      <c r="N188" s="87"/>
      <c r="O188" s="87"/>
      <c r="P188" s="87"/>
      <c r="Q188" s="88"/>
      <c r="R188" s="88"/>
      <c r="S188" s="88"/>
      <c r="T188" s="88"/>
      <c r="U188" s="88"/>
      <c r="V188" s="88"/>
      <c r="W188" s="88"/>
      <c r="X188" s="88"/>
      <c r="Y188" s="88"/>
      <c r="Z188" s="88"/>
      <c r="AA188" s="88"/>
      <c r="AB188" s="88"/>
      <c r="AC188" s="88"/>
      <c r="AD188" s="88"/>
      <c r="AE188" s="88"/>
      <c r="AF188" s="88"/>
      <c r="AG188" s="88"/>
      <c r="AH188" s="88"/>
      <c r="AI188" s="88"/>
      <c r="AJ188" s="88"/>
      <c r="AK188" s="88"/>
      <c r="AL188" s="88"/>
      <c r="AM188" s="88"/>
      <c r="AN188" s="88"/>
      <c r="AO188" s="88"/>
      <c r="AP188" s="88"/>
      <c r="AQ188" s="88"/>
      <c r="AR188" s="88"/>
      <c r="AS188" s="88"/>
      <c r="AT188" s="88"/>
      <c r="AU188" s="88"/>
      <c r="AV188" s="88"/>
      <c r="AW188" s="88"/>
      <c r="AX188" s="88"/>
      <c r="AY188" s="88"/>
      <c r="AZ188" s="88"/>
      <c r="BA188" s="88"/>
      <c r="BB188" s="88"/>
      <c r="BC188" s="88"/>
      <c r="BD188" s="88"/>
    </row>
    <row r="189" spans="1:56" ht="15.75" customHeight="1">
      <c r="A189" s="86">
        <f t="shared" ca="1" si="0"/>
        <v>127256</v>
      </c>
      <c r="B189" s="86">
        <v>100</v>
      </c>
      <c r="C189" s="86" t="s">
        <v>1244</v>
      </c>
      <c r="D189" s="86">
        <f t="shared" ref="D189:D190" ca="1" si="44">RANDBETWEEN(2,20)*1000</f>
        <v>16000</v>
      </c>
      <c r="E189" s="86" t="s">
        <v>1245</v>
      </c>
      <c r="F189" s="86" t="s">
        <v>815</v>
      </c>
      <c r="G189" s="86" t="s">
        <v>968</v>
      </c>
      <c r="H189" s="86" t="s">
        <v>1198</v>
      </c>
      <c r="I189" s="96">
        <f t="shared" ref="I189:I200" ca="1" si="45">D189</f>
        <v>16000</v>
      </c>
      <c r="J189" s="97"/>
      <c r="K189" s="87"/>
      <c r="L189" s="87"/>
      <c r="M189" s="87"/>
      <c r="N189" s="87"/>
      <c r="O189" s="87"/>
      <c r="P189" s="87"/>
      <c r="Q189" s="88"/>
      <c r="R189" s="88"/>
      <c r="S189" s="88"/>
      <c r="T189" s="88"/>
      <c r="U189" s="88"/>
      <c r="V189" s="88"/>
      <c r="W189" s="88"/>
      <c r="X189" s="88"/>
      <c r="Y189" s="88"/>
      <c r="Z189" s="88"/>
      <c r="AA189" s="88"/>
      <c r="AB189" s="88"/>
      <c r="AC189" s="88"/>
      <c r="AD189" s="88"/>
      <c r="AE189" s="88"/>
      <c r="AF189" s="88"/>
      <c r="AG189" s="88"/>
      <c r="AH189" s="88"/>
      <c r="AI189" s="88"/>
      <c r="AJ189" s="88"/>
      <c r="AK189" s="88"/>
      <c r="AL189" s="88"/>
      <c r="AM189" s="88"/>
      <c r="AN189" s="88"/>
      <c r="AO189" s="88"/>
      <c r="AP189" s="88"/>
      <c r="AQ189" s="88"/>
      <c r="AR189" s="88"/>
      <c r="AS189" s="88"/>
      <c r="AT189" s="88"/>
      <c r="AU189" s="88"/>
      <c r="AV189" s="88"/>
      <c r="AW189" s="88"/>
      <c r="AX189" s="88"/>
      <c r="AY189" s="88"/>
      <c r="AZ189" s="88"/>
      <c r="BA189" s="88"/>
      <c r="BB189" s="88"/>
      <c r="BC189" s="88"/>
      <c r="BD189" s="88"/>
    </row>
    <row r="190" spans="1:56" ht="15.75" customHeight="1">
      <c r="A190" s="86">
        <f t="shared" ca="1" si="0"/>
        <v>127356</v>
      </c>
      <c r="B190" s="86">
        <v>100</v>
      </c>
      <c r="C190" s="86" t="s">
        <v>1246</v>
      </c>
      <c r="D190" s="86">
        <f t="shared" ca="1" si="44"/>
        <v>5000</v>
      </c>
      <c r="E190" s="86" t="s">
        <v>1245</v>
      </c>
      <c r="F190" s="86" t="s">
        <v>815</v>
      </c>
      <c r="G190" s="86" t="s">
        <v>968</v>
      </c>
      <c r="H190" s="86" t="s">
        <v>1194</v>
      </c>
      <c r="I190" s="96">
        <f t="shared" ca="1" si="45"/>
        <v>5000</v>
      </c>
      <c r="J190" s="97"/>
      <c r="K190" s="87"/>
      <c r="L190" s="87"/>
      <c r="M190" s="87"/>
      <c r="N190" s="87"/>
      <c r="O190" s="87"/>
      <c r="P190" s="87"/>
      <c r="Q190" s="88"/>
      <c r="R190" s="88"/>
      <c r="S190" s="88"/>
      <c r="T190" s="88"/>
      <c r="U190" s="88"/>
      <c r="V190" s="88"/>
      <c r="W190" s="88"/>
      <c r="X190" s="88"/>
      <c r="Y190" s="88"/>
      <c r="Z190" s="88"/>
      <c r="AA190" s="88"/>
      <c r="AB190" s="88"/>
      <c r="AC190" s="88"/>
      <c r="AD190" s="88"/>
      <c r="AE190" s="88"/>
      <c r="AF190" s="88"/>
      <c r="AG190" s="88"/>
      <c r="AH190" s="88"/>
      <c r="AI190" s="88"/>
      <c r="AJ190" s="88"/>
      <c r="AK190" s="88"/>
      <c r="AL190" s="88"/>
      <c r="AM190" s="88"/>
      <c r="AN190" s="88"/>
      <c r="AO190" s="88"/>
      <c r="AP190" s="88"/>
      <c r="AQ190" s="88"/>
      <c r="AR190" s="88"/>
      <c r="AS190" s="88"/>
      <c r="AT190" s="88"/>
      <c r="AU190" s="88"/>
      <c r="AV190" s="88"/>
      <c r="AW190" s="88"/>
      <c r="AX190" s="88"/>
      <c r="AY190" s="88"/>
      <c r="AZ190" s="88"/>
      <c r="BA190" s="88"/>
      <c r="BB190" s="88"/>
      <c r="BC190" s="88"/>
      <c r="BD190" s="88"/>
    </row>
    <row r="191" spans="1:56" ht="15.75" customHeight="1">
      <c r="A191" s="86">
        <f t="shared" ca="1" si="0"/>
        <v>127456</v>
      </c>
      <c r="B191" s="86">
        <v>25</v>
      </c>
      <c r="C191" s="86" t="s">
        <v>1247</v>
      </c>
      <c r="D191" s="86">
        <f t="shared" ref="D191:D193" ca="1" si="46">(RANDBETWEEN(1,4)+1)*10000</f>
        <v>40000</v>
      </c>
      <c r="E191" s="86" t="s">
        <v>953</v>
      </c>
      <c r="F191" s="86" t="s">
        <v>815</v>
      </c>
      <c r="G191" s="86" t="s">
        <v>977</v>
      </c>
      <c r="H191" s="86" t="s">
        <v>1212</v>
      </c>
      <c r="I191" s="96">
        <f t="shared" ca="1" si="45"/>
        <v>40000</v>
      </c>
      <c r="J191" s="97"/>
      <c r="K191" s="87"/>
      <c r="L191" s="87"/>
      <c r="M191" s="87"/>
      <c r="N191" s="87"/>
      <c r="O191" s="87"/>
      <c r="P191" s="87"/>
      <c r="Q191" s="88"/>
      <c r="R191" s="88"/>
      <c r="S191" s="88"/>
      <c r="T191" s="88"/>
      <c r="U191" s="88"/>
      <c r="V191" s="88"/>
      <c r="W191" s="88"/>
      <c r="X191" s="88"/>
      <c r="Y191" s="88"/>
      <c r="Z191" s="88"/>
      <c r="AA191" s="88"/>
      <c r="AB191" s="88"/>
      <c r="AC191" s="88"/>
      <c r="AD191" s="88"/>
      <c r="AE191" s="88"/>
      <c r="AF191" s="88"/>
      <c r="AG191" s="88"/>
      <c r="AH191" s="88"/>
      <c r="AI191" s="88"/>
      <c r="AJ191" s="88"/>
      <c r="AK191" s="88"/>
      <c r="AL191" s="88"/>
      <c r="AM191" s="88"/>
      <c r="AN191" s="88"/>
      <c r="AO191" s="88"/>
      <c r="AP191" s="88"/>
      <c r="AQ191" s="88"/>
      <c r="AR191" s="88"/>
      <c r="AS191" s="88"/>
      <c r="AT191" s="88"/>
      <c r="AU191" s="88"/>
      <c r="AV191" s="88"/>
      <c r="AW191" s="88"/>
      <c r="AX191" s="88"/>
      <c r="AY191" s="88"/>
      <c r="AZ191" s="88"/>
      <c r="BA191" s="88"/>
      <c r="BB191" s="88"/>
      <c r="BC191" s="88"/>
      <c r="BD191" s="88"/>
    </row>
    <row r="192" spans="1:56" ht="15.75" customHeight="1">
      <c r="A192" s="86">
        <f t="shared" ca="1" si="0"/>
        <v>127481</v>
      </c>
      <c r="B192" s="86">
        <v>25</v>
      </c>
      <c r="C192" s="86" t="s">
        <v>1248</v>
      </c>
      <c r="D192" s="86">
        <f t="shared" ca="1" si="46"/>
        <v>20000</v>
      </c>
      <c r="E192" s="86" t="s">
        <v>953</v>
      </c>
      <c r="F192" s="86" t="s">
        <v>815</v>
      </c>
      <c r="G192" s="86" t="s">
        <v>977</v>
      </c>
      <c r="H192" s="86" t="s">
        <v>1212</v>
      </c>
      <c r="I192" s="96">
        <f t="shared" ca="1" si="45"/>
        <v>20000</v>
      </c>
      <c r="J192" s="97"/>
      <c r="K192" s="87"/>
      <c r="L192" s="87"/>
      <c r="M192" s="87"/>
      <c r="N192" s="87"/>
      <c r="O192" s="87"/>
      <c r="P192" s="87"/>
      <c r="Q192" s="88"/>
      <c r="R192" s="88"/>
      <c r="S192" s="88"/>
      <c r="T192" s="88"/>
      <c r="U192" s="88"/>
      <c r="V192" s="88"/>
      <c r="W192" s="88"/>
      <c r="X192" s="88"/>
      <c r="Y192" s="88"/>
      <c r="Z192" s="88"/>
      <c r="AA192" s="88"/>
      <c r="AB192" s="88"/>
      <c r="AC192" s="88"/>
      <c r="AD192" s="88"/>
      <c r="AE192" s="88"/>
      <c r="AF192" s="88"/>
      <c r="AG192" s="88"/>
      <c r="AH192" s="88"/>
      <c r="AI192" s="88"/>
      <c r="AJ192" s="88"/>
      <c r="AK192" s="88"/>
      <c r="AL192" s="88"/>
      <c r="AM192" s="88"/>
      <c r="AN192" s="88"/>
      <c r="AO192" s="88"/>
      <c r="AP192" s="88"/>
      <c r="AQ192" s="88"/>
      <c r="AR192" s="88"/>
      <c r="AS192" s="88"/>
      <c r="AT192" s="88"/>
      <c r="AU192" s="88"/>
      <c r="AV192" s="88"/>
      <c r="AW192" s="88"/>
      <c r="AX192" s="88"/>
      <c r="AY192" s="88"/>
      <c r="AZ192" s="88"/>
      <c r="BA192" s="88"/>
      <c r="BB192" s="88"/>
      <c r="BC192" s="88"/>
      <c r="BD192" s="88"/>
    </row>
    <row r="193" spans="1:56" ht="15.75" customHeight="1">
      <c r="A193" s="86">
        <f t="shared" ca="1" si="0"/>
        <v>127506</v>
      </c>
      <c r="B193" s="86">
        <v>25</v>
      </c>
      <c r="C193" s="86" t="s">
        <v>1249</v>
      </c>
      <c r="D193" s="86">
        <f t="shared" ca="1" si="46"/>
        <v>50000</v>
      </c>
      <c r="E193" s="86" t="s">
        <v>953</v>
      </c>
      <c r="F193" s="86" t="s">
        <v>815</v>
      </c>
      <c r="G193" s="86" t="s">
        <v>977</v>
      </c>
      <c r="H193" s="86" t="s">
        <v>1212</v>
      </c>
      <c r="I193" s="96">
        <f t="shared" ca="1" si="45"/>
        <v>50000</v>
      </c>
      <c r="J193" s="97"/>
      <c r="K193" s="87"/>
      <c r="L193" s="87"/>
      <c r="M193" s="87"/>
      <c r="N193" s="87"/>
      <c r="O193" s="87"/>
      <c r="P193" s="87"/>
      <c r="Q193" s="88"/>
      <c r="R193" s="88"/>
      <c r="S193" s="88"/>
      <c r="T193" s="88"/>
      <c r="U193" s="88"/>
      <c r="V193" s="88"/>
      <c r="W193" s="88"/>
      <c r="X193" s="88"/>
      <c r="Y193" s="88"/>
      <c r="Z193" s="88"/>
      <c r="AA193" s="88"/>
      <c r="AB193" s="88"/>
      <c r="AC193" s="88"/>
      <c r="AD193" s="88"/>
      <c r="AE193" s="88"/>
      <c r="AF193" s="88"/>
      <c r="AG193" s="88"/>
      <c r="AH193" s="88"/>
      <c r="AI193" s="88"/>
      <c r="AJ193" s="88"/>
      <c r="AK193" s="88"/>
      <c r="AL193" s="88"/>
      <c r="AM193" s="88"/>
      <c r="AN193" s="88"/>
      <c r="AO193" s="88"/>
      <c r="AP193" s="88"/>
      <c r="AQ193" s="88"/>
      <c r="AR193" s="88"/>
      <c r="AS193" s="88"/>
      <c r="AT193" s="88"/>
      <c r="AU193" s="88"/>
      <c r="AV193" s="88"/>
      <c r="AW193" s="88"/>
      <c r="AX193" s="88"/>
      <c r="AY193" s="88"/>
      <c r="AZ193" s="88"/>
      <c r="BA193" s="88"/>
      <c r="BB193" s="88"/>
      <c r="BC193" s="88"/>
      <c r="BD193" s="88"/>
    </row>
    <row r="194" spans="1:56" ht="15.75" customHeight="1">
      <c r="A194" s="86">
        <f t="shared" ca="1" si="0"/>
        <v>127531</v>
      </c>
      <c r="B194" s="86">
        <v>200</v>
      </c>
      <c r="C194" s="86" t="s">
        <v>1250</v>
      </c>
      <c r="D194" s="86">
        <f ca="1">RANDBETWEEN(1,6)*100</f>
        <v>300</v>
      </c>
      <c r="E194" s="86" t="s">
        <v>953</v>
      </c>
      <c r="F194" s="86" t="s">
        <v>815</v>
      </c>
      <c r="G194" s="86" t="s">
        <v>928</v>
      </c>
      <c r="H194" s="86" t="s">
        <v>1212</v>
      </c>
      <c r="I194" s="96">
        <f t="shared" ca="1" si="45"/>
        <v>300</v>
      </c>
      <c r="J194" s="97"/>
      <c r="K194" s="87"/>
      <c r="L194" s="87"/>
      <c r="M194" s="87"/>
      <c r="N194" s="87"/>
      <c r="O194" s="87"/>
      <c r="P194" s="87"/>
      <c r="Q194" s="88"/>
      <c r="R194" s="88"/>
      <c r="S194" s="88"/>
      <c r="T194" s="88"/>
      <c r="U194" s="88"/>
      <c r="V194" s="88"/>
      <c r="W194" s="88"/>
      <c r="X194" s="88"/>
      <c r="Y194" s="88"/>
      <c r="Z194" s="88"/>
      <c r="AA194" s="88"/>
      <c r="AB194" s="88"/>
      <c r="AC194" s="88"/>
      <c r="AD194" s="88"/>
      <c r="AE194" s="88"/>
      <c r="AF194" s="88"/>
      <c r="AG194" s="88"/>
      <c r="AH194" s="88"/>
      <c r="AI194" s="88"/>
      <c r="AJ194" s="88"/>
      <c r="AK194" s="88"/>
      <c r="AL194" s="88"/>
      <c r="AM194" s="88"/>
      <c r="AN194" s="88"/>
      <c r="AO194" s="88"/>
      <c r="AP194" s="88"/>
      <c r="AQ194" s="88"/>
      <c r="AR194" s="88"/>
      <c r="AS194" s="88"/>
      <c r="AT194" s="88"/>
      <c r="AU194" s="88"/>
      <c r="AV194" s="88"/>
      <c r="AW194" s="88"/>
      <c r="AX194" s="88"/>
      <c r="AY194" s="88"/>
      <c r="AZ194" s="88"/>
      <c r="BA194" s="88"/>
      <c r="BB194" s="88"/>
      <c r="BC194" s="88"/>
      <c r="BD194" s="88"/>
    </row>
    <row r="195" spans="1:56" ht="15.75" customHeight="1">
      <c r="A195" s="86">
        <f t="shared" ca="1" si="0"/>
        <v>127731</v>
      </c>
      <c r="B195" s="86">
        <v>100</v>
      </c>
      <c r="C195" s="86" t="s">
        <v>1251</v>
      </c>
      <c r="D195" s="86">
        <f t="shared" ref="D195:D199" ca="1" si="47">RANDBETWEEN(2,20)*1000</f>
        <v>2000</v>
      </c>
      <c r="E195" s="86" t="s">
        <v>953</v>
      </c>
      <c r="F195" s="86" t="s">
        <v>815</v>
      </c>
      <c r="G195" s="86" t="s">
        <v>968</v>
      </c>
      <c r="H195" s="86" t="s">
        <v>1212</v>
      </c>
      <c r="I195" s="96">
        <f t="shared" ca="1" si="45"/>
        <v>2000</v>
      </c>
      <c r="J195" s="97"/>
      <c r="K195" s="87"/>
      <c r="L195" s="87"/>
      <c r="M195" s="87"/>
      <c r="N195" s="87"/>
      <c r="O195" s="87"/>
      <c r="P195" s="87"/>
      <c r="Q195" s="88"/>
      <c r="R195" s="88"/>
      <c r="S195" s="88"/>
      <c r="T195" s="88"/>
      <c r="U195" s="88"/>
      <c r="V195" s="88"/>
      <c r="W195" s="88"/>
      <c r="X195" s="88"/>
      <c r="Y195" s="88"/>
      <c r="Z195" s="88"/>
      <c r="AA195" s="88"/>
      <c r="AB195" s="88"/>
      <c r="AC195" s="88"/>
      <c r="AD195" s="88"/>
      <c r="AE195" s="88"/>
      <c r="AF195" s="88"/>
      <c r="AG195" s="88"/>
      <c r="AH195" s="88"/>
      <c r="AI195" s="88"/>
      <c r="AJ195" s="88"/>
      <c r="AK195" s="88"/>
      <c r="AL195" s="88"/>
      <c r="AM195" s="88"/>
      <c r="AN195" s="88"/>
      <c r="AO195" s="88"/>
      <c r="AP195" s="88"/>
      <c r="AQ195" s="88"/>
      <c r="AR195" s="88"/>
      <c r="AS195" s="88"/>
      <c r="AT195" s="88"/>
      <c r="AU195" s="88"/>
      <c r="AV195" s="88"/>
      <c r="AW195" s="88"/>
      <c r="AX195" s="88"/>
      <c r="AY195" s="88"/>
      <c r="AZ195" s="88"/>
      <c r="BA195" s="88"/>
      <c r="BB195" s="88"/>
      <c r="BC195" s="88"/>
      <c r="BD195" s="88"/>
    </row>
    <row r="196" spans="1:56" ht="15.75" customHeight="1">
      <c r="A196" s="86">
        <f t="shared" ca="1" si="0"/>
        <v>127831</v>
      </c>
      <c r="B196" s="86">
        <v>100</v>
      </c>
      <c r="C196" s="86" t="s">
        <v>1252</v>
      </c>
      <c r="D196" s="86">
        <f t="shared" ca="1" si="47"/>
        <v>17000</v>
      </c>
      <c r="E196" s="86" t="s">
        <v>953</v>
      </c>
      <c r="F196" s="86" t="s">
        <v>815</v>
      </c>
      <c r="G196" s="86" t="s">
        <v>968</v>
      </c>
      <c r="H196" s="86" t="s">
        <v>1212</v>
      </c>
      <c r="I196" s="96">
        <f t="shared" ca="1" si="45"/>
        <v>17000</v>
      </c>
      <c r="J196" s="97"/>
      <c r="K196" s="87"/>
      <c r="L196" s="87"/>
      <c r="M196" s="87"/>
      <c r="N196" s="87"/>
      <c r="O196" s="87"/>
      <c r="P196" s="87"/>
      <c r="Q196" s="88"/>
      <c r="R196" s="88"/>
      <c r="S196" s="88"/>
      <c r="T196" s="88"/>
      <c r="U196" s="88"/>
      <c r="V196" s="88"/>
      <c r="W196" s="88"/>
      <c r="X196" s="88"/>
      <c r="Y196" s="88"/>
      <c r="Z196" s="88"/>
      <c r="AA196" s="88"/>
      <c r="AB196" s="88"/>
      <c r="AC196" s="88"/>
      <c r="AD196" s="88"/>
      <c r="AE196" s="88"/>
      <c r="AF196" s="88"/>
      <c r="AG196" s="88"/>
      <c r="AH196" s="88"/>
      <c r="AI196" s="88"/>
      <c r="AJ196" s="88"/>
      <c r="AK196" s="88"/>
      <c r="AL196" s="88"/>
      <c r="AM196" s="88"/>
      <c r="AN196" s="88"/>
      <c r="AO196" s="88"/>
      <c r="AP196" s="88"/>
      <c r="AQ196" s="88"/>
      <c r="AR196" s="88"/>
      <c r="AS196" s="88"/>
      <c r="AT196" s="88"/>
      <c r="AU196" s="88"/>
      <c r="AV196" s="88"/>
      <c r="AW196" s="88"/>
      <c r="AX196" s="88"/>
      <c r="AY196" s="88"/>
      <c r="AZ196" s="88"/>
      <c r="BA196" s="88"/>
      <c r="BB196" s="88"/>
      <c r="BC196" s="88"/>
      <c r="BD196" s="88"/>
    </row>
    <row r="197" spans="1:56" ht="15.75" customHeight="1">
      <c r="A197" s="86">
        <f t="shared" ca="1" si="0"/>
        <v>127931</v>
      </c>
      <c r="B197" s="86">
        <v>100</v>
      </c>
      <c r="C197" s="86" t="s">
        <v>1253</v>
      </c>
      <c r="D197" s="86">
        <f t="shared" ca="1" si="47"/>
        <v>18000</v>
      </c>
      <c r="E197" s="86" t="s">
        <v>953</v>
      </c>
      <c r="F197" s="86" t="s">
        <v>815</v>
      </c>
      <c r="G197" s="86" t="s">
        <v>968</v>
      </c>
      <c r="H197" s="86" t="s">
        <v>1212</v>
      </c>
      <c r="I197" s="96">
        <f t="shared" ca="1" si="45"/>
        <v>18000</v>
      </c>
      <c r="J197" s="97"/>
      <c r="K197" s="87"/>
      <c r="L197" s="87"/>
      <c r="M197" s="87"/>
      <c r="N197" s="87"/>
      <c r="O197" s="87"/>
      <c r="P197" s="87"/>
      <c r="Q197" s="88"/>
      <c r="R197" s="88"/>
      <c r="S197" s="88"/>
      <c r="T197" s="88"/>
      <c r="U197" s="88"/>
      <c r="V197" s="88"/>
      <c r="W197" s="88"/>
      <c r="X197" s="88"/>
      <c r="Y197" s="88"/>
      <c r="Z197" s="88"/>
      <c r="AA197" s="88"/>
      <c r="AB197" s="88"/>
      <c r="AC197" s="88"/>
      <c r="AD197" s="88"/>
      <c r="AE197" s="88"/>
      <c r="AF197" s="88"/>
      <c r="AG197" s="88"/>
      <c r="AH197" s="88"/>
      <c r="AI197" s="88"/>
      <c r="AJ197" s="88"/>
      <c r="AK197" s="88"/>
      <c r="AL197" s="88"/>
      <c r="AM197" s="88"/>
      <c r="AN197" s="88"/>
      <c r="AO197" s="88"/>
      <c r="AP197" s="88"/>
      <c r="AQ197" s="88"/>
      <c r="AR197" s="88"/>
      <c r="AS197" s="88"/>
      <c r="AT197" s="88"/>
      <c r="AU197" s="88"/>
      <c r="AV197" s="88"/>
      <c r="AW197" s="88"/>
      <c r="AX197" s="88"/>
      <c r="AY197" s="88"/>
      <c r="AZ197" s="88"/>
      <c r="BA197" s="88"/>
      <c r="BB197" s="88"/>
      <c r="BC197" s="88"/>
      <c r="BD197" s="88"/>
    </row>
    <row r="198" spans="1:56" ht="15.75" customHeight="1">
      <c r="A198" s="86">
        <f t="shared" ca="1" si="0"/>
        <v>128031</v>
      </c>
      <c r="B198" s="86">
        <v>100</v>
      </c>
      <c r="C198" s="86" t="s">
        <v>1254</v>
      </c>
      <c r="D198" s="86">
        <f t="shared" ca="1" si="47"/>
        <v>12000</v>
      </c>
      <c r="E198" s="86" t="s">
        <v>953</v>
      </c>
      <c r="F198" s="86" t="s">
        <v>815</v>
      </c>
      <c r="G198" s="86" t="s">
        <v>968</v>
      </c>
      <c r="H198" s="86" t="s">
        <v>1212</v>
      </c>
      <c r="I198" s="96">
        <f t="shared" ca="1" si="45"/>
        <v>12000</v>
      </c>
      <c r="J198" s="97"/>
      <c r="K198" s="87"/>
      <c r="L198" s="87"/>
      <c r="M198" s="87"/>
      <c r="N198" s="87"/>
      <c r="O198" s="87"/>
      <c r="P198" s="87"/>
      <c r="Q198" s="88"/>
      <c r="R198" s="88"/>
      <c r="S198" s="88"/>
      <c r="T198" s="88"/>
      <c r="U198" s="88"/>
      <c r="V198" s="88"/>
      <c r="W198" s="88"/>
      <c r="X198" s="88"/>
      <c r="Y198" s="88"/>
      <c r="Z198" s="88"/>
      <c r="AA198" s="88"/>
      <c r="AB198" s="88"/>
      <c r="AC198" s="88"/>
      <c r="AD198" s="88"/>
      <c r="AE198" s="88"/>
      <c r="AF198" s="88"/>
      <c r="AG198" s="88"/>
      <c r="AH198" s="88"/>
      <c r="AI198" s="88"/>
      <c r="AJ198" s="88"/>
      <c r="AK198" s="88"/>
      <c r="AL198" s="88"/>
      <c r="AM198" s="88"/>
      <c r="AN198" s="88"/>
      <c r="AO198" s="88"/>
      <c r="AP198" s="88"/>
      <c r="AQ198" s="88"/>
      <c r="AR198" s="88"/>
      <c r="AS198" s="88"/>
      <c r="AT198" s="88"/>
      <c r="AU198" s="88"/>
      <c r="AV198" s="88"/>
      <c r="AW198" s="88"/>
      <c r="AX198" s="88"/>
      <c r="AY198" s="88"/>
      <c r="AZ198" s="88"/>
      <c r="BA198" s="88"/>
      <c r="BB198" s="88"/>
      <c r="BC198" s="88"/>
      <c r="BD198" s="88"/>
    </row>
    <row r="199" spans="1:56" ht="15.75" customHeight="1">
      <c r="A199" s="86">
        <f t="shared" ca="1" si="0"/>
        <v>128131</v>
      </c>
      <c r="B199" s="86">
        <v>100</v>
      </c>
      <c r="C199" s="86" t="s">
        <v>1255</v>
      </c>
      <c r="D199" s="86">
        <f t="shared" ca="1" si="47"/>
        <v>19000</v>
      </c>
      <c r="E199" s="86" t="s">
        <v>953</v>
      </c>
      <c r="F199" s="86" t="s">
        <v>815</v>
      </c>
      <c r="G199" s="86" t="s">
        <v>968</v>
      </c>
      <c r="H199" s="86" t="s">
        <v>1212</v>
      </c>
      <c r="I199" s="96">
        <f t="shared" ca="1" si="45"/>
        <v>19000</v>
      </c>
      <c r="J199" s="97"/>
      <c r="K199" s="87"/>
      <c r="L199" s="87"/>
      <c r="M199" s="87"/>
      <c r="N199" s="87"/>
      <c r="O199" s="87"/>
      <c r="P199" s="87"/>
      <c r="Q199" s="88"/>
      <c r="R199" s="88"/>
      <c r="S199" s="88"/>
      <c r="T199" s="88"/>
      <c r="U199" s="88"/>
      <c r="V199" s="88"/>
      <c r="W199" s="88"/>
      <c r="X199" s="88"/>
      <c r="Y199" s="88"/>
      <c r="Z199" s="88"/>
      <c r="AA199" s="88"/>
      <c r="AB199" s="88"/>
      <c r="AC199" s="88"/>
      <c r="AD199" s="88"/>
      <c r="AE199" s="88"/>
      <c r="AF199" s="88"/>
      <c r="AG199" s="88"/>
      <c r="AH199" s="88"/>
      <c r="AI199" s="88"/>
      <c r="AJ199" s="88"/>
      <c r="AK199" s="88"/>
      <c r="AL199" s="88"/>
      <c r="AM199" s="88"/>
      <c r="AN199" s="88"/>
      <c r="AO199" s="88"/>
      <c r="AP199" s="88"/>
      <c r="AQ199" s="88"/>
      <c r="AR199" s="88"/>
      <c r="AS199" s="88"/>
      <c r="AT199" s="88"/>
      <c r="AU199" s="88"/>
      <c r="AV199" s="88"/>
      <c r="AW199" s="88"/>
      <c r="AX199" s="88"/>
      <c r="AY199" s="88"/>
      <c r="AZ199" s="88"/>
      <c r="BA199" s="88"/>
      <c r="BB199" s="88"/>
      <c r="BC199" s="88"/>
      <c r="BD199" s="88"/>
    </row>
    <row r="200" spans="1:56" ht="15.75" customHeight="1">
      <c r="A200" s="86">
        <f t="shared" ca="1" si="0"/>
        <v>128231</v>
      </c>
      <c r="B200" s="86">
        <v>250</v>
      </c>
      <c r="C200" s="86" t="s">
        <v>1256</v>
      </c>
      <c r="D200" s="86">
        <f ca="1">RANDBETWEEN(1,6)+1*10</f>
        <v>13</v>
      </c>
      <c r="E200" s="86" t="s">
        <v>953</v>
      </c>
      <c r="F200" s="86" t="s">
        <v>815</v>
      </c>
      <c r="G200" s="86" t="s">
        <v>816</v>
      </c>
      <c r="H200" s="86" t="s">
        <v>1212</v>
      </c>
      <c r="I200" s="96">
        <f t="shared" ca="1" si="45"/>
        <v>13</v>
      </c>
      <c r="J200" s="97"/>
      <c r="K200" s="87"/>
      <c r="L200" s="87"/>
      <c r="M200" s="87"/>
      <c r="N200" s="87"/>
      <c r="O200" s="87"/>
      <c r="P200" s="87"/>
      <c r="Q200" s="88"/>
      <c r="R200" s="88"/>
      <c r="S200" s="88"/>
      <c r="T200" s="88"/>
      <c r="U200" s="88"/>
      <c r="V200" s="88"/>
      <c r="W200" s="88"/>
      <c r="X200" s="88"/>
      <c r="Y200" s="88"/>
      <c r="Z200" s="88"/>
      <c r="AA200" s="88"/>
      <c r="AB200" s="88"/>
      <c r="AC200" s="88"/>
      <c r="AD200" s="88"/>
      <c r="AE200" s="88"/>
      <c r="AF200" s="88"/>
      <c r="AG200" s="88"/>
      <c r="AH200" s="88"/>
      <c r="AI200" s="88"/>
      <c r="AJ200" s="88"/>
      <c r="AK200" s="88"/>
      <c r="AL200" s="88"/>
      <c r="AM200" s="88"/>
      <c r="AN200" s="88"/>
      <c r="AO200" s="88"/>
      <c r="AP200" s="88"/>
      <c r="AQ200" s="88"/>
      <c r="AR200" s="88"/>
      <c r="AS200" s="88"/>
      <c r="AT200" s="88"/>
      <c r="AU200" s="88"/>
      <c r="AV200" s="88"/>
      <c r="AW200" s="88"/>
      <c r="AX200" s="88"/>
      <c r="AY200" s="88"/>
      <c r="AZ200" s="88"/>
      <c r="BA200" s="88"/>
      <c r="BB200" s="88"/>
      <c r="BC200" s="88"/>
      <c r="BD200" s="88"/>
    </row>
    <row r="201" spans="1:56" ht="15.75" customHeight="1">
      <c r="A201" s="86">
        <f t="shared" ca="1" si="0"/>
        <v>128481</v>
      </c>
      <c r="B201" s="86">
        <v>100</v>
      </c>
      <c r="C201" s="86" t="s">
        <v>1257</v>
      </c>
      <c r="D201" s="86" t="s">
        <v>1258</v>
      </c>
      <c r="E201" s="86" t="s">
        <v>953</v>
      </c>
      <c r="F201" s="86" t="s">
        <v>819</v>
      </c>
      <c r="G201" s="86" t="s">
        <v>812</v>
      </c>
      <c r="H201" s="86" t="s">
        <v>888</v>
      </c>
      <c r="I201" s="98">
        <v>6600</v>
      </c>
      <c r="J201" s="97"/>
      <c r="K201" s="87"/>
      <c r="L201" s="87"/>
      <c r="M201" s="87"/>
      <c r="N201" s="87"/>
      <c r="O201" s="87"/>
      <c r="P201" s="87"/>
      <c r="Q201" s="88"/>
      <c r="R201" s="88"/>
      <c r="S201" s="88"/>
      <c r="T201" s="88"/>
      <c r="U201" s="88"/>
      <c r="V201" s="88"/>
      <c r="W201" s="88"/>
      <c r="X201" s="88"/>
      <c r="Y201" s="88"/>
      <c r="Z201" s="88"/>
      <c r="AA201" s="88"/>
      <c r="AB201" s="88"/>
      <c r="AC201" s="88"/>
      <c r="AD201" s="88"/>
      <c r="AE201" s="88"/>
      <c r="AF201" s="88"/>
      <c r="AG201" s="88"/>
      <c r="AH201" s="88"/>
      <c r="AI201" s="88"/>
      <c r="AJ201" s="88"/>
      <c r="AK201" s="88"/>
      <c r="AL201" s="88"/>
      <c r="AM201" s="88"/>
      <c r="AN201" s="88"/>
      <c r="AO201" s="88"/>
      <c r="AP201" s="88"/>
      <c r="AQ201" s="88"/>
      <c r="AR201" s="88"/>
      <c r="AS201" s="88"/>
      <c r="AT201" s="88"/>
      <c r="AU201" s="88"/>
      <c r="AV201" s="88"/>
      <c r="AW201" s="88"/>
      <c r="AX201" s="88"/>
      <c r="AY201" s="88"/>
      <c r="AZ201" s="88"/>
      <c r="BA201" s="88"/>
      <c r="BB201" s="88"/>
      <c r="BC201" s="88"/>
      <c r="BD201" s="88"/>
    </row>
    <row r="202" spans="1:56" ht="15.75" customHeight="1">
      <c r="A202" s="86">
        <f t="shared" ca="1" si="0"/>
        <v>128581</v>
      </c>
      <c r="B202" s="86">
        <v>250</v>
      </c>
      <c r="C202" s="86" t="s">
        <v>965</v>
      </c>
      <c r="D202" s="86" t="s">
        <v>837</v>
      </c>
      <c r="E202" s="86" t="s">
        <v>953</v>
      </c>
      <c r="F202" s="86" t="s">
        <v>819</v>
      </c>
      <c r="G202" s="86" t="s">
        <v>812</v>
      </c>
      <c r="H202" s="86" t="s">
        <v>920</v>
      </c>
      <c r="I202" s="96">
        <v>30</v>
      </c>
      <c r="J202" s="97"/>
      <c r="K202" s="87"/>
      <c r="L202" s="87"/>
      <c r="M202" s="87"/>
      <c r="N202" s="87"/>
      <c r="O202" s="87"/>
      <c r="P202" s="87"/>
      <c r="Q202" s="88"/>
      <c r="R202" s="88"/>
      <c r="S202" s="88"/>
      <c r="T202" s="88"/>
      <c r="U202" s="88"/>
      <c r="V202" s="88"/>
      <c r="W202" s="88"/>
      <c r="X202" s="88"/>
      <c r="Y202" s="88"/>
      <c r="Z202" s="88"/>
      <c r="AA202" s="88"/>
      <c r="AB202" s="88"/>
      <c r="AC202" s="88"/>
      <c r="AD202" s="88"/>
      <c r="AE202" s="88"/>
      <c r="AF202" s="88"/>
      <c r="AG202" s="88"/>
      <c r="AH202" s="88"/>
      <c r="AI202" s="88"/>
      <c r="AJ202" s="88"/>
      <c r="AK202" s="88"/>
      <c r="AL202" s="88"/>
      <c r="AM202" s="88"/>
      <c r="AN202" s="88"/>
      <c r="AO202" s="88"/>
      <c r="AP202" s="88"/>
      <c r="AQ202" s="88"/>
      <c r="AR202" s="88"/>
      <c r="AS202" s="88"/>
      <c r="AT202" s="88"/>
      <c r="AU202" s="88"/>
      <c r="AV202" s="88"/>
      <c r="AW202" s="88"/>
      <c r="AX202" s="88"/>
      <c r="AY202" s="88"/>
      <c r="AZ202" s="88"/>
      <c r="BA202" s="88"/>
      <c r="BB202" s="88"/>
      <c r="BC202" s="88"/>
      <c r="BD202" s="88"/>
    </row>
    <row r="203" spans="1:56" ht="15.75" customHeight="1">
      <c r="A203" s="86">
        <f t="shared" ca="1" si="0"/>
        <v>128831</v>
      </c>
      <c r="B203" s="86">
        <v>2500</v>
      </c>
      <c r="C203" s="86" t="s">
        <v>1259</v>
      </c>
      <c r="D203" s="86" t="s">
        <v>837</v>
      </c>
      <c r="E203" s="86" t="s">
        <v>953</v>
      </c>
      <c r="F203" s="86" t="s">
        <v>819</v>
      </c>
      <c r="G203" s="86" t="s">
        <v>812</v>
      </c>
      <c r="H203" s="86" t="s">
        <v>1260</v>
      </c>
      <c r="I203" s="96">
        <v>30</v>
      </c>
      <c r="J203" s="97"/>
      <c r="K203" s="87"/>
      <c r="L203" s="87"/>
      <c r="M203" s="87"/>
      <c r="N203" s="87"/>
      <c r="O203" s="87"/>
      <c r="P203" s="87"/>
      <c r="Q203" s="88"/>
      <c r="R203" s="88"/>
      <c r="S203" s="88"/>
      <c r="T203" s="88"/>
      <c r="U203" s="88"/>
      <c r="V203" s="88"/>
      <c r="W203" s="88"/>
      <c r="X203" s="88"/>
      <c r="Y203" s="88"/>
      <c r="Z203" s="88"/>
      <c r="AA203" s="88"/>
      <c r="AB203" s="88"/>
      <c r="AC203" s="88"/>
      <c r="AD203" s="88"/>
      <c r="AE203" s="88"/>
      <c r="AF203" s="88"/>
      <c r="AG203" s="88"/>
      <c r="AH203" s="88"/>
      <c r="AI203" s="88"/>
      <c r="AJ203" s="88"/>
      <c r="AK203" s="88"/>
      <c r="AL203" s="88"/>
      <c r="AM203" s="88"/>
      <c r="AN203" s="88"/>
      <c r="AO203" s="88"/>
      <c r="AP203" s="88"/>
      <c r="AQ203" s="88"/>
      <c r="AR203" s="88"/>
      <c r="AS203" s="88"/>
      <c r="AT203" s="88"/>
      <c r="AU203" s="88"/>
      <c r="AV203" s="88"/>
      <c r="AW203" s="88"/>
      <c r="AX203" s="88"/>
      <c r="AY203" s="88"/>
      <c r="AZ203" s="88"/>
      <c r="BA203" s="88"/>
      <c r="BB203" s="88"/>
      <c r="BC203" s="88"/>
      <c r="BD203" s="88"/>
    </row>
    <row r="204" spans="1:56" ht="15.75" customHeight="1">
      <c r="A204" s="86">
        <f t="shared" ca="1" si="0"/>
        <v>131331</v>
      </c>
      <c r="B204" s="86">
        <v>250</v>
      </c>
      <c r="C204" s="86" t="s">
        <v>1261</v>
      </c>
      <c r="D204" s="86" t="s">
        <v>910</v>
      </c>
      <c r="E204" s="86" t="s">
        <v>953</v>
      </c>
      <c r="F204" s="86" t="s">
        <v>819</v>
      </c>
      <c r="G204" s="86" t="s">
        <v>812</v>
      </c>
      <c r="H204" s="86" t="s">
        <v>888</v>
      </c>
      <c r="I204" s="96">
        <v>25</v>
      </c>
      <c r="J204" s="97"/>
      <c r="K204" s="87"/>
      <c r="L204" s="87"/>
      <c r="M204" s="87"/>
      <c r="N204" s="87"/>
      <c r="O204" s="87"/>
      <c r="P204" s="87"/>
      <c r="Q204" s="88"/>
      <c r="R204" s="88"/>
      <c r="S204" s="88"/>
      <c r="T204" s="88"/>
      <c r="U204" s="88"/>
      <c r="V204" s="88"/>
      <c r="W204" s="88"/>
      <c r="X204" s="88"/>
      <c r="Y204" s="88"/>
      <c r="Z204" s="88"/>
      <c r="AA204" s="88"/>
      <c r="AB204" s="88"/>
      <c r="AC204" s="88"/>
      <c r="AD204" s="88"/>
      <c r="AE204" s="88"/>
      <c r="AF204" s="88"/>
      <c r="AG204" s="88"/>
      <c r="AH204" s="88"/>
      <c r="AI204" s="88"/>
      <c r="AJ204" s="88"/>
      <c r="AK204" s="88"/>
      <c r="AL204" s="88"/>
      <c r="AM204" s="88"/>
      <c r="AN204" s="88"/>
      <c r="AO204" s="88"/>
      <c r="AP204" s="88"/>
      <c r="AQ204" s="88"/>
      <c r="AR204" s="88"/>
      <c r="AS204" s="88"/>
      <c r="AT204" s="88"/>
      <c r="AU204" s="88"/>
      <c r="AV204" s="88"/>
      <c r="AW204" s="88"/>
      <c r="AX204" s="88"/>
      <c r="AY204" s="88"/>
      <c r="AZ204" s="88"/>
      <c r="BA204" s="88"/>
      <c r="BB204" s="88"/>
      <c r="BC204" s="88"/>
      <c r="BD204" s="88"/>
    </row>
    <row r="205" spans="1:56" ht="15.75" customHeight="1">
      <c r="A205" s="86">
        <f t="shared" ca="1" si="0"/>
        <v>131581</v>
      </c>
      <c r="B205" s="86">
        <v>1000</v>
      </c>
      <c r="C205" s="86" t="s">
        <v>1262</v>
      </c>
      <c r="D205" s="99" t="s">
        <v>1263</v>
      </c>
      <c r="E205" s="86" t="s">
        <v>953</v>
      </c>
      <c r="F205" s="86" t="s">
        <v>819</v>
      </c>
      <c r="G205" s="86" t="s">
        <v>812</v>
      </c>
      <c r="H205" s="99" t="s">
        <v>1264</v>
      </c>
      <c r="I205" s="96">
        <v>300</v>
      </c>
      <c r="J205" s="97"/>
      <c r="K205" s="87"/>
      <c r="L205" s="87"/>
      <c r="M205" s="87"/>
      <c r="N205" s="87"/>
      <c r="O205" s="87"/>
      <c r="P205" s="87"/>
      <c r="Q205" s="88"/>
      <c r="R205" s="88"/>
      <c r="S205" s="88"/>
      <c r="T205" s="88"/>
      <c r="U205" s="88"/>
      <c r="V205" s="88"/>
      <c r="W205" s="88"/>
      <c r="X205" s="88"/>
      <c r="Y205" s="88"/>
      <c r="Z205" s="88"/>
      <c r="AA205" s="88"/>
      <c r="AB205" s="88"/>
      <c r="AC205" s="88"/>
      <c r="AD205" s="88"/>
      <c r="AE205" s="88"/>
      <c r="AF205" s="88"/>
      <c r="AG205" s="88"/>
      <c r="AH205" s="88"/>
      <c r="AI205" s="88"/>
      <c r="AJ205" s="88"/>
      <c r="AK205" s="88"/>
      <c r="AL205" s="88"/>
      <c r="AM205" s="88"/>
      <c r="AN205" s="88"/>
      <c r="AO205" s="88"/>
      <c r="AP205" s="88"/>
      <c r="AQ205" s="88"/>
      <c r="AR205" s="88"/>
      <c r="AS205" s="88"/>
      <c r="AT205" s="88"/>
      <c r="AU205" s="88"/>
      <c r="AV205" s="88"/>
      <c r="AW205" s="88"/>
      <c r="AX205" s="88"/>
      <c r="AY205" s="88"/>
      <c r="AZ205" s="88"/>
      <c r="BA205" s="88"/>
      <c r="BB205" s="88"/>
      <c r="BC205" s="88"/>
      <c r="BD205" s="88"/>
    </row>
    <row r="206" spans="1:56" ht="15.75" customHeight="1">
      <c r="A206" s="86">
        <f t="shared" ca="1" si="0"/>
        <v>132581</v>
      </c>
      <c r="B206" s="86">
        <v>25</v>
      </c>
      <c r="C206" s="86" t="s">
        <v>1265</v>
      </c>
      <c r="D206" s="86">
        <f t="shared" ref="D206:D207" ca="1" si="48">(RANDBETWEEN(1,4)+1)*10000</f>
        <v>30000</v>
      </c>
      <c r="E206" s="86" t="s">
        <v>1266</v>
      </c>
      <c r="F206" s="86" t="s">
        <v>815</v>
      </c>
      <c r="G206" s="86" t="s">
        <v>977</v>
      </c>
      <c r="H206" s="86" t="s">
        <v>1194</v>
      </c>
      <c r="I206" s="96">
        <f t="shared" ref="I206:I222" ca="1" si="49">D206</f>
        <v>30000</v>
      </c>
      <c r="J206" s="97"/>
      <c r="K206" s="87"/>
      <c r="L206" s="87"/>
      <c r="M206" s="87"/>
      <c r="N206" s="87"/>
      <c r="O206" s="87"/>
      <c r="P206" s="87"/>
      <c r="Q206" s="88"/>
      <c r="R206" s="88"/>
      <c r="S206" s="88"/>
      <c r="T206" s="88"/>
      <c r="U206" s="88"/>
      <c r="V206" s="88"/>
      <c r="W206" s="88"/>
      <c r="X206" s="88"/>
      <c r="Y206" s="88"/>
      <c r="Z206" s="88"/>
      <c r="AA206" s="88"/>
      <c r="AB206" s="88"/>
      <c r="AC206" s="88"/>
      <c r="AD206" s="88"/>
      <c r="AE206" s="88"/>
      <c r="AF206" s="88"/>
      <c r="AG206" s="88"/>
      <c r="AH206" s="88"/>
      <c r="AI206" s="88"/>
      <c r="AJ206" s="88"/>
      <c r="AK206" s="88"/>
      <c r="AL206" s="88"/>
      <c r="AM206" s="88"/>
      <c r="AN206" s="88"/>
      <c r="AO206" s="88"/>
      <c r="AP206" s="88"/>
      <c r="AQ206" s="88"/>
      <c r="AR206" s="88"/>
      <c r="AS206" s="88"/>
      <c r="AT206" s="88"/>
      <c r="AU206" s="88"/>
      <c r="AV206" s="88"/>
      <c r="AW206" s="88"/>
      <c r="AX206" s="88"/>
      <c r="AY206" s="88"/>
      <c r="AZ206" s="88"/>
      <c r="BA206" s="88"/>
      <c r="BB206" s="88"/>
      <c r="BC206" s="88"/>
      <c r="BD206" s="88"/>
    </row>
    <row r="207" spans="1:56" ht="15.75" customHeight="1">
      <c r="A207" s="86">
        <f t="shared" ca="1" si="0"/>
        <v>132606</v>
      </c>
      <c r="B207" s="86">
        <v>25</v>
      </c>
      <c r="C207" s="86" t="s">
        <v>1267</v>
      </c>
      <c r="D207" s="86">
        <f t="shared" ca="1" si="48"/>
        <v>50000</v>
      </c>
      <c r="E207" s="86" t="s">
        <v>1266</v>
      </c>
      <c r="F207" s="86" t="s">
        <v>815</v>
      </c>
      <c r="G207" s="86" t="s">
        <v>977</v>
      </c>
      <c r="H207" s="86" t="s">
        <v>1192</v>
      </c>
      <c r="I207" s="96">
        <f t="shared" ca="1" si="49"/>
        <v>50000</v>
      </c>
      <c r="J207" s="97"/>
      <c r="K207" s="87"/>
      <c r="L207" s="87"/>
      <c r="M207" s="87"/>
      <c r="N207" s="87"/>
      <c r="O207" s="87"/>
      <c r="P207" s="87"/>
      <c r="Q207" s="88"/>
      <c r="R207" s="88"/>
      <c r="S207" s="88"/>
      <c r="T207" s="88"/>
      <c r="U207" s="88"/>
      <c r="V207" s="88"/>
      <c r="W207" s="88"/>
      <c r="X207" s="88"/>
      <c r="Y207" s="88"/>
      <c r="Z207" s="88"/>
      <c r="AA207" s="88"/>
      <c r="AB207" s="88"/>
      <c r="AC207" s="88"/>
      <c r="AD207" s="88"/>
      <c r="AE207" s="88"/>
      <c r="AF207" s="88"/>
      <c r="AG207" s="88"/>
      <c r="AH207" s="88"/>
      <c r="AI207" s="88"/>
      <c r="AJ207" s="88"/>
      <c r="AK207" s="88"/>
      <c r="AL207" s="88"/>
      <c r="AM207" s="88"/>
      <c r="AN207" s="88"/>
      <c r="AO207" s="88"/>
      <c r="AP207" s="88"/>
      <c r="AQ207" s="88"/>
      <c r="AR207" s="88"/>
      <c r="AS207" s="88"/>
      <c r="AT207" s="88"/>
      <c r="AU207" s="88"/>
      <c r="AV207" s="88"/>
      <c r="AW207" s="88"/>
      <c r="AX207" s="88"/>
      <c r="AY207" s="88"/>
      <c r="AZ207" s="88"/>
      <c r="BA207" s="88"/>
      <c r="BB207" s="88"/>
      <c r="BC207" s="88"/>
      <c r="BD207" s="88"/>
    </row>
    <row r="208" spans="1:56" ht="15.75" customHeight="1">
      <c r="A208" s="86">
        <f t="shared" ca="1" si="0"/>
        <v>132631</v>
      </c>
      <c r="B208" s="86">
        <v>200</v>
      </c>
      <c r="C208" s="86" t="s">
        <v>1268</v>
      </c>
      <c r="D208" s="86">
        <f t="shared" ref="D208:D211" ca="1" si="50">RANDBETWEEN(1,6)*100</f>
        <v>100</v>
      </c>
      <c r="E208" s="86" t="s">
        <v>1266</v>
      </c>
      <c r="F208" s="86" t="s">
        <v>815</v>
      </c>
      <c r="G208" s="86" t="s">
        <v>928</v>
      </c>
      <c r="H208" s="86" t="s">
        <v>831</v>
      </c>
      <c r="I208" s="96">
        <f t="shared" ca="1" si="49"/>
        <v>100</v>
      </c>
      <c r="J208" s="97"/>
      <c r="K208" s="87"/>
      <c r="L208" s="87"/>
      <c r="M208" s="87"/>
      <c r="N208" s="87"/>
      <c r="O208" s="87"/>
      <c r="P208" s="87"/>
      <c r="Q208" s="88"/>
      <c r="R208" s="88"/>
      <c r="S208" s="88"/>
      <c r="T208" s="88"/>
      <c r="U208" s="88"/>
      <c r="V208" s="88"/>
      <c r="W208" s="88"/>
      <c r="X208" s="88"/>
      <c r="Y208" s="88"/>
      <c r="Z208" s="88"/>
      <c r="AA208" s="88"/>
      <c r="AB208" s="88"/>
      <c r="AC208" s="88"/>
      <c r="AD208" s="88"/>
      <c r="AE208" s="88"/>
      <c r="AF208" s="88"/>
      <c r="AG208" s="88"/>
      <c r="AH208" s="88"/>
      <c r="AI208" s="88"/>
      <c r="AJ208" s="88"/>
      <c r="AK208" s="88"/>
      <c r="AL208" s="88"/>
      <c r="AM208" s="88"/>
      <c r="AN208" s="88"/>
      <c r="AO208" s="88"/>
      <c r="AP208" s="88"/>
      <c r="AQ208" s="88"/>
      <c r="AR208" s="88"/>
      <c r="AS208" s="88"/>
      <c r="AT208" s="88"/>
      <c r="AU208" s="88"/>
      <c r="AV208" s="88"/>
      <c r="AW208" s="88"/>
      <c r="AX208" s="88"/>
      <c r="AY208" s="88"/>
      <c r="AZ208" s="88"/>
      <c r="BA208" s="88"/>
      <c r="BB208" s="88"/>
      <c r="BC208" s="88"/>
      <c r="BD208" s="88"/>
    </row>
    <row r="209" spans="1:56" ht="15.75" customHeight="1">
      <c r="A209" s="86">
        <f t="shared" ca="1" si="0"/>
        <v>132831</v>
      </c>
      <c r="B209" s="86">
        <v>200</v>
      </c>
      <c r="C209" s="86" t="s">
        <v>1269</v>
      </c>
      <c r="D209" s="86">
        <f t="shared" ca="1" si="50"/>
        <v>500</v>
      </c>
      <c r="E209" s="86" t="s">
        <v>1266</v>
      </c>
      <c r="F209" s="86" t="s">
        <v>815</v>
      </c>
      <c r="G209" s="86" t="s">
        <v>928</v>
      </c>
      <c r="H209" s="86" t="s">
        <v>1192</v>
      </c>
      <c r="I209" s="96">
        <f t="shared" ca="1" si="49"/>
        <v>500</v>
      </c>
      <c r="J209" s="97"/>
      <c r="K209" s="87"/>
      <c r="L209" s="87"/>
      <c r="M209" s="87"/>
      <c r="N209" s="87"/>
      <c r="O209" s="87"/>
      <c r="P209" s="87"/>
      <c r="Q209" s="88"/>
      <c r="R209" s="88"/>
      <c r="S209" s="88"/>
      <c r="T209" s="88"/>
      <c r="U209" s="88"/>
      <c r="V209" s="88"/>
      <c r="W209" s="88"/>
      <c r="X209" s="88"/>
      <c r="Y209" s="88"/>
      <c r="Z209" s="88"/>
      <c r="AA209" s="88"/>
      <c r="AB209" s="88"/>
      <c r="AC209" s="88"/>
      <c r="AD209" s="88"/>
      <c r="AE209" s="88"/>
      <c r="AF209" s="88"/>
      <c r="AG209" s="88"/>
      <c r="AH209" s="88"/>
      <c r="AI209" s="88"/>
      <c r="AJ209" s="88"/>
      <c r="AK209" s="88"/>
      <c r="AL209" s="88"/>
      <c r="AM209" s="88"/>
      <c r="AN209" s="88"/>
      <c r="AO209" s="88"/>
      <c r="AP209" s="88"/>
      <c r="AQ209" s="88"/>
      <c r="AR209" s="88"/>
      <c r="AS209" s="88"/>
      <c r="AT209" s="88"/>
      <c r="AU209" s="88"/>
      <c r="AV209" s="88"/>
      <c r="AW209" s="88"/>
      <c r="AX209" s="88"/>
      <c r="AY209" s="88"/>
      <c r="AZ209" s="88"/>
      <c r="BA209" s="88"/>
      <c r="BB209" s="88"/>
      <c r="BC209" s="88"/>
      <c r="BD209" s="88"/>
    </row>
    <row r="210" spans="1:56" ht="15.75" customHeight="1">
      <c r="A210" s="86">
        <f t="shared" ca="1" si="0"/>
        <v>133031</v>
      </c>
      <c r="B210" s="86">
        <v>200</v>
      </c>
      <c r="C210" s="86" t="s">
        <v>1270</v>
      </c>
      <c r="D210" s="86">
        <f t="shared" ca="1" si="50"/>
        <v>200</v>
      </c>
      <c r="E210" s="86" t="s">
        <v>1266</v>
      </c>
      <c r="F210" s="86" t="s">
        <v>815</v>
      </c>
      <c r="G210" s="86" t="s">
        <v>928</v>
      </c>
      <c r="H210" s="86" t="s">
        <v>1198</v>
      </c>
      <c r="I210" s="96">
        <f t="shared" ca="1" si="49"/>
        <v>200</v>
      </c>
      <c r="J210" s="97"/>
      <c r="K210" s="87"/>
      <c r="L210" s="87"/>
      <c r="M210" s="87"/>
      <c r="N210" s="87"/>
      <c r="O210" s="87"/>
      <c r="P210" s="87"/>
      <c r="Q210" s="88"/>
      <c r="R210" s="88"/>
      <c r="S210" s="88"/>
      <c r="T210" s="88"/>
      <c r="U210" s="88"/>
      <c r="V210" s="88"/>
      <c r="W210" s="88"/>
      <c r="X210" s="88"/>
      <c r="Y210" s="88"/>
      <c r="Z210" s="88"/>
      <c r="AA210" s="88"/>
      <c r="AB210" s="88"/>
      <c r="AC210" s="88"/>
      <c r="AD210" s="88"/>
      <c r="AE210" s="88"/>
      <c r="AF210" s="88"/>
      <c r="AG210" s="88"/>
      <c r="AH210" s="88"/>
      <c r="AI210" s="88"/>
      <c r="AJ210" s="88"/>
      <c r="AK210" s="88"/>
      <c r="AL210" s="88"/>
      <c r="AM210" s="88"/>
      <c r="AN210" s="88"/>
      <c r="AO210" s="88"/>
      <c r="AP210" s="88"/>
      <c r="AQ210" s="88"/>
      <c r="AR210" s="88"/>
      <c r="AS210" s="88"/>
      <c r="AT210" s="88"/>
      <c r="AU210" s="88"/>
      <c r="AV210" s="88"/>
      <c r="AW210" s="88"/>
      <c r="AX210" s="88"/>
      <c r="AY210" s="88"/>
      <c r="AZ210" s="88"/>
      <c r="BA210" s="88"/>
      <c r="BB210" s="88"/>
      <c r="BC210" s="88"/>
      <c r="BD210" s="88"/>
    </row>
    <row r="211" spans="1:56" ht="15.75" customHeight="1">
      <c r="A211" s="86">
        <f t="shared" ca="1" si="0"/>
        <v>133231</v>
      </c>
      <c r="B211" s="86">
        <v>200</v>
      </c>
      <c r="C211" s="86" t="s">
        <v>1271</v>
      </c>
      <c r="D211" s="86">
        <f t="shared" ca="1" si="50"/>
        <v>600</v>
      </c>
      <c r="E211" s="86" t="s">
        <v>1266</v>
      </c>
      <c r="F211" s="86" t="s">
        <v>815</v>
      </c>
      <c r="G211" s="86" t="s">
        <v>928</v>
      </c>
      <c r="H211" s="86" t="s">
        <v>1194</v>
      </c>
      <c r="I211" s="96">
        <f t="shared" ca="1" si="49"/>
        <v>600</v>
      </c>
      <c r="J211" s="97"/>
      <c r="K211" s="87"/>
      <c r="L211" s="87"/>
      <c r="M211" s="87"/>
      <c r="N211" s="87"/>
      <c r="O211" s="87"/>
      <c r="P211" s="87"/>
      <c r="Q211" s="88"/>
      <c r="R211" s="88"/>
      <c r="S211" s="88"/>
      <c r="T211" s="88"/>
      <c r="U211" s="88"/>
      <c r="V211" s="88"/>
      <c r="W211" s="88"/>
      <c r="X211" s="88"/>
      <c r="Y211" s="88"/>
      <c r="Z211" s="88"/>
      <c r="AA211" s="88"/>
      <c r="AB211" s="88"/>
      <c r="AC211" s="88"/>
      <c r="AD211" s="88"/>
      <c r="AE211" s="88"/>
      <c r="AF211" s="88"/>
      <c r="AG211" s="88"/>
      <c r="AH211" s="88"/>
      <c r="AI211" s="88"/>
      <c r="AJ211" s="88"/>
      <c r="AK211" s="88"/>
      <c r="AL211" s="88"/>
      <c r="AM211" s="88"/>
      <c r="AN211" s="88"/>
      <c r="AO211" s="88"/>
      <c r="AP211" s="88"/>
      <c r="AQ211" s="88"/>
      <c r="AR211" s="88"/>
      <c r="AS211" s="88"/>
      <c r="AT211" s="88"/>
      <c r="AU211" s="88"/>
      <c r="AV211" s="88"/>
      <c r="AW211" s="88"/>
      <c r="AX211" s="88"/>
      <c r="AY211" s="88"/>
      <c r="AZ211" s="88"/>
      <c r="BA211" s="88"/>
      <c r="BB211" s="88"/>
      <c r="BC211" s="88"/>
      <c r="BD211" s="88"/>
    </row>
    <row r="212" spans="1:56" ht="15.75" customHeight="1">
      <c r="A212" s="86">
        <f t="shared" ca="1" si="0"/>
        <v>133431</v>
      </c>
      <c r="B212" s="86">
        <v>100</v>
      </c>
      <c r="C212" s="86" t="s">
        <v>1272</v>
      </c>
      <c r="D212" s="86">
        <f t="shared" ref="D212:D217" ca="1" si="51">RANDBETWEEN(2,20)*1000</f>
        <v>8000</v>
      </c>
      <c r="E212" s="86" t="s">
        <v>1266</v>
      </c>
      <c r="F212" s="86" t="s">
        <v>815</v>
      </c>
      <c r="G212" s="86" t="s">
        <v>968</v>
      </c>
      <c r="H212" s="86" t="s">
        <v>831</v>
      </c>
      <c r="I212" s="96">
        <f t="shared" ca="1" si="49"/>
        <v>8000</v>
      </c>
      <c r="J212" s="97"/>
      <c r="K212" s="87"/>
      <c r="L212" s="87"/>
      <c r="M212" s="87"/>
      <c r="N212" s="87"/>
      <c r="O212" s="87"/>
      <c r="P212" s="87"/>
      <c r="Q212" s="88"/>
      <c r="R212" s="88"/>
      <c r="S212" s="88"/>
      <c r="T212" s="88"/>
      <c r="U212" s="88"/>
      <c r="V212" s="88"/>
      <c r="W212" s="88"/>
      <c r="X212" s="88"/>
      <c r="Y212" s="88"/>
      <c r="Z212" s="88"/>
      <c r="AA212" s="88"/>
      <c r="AB212" s="88"/>
      <c r="AC212" s="88"/>
      <c r="AD212" s="88"/>
      <c r="AE212" s="88"/>
      <c r="AF212" s="88"/>
      <c r="AG212" s="88"/>
      <c r="AH212" s="88"/>
      <c r="AI212" s="88"/>
      <c r="AJ212" s="88"/>
      <c r="AK212" s="88"/>
      <c r="AL212" s="88"/>
      <c r="AM212" s="88"/>
      <c r="AN212" s="88"/>
      <c r="AO212" s="88"/>
      <c r="AP212" s="88"/>
      <c r="AQ212" s="88"/>
      <c r="AR212" s="88"/>
      <c r="AS212" s="88"/>
      <c r="AT212" s="88"/>
      <c r="AU212" s="88"/>
      <c r="AV212" s="88"/>
      <c r="AW212" s="88"/>
      <c r="AX212" s="88"/>
      <c r="AY212" s="88"/>
      <c r="AZ212" s="88"/>
      <c r="BA212" s="88"/>
      <c r="BB212" s="88"/>
      <c r="BC212" s="88"/>
      <c r="BD212" s="88"/>
    </row>
    <row r="213" spans="1:56" ht="15.75" customHeight="1">
      <c r="A213" s="86">
        <f t="shared" ca="1" si="0"/>
        <v>133531</v>
      </c>
      <c r="B213" s="86">
        <v>100</v>
      </c>
      <c r="C213" s="86" t="s">
        <v>1273</v>
      </c>
      <c r="D213" s="86">
        <f t="shared" ca="1" si="51"/>
        <v>12000</v>
      </c>
      <c r="E213" s="86" t="s">
        <v>1266</v>
      </c>
      <c r="F213" s="86" t="s">
        <v>815</v>
      </c>
      <c r="G213" s="86" t="s">
        <v>968</v>
      </c>
      <c r="H213" s="86" t="s">
        <v>831</v>
      </c>
      <c r="I213" s="96">
        <f t="shared" ca="1" si="49"/>
        <v>12000</v>
      </c>
      <c r="J213" s="97"/>
      <c r="K213" s="87"/>
      <c r="L213" s="87"/>
      <c r="M213" s="87"/>
      <c r="N213" s="87"/>
      <c r="O213" s="87"/>
      <c r="P213" s="87"/>
      <c r="Q213" s="88"/>
      <c r="R213" s="88"/>
      <c r="S213" s="88"/>
      <c r="T213" s="88"/>
      <c r="U213" s="88"/>
      <c r="V213" s="88"/>
      <c r="W213" s="88"/>
      <c r="X213" s="88"/>
      <c r="Y213" s="88"/>
      <c r="Z213" s="88"/>
      <c r="AA213" s="88"/>
      <c r="AB213" s="88"/>
      <c r="AC213" s="88"/>
      <c r="AD213" s="88"/>
      <c r="AE213" s="88"/>
      <c r="AF213" s="88"/>
      <c r="AG213" s="88"/>
      <c r="AH213" s="88"/>
      <c r="AI213" s="88"/>
      <c r="AJ213" s="88"/>
      <c r="AK213" s="88"/>
      <c r="AL213" s="88"/>
      <c r="AM213" s="88"/>
      <c r="AN213" s="88"/>
      <c r="AO213" s="88"/>
      <c r="AP213" s="88"/>
      <c r="AQ213" s="88"/>
      <c r="AR213" s="88"/>
      <c r="AS213" s="88"/>
      <c r="AT213" s="88"/>
      <c r="AU213" s="88"/>
      <c r="AV213" s="88"/>
      <c r="AW213" s="88"/>
      <c r="AX213" s="88"/>
      <c r="AY213" s="88"/>
      <c r="AZ213" s="88"/>
      <c r="BA213" s="88"/>
      <c r="BB213" s="88"/>
      <c r="BC213" s="88"/>
      <c r="BD213" s="88"/>
    </row>
    <row r="214" spans="1:56" ht="15.75" customHeight="1">
      <c r="A214" s="86">
        <f t="shared" ca="1" si="0"/>
        <v>133631</v>
      </c>
      <c r="B214" s="86">
        <v>100</v>
      </c>
      <c r="C214" s="86" t="s">
        <v>1274</v>
      </c>
      <c r="D214" s="86">
        <f t="shared" ca="1" si="51"/>
        <v>2000</v>
      </c>
      <c r="E214" s="86" t="s">
        <v>1266</v>
      </c>
      <c r="F214" s="86" t="s">
        <v>815</v>
      </c>
      <c r="G214" s="86" t="s">
        <v>968</v>
      </c>
      <c r="H214" s="86" t="s">
        <v>831</v>
      </c>
      <c r="I214" s="96">
        <f t="shared" ca="1" si="49"/>
        <v>2000</v>
      </c>
      <c r="J214" s="97"/>
      <c r="K214" s="87"/>
      <c r="L214" s="87"/>
      <c r="M214" s="87"/>
      <c r="N214" s="87"/>
      <c r="O214" s="87"/>
      <c r="P214" s="87"/>
      <c r="Q214" s="88"/>
      <c r="R214" s="88"/>
      <c r="S214" s="88"/>
      <c r="T214" s="88"/>
      <c r="U214" s="88"/>
      <c r="V214" s="88"/>
      <c r="W214" s="88"/>
      <c r="X214" s="88"/>
      <c r="Y214" s="88"/>
      <c r="Z214" s="88"/>
      <c r="AA214" s="88"/>
      <c r="AB214" s="88"/>
      <c r="AC214" s="88"/>
      <c r="AD214" s="88"/>
      <c r="AE214" s="88"/>
      <c r="AF214" s="88"/>
      <c r="AG214" s="88"/>
      <c r="AH214" s="88"/>
      <c r="AI214" s="88"/>
      <c r="AJ214" s="88"/>
      <c r="AK214" s="88"/>
      <c r="AL214" s="88"/>
      <c r="AM214" s="88"/>
      <c r="AN214" s="88"/>
      <c r="AO214" s="88"/>
      <c r="AP214" s="88"/>
      <c r="AQ214" s="88"/>
      <c r="AR214" s="88"/>
      <c r="AS214" s="88"/>
      <c r="AT214" s="88"/>
      <c r="AU214" s="88"/>
      <c r="AV214" s="88"/>
      <c r="AW214" s="88"/>
      <c r="AX214" s="88"/>
      <c r="AY214" s="88"/>
      <c r="AZ214" s="88"/>
      <c r="BA214" s="88"/>
      <c r="BB214" s="88"/>
      <c r="BC214" s="88"/>
      <c r="BD214" s="88"/>
    </row>
    <row r="215" spans="1:56" ht="15.75" customHeight="1">
      <c r="A215" s="86">
        <f t="shared" ca="1" si="0"/>
        <v>133731</v>
      </c>
      <c r="B215" s="86">
        <v>100</v>
      </c>
      <c r="C215" s="86" t="s">
        <v>1275</v>
      </c>
      <c r="D215" s="86">
        <f t="shared" ca="1" si="51"/>
        <v>17000</v>
      </c>
      <c r="E215" s="86" t="s">
        <v>1266</v>
      </c>
      <c r="F215" s="86" t="s">
        <v>815</v>
      </c>
      <c r="G215" s="86" t="s">
        <v>968</v>
      </c>
      <c r="H215" s="86" t="s">
        <v>1198</v>
      </c>
      <c r="I215" s="96">
        <f t="shared" ca="1" si="49"/>
        <v>17000</v>
      </c>
      <c r="J215" s="97"/>
      <c r="K215" s="87"/>
      <c r="L215" s="87"/>
      <c r="M215" s="87"/>
      <c r="N215" s="87"/>
      <c r="O215" s="87"/>
      <c r="P215" s="87"/>
      <c r="Q215" s="88"/>
      <c r="R215" s="88"/>
      <c r="S215" s="88"/>
      <c r="T215" s="88"/>
      <c r="U215" s="88"/>
      <c r="V215" s="88"/>
      <c r="W215" s="88"/>
      <c r="X215" s="88"/>
      <c r="Y215" s="88"/>
      <c r="Z215" s="88"/>
      <c r="AA215" s="88"/>
      <c r="AB215" s="88"/>
      <c r="AC215" s="88"/>
      <c r="AD215" s="88"/>
      <c r="AE215" s="88"/>
      <c r="AF215" s="88"/>
      <c r="AG215" s="88"/>
      <c r="AH215" s="88"/>
      <c r="AI215" s="88"/>
      <c r="AJ215" s="88"/>
      <c r="AK215" s="88"/>
      <c r="AL215" s="88"/>
      <c r="AM215" s="88"/>
      <c r="AN215" s="88"/>
      <c r="AO215" s="88"/>
      <c r="AP215" s="88"/>
      <c r="AQ215" s="88"/>
      <c r="AR215" s="88"/>
      <c r="AS215" s="88"/>
      <c r="AT215" s="88"/>
      <c r="AU215" s="88"/>
      <c r="AV215" s="88"/>
      <c r="AW215" s="88"/>
      <c r="AX215" s="88"/>
      <c r="AY215" s="88"/>
      <c r="AZ215" s="88"/>
      <c r="BA215" s="88"/>
      <c r="BB215" s="88"/>
      <c r="BC215" s="88"/>
      <c r="BD215" s="88"/>
    </row>
    <row r="216" spans="1:56" ht="15.75" customHeight="1">
      <c r="A216" s="86">
        <f t="shared" ca="1" si="0"/>
        <v>133831</v>
      </c>
      <c r="B216" s="86">
        <v>100</v>
      </c>
      <c r="C216" s="86" t="s">
        <v>1276</v>
      </c>
      <c r="D216" s="86">
        <f t="shared" ca="1" si="51"/>
        <v>16000</v>
      </c>
      <c r="E216" s="86" t="s">
        <v>1266</v>
      </c>
      <c r="F216" s="86" t="s">
        <v>815</v>
      </c>
      <c r="G216" s="86" t="s">
        <v>968</v>
      </c>
      <c r="H216" s="86" t="s">
        <v>1198</v>
      </c>
      <c r="I216" s="96">
        <f t="shared" ca="1" si="49"/>
        <v>16000</v>
      </c>
      <c r="J216" s="97"/>
      <c r="K216" s="87"/>
      <c r="L216" s="87"/>
      <c r="M216" s="87"/>
      <c r="N216" s="87"/>
      <c r="O216" s="87"/>
      <c r="P216" s="87"/>
      <c r="Q216" s="88"/>
      <c r="R216" s="88"/>
      <c r="S216" s="88"/>
      <c r="T216" s="88"/>
      <c r="U216" s="88"/>
      <c r="V216" s="88"/>
      <c r="W216" s="88"/>
      <c r="X216" s="88"/>
      <c r="Y216" s="88"/>
      <c r="Z216" s="88"/>
      <c r="AA216" s="88"/>
      <c r="AB216" s="88"/>
      <c r="AC216" s="88"/>
      <c r="AD216" s="88"/>
      <c r="AE216" s="88"/>
      <c r="AF216" s="88"/>
      <c r="AG216" s="88"/>
      <c r="AH216" s="88"/>
      <c r="AI216" s="88"/>
      <c r="AJ216" s="88"/>
      <c r="AK216" s="88"/>
      <c r="AL216" s="88"/>
      <c r="AM216" s="88"/>
      <c r="AN216" s="88"/>
      <c r="AO216" s="88"/>
      <c r="AP216" s="88"/>
      <c r="AQ216" s="88"/>
      <c r="AR216" s="88"/>
      <c r="AS216" s="88"/>
      <c r="AT216" s="88"/>
      <c r="AU216" s="88"/>
      <c r="AV216" s="88"/>
      <c r="AW216" s="88"/>
      <c r="AX216" s="88"/>
      <c r="AY216" s="88"/>
      <c r="AZ216" s="88"/>
      <c r="BA216" s="88"/>
      <c r="BB216" s="88"/>
      <c r="BC216" s="88"/>
      <c r="BD216" s="88"/>
    </row>
    <row r="217" spans="1:56" ht="15.75" customHeight="1">
      <c r="A217" s="86">
        <f t="shared" ca="1" si="0"/>
        <v>133931</v>
      </c>
      <c r="B217" s="86">
        <v>100</v>
      </c>
      <c r="C217" s="86" t="s">
        <v>1277</v>
      </c>
      <c r="D217" s="86">
        <f t="shared" ca="1" si="51"/>
        <v>14000</v>
      </c>
      <c r="E217" s="86" t="s">
        <v>1266</v>
      </c>
      <c r="F217" s="86" t="s">
        <v>815</v>
      </c>
      <c r="G217" s="86" t="s">
        <v>968</v>
      </c>
      <c r="H217" s="86" t="s">
        <v>1198</v>
      </c>
      <c r="I217" s="96">
        <f t="shared" ca="1" si="49"/>
        <v>14000</v>
      </c>
      <c r="J217" s="97"/>
      <c r="K217" s="87"/>
      <c r="L217" s="87"/>
      <c r="M217" s="87"/>
      <c r="N217" s="87"/>
      <c r="O217" s="87"/>
      <c r="P217" s="87"/>
      <c r="Q217" s="88"/>
      <c r="R217" s="88"/>
      <c r="S217" s="88"/>
      <c r="T217" s="88"/>
      <c r="U217" s="88"/>
      <c r="V217" s="88"/>
      <c r="W217" s="88"/>
      <c r="X217" s="88"/>
      <c r="Y217" s="88"/>
      <c r="Z217" s="88"/>
      <c r="AA217" s="88"/>
      <c r="AB217" s="88"/>
      <c r="AC217" s="88"/>
      <c r="AD217" s="88"/>
      <c r="AE217" s="88"/>
      <c r="AF217" s="88"/>
      <c r="AG217" s="88"/>
      <c r="AH217" s="88"/>
      <c r="AI217" s="88"/>
      <c r="AJ217" s="88"/>
      <c r="AK217" s="88"/>
      <c r="AL217" s="88"/>
      <c r="AM217" s="88"/>
      <c r="AN217" s="88"/>
      <c r="AO217" s="88"/>
      <c r="AP217" s="88"/>
      <c r="AQ217" s="88"/>
      <c r="AR217" s="88"/>
      <c r="AS217" s="88"/>
      <c r="AT217" s="88"/>
      <c r="AU217" s="88"/>
      <c r="AV217" s="88"/>
      <c r="AW217" s="88"/>
      <c r="AX217" s="88"/>
      <c r="AY217" s="88"/>
      <c r="AZ217" s="88"/>
      <c r="BA217" s="88"/>
      <c r="BB217" s="88"/>
      <c r="BC217" s="88"/>
      <c r="BD217" s="88"/>
    </row>
    <row r="218" spans="1:56" ht="15.75" customHeight="1">
      <c r="A218" s="86">
        <f t="shared" ca="1" si="0"/>
        <v>134031</v>
      </c>
      <c r="B218" s="86">
        <v>5</v>
      </c>
      <c r="C218" s="86" t="s">
        <v>1278</v>
      </c>
      <c r="D218" s="86">
        <f t="shared" ref="D218:D222" ca="1" si="52">RANDBETWEEN(2,12)*25000</f>
        <v>50000</v>
      </c>
      <c r="E218" s="86" t="s">
        <v>1266</v>
      </c>
      <c r="F218" s="86" t="s">
        <v>815</v>
      </c>
      <c r="G218" s="86" t="s">
        <v>1010</v>
      </c>
      <c r="H218" s="86" t="s">
        <v>831</v>
      </c>
      <c r="I218" s="96">
        <f t="shared" ca="1" si="49"/>
        <v>50000</v>
      </c>
      <c r="J218" s="97"/>
      <c r="K218" s="87"/>
      <c r="L218" s="87"/>
      <c r="M218" s="87"/>
      <c r="N218" s="87"/>
      <c r="O218" s="87"/>
      <c r="P218" s="87"/>
      <c r="Q218" s="88"/>
      <c r="R218" s="88"/>
      <c r="S218" s="88"/>
      <c r="T218" s="88"/>
      <c r="U218" s="88"/>
      <c r="V218" s="88"/>
      <c r="W218" s="88"/>
      <c r="X218" s="88"/>
      <c r="Y218" s="88"/>
      <c r="Z218" s="88"/>
      <c r="AA218" s="88"/>
      <c r="AB218" s="88"/>
      <c r="AC218" s="88"/>
      <c r="AD218" s="88"/>
      <c r="AE218" s="88"/>
      <c r="AF218" s="88"/>
      <c r="AG218" s="88"/>
      <c r="AH218" s="88"/>
      <c r="AI218" s="88"/>
      <c r="AJ218" s="88"/>
      <c r="AK218" s="88"/>
      <c r="AL218" s="88"/>
      <c r="AM218" s="88"/>
      <c r="AN218" s="88"/>
      <c r="AO218" s="88"/>
      <c r="AP218" s="88"/>
      <c r="AQ218" s="88"/>
      <c r="AR218" s="88"/>
      <c r="AS218" s="88"/>
      <c r="AT218" s="88"/>
      <c r="AU218" s="88"/>
      <c r="AV218" s="88"/>
      <c r="AW218" s="88"/>
      <c r="AX218" s="88"/>
      <c r="AY218" s="88"/>
      <c r="AZ218" s="88"/>
      <c r="BA218" s="88"/>
      <c r="BB218" s="88"/>
      <c r="BC218" s="88"/>
      <c r="BD218" s="88"/>
    </row>
    <row r="219" spans="1:56" ht="15.75" customHeight="1">
      <c r="A219" s="86">
        <f t="shared" ca="1" si="0"/>
        <v>134036</v>
      </c>
      <c r="B219" s="86">
        <v>5</v>
      </c>
      <c r="C219" s="86" t="s">
        <v>1279</v>
      </c>
      <c r="D219" s="86">
        <f t="shared" ca="1" si="52"/>
        <v>125000</v>
      </c>
      <c r="E219" s="86" t="s">
        <v>1266</v>
      </c>
      <c r="F219" s="86" t="s">
        <v>815</v>
      </c>
      <c r="G219" s="86" t="s">
        <v>1010</v>
      </c>
      <c r="H219" s="86" t="s">
        <v>831</v>
      </c>
      <c r="I219" s="96">
        <f t="shared" ca="1" si="49"/>
        <v>125000</v>
      </c>
      <c r="J219" s="97"/>
      <c r="K219" s="87"/>
      <c r="L219" s="87"/>
      <c r="M219" s="87"/>
      <c r="N219" s="87"/>
      <c r="O219" s="87"/>
      <c r="P219" s="87"/>
      <c r="Q219" s="88"/>
      <c r="R219" s="88"/>
      <c r="S219" s="88"/>
      <c r="T219" s="88"/>
      <c r="U219" s="88"/>
      <c r="V219" s="88"/>
      <c r="W219" s="88"/>
      <c r="X219" s="88"/>
      <c r="Y219" s="88"/>
      <c r="Z219" s="88"/>
      <c r="AA219" s="88"/>
      <c r="AB219" s="88"/>
      <c r="AC219" s="88"/>
      <c r="AD219" s="88"/>
      <c r="AE219" s="88"/>
      <c r="AF219" s="88"/>
      <c r="AG219" s="88"/>
      <c r="AH219" s="88"/>
      <c r="AI219" s="88"/>
      <c r="AJ219" s="88"/>
      <c r="AK219" s="88"/>
      <c r="AL219" s="88"/>
      <c r="AM219" s="88"/>
      <c r="AN219" s="88"/>
      <c r="AO219" s="88"/>
      <c r="AP219" s="88"/>
      <c r="AQ219" s="88"/>
      <c r="AR219" s="88"/>
      <c r="AS219" s="88"/>
      <c r="AT219" s="88"/>
      <c r="AU219" s="88"/>
      <c r="AV219" s="88"/>
      <c r="AW219" s="88"/>
      <c r="AX219" s="88"/>
      <c r="AY219" s="88"/>
      <c r="AZ219" s="88"/>
      <c r="BA219" s="88"/>
      <c r="BB219" s="88"/>
      <c r="BC219" s="88"/>
      <c r="BD219" s="88"/>
    </row>
    <row r="220" spans="1:56" ht="15.75" customHeight="1">
      <c r="A220" s="86">
        <f t="shared" ca="1" si="0"/>
        <v>134041</v>
      </c>
      <c r="B220" s="86">
        <v>5</v>
      </c>
      <c r="C220" s="86" t="s">
        <v>1280</v>
      </c>
      <c r="D220" s="86">
        <f t="shared" ca="1" si="52"/>
        <v>300000</v>
      </c>
      <c r="E220" s="86" t="s">
        <v>1266</v>
      </c>
      <c r="F220" s="86" t="s">
        <v>815</v>
      </c>
      <c r="G220" s="86" t="s">
        <v>1010</v>
      </c>
      <c r="H220" s="86" t="s">
        <v>1192</v>
      </c>
      <c r="I220" s="96">
        <f t="shared" ca="1" si="49"/>
        <v>300000</v>
      </c>
      <c r="J220" s="97"/>
      <c r="K220" s="87"/>
      <c r="L220" s="87"/>
      <c r="M220" s="87"/>
      <c r="N220" s="87"/>
      <c r="O220" s="87"/>
      <c r="P220" s="87"/>
      <c r="Q220" s="88"/>
      <c r="R220" s="88"/>
      <c r="S220" s="88"/>
      <c r="T220" s="88"/>
      <c r="U220" s="88"/>
      <c r="V220" s="88"/>
      <c r="W220" s="88"/>
      <c r="X220" s="88"/>
      <c r="Y220" s="88"/>
      <c r="Z220" s="88"/>
      <c r="AA220" s="88"/>
      <c r="AB220" s="88"/>
      <c r="AC220" s="88"/>
      <c r="AD220" s="88"/>
      <c r="AE220" s="88"/>
      <c r="AF220" s="88"/>
      <c r="AG220" s="88"/>
      <c r="AH220" s="88"/>
      <c r="AI220" s="88"/>
      <c r="AJ220" s="88"/>
      <c r="AK220" s="88"/>
      <c r="AL220" s="88"/>
      <c r="AM220" s="88"/>
      <c r="AN220" s="88"/>
      <c r="AO220" s="88"/>
      <c r="AP220" s="88"/>
      <c r="AQ220" s="88"/>
      <c r="AR220" s="88"/>
      <c r="AS220" s="88"/>
      <c r="AT220" s="88"/>
      <c r="AU220" s="88"/>
      <c r="AV220" s="88"/>
      <c r="AW220" s="88"/>
      <c r="AX220" s="88"/>
      <c r="AY220" s="88"/>
      <c r="AZ220" s="88"/>
      <c r="BA220" s="88"/>
      <c r="BB220" s="88"/>
      <c r="BC220" s="88"/>
      <c r="BD220" s="88"/>
    </row>
    <row r="221" spans="1:56" ht="15.75" customHeight="1">
      <c r="A221" s="86">
        <f t="shared" ca="1" si="0"/>
        <v>134046</v>
      </c>
      <c r="B221" s="86">
        <v>5</v>
      </c>
      <c r="C221" s="86" t="s">
        <v>1281</v>
      </c>
      <c r="D221" s="86">
        <f t="shared" ca="1" si="52"/>
        <v>175000</v>
      </c>
      <c r="E221" s="86" t="s">
        <v>1266</v>
      </c>
      <c r="F221" s="86" t="s">
        <v>815</v>
      </c>
      <c r="G221" s="86" t="s">
        <v>1010</v>
      </c>
      <c r="H221" s="86" t="s">
        <v>831</v>
      </c>
      <c r="I221" s="96">
        <f t="shared" ca="1" si="49"/>
        <v>175000</v>
      </c>
      <c r="J221" s="97"/>
      <c r="K221" s="87"/>
      <c r="L221" s="87"/>
      <c r="M221" s="87"/>
      <c r="N221" s="87"/>
      <c r="O221" s="87"/>
      <c r="P221" s="87"/>
      <c r="Q221" s="88"/>
      <c r="R221" s="88"/>
      <c r="S221" s="88"/>
      <c r="T221" s="88"/>
      <c r="U221" s="88"/>
      <c r="V221" s="88"/>
      <c r="W221" s="88"/>
      <c r="X221" s="88"/>
      <c r="Y221" s="88"/>
      <c r="Z221" s="88"/>
      <c r="AA221" s="88"/>
      <c r="AB221" s="88"/>
      <c r="AC221" s="88"/>
      <c r="AD221" s="88"/>
      <c r="AE221" s="88"/>
      <c r="AF221" s="88"/>
      <c r="AG221" s="88"/>
      <c r="AH221" s="88"/>
      <c r="AI221" s="88"/>
      <c r="AJ221" s="88"/>
      <c r="AK221" s="88"/>
      <c r="AL221" s="88"/>
      <c r="AM221" s="88"/>
      <c r="AN221" s="88"/>
      <c r="AO221" s="88"/>
      <c r="AP221" s="88"/>
      <c r="AQ221" s="88"/>
      <c r="AR221" s="88"/>
      <c r="AS221" s="88"/>
      <c r="AT221" s="88"/>
      <c r="AU221" s="88"/>
      <c r="AV221" s="88"/>
      <c r="AW221" s="88"/>
      <c r="AX221" s="88"/>
      <c r="AY221" s="88"/>
      <c r="AZ221" s="88"/>
      <c r="BA221" s="88"/>
      <c r="BB221" s="88"/>
      <c r="BC221" s="88"/>
      <c r="BD221" s="88"/>
    </row>
    <row r="222" spans="1:56" ht="15.75" customHeight="1">
      <c r="A222" s="86">
        <f t="shared" ca="1" si="0"/>
        <v>134051</v>
      </c>
      <c r="B222" s="86">
        <v>5</v>
      </c>
      <c r="C222" s="86" t="s">
        <v>1282</v>
      </c>
      <c r="D222" s="86">
        <f t="shared" ca="1" si="52"/>
        <v>50000</v>
      </c>
      <c r="E222" s="86" t="s">
        <v>1266</v>
      </c>
      <c r="F222" s="86" t="s">
        <v>815</v>
      </c>
      <c r="G222" s="86" t="s">
        <v>1010</v>
      </c>
      <c r="H222" s="86" t="s">
        <v>1194</v>
      </c>
      <c r="I222" s="96">
        <f t="shared" ca="1" si="49"/>
        <v>50000</v>
      </c>
      <c r="J222" s="97"/>
      <c r="K222" s="87"/>
      <c r="L222" s="87"/>
      <c r="M222" s="87"/>
      <c r="N222" s="87"/>
      <c r="O222" s="87"/>
      <c r="P222" s="87"/>
      <c r="Q222" s="88"/>
      <c r="R222" s="88"/>
      <c r="S222" s="88"/>
      <c r="T222" s="88"/>
      <c r="U222" s="88"/>
      <c r="V222" s="88"/>
      <c r="W222" s="88"/>
      <c r="X222" s="88"/>
      <c r="Y222" s="88"/>
      <c r="Z222" s="88"/>
      <c r="AA222" s="88"/>
      <c r="AB222" s="88"/>
      <c r="AC222" s="88"/>
      <c r="AD222" s="88"/>
      <c r="AE222" s="88"/>
      <c r="AF222" s="88"/>
      <c r="AG222" s="88"/>
      <c r="AH222" s="88"/>
      <c r="AI222" s="88"/>
      <c r="AJ222" s="88"/>
      <c r="AK222" s="88"/>
      <c r="AL222" s="88"/>
      <c r="AM222" s="88"/>
      <c r="AN222" s="88"/>
      <c r="AO222" s="88"/>
      <c r="AP222" s="88"/>
      <c r="AQ222" s="88"/>
      <c r="AR222" s="88"/>
      <c r="AS222" s="88"/>
      <c r="AT222" s="88"/>
      <c r="AU222" s="88"/>
      <c r="AV222" s="88"/>
      <c r="AW222" s="88"/>
      <c r="AX222" s="88"/>
      <c r="AY222" s="88"/>
      <c r="AZ222" s="88"/>
      <c r="BA222" s="88"/>
      <c r="BB222" s="88"/>
      <c r="BC222" s="88"/>
      <c r="BD222" s="88"/>
    </row>
    <row r="223" spans="1:56" ht="15.75" customHeight="1">
      <c r="A223" s="86">
        <f t="shared" ca="1" si="0"/>
        <v>134056</v>
      </c>
      <c r="B223" s="86">
        <v>5000</v>
      </c>
      <c r="C223" s="86" t="s">
        <v>991</v>
      </c>
      <c r="D223" s="86" t="s">
        <v>902</v>
      </c>
      <c r="E223" s="86" t="s">
        <v>1266</v>
      </c>
      <c r="F223" s="86" t="s">
        <v>819</v>
      </c>
      <c r="G223" s="86" t="s">
        <v>812</v>
      </c>
      <c r="H223" s="86" t="s">
        <v>1192</v>
      </c>
      <c r="I223" s="96">
        <v>5</v>
      </c>
      <c r="J223" s="97"/>
      <c r="K223" s="87"/>
      <c r="L223" s="87"/>
      <c r="M223" s="87"/>
      <c r="N223" s="87"/>
      <c r="O223" s="87"/>
      <c r="P223" s="87"/>
      <c r="Q223" s="88"/>
      <c r="R223" s="88"/>
      <c r="S223" s="88"/>
      <c r="T223" s="88"/>
      <c r="U223" s="88"/>
      <c r="V223" s="88"/>
      <c r="W223" s="88"/>
      <c r="X223" s="88"/>
      <c r="Y223" s="88"/>
      <c r="Z223" s="88"/>
      <c r="AA223" s="88"/>
      <c r="AB223" s="88"/>
      <c r="AC223" s="88"/>
      <c r="AD223" s="88"/>
      <c r="AE223" s="88"/>
      <c r="AF223" s="88"/>
      <c r="AG223" s="88"/>
      <c r="AH223" s="88"/>
      <c r="AI223" s="88"/>
      <c r="AJ223" s="88"/>
      <c r="AK223" s="88"/>
      <c r="AL223" s="88"/>
      <c r="AM223" s="88"/>
      <c r="AN223" s="88"/>
      <c r="AO223" s="88"/>
      <c r="AP223" s="88"/>
      <c r="AQ223" s="88"/>
      <c r="AR223" s="88"/>
      <c r="AS223" s="88"/>
      <c r="AT223" s="88"/>
      <c r="AU223" s="88"/>
      <c r="AV223" s="88"/>
      <c r="AW223" s="88"/>
      <c r="AX223" s="88"/>
      <c r="AY223" s="88"/>
      <c r="AZ223" s="88"/>
      <c r="BA223" s="88"/>
      <c r="BB223" s="88"/>
      <c r="BC223" s="88"/>
      <c r="BD223" s="88"/>
    </row>
    <row r="224" spans="1:56" ht="15.75" customHeight="1">
      <c r="A224" s="86">
        <f t="shared" ca="1" si="0"/>
        <v>139056</v>
      </c>
      <c r="B224" s="86">
        <v>5000</v>
      </c>
      <c r="C224" s="86" t="s">
        <v>963</v>
      </c>
      <c r="D224" s="86" t="s">
        <v>857</v>
      </c>
      <c r="E224" s="86" t="s">
        <v>1266</v>
      </c>
      <c r="F224" s="86" t="s">
        <v>819</v>
      </c>
      <c r="G224" s="86" t="s">
        <v>812</v>
      </c>
      <c r="H224" s="86" t="s">
        <v>1192</v>
      </c>
      <c r="I224" s="96">
        <v>5</v>
      </c>
      <c r="J224" s="97"/>
      <c r="K224" s="87"/>
      <c r="L224" s="87"/>
      <c r="M224" s="87"/>
      <c r="N224" s="87"/>
      <c r="O224" s="87"/>
      <c r="P224" s="87"/>
      <c r="Q224" s="88"/>
      <c r="R224" s="88"/>
      <c r="S224" s="88"/>
      <c r="T224" s="88"/>
      <c r="U224" s="88"/>
      <c r="V224" s="88"/>
      <c r="W224" s="88"/>
      <c r="X224" s="88"/>
      <c r="Y224" s="88"/>
      <c r="Z224" s="88"/>
      <c r="AA224" s="88"/>
      <c r="AB224" s="88"/>
      <c r="AC224" s="88"/>
      <c r="AD224" s="88"/>
      <c r="AE224" s="88"/>
      <c r="AF224" s="88"/>
      <c r="AG224" s="88"/>
      <c r="AH224" s="88"/>
      <c r="AI224" s="88"/>
      <c r="AJ224" s="88"/>
      <c r="AK224" s="88"/>
      <c r="AL224" s="88"/>
      <c r="AM224" s="88"/>
      <c r="AN224" s="88"/>
      <c r="AO224" s="88"/>
      <c r="AP224" s="88"/>
      <c r="AQ224" s="88"/>
      <c r="AR224" s="88"/>
      <c r="AS224" s="88"/>
      <c r="AT224" s="88"/>
      <c r="AU224" s="88"/>
      <c r="AV224" s="88"/>
      <c r="AW224" s="88"/>
      <c r="AX224" s="88"/>
      <c r="AY224" s="88"/>
      <c r="AZ224" s="88"/>
      <c r="BA224" s="88"/>
      <c r="BB224" s="88"/>
      <c r="BC224" s="88"/>
      <c r="BD224" s="88"/>
    </row>
    <row r="225" spans="1:56" ht="15.75" customHeight="1">
      <c r="A225" s="86">
        <f t="shared" ca="1" si="0"/>
        <v>144056</v>
      </c>
      <c r="B225" s="86">
        <v>5000</v>
      </c>
      <c r="C225" s="86" t="s">
        <v>973</v>
      </c>
      <c r="D225" s="86" t="s">
        <v>873</v>
      </c>
      <c r="E225" s="86" t="s">
        <v>1266</v>
      </c>
      <c r="F225" s="86" t="s">
        <v>819</v>
      </c>
      <c r="G225" s="86" t="s">
        <v>812</v>
      </c>
      <c r="H225" s="86" t="s">
        <v>1185</v>
      </c>
      <c r="I225" s="96">
        <v>2</v>
      </c>
      <c r="J225" s="97"/>
      <c r="K225" s="87"/>
      <c r="L225" s="87"/>
      <c r="M225" s="87"/>
      <c r="N225" s="87"/>
      <c r="O225" s="87"/>
      <c r="P225" s="87"/>
      <c r="Q225" s="88"/>
      <c r="R225" s="88"/>
      <c r="S225" s="88"/>
      <c r="T225" s="88"/>
      <c r="U225" s="88"/>
      <c r="V225" s="88"/>
      <c r="W225" s="88"/>
      <c r="X225" s="88"/>
      <c r="Y225" s="88"/>
      <c r="Z225" s="88"/>
      <c r="AA225" s="88"/>
      <c r="AB225" s="88"/>
      <c r="AC225" s="88"/>
      <c r="AD225" s="88"/>
      <c r="AE225" s="88"/>
      <c r="AF225" s="88"/>
      <c r="AG225" s="88"/>
      <c r="AH225" s="88"/>
      <c r="AI225" s="88"/>
      <c r="AJ225" s="88"/>
      <c r="AK225" s="88"/>
      <c r="AL225" s="88"/>
      <c r="AM225" s="88"/>
      <c r="AN225" s="88"/>
      <c r="AO225" s="88"/>
      <c r="AP225" s="88"/>
      <c r="AQ225" s="88"/>
      <c r="AR225" s="88"/>
      <c r="AS225" s="88"/>
      <c r="AT225" s="88"/>
      <c r="AU225" s="88"/>
      <c r="AV225" s="88"/>
      <c r="AW225" s="88"/>
      <c r="AX225" s="88"/>
      <c r="AY225" s="88"/>
      <c r="AZ225" s="88"/>
      <c r="BA225" s="88"/>
      <c r="BB225" s="88"/>
      <c r="BC225" s="88"/>
      <c r="BD225" s="88"/>
    </row>
    <row r="226" spans="1:56" ht="15.75" customHeight="1">
      <c r="A226" s="86">
        <f t="shared" ca="1" si="0"/>
        <v>149056</v>
      </c>
      <c r="B226" s="86">
        <v>5000</v>
      </c>
      <c r="C226" s="86" t="s">
        <v>941</v>
      </c>
      <c r="D226" s="86" t="s">
        <v>873</v>
      </c>
      <c r="E226" s="86" t="s">
        <v>1266</v>
      </c>
      <c r="F226" s="86" t="s">
        <v>819</v>
      </c>
      <c r="G226" s="86" t="s">
        <v>812</v>
      </c>
      <c r="H226" s="86" t="s">
        <v>863</v>
      </c>
      <c r="I226" s="96">
        <v>2</v>
      </c>
      <c r="J226" s="97"/>
      <c r="K226" s="87"/>
      <c r="L226" s="87"/>
      <c r="M226" s="87"/>
      <c r="N226" s="87"/>
      <c r="O226" s="87"/>
      <c r="P226" s="87"/>
      <c r="Q226" s="88"/>
      <c r="R226" s="88"/>
      <c r="S226" s="88"/>
      <c r="T226" s="88"/>
      <c r="U226" s="88"/>
      <c r="V226" s="88"/>
      <c r="W226" s="88"/>
      <c r="X226" s="88"/>
      <c r="Y226" s="88"/>
      <c r="Z226" s="88"/>
      <c r="AA226" s="88"/>
      <c r="AB226" s="88"/>
      <c r="AC226" s="88"/>
      <c r="AD226" s="88"/>
      <c r="AE226" s="88"/>
      <c r="AF226" s="88"/>
      <c r="AG226" s="88"/>
      <c r="AH226" s="88"/>
      <c r="AI226" s="88"/>
      <c r="AJ226" s="88"/>
      <c r="AK226" s="88"/>
      <c r="AL226" s="88"/>
      <c r="AM226" s="88"/>
      <c r="AN226" s="88"/>
      <c r="AO226" s="88"/>
      <c r="AP226" s="88"/>
      <c r="AQ226" s="88"/>
      <c r="AR226" s="88"/>
      <c r="AS226" s="88"/>
      <c r="AT226" s="88"/>
      <c r="AU226" s="88"/>
      <c r="AV226" s="88"/>
      <c r="AW226" s="88"/>
      <c r="AX226" s="88"/>
      <c r="AY226" s="88"/>
      <c r="AZ226" s="88"/>
      <c r="BA226" s="88"/>
      <c r="BB226" s="88"/>
      <c r="BC226" s="88"/>
      <c r="BD226" s="88"/>
    </row>
    <row r="227" spans="1:56" ht="15.75" customHeight="1">
      <c r="A227" s="86">
        <f t="shared" ca="1" si="0"/>
        <v>154056</v>
      </c>
      <c r="B227" s="86">
        <v>5000</v>
      </c>
      <c r="C227" s="86" t="s">
        <v>1043</v>
      </c>
      <c r="D227" s="86" t="s">
        <v>915</v>
      </c>
      <c r="E227" s="86" t="s">
        <v>1266</v>
      </c>
      <c r="F227" s="86" t="s">
        <v>819</v>
      </c>
      <c r="G227" s="86" t="s">
        <v>812</v>
      </c>
      <c r="H227" s="86" t="s">
        <v>831</v>
      </c>
      <c r="I227" s="96">
        <v>2</v>
      </c>
      <c r="J227" s="97"/>
      <c r="K227" s="87"/>
      <c r="L227" s="87"/>
      <c r="M227" s="87"/>
      <c r="N227" s="87"/>
      <c r="O227" s="87"/>
      <c r="P227" s="87"/>
      <c r="Q227" s="88"/>
      <c r="R227" s="88"/>
      <c r="S227" s="88"/>
      <c r="T227" s="88"/>
      <c r="U227" s="88"/>
      <c r="V227" s="88"/>
      <c r="W227" s="88"/>
      <c r="X227" s="88"/>
      <c r="Y227" s="88"/>
      <c r="Z227" s="88"/>
      <c r="AA227" s="88"/>
      <c r="AB227" s="88"/>
      <c r="AC227" s="88"/>
      <c r="AD227" s="88"/>
      <c r="AE227" s="88"/>
      <c r="AF227" s="88"/>
      <c r="AG227" s="88"/>
      <c r="AH227" s="88"/>
      <c r="AI227" s="88"/>
      <c r="AJ227" s="88"/>
      <c r="AK227" s="88"/>
      <c r="AL227" s="88"/>
      <c r="AM227" s="88"/>
      <c r="AN227" s="88"/>
      <c r="AO227" s="88"/>
      <c r="AP227" s="88"/>
      <c r="AQ227" s="88"/>
      <c r="AR227" s="88"/>
      <c r="AS227" s="88"/>
      <c r="AT227" s="88"/>
      <c r="AU227" s="88"/>
      <c r="AV227" s="88"/>
      <c r="AW227" s="88"/>
      <c r="AX227" s="88"/>
      <c r="AY227" s="88"/>
      <c r="AZ227" s="88"/>
      <c r="BA227" s="88"/>
      <c r="BB227" s="88"/>
      <c r="BC227" s="88"/>
      <c r="BD227" s="88"/>
    </row>
    <row r="228" spans="1:56" ht="15.75" customHeight="1">
      <c r="A228" s="86">
        <f t="shared" ca="1" si="0"/>
        <v>159056</v>
      </c>
      <c r="B228" s="86">
        <v>5000</v>
      </c>
      <c r="C228" s="86" t="s">
        <v>985</v>
      </c>
      <c r="D228" s="86" t="s">
        <v>915</v>
      </c>
      <c r="E228" s="86" t="s">
        <v>1266</v>
      </c>
      <c r="F228" s="86" t="s">
        <v>819</v>
      </c>
      <c r="G228" s="86" t="s">
        <v>812</v>
      </c>
      <c r="H228" s="86" t="s">
        <v>1192</v>
      </c>
      <c r="I228" s="96">
        <v>2</v>
      </c>
      <c r="J228" s="97"/>
      <c r="K228" s="87"/>
      <c r="L228" s="87"/>
      <c r="M228" s="87"/>
      <c r="N228" s="87"/>
      <c r="O228" s="87"/>
      <c r="P228" s="87"/>
      <c r="Q228" s="88"/>
      <c r="R228" s="88"/>
      <c r="S228" s="88"/>
      <c r="T228" s="88"/>
      <c r="U228" s="88"/>
      <c r="V228" s="88"/>
      <c r="W228" s="88"/>
      <c r="X228" s="88"/>
      <c r="Y228" s="88"/>
      <c r="Z228" s="88"/>
      <c r="AA228" s="88"/>
      <c r="AB228" s="88"/>
      <c r="AC228" s="88"/>
      <c r="AD228" s="88"/>
      <c r="AE228" s="88"/>
      <c r="AF228" s="88"/>
      <c r="AG228" s="88"/>
      <c r="AH228" s="88"/>
      <c r="AI228" s="88"/>
      <c r="AJ228" s="88"/>
      <c r="AK228" s="88"/>
      <c r="AL228" s="88"/>
      <c r="AM228" s="88"/>
      <c r="AN228" s="88"/>
      <c r="AO228" s="88"/>
      <c r="AP228" s="88"/>
      <c r="AQ228" s="88"/>
      <c r="AR228" s="88"/>
      <c r="AS228" s="88"/>
      <c r="AT228" s="88"/>
      <c r="AU228" s="88"/>
      <c r="AV228" s="88"/>
      <c r="AW228" s="88"/>
      <c r="AX228" s="88"/>
      <c r="AY228" s="88"/>
      <c r="AZ228" s="88"/>
      <c r="BA228" s="88"/>
      <c r="BB228" s="88"/>
      <c r="BC228" s="88"/>
      <c r="BD228" s="88"/>
    </row>
    <row r="229" spans="1:56" ht="15.75" customHeight="1">
      <c r="A229" s="86">
        <f t="shared" ca="1" si="0"/>
        <v>164056</v>
      </c>
      <c r="B229" s="86">
        <v>5000</v>
      </c>
      <c r="C229" s="86" t="s">
        <v>999</v>
      </c>
      <c r="D229" s="86" t="s">
        <v>830</v>
      </c>
      <c r="E229" s="86" t="s">
        <v>1266</v>
      </c>
      <c r="F229" s="86" t="s">
        <v>819</v>
      </c>
      <c r="G229" s="86" t="s">
        <v>812</v>
      </c>
      <c r="H229" s="86" t="s">
        <v>1192</v>
      </c>
      <c r="I229" s="96">
        <v>1</v>
      </c>
      <c r="J229" s="97"/>
      <c r="K229" s="87"/>
      <c r="L229" s="87"/>
      <c r="M229" s="87"/>
      <c r="N229" s="87"/>
      <c r="O229" s="87"/>
      <c r="P229" s="87"/>
      <c r="Q229" s="88"/>
      <c r="R229" s="88"/>
      <c r="S229" s="88"/>
      <c r="T229" s="88"/>
      <c r="U229" s="88"/>
      <c r="V229" s="88"/>
      <c r="W229" s="88"/>
      <c r="X229" s="88"/>
      <c r="Y229" s="88"/>
      <c r="Z229" s="88"/>
      <c r="AA229" s="88"/>
      <c r="AB229" s="88"/>
      <c r="AC229" s="88"/>
      <c r="AD229" s="88"/>
      <c r="AE229" s="88"/>
      <c r="AF229" s="88"/>
      <c r="AG229" s="88"/>
      <c r="AH229" s="88"/>
      <c r="AI229" s="88"/>
      <c r="AJ229" s="88"/>
      <c r="AK229" s="88"/>
      <c r="AL229" s="88"/>
      <c r="AM229" s="88"/>
      <c r="AN229" s="88"/>
      <c r="AO229" s="88"/>
      <c r="AP229" s="88"/>
      <c r="AQ229" s="88"/>
      <c r="AR229" s="88"/>
      <c r="AS229" s="88"/>
      <c r="AT229" s="88"/>
      <c r="AU229" s="88"/>
      <c r="AV229" s="88"/>
      <c r="AW229" s="88"/>
      <c r="AX229" s="88"/>
      <c r="AY229" s="88"/>
      <c r="AZ229" s="88"/>
      <c r="BA229" s="88"/>
      <c r="BB229" s="88"/>
      <c r="BC229" s="88"/>
      <c r="BD229" s="88"/>
    </row>
    <row r="230" spans="1:56" ht="15.75" customHeight="1">
      <c r="A230" s="86">
        <f t="shared" ca="1" si="0"/>
        <v>169056</v>
      </c>
      <c r="B230" s="86">
        <v>5000</v>
      </c>
      <c r="C230" s="86" t="s">
        <v>1027</v>
      </c>
      <c r="D230" s="86" t="s">
        <v>830</v>
      </c>
      <c r="E230" s="86" t="s">
        <v>1266</v>
      </c>
      <c r="F230" s="86" t="s">
        <v>819</v>
      </c>
      <c r="G230" s="86" t="s">
        <v>812</v>
      </c>
      <c r="H230" s="86" t="s">
        <v>1194</v>
      </c>
      <c r="I230" s="96">
        <v>1</v>
      </c>
      <c r="J230" s="97"/>
      <c r="K230" s="87"/>
      <c r="L230" s="87"/>
      <c r="M230" s="87"/>
      <c r="N230" s="87"/>
      <c r="O230" s="87"/>
      <c r="P230" s="87"/>
      <c r="Q230" s="88"/>
      <c r="R230" s="88"/>
      <c r="S230" s="88"/>
      <c r="T230" s="88"/>
      <c r="U230" s="88"/>
      <c r="V230" s="88"/>
      <c r="W230" s="88"/>
      <c r="X230" s="88"/>
      <c r="Y230" s="88"/>
      <c r="Z230" s="88"/>
      <c r="AA230" s="88"/>
      <c r="AB230" s="88"/>
      <c r="AC230" s="88"/>
      <c r="AD230" s="88"/>
      <c r="AE230" s="88"/>
      <c r="AF230" s="88"/>
      <c r="AG230" s="88"/>
      <c r="AH230" s="88"/>
      <c r="AI230" s="88"/>
      <c r="AJ230" s="88"/>
      <c r="AK230" s="88"/>
      <c r="AL230" s="88"/>
      <c r="AM230" s="88"/>
      <c r="AN230" s="88"/>
      <c r="AO230" s="88"/>
      <c r="AP230" s="88"/>
      <c r="AQ230" s="88"/>
      <c r="AR230" s="88"/>
      <c r="AS230" s="88"/>
      <c r="AT230" s="88"/>
      <c r="AU230" s="88"/>
      <c r="AV230" s="88"/>
      <c r="AW230" s="88"/>
      <c r="AX230" s="88"/>
      <c r="AY230" s="88"/>
      <c r="AZ230" s="88"/>
      <c r="BA230" s="88"/>
      <c r="BB230" s="88"/>
      <c r="BC230" s="88"/>
      <c r="BD230" s="88"/>
    </row>
    <row r="231" spans="1:56" ht="15.75" customHeight="1">
      <c r="A231" s="86">
        <f t="shared" ca="1" si="0"/>
        <v>174056</v>
      </c>
      <c r="B231" s="86">
        <v>250</v>
      </c>
      <c r="C231" s="86" t="s">
        <v>1283</v>
      </c>
      <c r="D231" s="86" t="s">
        <v>830</v>
      </c>
      <c r="E231" s="86" t="s">
        <v>1266</v>
      </c>
      <c r="F231" s="86" t="s">
        <v>819</v>
      </c>
      <c r="G231" s="86" t="s">
        <v>812</v>
      </c>
      <c r="H231" s="86" t="s">
        <v>1194</v>
      </c>
      <c r="I231" s="96">
        <v>1</v>
      </c>
      <c r="J231" s="97"/>
      <c r="K231" s="87"/>
      <c r="L231" s="87"/>
      <c r="M231" s="87"/>
      <c r="N231" s="87"/>
      <c r="O231" s="87"/>
      <c r="P231" s="87"/>
      <c r="Q231" s="88"/>
      <c r="R231" s="88"/>
      <c r="S231" s="88"/>
      <c r="T231" s="88"/>
      <c r="U231" s="88"/>
      <c r="V231" s="88"/>
      <c r="W231" s="88"/>
      <c r="X231" s="88"/>
      <c r="Y231" s="88"/>
      <c r="Z231" s="88"/>
      <c r="AA231" s="88"/>
      <c r="AB231" s="88"/>
      <c r="AC231" s="88"/>
      <c r="AD231" s="88"/>
      <c r="AE231" s="88"/>
      <c r="AF231" s="88"/>
      <c r="AG231" s="88"/>
      <c r="AH231" s="88"/>
      <c r="AI231" s="88"/>
      <c r="AJ231" s="88"/>
      <c r="AK231" s="88"/>
      <c r="AL231" s="88"/>
      <c r="AM231" s="88"/>
      <c r="AN231" s="88"/>
      <c r="AO231" s="88"/>
      <c r="AP231" s="88"/>
      <c r="AQ231" s="88"/>
      <c r="AR231" s="88"/>
      <c r="AS231" s="88"/>
      <c r="AT231" s="88"/>
      <c r="AU231" s="88"/>
      <c r="AV231" s="88"/>
      <c r="AW231" s="88"/>
      <c r="AX231" s="88"/>
      <c r="AY231" s="88"/>
      <c r="AZ231" s="88"/>
      <c r="BA231" s="88"/>
      <c r="BB231" s="88"/>
      <c r="BC231" s="88"/>
      <c r="BD231" s="88"/>
    </row>
    <row r="232" spans="1:56" ht="15.75" customHeight="1">
      <c r="A232" s="86">
        <f t="shared" ca="1" si="0"/>
        <v>174306</v>
      </c>
      <c r="B232" s="86">
        <v>200</v>
      </c>
      <c r="C232" s="86" t="s">
        <v>1284</v>
      </c>
      <c r="D232" s="86">
        <f t="shared" ref="D232:D233" ca="1" si="53">RANDBETWEEN(1,6)*100</f>
        <v>200</v>
      </c>
      <c r="E232" s="86" t="s">
        <v>1285</v>
      </c>
      <c r="F232" s="86" t="s">
        <v>815</v>
      </c>
      <c r="G232" s="86" t="s">
        <v>928</v>
      </c>
      <c r="H232" s="86" t="s">
        <v>812</v>
      </c>
      <c r="I232" s="96">
        <f t="shared" ref="I232:I233" ca="1" si="54">D232</f>
        <v>200</v>
      </c>
      <c r="J232" s="97"/>
      <c r="K232" s="87"/>
      <c r="L232" s="87"/>
      <c r="M232" s="87"/>
      <c r="N232" s="87"/>
      <c r="O232" s="87"/>
      <c r="P232" s="87"/>
      <c r="Q232" s="88"/>
      <c r="R232" s="88"/>
      <c r="S232" s="88"/>
      <c r="T232" s="88"/>
      <c r="U232" s="88"/>
      <c r="V232" s="88"/>
      <c r="W232" s="88"/>
      <c r="X232" s="88"/>
      <c r="Y232" s="88"/>
      <c r="Z232" s="88"/>
      <c r="AA232" s="88"/>
      <c r="AB232" s="88"/>
      <c r="AC232" s="88"/>
      <c r="AD232" s="88"/>
      <c r="AE232" s="88"/>
      <c r="AF232" s="88"/>
      <c r="AG232" s="88"/>
      <c r="AH232" s="88"/>
      <c r="AI232" s="88"/>
      <c r="AJ232" s="88"/>
      <c r="AK232" s="88"/>
      <c r="AL232" s="88"/>
      <c r="AM232" s="88"/>
      <c r="AN232" s="88"/>
      <c r="AO232" s="88"/>
      <c r="AP232" s="88"/>
      <c r="AQ232" s="88"/>
      <c r="AR232" s="88"/>
      <c r="AS232" s="88"/>
      <c r="AT232" s="88"/>
      <c r="AU232" s="88"/>
      <c r="AV232" s="88"/>
      <c r="AW232" s="88"/>
      <c r="AX232" s="88"/>
      <c r="AY232" s="88"/>
      <c r="AZ232" s="88"/>
      <c r="BA232" s="88"/>
      <c r="BB232" s="88"/>
      <c r="BC232" s="88"/>
      <c r="BD232" s="88"/>
    </row>
    <row r="233" spans="1:56" ht="15.75" customHeight="1">
      <c r="A233" s="86">
        <f t="shared" ca="1" si="0"/>
        <v>174506</v>
      </c>
      <c r="B233" s="86">
        <v>200</v>
      </c>
      <c r="C233" s="86" t="s">
        <v>1286</v>
      </c>
      <c r="D233" s="86">
        <f t="shared" ca="1" si="53"/>
        <v>200</v>
      </c>
      <c r="E233" s="86" t="s">
        <v>1285</v>
      </c>
      <c r="F233" s="86" t="s">
        <v>815</v>
      </c>
      <c r="G233" s="86" t="s">
        <v>928</v>
      </c>
      <c r="H233" s="86" t="s">
        <v>1287</v>
      </c>
      <c r="I233" s="96">
        <f t="shared" ca="1" si="54"/>
        <v>200</v>
      </c>
      <c r="J233" s="97"/>
      <c r="K233" s="87"/>
      <c r="L233" s="87"/>
      <c r="M233" s="87"/>
      <c r="N233" s="87"/>
      <c r="O233" s="87"/>
      <c r="P233" s="87"/>
      <c r="Q233" s="88"/>
      <c r="R233" s="88"/>
      <c r="S233" s="88"/>
      <c r="T233" s="88"/>
      <c r="U233" s="88"/>
      <c r="V233" s="88"/>
      <c r="W233" s="88"/>
      <c r="X233" s="88"/>
      <c r="Y233" s="88"/>
      <c r="Z233" s="88"/>
      <c r="AA233" s="88"/>
      <c r="AB233" s="88"/>
      <c r="AC233" s="88"/>
      <c r="AD233" s="88"/>
      <c r="AE233" s="88"/>
      <c r="AF233" s="88"/>
      <c r="AG233" s="88"/>
      <c r="AH233" s="88"/>
      <c r="AI233" s="88"/>
      <c r="AJ233" s="88"/>
      <c r="AK233" s="88"/>
      <c r="AL233" s="88"/>
      <c r="AM233" s="88"/>
      <c r="AN233" s="88"/>
      <c r="AO233" s="88"/>
      <c r="AP233" s="88"/>
      <c r="AQ233" s="88"/>
      <c r="AR233" s="88"/>
      <c r="AS233" s="88"/>
      <c r="AT233" s="88"/>
      <c r="AU233" s="88"/>
      <c r="AV233" s="88"/>
      <c r="AW233" s="88"/>
      <c r="AX233" s="88"/>
      <c r="AY233" s="88"/>
      <c r="AZ233" s="88"/>
      <c r="BA233" s="88"/>
      <c r="BB233" s="88"/>
      <c r="BC233" s="88"/>
      <c r="BD233" s="88"/>
    </row>
    <row r="234" spans="1:56" ht="15.75" customHeight="1">
      <c r="A234" s="86">
        <f t="shared" ca="1" si="0"/>
        <v>174706</v>
      </c>
      <c r="B234" s="86">
        <v>5000</v>
      </c>
      <c r="C234" s="86" t="s">
        <v>1288</v>
      </c>
      <c r="D234" s="86" t="s">
        <v>851</v>
      </c>
      <c r="E234" s="86" t="s">
        <v>1285</v>
      </c>
      <c r="F234" s="86" t="s">
        <v>819</v>
      </c>
      <c r="G234" s="86" t="s">
        <v>812</v>
      </c>
      <c r="H234" s="86" t="s">
        <v>839</v>
      </c>
      <c r="I234" s="96">
        <v>75</v>
      </c>
      <c r="J234" s="97"/>
      <c r="K234" s="87"/>
      <c r="L234" s="87"/>
      <c r="M234" s="87"/>
      <c r="N234" s="87"/>
      <c r="O234" s="87"/>
      <c r="P234" s="87"/>
      <c r="Q234" s="88"/>
      <c r="R234" s="88"/>
      <c r="S234" s="88"/>
      <c r="T234" s="88"/>
      <c r="U234" s="88"/>
      <c r="V234" s="88"/>
      <c r="W234" s="88"/>
      <c r="X234" s="88"/>
      <c r="Y234" s="88"/>
      <c r="Z234" s="88"/>
      <c r="AA234" s="88"/>
      <c r="AB234" s="88"/>
      <c r="AC234" s="88"/>
      <c r="AD234" s="88"/>
      <c r="AE234" s="88"/>
      <c r="AF234" s="88"/>
      <c r="AG234" s="88"/>
      <c r="AH234" s="88"/>
      <c r="AI234" s="88"/>
      <c r="AJ234" s="88"/>
      <c r="AK234" s="88"/>
      <c r="AL234" s="88"/>
      <c r="AM234" s="88"/>
      <c r="AN234" s="88"/>
      <c r="AO234" s="88"/>
      <c r="AP234" s="88"/>
      <c r="AQ234" s="88"/>
      <c r="AR234" s="88"/>
      <c r="AS234" s="88"/>
      <c r="AT234" s="88"/>
      <c r="AU234" s="88"/>
      <c r="AV234" s="88"/>
      <c r="AW234" s="88"/>
      <c r="AX234" s="88"/>
      <c r="AY234" s="88"/>
      <c r="AZ234" s="88"/>
      <c r="BA234" s="88"/>
      <c r="BB234" s="88"/>
      <c r="BC234" s="88"/>
      <c r="BD234" s="88"/>
    </row>
    <row r="235" spans="1:56" ht="15.75" customHeight="1">
      <c r="A235" s="86">
        <f t="shared" ca="1" si="0"/>
        <v>179706</v>
      </c>
      <c r="B235" s="86">
        <v>5000</v>
      </c>
      <c r="C235" s="86" t="s">
        <v>1289</v>
      </c>
      <c r="D235" s="86" t="s">
        <v>818</v>
      </c>
      <c r="E235" s="86" t="s">
        <v>1285</v>
      </c>
      <c r="F235" s="86" t="s">
        <v>819</v>
      </c>
      <c r="G235" s="86" t="s">
        <v>812</v>
      </c>
      <c r="H235" s="86" t="s">
        <v>1287</v>
      </c>
      <c r="I235" s="96">
        <v>0.05</v>
      </c>
      <c r="J235" s="97"/>
      <c r="K235" s="87"/>
      <c r="L235" s="87"/>
      <c r="M235" s="87"/>
      <c r="N235" s="87"/>
      <c r="O235" s="87"/>
      <c r="P235" s="87"/>
      <c r="Q235" s="88"/>
      <c r="R235" s="88"/>
      <c r="S235" s="88"/>
      <c r="T235" s="88"/>
      <c r="U235" s="88"/>
      <c r="V235" s="88"/>
      <c r="W235" s="88"/>
      <c r="X235" s="88"/>
      <c r="Y235" s="88"/>
      <c r="Z235" s="88"/>
      <c r="AA235" s="88"/>
      <c r="AB235" s="88"/>
      <c r="AC235" s="88"/>
      <c r="AD235" s="88"/>
      <c r="AE235" s="88"/>
      <c r="AF235" s="88"/>
      <c r="AG235" s="88"/>
      <c r="AH235" s="88"/>
      <c r="AI235" s="88"/>
      <c r="AJ235" s="88"/>
      <c r="AK235" s="88"/>
      <c r="AL235" s="88"/>
      <c r="AM235" s="88"/>
      <c r="AN235" s="88"/>
      <c r="AO235" s="88"/>
      <c r="AP235" s="88"/>
      <c r="AQ235" s="88"/>
      <c r="AR235" s="88"/>
      <c r="AS235" s="88"/>
      <c r="AT235" s="88"/>
      <c r="AU235" s="88"/>
      <c r="AV235" s="88"/>
      <c r="AW235" s="88"/>
      <c r="AX235" s="88"/>
      <c r="AY235" s="88"/>
      <c r="AZ235" s="88"/>
      <c r="BA235" s="88"/>
      <c r="BB235" s="88"/>
      <c r="BC235" s="88"/>
      <c r="BD235" s="88"/>
    </row>
    <row r="236" spans="1:56" ht="15.75" customHeight="1">
      <c r="A236" s="86">
        <f t="shared" ca="1" si="0"/>
        <v>184706</v>
      </c>
      <c r="B236" s="86">
        <v>5000</v>
      </c>
      <c r="C236" s="86" t="s">
        <v>1290</v>
      </c>
      <c r="D236" s="86" t="s">
        <v>910</v>
      </c>
      <c r="E236" s="86" t="s">
        <v>1285</v>
      </c>
      <c r="F236" s="86" t="s">
        <v>819</v>
      </c>
      <c r="G236" s="86" t="s">
        <v>812</v>
      </c>
      <c r="H236" s="86" t="s">
        <v>888</v>
      </c>
      <c r="I236" s="96">
        <v>25</v>
      </c>
      <c r="J236" s="97"/>
      <c r="K236" s="87"/>
      <c r="L236" s="87"/>
      <c r="M236" s="87"/>
      <c r="N236" s="87"/>
      <c r="O236" s="87"/>
      <c r="P236" s="87"/>
      <c r="Q236" s="88"/>
      <c r="R236" s="88"/>
      <c r="S236" s="88"/>
      <c r="T236" s="88"/>
      <c r="U236" s="88"/>
      <c r="V236" s="88"/>
      <c r="W236" s="88"/>
      <c r="X236" s="88"/>
      <c r="Y236" s="88"/>
      <c r="Z236" s="88"/>
      <c r="AA236" s="88"/>
      <c r="AB236" s="88"/>
      <c r="AC236" s="88"/>
      <c r="AD236" s="88"/>
      <c r="AE236" s="88"/>
      <c r="AF236" s="88"/>
      <c r="AG236" s="88"/>
      <c r="AH236" s="88"/>
      <c r="AI236" s="88"/>
      <c r="AJ236" s="88"/>
      <c r="AK236" s="88"/>
      <c r="AL236" s="88"/>
      <c r="AM236" s="88"/>
      <c r="AN236" s="88"/>
      <c r="AO236" s="88"/>
      <c r="AP236" s="88"/>
      <c r="AQ236" s="88"/>
      <c r="AR236" s="88"/>
      <c r="AS236" s="88"/>
      <c r="AT236" s="88"/>
      <c r="AU236" s="88"/>
      <c r="AV236" s="88"/>
      <c r="AW236" s="88"/>
      <c r="AX236" s="88"/>
      <c r="AY236" s="88"/>
      <c r="AZ236" s="88"/>
      <c r="BA236" s="88"/>
      <c r="BB236" s="88"/>
      <c r="BC236" s="88"/>
      <c r="BD236" s="88"/>
    </row>
    <row r="237" spans="1:56" ht="15.75" customHeight="1">
      <c r="A237" s="86">
        <f t="shared" ca="1" si="0"/>
        <v>189706</v>
      </c>
      <c r="B237" s="86">
        <v>5000</v>
      </c>
      <c r="C237" s="86" t="s">
        <v>1291</v>
      </c>
      <c r="D237" s="86" t="s">
        <v>910</v>
      </c>
      <c r="E237" s="86" t="s">
        <v>1285</v>
      </c>
      <c r="F237" s="86" t="s">
        <v>819</v>
      </c>
      <c r="G237" s="86" t="s">
        <v>812</v>
      </c>
      <c r="H237" s="86" t="s">
        <v>839</v>
      </c>
      <c r="I237" s="96">
        <v>25</v>
      </c>
      <c r="J237" s="97"/>
      <c r="K237" s="87"/>
      <c r="L237" s="87"/>
      <c r="M237" s="87"/>
      <c r="N237" s="87"/>
      <c r="O237" s="87"/>
      <c r="P237" s="87"/>
      <c r="Q237" s="88"/>
      <c r="R237" s="88"/>
      <c r="S237" s="88"/>
      <c r="T237" s="88"/>
      <c r="U237" s="88"/>
      <c r="V237" s="88"/>
      <c r="W237" s="88"/>
      <c r="X237" s="88"/>
      <c r="Y237" s="88"/>
      <c r="Z237" s="88"/>
      <c r="AA237" s="88"/>
      <c r="AB237" s="88"/>
      <c r="AC237" s="88"/>
      <c r="AD237" s="88"/>
      <c r="AE237" s="88"/>
      <c r="AF237" s="88"/>
      <c r="AG237" s="88"/>
      <c r="AH237" s="88"/>
      <c r="AI237" s="88"/>
      <c r="AJ237" s="88"/>
      <c r="AK237" s="88"/>
      <c r="AL237" s="88"/>
      <c r="AM237" s="88"/>
      <c r="AN237" s="88"/>
      <c r="AO237" s="88"/>
      <c r="AP237" s="88"/>
      <c r="AQ237" s="88"/>
      <c r="AR237" s="88"/>
      <c r="AS237" s="88"/>
      <c r="AT237" s="88"/>
      <c r="AU237" s="88"/>
      <c r="AV237" s="88"/>
      <c r="AW237" s="88"/>
      <c r="AX237" s="88"/>
      <c r="AY237" s="88"/>
      <c r="AZ237" s="88"/>
      <c r="BA237" s="88"/>
      <c r="BB237" s="88"/>
      <c r="BC237" s="88"/>
      <c r="BD237" s="88"/>
    </row>
    <row r="238" spans="1:56" ht="15.75" customHeight="1">
      <c r="A238" s="86">
        <f t="shared" ca="1" si="0"/>
        <v>194706</v>
      </c>
      <c r="B238" s="86">
        <v>5000</v>
      </c>
      <c r="C238" s="86" t="s">
        <v>1292</v>
      </c>
      <c r="D238" s="86" t="s">
        <v>910</v>
      </c>
      <c r="E238" s="86" t="s">
        <v>1285</v>
      </c>
      <c r="F238" s="86" t="s">
        <v>819</v>
      </c>
      <c r="G238" s="86" t="s">
        <v>812</v>
      </c>
      <c r="H238" s="86" t="s">
        <v>1192</v>
      </c>
      <c r="I238" s="96">
        <v>25</v>
      </c>
      <c r="J238" s="97"/>
      <c r="K238" s="87"/>
      <c r="L238" s="87"/>
      <c r="M238" s="87"/>
      <c r="N238" s="87"/>
      <c r="O238" s="87"/>
      <c r="P238" s="87"/>
      <c r="Q238" s="88"/>
      <c r="R238" s="88"/>
      <c r="S238" s="88"/>
      <c r="T238" s="88"/>
      <c r="U238" s="88"/>
      <c r="V238" s="88"/>
      <c r="W238" s="88"/>
      <c r="X238" s="88"/>
      <c r="Y238" s="88"/>
      <c r="Z238" s="88"/>
      <c r="AA238" s="88"/>
      <c r="AB238" s="88"/>
      <c r="AC238" s="88"/>
      <c r="AD238" s="88"/>
      <c r="AE238" s="88"/>
      <c r="AF238" s="88"/>
      <c r="AG238" s="88"/>
      <c r="AH238" s="88"/>
      <c r="AI238" s="88"/>
      <c r="AJ238" s="88"/>
      <c r="AK238" s="88"/>
      <c r="AL238" s="88"/>
      <c r="AM238" s="88"/>
      <c r="AN238" s="88"/>
      <c r="AO238" s="88"/>
      <c r="AP238" s="88"/>
      <c r="AQ238" s="88"/>
      <c r="AR238" s="88"/>
      <c r="AS238" s="88"/>
      <c r="AT238" s="88"/>
      <c r="AU238" s="88"/>
      <c r="AV238" s="88"/>
      <c r="AW238" s="88"/>
      <c r="AX238" s="88"/>
      <c r="AY238" s="88"/>
      <c r="AZ238" s="88"/>
      <c r="BA238" s="88"/>
      <c r="BB238" s="88"/>
      <c r="BC238" s="88"/>
      <c r="BD238" s="88"/>
    </row>
    <row r="239" spans="1:56" ht="15.75" customHeight="1">
      <c r="A239" s="86">
        <f t="shared" ca="1" si="0"/>
        <v>199706</v>
      </c>
      <c r="B239" s="86">
        <v>5000</v>
      </c>
      <c r="C239" s="86" t="s">
        <v>1293</v>
      </c>
      <c r="D239" s="86" t="s">
        <v>1294</v>
      </c>
      <c r="E239" s="86" t="s">
        <v>1285</v>
      </c>
      <c r="F239" s="86" t="s">
        <v>819</v>
      </c>
      <c r="G239" s="86" t="s">
        <v>812</v>
      </c>
      <c r="H239" s="86" t="s">
        <v>812</v>
      </c>
      <c r="I239" s="96">
        <v>1</v>
      </c>
      <c r="J239" s="97"/>
      <c r="K239" s="87"/>
      <c r="L239" s="87"/>
      <c r="M239" s="87"/>
      <c r="N239" s="87"/>
      <c r="O239" s="87"/>
      <c r="P239" s="87"/>
      <c r="Q239" s="88"/>
      <c r="R239" s="88"/>
      <c r="S239" s="88"/>
      <c r="T239" s="88"/>
      <c r="U239" s="88"/>
      <c r="V239" s="88"/>
      <c r="W239" s="88"/>
      <c r="X239" s="88"/>
      <c r="Y239" s="88"/>
      <c r="Z239" s="88"/>
      <c r="AA239" s="88"/>
      <c r="AB239" s="88"/>
      <c r="AC239" s="88"/>
      <c r="AD239" s="88"/>
      <c r="AE239" s="88"/>
      <c r="AF239" s="88"/>
      <c r="AG239" s="88"/>
      <c r="AH239" s="88"/>
      <c r="AI239" s="88"/>
      <c r="AJ239" s="88"/>
      <c r="AK239" s="88"/>
      <c r="AL239" s="88"/>
      <c r="AM239" s="88"/>
      <c r="AN239" s="88"/>
      <c r="AO239" s="88"/>
      <c r="AP239" s="88"/>
      <c r="AQ239" s="88"/>
      <c r="AR239" s="88"/>
      <c r="AS239" s="88"/>
      <c r="AT239" s="88"/>
      <c r="AU239" s="88"/>
      <c r="AV239" s="88"/>
      <c r="AW239" s="88"/>
      <c r="AX239" s="88"/>
      <c r="AY239" s="88"/>
      <c r="AZ239" s="88"/>
      <c r="BA239" s="88"/>
      <c r="BB239" s="88"/>
      <c r="BC239" s="88"/>
      <c r="BD239" s="88"/>
    </row>
    <row r="240" spans="1:56" ht="15.75" customHeight="1">
      <c r="A240" s="88"/>
      <c r="B240" s="88"/>
      <c r="C240" s="88"/>
      <c r="D240" s="88"/>
      <c r="E240" s="88"/>
      <c r="F240" s="88"/>
      <c r="G240" s="88"/>
      <c r="H240" s="88"/>
      <c r="I240" s="88"/>
      <c r="J240" s="87"/>
      <c r="K240" s="87"/>
      <c r="L240" s="87"/>
      <c r="M240" s="87"/>
      <c r="N240" s="87"/>
      <c r="O240" s="87"/>
      <c r="P240" s="87"/>
      <c r="Q240" s="88"/>
      <c r="R240" s="88"/>
      <c r="S240" s="88"/>
      <c r="T240" s="88"/>
      <c r="U240" s="88"/>
      <c r="V240" s="88"/>
      <c r="W240" s="88"/>
      <c r="X240" s="88"/>
      <c r="Y240" s="88"/>
      <c r="Z240" s="88"/>
      <c r="AA240" s="88"/>
      <c r="AB240" s="88"/>
      <c r="AC240" s="88"/>
      <c r="AD240" s="88"/>
      <c r="AE240" s="88"/>
      <c r="AF240" s="88"/>
      <c r="AG240" s="88"/>
      <c r="AH240" s="88"/>
      <c r="AI240" s="88"/>
      <c r="AJ240" s="88"/>
      <c r="AK240" s="88"/>
      <c r="AL240" s="88"/>
      <c r="AM240" s="88"/>
      <c r="AN240" s="88"/>
      <c r="AO240" s="88"/>
      <c r="AP240" s="88"/>
      <c r="AQ240" s="88"/>
      <c r="AR240" s="88"/>
      <c r="AS240" s="88"/>
      <c r="AT240" s="88"/>
      <c r="AU240" s="88"/>
      <c r="AV240" s="88"/>
      <c r="AW240" s="88"/>
      <c r="AX240" s="88"/>
      <c r="AY240" s="88"/>
      <c r="AZ240" s="88"/>
      <c r="BA240" s="88"/>
      <c r="BB240" s="88"/>
      <c r="BC240" s="88"/>
      <c r="BD240" s="88"/>
    </row>
  </sheetData>
  <conditionalFormatting sqref="A1:H240 I1 J1:BD240 I3:I240">
    <cfRule type="containsBlanks" dxfId="8" priority="1">
      <formula>LEN(TRIM(A1))=0</formula>
    </cfRule>
  </conditionalFormatting>
  <pageMargins left="0.7" right="0.7" top="0.75" bottom="0.75" header="0" footer="0"/>
  <pageSetup orientation="landscape"/>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10"/>
  <sheetViews>
    <sheetView workbookViewId="0"/>
  </sheetViews>
  <sheetFormatPr defaultColWidth="14.44140625" defaultRowHeight="15" customHeight="1"/>
  <cols>
    <col min="1" max="1" width="8.109375" customWidth="1"/>
    <col min="2" max="2" width="13" customWidth="1"/>
    <col min="3" max="3" width="29.109375" customWidth="1"/>
    <col min="4" max="4" width="9.44140625" customWidth="1"/>
    <col min="5" max="5" width="15" customWidth="1"/>
    <col min="6" max="6" width="6.5546875" customWidth="1"/>
    <col min="7" max="7" width="11.5546875" customWidth="1"/>
    <col min="8" max="8" width="7.44140625" customWidth="1"/>
    <col min="9" max="9" width="9.44140625" customWidth="1"/>
  </cols>
  <sheetData>
    <row r="1" spans="1:9" ht="14.4">
      <c r="A1" s="73" t="s">
        <v>805</v>
      </c>
      <c r="B1" s="73" t="s">
        <v>806</v>
      </c>
      <c r="C1" s="73" t="s">
        <v>42</v>
      </c>
      <c r="D1" s="73" t="s">
        <v>14</v>
      </c>
      <c r="E1" s="73" t="s">
        <v>807</v>
      </c>
      <c r="F1" s="73" t="s">
        <v>808</v>
      </c>
      <c r="G1" s="73" t="s">
        <v>809</v>
      </c>
      <c r="H1" s="73" t="s">
        <v>810</v>
      </c>
      <c r="I1" s="73"/>
    </row>
    <row r="2" spans="1:9" ht="14.4">
      <c r="A2" s="73">
        <v>1</v>
      </c>
      <c r="B2" s="73">
        <f ca="1">20000*(TownSheet!D22)</f>
        <v>22599.999999999996</v>
      </c>
      <c r="C2" s="73" t="s">
        <v>604</v>
      </c>
      <c r="D2" s="73">
        <v>0</v>
      </c>
      <c r="E2" s="75" t="s">
        <v>812</v>
      </c>
      <c r="F2" s="75" t="s">
        <v>812</v>
      </c>
      <c r="G2" s="75" t="s">
        <v>812</v>
      </c>
      <c r="H2" s="75" t="s">
        <v>812</v>
      </c>
      <c r="I2" s="75">
        <v>0</v>
      </c>
    </row>
    <row r="3" spans="1:9" ht="14.4">
      <c r="A3" s="73">
        <f t="shared" ref="A3:A206" ca="1" si="0">SUM(A2,B2)</f>
        <v>22600.999999999996</v>
      </c>
      <c r="B3" s="73">
        <v>250</v>
      </c>
      <c r="C3" s="73" t="s">
        <v>836</v>
      </c>
      <c r="D3" s="73" t="s">
        <v>837</v>
      </c>
      <c r="E3" s="73" t="s">
        <v>838</v>
      </c>
      <c r="F3" s="73" t="s">
        <v>819</v>
      </c>
      <c r="G3" s="73" t="s">
        <v>812</v>
      </c>
      <c r="H3" s="73" t="s">
        <v>839</v>
      </c>
      <c r="I3" s="73">
        <f>VLOOKUP((C3),'All Items'!B:H,7,FALSE)</f>
        <v>30</v>
      </c>
    </row>
    <row r="4" spans="1:9" ht="14.4">
      <c r="A4" s="73">
        <f t="shared" ca="1" si="0"/>
        <v>22850.999999999996</v>
      </c>
      <c r="B4" s="73">
        <v>250</v>
      </c>
      <c r="C4" s="73" t="s">
        <v>1295</v>
      </c>
      <c r="D4" s="73" t="s">
        <v>910</v>
      </c>
      <c r="E4" s="73" t="s">
        <v>838</v>
      </c>
      <c r="F4" s="73" t="s">
        <v>819</v>
      </c>
      <c r="G4" s="73" t="s">
        <v>812</v>
      </c>
      <c r="H4" s="73" t="s">
        <v>1192</v>
      </c>
      <c r="I4" s="73">
        <f>VLOOKUP((C4),'All Items'!B:H,7,FALSE)</f>
        <v>25</v>
      </c>
    </row>
    <row r="5" spans="1:9" ht="14.4">
      <c r="A5" s="73">
        <f t="shared" ca="1" si="0"/>
        <v>23100.999999999996</v>
      </c>
      <c r="B5" s="73">
        <v>200</v>
      </c>
      <c r="C5" s="73" t="s">
        <v>1296</v>
      </c>
      <c r="D5" s="73" t="s">
        <v>812</v>
      </c>
      <c r="E5" s="73" t="s">
        <v>1297</v>
      </c>
      <c r="F5" s="73" t="s">
        <v>815</v>
      </c>
      <c r="G5" s="73" t="s">
        <v>928</v>
      </c>
      <c r="H5" s="73" t="s">
        <v>812</v>
      </c>
      <c r="I5" s="73">
        <f ca="1">VLOOKUP((C5),'All Items'!B:H,7,FALSE)</f>
        <v>200</v>
      </c>
    </row>
    <row r="6" spans="1:9" ht="14.4">
      <c r="A6" s="73">
        <f t="shared" ca="1" si="0"/>
        <v>23300.999999999996</v>
      </c>
      <c r="B6" s="73">
        <v>250</v>
      </c>
      <c r="C6" s="73" t="s">
        <v>1298</v>
      </c>
      <c r="D6" s="73" t="s">
        <v>812</v>
      </c>
      <c r="E6" s="73" t="s">
        <v>1297</v>
      </c>
      <c r="F6" s="73" t="s">
        <v>815</v>
      </c>
      <c r="G6" s="73" t="s">
        <v>816</v>
      </c>
      <c r="H6" s="73" t="s">
        <v>812</v>
      </c>
      <c r="I6" s="73">
        <f ca="1">VLOOKUP((C6),'All Items'!B:H,7,FALSE)</f>
        <v>14</v>
      </c>
    </row>
    <row r="7" spans="1:9" ht="14.4">
      <c r="A7" s="73">
        <f t="shared" ca="1" si="0"/>
        <v>23550.999999999996</v>
      </c>
      <c r="B7" s="73">
        <v>200</v>
      </c>
      <c r="C7" s="73" t="s">
        <v>1299</v>
      </c>
      <c r="D7" s="73" t="s">
        <v>812</v>
      </c>
      <c r="E7" s="73" t="s">
        <v>1297</v>
      </c>
      <c r="F7" s="73" t="s">
        <v>815</v>
      </c>
      <c r="G7" s="73" t="s">
        <v>928</v>
      </c>
      <c r="H7" s="73" t="s">
        <v>812</v>
      </c>
      <c r="I7" s="73">
        <f ca="1">VLOOKUP((C7),'All Items'!B:H,7,FALSE)</f>
        <v>300</v>
      </c>
    </row>
    <row r="8" spans="1:9" ht="14.4">
      <c r="A8" s="73">
        <f t="shared" ca="1" si="0"/>
        <v>23750.999999999996</v>
      </c>
      <c r="B8" s="73">
        <v>200</v>
      </c>
      <c r="C8" s="73" t="s">
        <v>1300</v>
      </c>
      <c r="D8" s="73" t="s">
        <v>812</v>
      </c>
      <c r="E8" s="73" t="s">
        <v>1297</v>
      </c>
      <c r="F8" s="73" t="s">
        <v>815</v>
      </c>
      <c r="G8" s="73" t="s">
        <v>928</v>
      </c>
      <c r="H8" s="73" t="s">
        <v>812</v>
      </c>
      <c r="I8" s="73">
        <f ca="1">VLOOKUP((C8),'All Items'!B:H,7,FALSE)</f>
        <v>500</v>
      </c>
    </row>
    <row r="9" spans="1:9" ht="14.4">
      <c r="A9" s="73">
        <f t="shared" ca="1" si="0"/>
        <v>23950.999999999996</v>
      </c>
      <c r="B9" s="73">
        <v>200</v>
      </c>
      <c r="C9" s="73" t="s">
        <v>1301</v>
      </c>
      <c r="D9" s="73" t="s">
        <v>812</v>
      </c>
      <c r="E9" s="73" t="s">
        <v>1297</v>
      </c>
      <c r="F9" s="73" t="s">
        <v>815</v>
      </c>
      <c r="G9" s="73" t="s">
        <v>928</v>
      </c>
      <c r="H9" s="73" t="s">
        <v>812</v>
      </c>
      <c r="I9" s="73">
        <f ca="1">VLOOKUP((C9),'All Items'!B:H,7,FALSE)</f>
        <v>300</v>
      </c>
    </row>
    <row r="10" spans="1:9" ht="14.4">
      <c r="A10" s="73">
        <f t="shared" ca="1" si="0"/>
        <v>24150.999999999996</v>
      </c>
      <c r="B10" s="73">
        <v>200</v>
      </c>
      <c r="C10" s="73" t="s">
        <v>1302</v>
      </c>
      <c r="D10" s="73" t="s">
        <v>812</v>
      </c>
      <c r="E10" s="73" t="s">
        <v>1297</v>
      </c>
      <c r="F10" s="73" t="s">
        <v>815</v>
      </c>
      <c r="G10" s="73" t="s">
        <v>928</v>
      </c>
      <c r="H10" s="73" t="s">
        <v>812</v>
      </c>
      <c r="I10" s="73">
        <f ca="1">VLOOKUP((C10),'All Items'!B:H,7,FALSE)</f>
        <v>100</v>
      </c>
    </row>
    <row r="11" spans="1:9" ht="14.4">
      <c r="A11" s="73">
        <f t="shared" ca="1" si="0"/>
        <v>24350.999999999996</v>
      </c>
      <c r="B11" s="73">
        <v>200</v>
      </c>
      <c r="C11" s="73" t="s">
        <v>1303</v>
      </c>
      <c r="D11" s="73" t="s">
        <v>812</v>
      </c>
      <c r="E11" s="73" t="s">
        <v>1297</v>
      </c>
      <c r="F11" s="73" t="s">
        <v>815</v>
      </c>
      <c r="G11" s="73" t="s">
        <v>928</v>
      </c>
      <c r="H11" s="73" t="s">
        <v>812</v>
      </c>
      <c r="I11" s="73">
        <f ca="1">VLOOKUP((C11),'All Items'!B:H,7,FALSE)</f>
        <v>200</v>
      </c>
    </row>
    <row r="12" spans="1:9" ht="14.4">
      <c r="A12" s="73">
        <f t="shared" ca="1" si="0"/>
        <v>24550.999999999996</v>
      </c>
      <c r="B12" s="73">
        <v>25</v>
      </c>
      <c r="C12" s="73" t="s">
        <v>1304</v>
      </c>
      <c r="D12" s="73" t="s">
        <v>812</v>
      </c>
      <c r="E12" s="73" t="s">
        <v>1297</v>
      </c>
      <c r="F12" s="73" t="s">
        <v>815</v>
      </c>
      <c r="G12" s="73" t="s">
        <v>977</v>
      </c>
      <c r="H12" s="73" t="s">
        <v>812</v>
      </c>
      <c r="I12" s="73">
        <f ca="1">VLOOKUP((C12),'All Items'!B:H,7,FALSE)</f>
        <v>40000</v>
      </c>
    </row>
    <row r="13" spans="1:9" ht="14.4">
      <c r="A13" s="73">
        <f t="shared" ca="1" si="0"/>
        <v>24575.999999999996</v>
      </c>
      <c r="B13" s="73">
        <v>200</v>
      </c>
      <c r="C13" s="73" t="s">
        <v>1305</v>
      </c>
      <c r="D13" s="73" t="s">
        <v>812</v>
      </c>
      <c r="E13" s="73" t="s">
        <v>1297</v>
      </c>
      <c r="F13" s="73" t="s">
        <v>815</v>
      </c>
      <c r="G13" s="73" t="s">
        <v>928</v>
      </c>
      <c r="H13" s="73" t="s">
        <v>812</v>
      </c>
      <c r="I13" s="73">
        <f ca="1">VLOOKUP((C13),'All Items'!B:H,7,FALSE)</f>
        <v>200</v>
      </c>
    </row>
    <row r="14" spans="1:9" ht="14.4">
      <c r="A14" s="73">
        <f t="shared" ca="1" si="0"/>
        <v>24775.999999999996</v>
      </c>
      <c r="B14" s="73">
        <v>200</v>
      </c>
      <c r="C14" s="73" t="s">
        <v>1306</v>
      </c>
      <c r="D14" s="73" t="s">
        <v>812</v>
      </c>
      <c r="E14" s="73" t="s">
        <v>1297</v>
      </c>
      <c r="F14" s="73" t="s">
        <v>815</v>
      </c>
      <c r="G14" s="73" t="s">
        <v>928</v>
      </c>
      <c r="H14" s="73" t="s">
        <v>812</v>
      </c>
      <c r="I14" s="73">
        <f ca="1">VLOOKUP((C14),'All Items'!B:H,7,FALSE)</f>
        <v>600</v>
      </c>
    </row>
    <row r="15" spans="1:9" ht="14.4">
      <c r="A15" s="73">
        <f t="shared" ca="1" si="0"/>
        <v>24975.999999999996</v>
      </c>
      <c r="B15" s="73">
        <v>200</v>
      </c>
      <c r="C15" s="73" t="s">
        <v>1307</v>
      </c>
      <c r="D15" s="73" t="s">
        <v>812</v>
      </c>
      <c r="E15" s="73" t="s">
        <v>1297</v>
      </c>
      <c r="F15" s="73" t="s">
        <v>815</v>
      </c>
      <c r="G15" s="73" t="s">
        <v>928</v>
      </c>
      <c r="H15" s="73" t="s">
        <v>812</v>
      </c>
      <c r="I15" s="73">
        <f ca="1">VLOOKUP((C15),'All Items'!B:H,7,FALSE)</f>
        <v>600</v>
      </c>
    </row>
    <row r="16" spans="1:9" ht="14.4">
      <c r="A16" s="73">
        <f t="shared" ca="1" si="0"/>
        <v>25175.999999999996</v>
      </c>
      <c r="B16" s="73">
        <v>100</v>
      </c>
      <c r="C16" s="73" t="s">
        <v>1308</v>
      </c>
      <c r="D16" s="73" t="s">
        <v>812</v>
      </c>
      <c r="E16" s="73" t="s">
        <v>1297</v>
      </c>
      <c r="F16" s="73" t="s">
        <v>815</v>
      </c>
      <c r="G16" s="73" t="s">
        <v>968</v>
      </c>
      <c r="H16" s="73" t="s">
        <v>812</v>
      </c>
      <c r="I16" s="73">
        <f ca="1">VLOOKUP((C16),'All Items'!B:H,7,FALSE)</f>
        <v>20000</v>
      </c>
    </row>
    <row r="17" spans="1:9" ht="14.4">
      <c r="A17" s="73">
        <f t="shared" ca="1" si="0"/>
        <v>25275.999999999996</v>
      </c>
      <c r="B17" s="73">
        <v>5</v>
      </c>
      <c r="C17" s="73" t="s">
        <v>1309</v>
      </c>
      <c r="D17" s="73" t="s">
        <v>812</v>
      </c>
      <c r="E17" s="73" t="s">
        <v>1297</v>
      </c>
      <c r="F17" s="73" t="s">
        <v>815</v>
      </c>
      <c r="G17" s="73" t="s">
        <v>1010</v>
      </c>
      <c r="H17" s="73" t="s">
        <v>812</v>
      </c>
      <c r="I17" s="73">
        <f ca="1">VLOOKUP((C17),'All Items'!B:H,7,FALSE)</f>
        <v>300000</v>
      </c>
    </row>
    <row r="18" spans="1:9" ht="14.4">
      <c r="A18" s="73">
        <f t="shared" ca="1" si="0"/>
        <v>25280.999999999996</v>
      </c>
      <c r="B18" s="73">
        <v>100</v>
      </c>
      <c r="C18" s="73" t="s">
        <v>1310</v>
      </c>
      <c r="D18" s="73" t="s">
        <v>812</v>
      </c>
      <c r="E18" s="73" t="s">
        <v>1297</v>
      </c>
      <c r="F18" s="73" t="s">
        <v>815</v>
      </c>
      <c r="G18" s="73" t="s">
        <v>968</v>
      </c>
      <c r="H18" s="73" t="s">
        <v>812</v>
      </c>
      <c r="I18" s="73">
        <f ca="1">VLOOKUP((C18),'All Items'!B:H,7,FALSE)</f>
        <v>20000</v>
      </c>
    </row>
    <row r="19" spans="1:9" ht="14.4">
      <c r="A19" s="73">
        <f t="shared" ca="1" si="0"/>
        <v>25380.999999999996</v>
      </c>
      <c r="B19" s="73">
        <v>100</v>
      </c>
      <c r="C19" s="73" t="s">
        <v>1311</v>
      </c>
      <c r="D19" s="73" t="s">
        <v>812</v>
      </c>
      <c r="E19" s="73" t="s">
        <v>1297</v>
      </c>
      <c r="F19" s="73" t="s">
        <v>815</v>
      </c>
      <c r="G19" s="73" t="s">
        <v>968</v>
      </c>
      <c r="H19" s="73" t="s">
        <v>812</v>
      </c>
      <c r="I19" s="73">
        <f ca="1">VLOOKUP((C19),'All Items'!B:H,7,FALSE)</f>
        <v>14000</v>
      </c>
    </row>
    <row r="20" spans="1:9" ht="14.4">
      <c r="A20" s="73">
        <f t="shared" ca="1" si="0"/>
        <v>25480.999999999996</v>
      </c>
      <c r="B20" s="73">
        <v>5</v>
      </c>
      <c r="C20" s="73" t="s">
        <v>1312</v>
      </c>
      <c r="D20" s="73" t="s">
        <v>812</v>
      </c>
      <c r="E20" s="73" t="s">
        <v>1297</v>
      </c>
      <c r="F20" s="73" t="s">
        <v>815</v>
      </c>
      <c r="G20" s="73" t="s">
        <v>1010</v>
      </c>
      <c r="H20" s="73" t="s">
        <v>812</v>
      </c>
      <c r="I20" s="73">
        <f ca="1">VLOOKUP((C20),'All Items'!B:H,7,FALSE)</f>
        <v>75000</v>
      </c>
    </row>
    <row r="21" spans="1:9" ht="15.75" customHeight="1">
      <c r="A21" s="73">
        <f t="shared" ca="1" si="0"/>
        <v>25485.999999999996</v>
      </c>
      <c r="B21" s="73">
        <v>5</v>
      </c>
      <c r="C21" s="73" t="s">
        <v>1313</v>
      </c>
      <c r="D21" s="73" t="s">
        <v>812</v>
      </c>
      <c r="E21" s="73" t="s">
        <v>1297</v>
      </c>
      <c r="F21" s="73" t="s">
        <v>815</v>
      </c>
      <c r="G21" s="73" t="s">
        <v>1010</v>
      </c>
      <c r="H21" s="73" t="s">
        <v>812</v>
      </c>
      <c r="I21" s="73">
        <f ca="1">VLOOKUP((C21),'All Items'!B:H,7,FALSE)</f>
        <v>300000</v>
      </c>
    </row>
    <row r="22" spans="1:9" ht="15.75" customHeight="1">
      <c r="A22" s="73">
        <f t="shared" ca="1" si="0"/>
        <v>25490.999999999996</v>
      </c>
      <c r="B22" s="73">
        <v>5</v>
      </c>
      <c r="C22" s="73" t="s">
        <v>1314</v>
      </c>
      <c r="D22" s="73" t="s">
        <v>812</v>
      </c>
      <c r="E22" s="73" t="s">
        <v>1297</v>
      </c>
      <c r="F22" s="73" t="s">
        <v>815</v>
      </c>
      <c r="G22" s="73" t="s">
        <v>1010</v>
      </c>
      <c r="H22" s="73" t="s">
        <v>812</v>
      </c>
      <c r="I22" s="73">
        <f ca="1">VLOOKUP((C22),'All Items'!B:H,7,FALSE)</f>
        <v>50000</v>
      </c>
    </row>
    <row r="23" spans="1:9" ht="15.75" customHeight="1">
      <c r="A23" s="73">
        <f t="shared" ca="1" si="0"/>
        <v>25495.999999999996</v>
      </c>
      <c r="B23" s="73">
        <v>100</v>
      </c>
      <c r="C23" s="73" t="s">
        <v>1315</v>
      </c>
      <c r="D23" s="73" t="s">
        <v>812</v>
      </c>
      <c r="E23" s="73" t="s">
        <v>1297</v>
      </c>
      <c r="F23" s="73" t="s">
        <v>815</v>
      </c>
      <c r="G23" s="73" t="s">
        <v>968</v>
      </c>
      <c r="H23" s="73" t="s">
        <v>812</v>
      </c>
      <c r="I23" s="73">
        <f ca="1">VLOOKUP((C23),'All Items'!B:H,7,FALSE)</f>
        <v>20000</v>
      </c>
    </row>
    <row r="24" spans="1:9" ht="15.75" customHeight="1">
      <c r="A24" s="73">
        <f t="shared" ca="1" si="0"/>
        <v>25595.999999999996</v>
      </c>
      <c r="B24" s="73">
        <v>100</v>
      </c>
      <c r="C24" s="73" t="s">
        <v>1316</v>
      </c>
      <c r="D24" s="73" t="s">
        <v>812</v>
      </c>
      <c r="E24" s="73" t="s">
        <v>1297</v>
      </c>
      <c r="F24" s="73" t="s">
        <v>815</v>
      </c>
      <c r="G24" s="73" t="s">
        <v>968</v>
      </c>
      <c r="H24" s="73" t="s">
        <v>812</v>
      </c>
      <c r="I24" s="73">
        <f ca="1">VLOOKUP((C24),'All Items'!B:H,7,FALSE)</f>
        <v>15000</v>
      </c>
    </row>
    <row r="25" spans="1:9" ht="15.75" customHeight="1">
      <c r="A25" s="73">
        <f t="shared" ca="1" si="0"/>
        <v>25695.999999999996</v>
      </c>
      <c r="B25" s="73">
        <v>5</v>
      </c>
      <c r="C25" s="73" t="s">
        <v>1317</v>
      </c>
      <c r="D25" s="73" t="s">
        <v>812</v>
      </c>
      <c r="E25" s="73" t="s">
        <v>1297</v>
      </c>
      <c r="F25" s="73" t="s">
        <v>815</v>
      </c>
      <c r="G25" s="73" t="s">
        <v>1010</v>
      </c>
      <c r="H25" s="73" t="s">
        <v>812</v>
      </c>
      <c r="I25" s="73">
        <f ca="1">VLOOKUP((C25),'All Items'!B:H,7,FALSE)</f>
        <v>150000</v>
      </c>
    </row>
    <row r="26" spans="1:9" ht="15.75" customHeight="1">
      <c r="A26" s="73">
        <f t="shared" ca="1" si="0"/>
        <v>25700.999999999996</v>
      </c>
      <c r="B26" s="73">
        <v>100</v>
      </c>
      <c r="C26" s="73" t="s">
        <v>1318</v>
      </c>
      <c r="D26" s="73" t="s">
        <v>812</v>
      </c>
      <c r="E26" s="73" t="s">
        <v>1297</v>
      </c>
      <c r="F26" s="73" t="s">
        <v>815</v>
      </c>
      <c r="G26" s="73" t="s">
        <v>968</v>
      </c>
      <c r="H26" s="73" t="s">
        <v>812</v>
      </c>
      <c r="I26" s="73">
        <f ca="1">VLOOKUP((C26),'All Items'!B:H,7,FALSE)</f>
        <v>5000</v>
      </c>
    </row>
    <row r="27" spans="1:9" ht="15.75" customHeight="1">
      <c r="A27" s="73">
        <f t="shared" ca="1" si="0"/>
        <v>25800.999999999996</v>
      </c>
      <c r="B27" s="73">
        <v>100</v>
      </c>
      <c r="C27" s="73" t="s">
        <v>1319</v>
      </c>
      <c r="D27" s="73" t="s">
        <v>812</v>
      </c>
      <c r="E27" s="73" t="s">
        <v>1297</v>
      </c>
      <c r="F27" s="73" t="s">
        <v>815</v>
      </c>
      <c r="G27" s="73" t="s">
        <v>968</v>
      </c>
      <c r="H27" s="73" t="s">
        <v>812</v>
      </c>
      <c r="I27" s="73">
        <f ca="1">VLOOKUP((C27),'All Items'!B:H,7,FALSE)</f>
        <v>7000</v>
      </c>
    </row>
    <row r="28" spans="1:9" ht="15.75" customHeight="1">
      <c r="A28" s="73">
        <f t="shared" ca="1" si="0"/>
        <v>25900.999999999996</v>
      </c>
      <c r="B28" s="73">
        <v>100</v>
      </c>
      <c r="C28" s="73" t="s">
        <v>1320</v>
      </c>
      <c r="D28" s="73" t="s">
        <v>812</v>
      </c>
      <c r="E28" s="73" t="s">
        <v>1297</v>
      </c>
      <c r="F28" s="73" t="s">
        <v>815</v>
      </c>
      <c r="G28" s="73" t="s">
        <v>968</v>
      </c>
      <c r="H28" s="73" t="s">
        <v>812</v>
      </c>
      <c r="I28" s="73">
        <f ca="1">VLOOKUP((C28),'All Items'!B:H,7,FALSE)</f>
        <v>2000</v>
      </c>
    </row>
    <row r="29" spans="1:9" ht="15.75" customHeight="1">
      <c r="A29" s="73">
        <f t="shared" ca="1" si="0"/>
        <v>26000.999999999996</v>
      </c>
      <c r="B29" s="73">
        <v>5</v>
      </c>
      <c r="C29" s="73" t="s">
        <v>1321</v>
      </c>
      <c r="D29" s="73" t="s">
        <v>812</v>
      </c>
      <c r="E29" s="73" t="s">
        <v>1297</v>
      </c>
      <c r="F29" s="73" t="s">
        <v>815</v>
      </c>
      <c r="G29" s="73" t="s">
        <v>1010</v>
      </c>
      <c r="H29" s="73" t="s">
        <v>812</v>
      </c>
      <c r="I29" s="73">
        <f ca="1">VLOOKUP((C29),'All Items'!B:H,7,FALSE)</f>
        <v>175000</v>
      </c>
    </row>
    <row r="30" spans="1:9" ht="15.75" customHeight="1">
      <c r="A30" s="73">
        <f t="shared" ca="1" si="0"/>
        <v>26005.999999999996</v>
      </c>
      <c r="B30" s="73">
        <v>200</v>
      </c>
      <c r="C30" s="73" t="s">
        <v>1322</v>
      </c>
      <c r="D30" s="73" t="s">
        <v>812</v>
      </c>
      <c r="E30" s="73" t="s">
        <v>1297</v>
      </c>
      <c r="F30" s="73" t="s">
        <v>815</v>
      </c>
      <c r="G30" s="73" t="s">
        <v>928</v>
      </c>
      <c r="H30" s="73" t="s">
        <v>812</v>
      </c>
      <c r="I30" s="73">
        <f ca="1">VLOOKUP((C30),'All Items'!B:H,7,FALSE)</f>
        <v>400</v>
      </c>
    </row>
    <row r="31" spans="1:9" ht="15.75" customHeight="1">
      <c r="A31" s="73">
        <f t="shared" ca="1" si="0"/>
        <v>26205.999999999996</v>
      </c>
      <c r="B31" s="73">
        <v>100</v>
      </c>
      <c r="C31" s="73" t="s">
        <v>1323</v>
      </c>
      <c r="D31" s="73" t="s">
        <v>812</v>
      </c>
      <c r="E31" s="73" t="s">
        <v>1297</v>
      </c>
      <c r="F31" s="73" t="s">
        <v>815</v>
      </c>
      <c r="G31" s="73" t="s">
        <v>968</v>
      </c>
      <c r="H31" s="73" t="s">
        <v>812</v>
      </c>
      <c r="I31" s="73">
        <f ca="1">VLOOKUP((C31),'All Items'!B:H,7,FALSE)</f>
        <v>15000</v>
      </c>
    </row>
    <row r="32" spans="1:9" ht="15.75" customHeight="1">
      <c r="A32" s="73">
        <f t="shared" ca="1" si="0"/>
        <v>26305.999999999996</v>
      </c>
      <c r="B32" s="73">
        <v>200</v>
      </c>
      <c r="C32" s="73" t="s">
        <v>1324</v>
      </c>
      <c r="D32" s="73" t="s">
        <v>812</v>
      </c>
      <c r="E32" s="73" t="s">
        <v>1297</v>
      </c>
      <c r="F32" s="73" t="s">
        <v>815</v>
      </c>
      <c r="G32" s="73" t="s">
        <v>928</v>
      </c>
      <c r="H32" s="73" t="s">
        <v>812</v>
      </c>
      <c r="I32" s="73">
        <f ca="1">VLOOKUP((C32),'All Items'!B:H,7,FALSE)</f>
        <v>200</v>
      </c>
    </row>
    <row r="33" spans="1:9" ht="15.75" customHeight="1">
      <c r="A33" s="73">
        <f t="shared" ca="1" si="0"/>
        <v>26505.999999999996</v>
      </c>
      <c r="B33" s="73">
        <v>100</v>
      </c>
      <c r="C33" s="73" t="s">
        <v>1325</v>
      </c>
      <c r="D33" s="73" t="s">
        <v>812</v>
      </c>
      <c r="E33" s="73" t="s">
        <v>1297</v>
      </c>
      <c r="F33" s="73" t="s">
        <v>815</v>
      </c>
      <c r="G33" s="73" t="s">
        <v>968</v>
      </c>
      <c r="H33" s="73" t="s">
        <v>812</v>
      </c>
      <c r="I33" s="73">
        <f ca="1">VLOOKUP((C33),'All Items'!B:H,7,FALSE)</f>
        <v>2000</v>
      </c>
    </row>
    <row r="34" spans="1:9" ht="15.75" customHeight="1">
      <c r="A34" s="73">
        <f t="shared" ca="1" si="0"/>
        <v>26605.999999999996</v>
      </c>
      <c r="B34" s="73">
        <v>100</v>
      </c>
      <c r="C34" s="73" t="s">
        <v>1326</v>
      </c>
      <c r="D34" s="73" t="s">
        <v>812</v>
      </c>
      <c r="E34" s="73" t="s">
        <v>1297</v>
      </c>
      <c r="F34" s="73" t="s">
        <v>815</v>
      </c>
      <c r="G34" s="73" t="s">
        <v>968</v>
      </c>
      <c r="H34" s="73" t="s">
        <v>812</v>
      </c>
      <c r="I34" s="73">
        <f ca="1">VLOOKUP((C34),'All Items'!B:H,7,FALSE)</f>
        <v>5000</v>
      </c>
    </row>
    <row r="35" spans="1:9" ht="15.75" customHeight="1">
      <c r="A35" s="73">
        <f t="shared" ca="1" si="0"/>
        <v>26705.999999999996</v>
      </c>
      <c r="B35" s="73">
        <v>100</v>
      </c>
      <c r="C35" s="73" t="s">
        <v>1327</v>
      </c>
      <c r="D35" s="73" t="s">
        <v>812</v>
      </c>
      <c r="E35" s="73" t="s">
        <v>1297</v>
      </c>
      <c r="F35" s="73" t="s">
        <v>815</v>
      </c>
      <c r="G35" s="73" t="s">
        <v>968</v>
      </c>
      <c r="H35" s="73" t="s">
        <v>812</v>
      </c>
      <c r="I35" s="73">
        <f ca="1">VLOOKUP((C35),'All Items'!B:H,7,FALSE)</f>
        <v>2000</v>
      </c>
    </row>
    <row r="36" spans="1:9" ht="15.75" customHeight="1">
      <c r="A36" s="73">
        <f t="shared" ca="1" si="0"/>
        <v>26805.999999999996</v>
      </c>
      <c r="B36" s="73">
        <v>100</v>
      </c>
      <c r="C36" s="73" t="s">
        <v>1328</v>
      </c>
      <c r="D36" s="73" t="s">
        <v>812</v>
      </c>
      <c r="E36" s="73" t="s">
        <v>1297</v>
      </c>
      <c r="F36" s="73" t="s">
        <v>815</v>
      </c>
      <c r="G36" s="73" t="s">
        <v>968</v>
      </c>
      <c r="H36" s="73" t="s">
        <v>812</v>
      </c>
      <c r="I36" s="73">
        <f ca="1">VLOOKUP((C36),'All Items'!B:H,7,FALSE)</f>
        <v>7000</v>
      </c>
    </row>
    <row r="37" spans="1:9" ht="15.75" customHeight="1">
      <c r="A37" s="73">
        <f t="shared" ca="1" si="0"/>
        <v>26905.999999999996</v>
      </c>
      <c r="B37" s="73">
        <v>100</v>
      </c>
      <c r="C37" s="73" t="s">
        <v>1329</v>
      </c>
      <c r="D37" s="73" t="s">
        <v>812</v>
      </c>
      <c r="E37" s="73" t="s">
        <v>1297</v>
      </c>
      <c r="F37" s="73" t="s">
        <v>815</v>
      </c>
      <c r="G37" s="73" t="s">
        <v>968</v>
      </c>
      <c r="H37" s="73" t="s">
        <v>812</v>
      </c>
      <c r="I37" s="73">
        <f ca="1">VLOOKUP((C37),'All Items'!B:H,7,FALSE)</f>
        <v>11000</v>
      </c>
    </row>
    <row r="38" spans="1:9" ht="15.75" customHeight="1">
      <c r="A38" s="73">
        <f t="shared" ca="1" si="0"/>
        <v>27005.999999999996</v>
      </c>
      <c r="B38" s="73">
        <v>25</v>
      </c>
      <c r="C38" s="73" t="s">
        <v>1330</v>
      </c>
      <c r="D38" s="73" t="s">
        <v>812</v>
      </c>
      <c r="E38" s="73" t="s">
        <v>1297</v>
      </c>
      <c r="F38" s="73" t="s">
        <v>815</v>
      </c>
      <c r="G38" s="73" t="s">
        <v>977</v>
      </c>
      <c r="H38" s="73" t="s">
        <v>812</v>
      </c>
      <c r="I38" s="73">
        <f ca="1">VLOOKUP((C38),'All Items'!B:H,7,FALSE)</f>
        <v>30000</v>
      </c>
    </row>
    <row r="39" spans="1:9" ht="15.75" customHeight="1">
      <c r="A39" s="73">
        <f t="shared" ca="1" si="0"/>
        <v>27030.999999999996</v>
      </c>
      <c r="B39" s="73">
        <v>100</v>
      </c>
      <c r="C39" s="73" t="s">
        <v>1331</v>
      </c>
      <c r="D39" s="73" t="s">
        <v>812</v>
      </c>
      <c r="E39" s="73" t="s">
        <v>1297</v>
      </c>
      <c r="F39" s="73" t="s">
        <v>815</v>
      </c>
      <c r="G39" s="73" t="s">
        <v>968</v>
      </c>
      <c r="H39" s="73" t="s">
        <v>812</v>
      </c>
      <c r="I39" s="73">
        <f ca="1">VLOOKUP((C39),'All Items'!B:H,7,FALSE)</f>
        <v>3000</v>
      </c>
    </row>
    <row r="40" spans="1:9" ht="15.75" customHeight="1">
      <c r="A40" s="73">
        <f t="shared" ca="1" si="0"/>
        <v>27130.999999999996</v>
      </c>
      <c r="B40" s="73">
        <v>25</v>
      </c>
      <c r="C40" s="73" t="s">
        <v>1332</v>
      </c>
      <c r="D40" s="73" t="s">
        <v>812</v>
      </c>
      <c r="E40" s="73" t="s">
        <v>1297</v>
      </c>
      <c r="F40" s="73" t="s">
        <v>815</v>
      </c>
      <c r="G40" s="73" t="s">
        <v>977</v>
      </c>
      <c r="H40" s="73" t="s">
        <v>812</v>
      </c>
      <c r="I40" s="73">
        <f ca="1">VLOOKUP((C40),'All Items'!B:H,7,FALSE)</f>
        <v>30000</v>
      </c>
    </row>
    <row r="41" spans="1:9" ht="15.75" customHeight="1">
      <c r="A41" s="73">
        <f t="shared" ca="1" si="0"/>
        <v>27155.999999999996</v>
      </c>
      <c r="B41" s="73">
        <v>100</v>
      </c>
      <c r="C41" s="73" t="s">
        <v>1333</v>
      </c>
      <c r="D41" s="73" t="s">
        <v>812</v>
      </c>
      <c r="E41" s="73" t="s">
        <v>1297</v>
      </c>
      <c r="F41" s="73" t="s">
        <v>815</v>
      </c>
      <c r="G41" s="73" t="s">
        <v>968</v>
      </c>
      <c r="H41" s="73" t="s">
        <v>812</v>
      </c>
      <c r="I41" s="73">
        <f ca="1">VLOOKUP((C41),'All Items'!B:H,7,FALSE)</f>
        <v>13000</v>
      </c>
    </row>
    <row r="42" spans="1:9" ht="15.75" customHeight="1">
      <c r="A42" s="73">
        <f t="shared" ca="1" si="0"/>
        <v>27255.999999999996</v>
      </c>
      <c r="B42" s="73">
        <v>5</v>
      </c>
      <c r="C42" s="73" t="s">
        <v>1334</v>
      </c>
      <c r="D42" s="73" t="s">
        <v>812</v>
      </c>
      <c r="E42" s="73" t="s">
        <v>1297</v>
      </c>
      <c r="F42" s="73" t="s">
        <v>815</v>
      </c>
      <c r="G42" s="73" t="s">
        <v>1010</v>
      </c>
      <c r="H42" s="73" t="s">
        <v>812</v>
      </c>
      <c r="I42" s="73">
        <f ca="1">VLOOKUP((C42),'All Items'!B:H,7,FALSE)</f>
        <v>75000</v>
      </c>
    </row>
    <row r="43" spans="1:9" ht="15.75" customHeight="1">
      <c r="A43" s="73">
        <f t="shared" ca="1" si="0"/>
        <v>27260.999999999996</v>
      </c>
      <c r="B43" s="73">
        <v>200</v>
      </c>
      <c r="C43" s="73" t="s">
        <v>1335</v>
      </c>
      <c r="D43" s="73" t="s">
        <v>812</v>
      </c>
      <c r="E43" s="73" t="s">
        <v>1297</v>
      </c>
      <c r="F43" s="73" t="s">
        <v>815</v>
      </c>
      <c r="G43" s="73" t="s">
        <v>928</v>
      </c>
      <c r="H43" s="73" t="s">
        <v>812</v>
      </c>
      <c r="I43" s="73">
        <f ca="1">VLOOKUP((C43),'All Items'!B:H,7,FALSE)</f>
        <v>500</v>
      </c>
    </row>
    <row r="44" spans="1:9" ht="15.75" customHeight="1">
      <c r="A44" s="73">
        <f t="shared" ca="1" si="0"/>
        <v>27460.999999999996</v>
      </c>
      <c r="B44" s="73">
        <v>25</v>
      </c>
      <c r="C44" s="73" t="s">
        <v>1336</v>
      </c>
      <c r="D44" s="73" t="s">
        <v>812</v>
      </c>
      <c r="E44" s="73" t="s">
        <v>1297</v>
      </c>
      <c r="F44" s="73" t="s">
        <v>815</v>
      </c>
      <c r="G44" s="73" t="s">
        <v>977</v>
      </c>
      <c r="H44" s="73" t="s">
        <v>812</v>
      </c>
      <c r="I44" s="73">
        <f ca="1">VLOOKUP((C44),'All Items'!B:H,7,FALSE)</f>
        <v>30000</v>
      </c>
    </row>
    <row r="45" spans="1:9" ht="15.75" customHeight="1">
      <c r="A45" s="73">
        <f t="shared" ca="1" si="0"/>
        <v>27485.999999999996</v>
      </c>
      <c r="B45" s="73">
        <v>100</v>
      </c>
      <c r="C45" s="73" t="s">
        <v>1337</v>
      </c>
      <c r="D45" s="73" t="s">
        <v>812</v>
      </c>
      <c r="E45" s="73" t="s">
        <v>1297</v>
      </c>
      <c r="F45" s="73" t="s">
        <v>815</v>
      </c>
      <c r="G45" s="73" t="s">
        <v>968</v>
      </c>
      <c r="H45" s="73" t="s">
        <v>812</v>
      </c>
      <c r="I45" s="73">
        <f ca="1">VLOOKUP((C45),'All Items'!B:H,7,FALSE)</f>
        <v>8000</v>
      </c>
    </row>
    <row r="46" spans="1:9" ht="15.75" customHeight="1">
      <c r="A46" s="73">
        <f t="shared" ca="1" si="0"/>
        <v>27585.999999999996</v>
      </c>
      <c r="B46" s="73">
        <v>5</v>
      </c>
      <c r="C46" s="73" t="s">
        <v>1338</v>
      </c>
      <c r="D46" s="73" t="s">
        <v>812</v>
      </c>
      <c r="E46" s="73" t="s">
        <v>1297</v>
      </c>
      <c r="F46" s="73" t="s">
        <v>815</v>
      </c>
      <c r="G46" s="73" t="s">
        <v>1010</v>
      </c>
      <c r="H46" s="73" t="s">
        <v>812</v>
      </c>
      <c r="I46" s="73">
        <f ca="1">VLOOKUP((C46),'All Items'!B:H,7,FALSE)</f>
        <v>275000</v>
      </c>
    </row>
    <row r="47" spans="1:9" ht="15.75" customHeight="1">
      <c r="A47" s="73">
        <f t="shared" ca="1" si="0"/>
        <v>27590.999999999996</v>
      </c>
      <c r="B47" s="73">
        <v>100</v>
      </c>
      <c r="C47" s="73" t="s">
        <v>1339</v>
      </c>
      <c r="D47" s="73" t="s">
        <v>812</v>
      </c>
      <c r="E47" s="73" t="s">
        <v>1297</v>
      </c>
      <c r="F47" s="73" t="s">
        <v>815</v>
      </c>
      <c r="G47" s="73" t="s">
        <v>968</v>
      </c>
      <c r="H47" s="73" t="s">
        <v>812</v>
      </c>
      <c r="I47" s="73">
        <f ca="1">VLOOKUP((C47),'All Items'!B:H,7,FALSE)</f>
        <v>20000</v>
      </c>
    </row>
    <row r="48" spans="1:9" ht="15.75" customHeight="1">
      <c r="A48" s="73">
        <f t="shared" ca="1" si="0"/>
        <v>27690.999999999996</v>
      </c>
      <c r="B48" s="73">
        <v>200</v>
      </c>
      <c r="C48" s="73" t="s">
        <v>1340</v>
      </c>
      <c r="D48" s="73" t="s">
        <v>812</v>
      </c>
      <c r="E48" s="73" t="s">
        <v>1297</v>
      </c>
      <c r="F48" s="73" t="s">
        <v>815</v>
      </c>
      <c r="G48" s="73" t="s">
        <v>928</v>
      </c>
      <c r="H48" s="73" t="s">
        <v>812</v>
      </c>
      <c r="I48" s="73">
        <f ca="1">VLOOKUP((C48),'All Items'!B:H,7,FALSE)</f>
        <v>600</v>
      </c>
    </row>
    <row r="49" spans="1:9" ht="15.75" customHeight="1">
      <c r="A49" s="73">
        <f t="shared" ca="1" si="0"/>
        <v>27890.999999999996</v>
      </c>
      <c r="B49" s="73">
        <v>200</v>
      </c>
      <c r="C49" s="73" t="s">
        <v>1341</v>
      </c>
      <c r="D49" s="73" t="s">
        <v>812</v>
      </c>
      <c r="E49" s="73" t="s">
        <v>1297</v>
      </c>
      <c r="F49" s="73" t="s">
        <v>815</v>
      </c>
      <c r="G49" s="73" t="s">
        <v>928</v>
      </c>
      <c r="H49" s="73" t="s">
        <v>812</v>
      </c>
      <c r="I49" s="73">
        <f ca="1">VLOOKUP((C49),'All Items'!B:H,7,FALSE)</f>
        <v>400</v>
      </c>
    </row>
    <row r="50" spans="1:9" ht="15.75" customHeight="1">
      <c r="A50" s="73">
        <f t="shared" ca="1" si="0"/>
        <v>28090.999999999996</v>
      </c>
      <c r="B50" s="73">
        <v>5</v>
      </c>
      <c r="C50" s="73" t="s">
        <v>1342</v>
      </c>
      <c r="D50" s="73" t="s">
        <v>812</v>
      </c>
      <c r="E50" s="73" t="s">
        <v>1297</v>
      </c>
      <c r="F50" s="73" t="s">
        <v>815</v>
      </c>
      <c r="G50" s="73" t="s">
        <v>1010</v>
      </c>
      <c r="H50" s="73" t="s">
        <v>812</v>
      </c>
      <c r="I50" s="73">
        <f ca="1">VLOOKUP((C50),'All Items'!B:H,7,FALSE)</f>
        <v>275000</v>
      </c>
    </row>
    <row r="51" spans="1:9" ht="15.75" customHeight="1">
      <c r="A51" s="73">
        <f t="shared" ca="1" si="0"/>
        <v>28095.999999999996</v>
      </c>
      <c r="B51" s="73">
        <v>200</v>
      </c>
      <c r="C51" s="73" t="s">
        <v>1343</v>
      </c>
      <c r="D51" s="73" t="s">
        <v>812</v>
      </c>
      <c r="E51" s="73" t="s">
        <v>1297</v>
      </c>
      <c r="F51" s="73" t="s">
        <v>815</v>
      </c>
      <c r="G51" s="73" t="s">
        <v>928</v>
      </c>
      <c r="H51" s="73" t="s">
        <v>812</v>
      </c>
      <c r="I51" s="73">
        <f ca="1">VLOOKUP((C51),'All Items'!B:H,7,FALSE)</f>
        <v>400</v>
      </c>
    </row>
    <row r="52" spans="1:9" ht="15.75" customHeight="1">
      <c r="A52" s="73">
        <f t="shared" ca="1" si="0"/>
        <v>28295.999999999996</v>
      </c>
      <c r="B52" s="73">
        <v>1</v>
      </c>
      <c r="C52" s="73" t="s">
        <v>1344</v>
      </c>
      <c r="D52" s="73" t="str">
        <f>"Priceless"</f>
        <v>Priceless</v>
      </c>
      <c r="E52" s="73" t="s">
        <v>1297</v>
      </c>
      <c r="F52" s="73" t="s">
        <v>815</v>
      </c>
      <c r="G52" s="73" t="s">
        <v>1225</v>
      </c>
      <c r="H52" s="73" t="s">
        <v>831</v>
      </c>
      <c r="I52" s="73" t="str">
        <f>VLOOKUP((C52),'All Items'!B:H,7,FALSE)</f>
        <v>Priceless</v>
      </c>
    </row>
    <row r="53" spans="1:9" ht="15.75" customHeight="1">
      <c r="A53" s="73">
        <f t="shared" ca="1" si="0"/>
        <v>28296.999999999996</v>
      </c>
      <c r="B53" s="73">
        <v>100</v>
      </c>
      <c r="C53" s="73" t="s">
        <v>1345</v>
      </c>
      <c r="D53" s="73" t="s">
        <v>812</v>
      </c>
      <c r="E53" s="73" t="s">
        <v>1297</v>
      </c>
      <c r="F53" s="73" t="s">
        <v>815</v>
      </c>
      <c r="G53" s="73" t="s">
        <v>968</v>
      </c>
      <c r="H53" s="73" t="s">
        <v>812</v>
      </c>
      <c r="I53" s="73">
        <f ca="1">VLOOKUP((C53),'All Items'!B:H,7,FALSE)</f>
        <v>14000</v>
      </c>
    </row>
    <row r="54" spans="1:9" ht="15.75" customHeight="1">
      <c r="A54" s="73">
        <f t="shared" ca="1" si="0"/>
        <v>28396.999999999996</v>
      </c>
      <c r="B54" s="73">
        <v>200</v>
      </c>
      <c r="C54" s="73" t="s">
        <v>1346</v>
      </c>
      <c r="D54" s="73" t="s">
        <v>812</v>
      </c>
      <c r="E54" s="73" t="s">
        <v>1297</v>
      </c>
      <c r="F54" s="73" t="s">
        <v>815</v>
      </c>
      <c r="G54" s="73" t="s">
        <v>928</v>
      </c>
      <c r="H54" s="73" t="s">
        <v>812</v>
      </c>
      <c r="I54" s="73">
        <f ca="1">VLOOKUP((C54),'All Items'!B:H,7,FALSE)</f>
        <v>500</v>
      </c>
    </row>
    <row r="55" spans="1:9" ht="15.75" customHeight="1">
      <c r="A55" s="73">
        <f t="shared" ca="1" si="0"/>
        <v>28596.999999999996</v>
      </c>
      <c r="B55" s="73">
        <v>200</v>
      </c>
      <c r="C55" s="73" t="s">
        <v>1347</v>
      </c>
      <c r="D55" s="73" t="s">
        <v>812</v>
      </c>
      <c r="E55" s="73" t="s">
        <v>1297</v>
      </c>
      <c r="F55" s="73" t="s">
        <v>815</v>
      </c>
      <c r="G55" s="73" t="s">
        <v>928</v>
      </c>
      <c r="H55" s="73" t="s">
        <v>812</v>
      </c>
      <c r="I55" s="73">
        <f ca="1">VLOOKUP((C55),'All Items'!B:H,7,FALSE)</f>
        <v>300</v>
      </c>
    </row>
    <row r="56" spans="1:9" ht="15.75" customHeight="1">
      <c r="A56" s="73">
        <f t="shared" ca="1" si="0"/>
        <v>28796.999999999996</v>
      </c>
      <c r="B56" s="73">
        <v>200</v>
      </c>
      <c r="C56" s="73" t="s">
        <v>1348</v>
      </c>
      <c r="D56" s="73" t="s">
        <v>812</v>
      </c>
      <c r="E56" s="73" t="s">
        <v>1297</v>
      </c>
      <c r="F56" s="73" t="s">
        <v>815</v>
      </c>
      <c r="G56" s="73" t="s">
        <v>928</v>
      </c>
      <c r="H56" s="73" t="s">
        <v>812</v>
      </c>
      <c r="I56" s="73">
        <f ca="1">VLOOKUP((C56),'All Items'!B:H,7,FALSE)</f>
        <v>200</v>
      </c>
    </row>
    <row r="57" spans="1:9" ht="15.75" customHeight="1">
      <c r="A57" s="73">
        <f t="shared" ca="1" si="0"/>
        <v>28996.999999999996</v>
      </c>
      <c r="B57" s="73">
        <v>25</v>
      </c>
      <c r="C57" s="73" t="s">
        <v>1349</v>
      </c>
      <c r="D57" s="73" t="s">
        <v>812</v>
      </c>
      <c r="E57" s="73" t="s">
        <v>1297</v>
      </c>
      <c r="F57" s="73" t="s">
        <v>815</v>
      </c>
      <c r="G57" s="73" t="s">
        <v>812</v>
      </c>
      <c r="H57" s="73" t="s">
        <v>812</v>
      </c>
      <c r="I57" s="73" t="str">
        <f>VLOOKUP((C57),'All Items'!B:H,7,FALSE)</f>
        <v>—</v>
      </c>
    </row>
    <row r="58" spans="1:9" ht="15.75" customHeight="1">
      <c r="A58" s="73">
        <f t="shared" ca="1" si="0"/>
        <v>29021.999999999996</v>
      </c>
      <c r="B58" s="73">
        <v>100</v>
      </c>
      <c r="C58" s="73" t="s">
        <v>1350</v>
      </c>
      <c r="D58" s="73" t="s">
        <v>812</v>
      </c>
      <c r="E58" s="73" t="s">
        <v>1351</v>
      </c>
      <c r="F58" s="73" t="s">
        <v>815</v>
      </c>
      <c r="G58" s="73" t="s">
        <v>968</v>
      </c>
      <c r="H58" s="73" t="s">
        <v>831</v>
      </c>
      <c r="I58" s="73">
        <f ca="1">VLOOKUP((C58),'All Items'!B:H,7,FALSE)</f>
        <v>18000</v>
      </c>
    </row>
    <row r="59" spans="1:9" ht="15.75" customHeight="1">
      <c r="A59" s="73">
        <f t="shared" ca="1" si="0"/>
        <v>29121.999999999996</v>
      </c>
      <c r="B59" s="73">
        <v>200</v>
      </c>
      <c r="C59" s="73" t="s">
        <v>1352</v>
      </c>
      <c r="D59" s="73" t="s">
        <v>812</v>
      </c>
      <c r="E59" s="73" t="s">
        <v>1351</v>
      </c>
      <c r="F59" s="73" t="s">
        <v>815</v>
      </c>
      <c r="G59" s="73" t="s">
        <v>928</v>
      </c>
      <c r="H59" s="73" t="s">
        <v>831</v>
      </c>
      <c r="I59" s="73">
        <f ca="1">VLOOKUP((C59),'All Items'!B:H,7,FALSE)</f>
        <v>200</v>
      </c>
    </row>
    <row r="60" spans="1:9" ht="15.75" customHeight="1">
      <c r="A60" s="73">
        <f t="shared" ca="1" si="0"/>
        <v>29321.999999999996</v>
      </c>
      <c r="B60" s="73">
        <v>100</v>
      </c>
      <c r="C60" s="73" t="s">
        <v>1353</v>
      </c>
      <c r="D60" s="73" t="s">
        <v>812</v>
      </c>
      <c r="E60" s="73" t="s">
        <v>1351</v>
      </c>
      <c r="F60" s="73" t="s">
        <v>815</v>
      </c>
      <c r="G60" s="73" t="s">
        <v>968</v>
      </c>
      <c r="H60" s="73" t="s">
        <v>831</v>
      </c>
      <c r="I60" s="73">
        <f ca="1">VLOOKUP((C60),'All Items'!B:H,7,FALSE)</f>
        <v>15000</v>
      </c>
    </row>
    <row r="61" spans="1:9" ht="15.75" customHeight="1">
      <c r="A61" s="73">
        <f t="shared" ca="1" si="0"/>
        <v>29421.999999999996</v>
      </c>
      <c r="B61" s="73">
        <v>25</v>
      </c>
      <c r="C61" s="73" t="s">
        <v>1354</v>
      </c>
      <c r="D61" s="73" t="s">
        <v>812</v>
      </c>
      <c r="E61" s="73" t="s">
        <v>1351</v>
      </c>
      <c r="F61" s="73" t="s">
        <v>815</v>
      </c>
      <c r="G61" s="73" t="s">
        <v>977</v>
      </c>
      <c r="H61" s="73" t="s">
        <v>831</v>
      </c>
      <c r="I61" s="73">
        <f ca="1">VLOOKUP((C61),'All Items'!B:H,7,FALSE)</f>
        <v>50000</v>
      </c>
    </row>
    <row r="62" spans="1:9" ht="15.75" customHeight="1">
      <c r="A62" s="73">
        <f t="shared" ca="1" si="0"/>
        <v>29446.999999999996</v>
      </c>
      <c r="B62" s="73">
        <v>25</v>
      </c>
      <c r="C62" s="73" t="s">
        <v>1355</v>
      </c>
      <c r="D62" s="73" t="s">
        <v>812</v>
      </c>
      <c r="E62" s="73" t="s">
        <v>1351</v>
      </c>
      <c r="F62" s="73" t="s">
        <v>815</v>
      </c>
      <c r="G62" s="73" t="s">
        <v>977</v>
      </c>
      <c r="H62" s="73" t="s">
        <v>831</v>
      </c>
      <c r="I62" s="73">
        <f ca="1">VLOOKUP((C62),'All Items'!B:H,7,FALSE)</f>
        <v>50000</v>
      </c>
    </row>
    <row r="63" spans="1:9" ht="15.75" customHeight="1">
      <c r="A63" s="73">
        <f t="shared" ca="1" si="0"/>
        <v>29471.999999999996</v>
      </c>
      <c r="B63" s="73">
        <v>25</v>
      </c>
      <c r="C63" s="73" t="s">
        <v>1356</v>
      </c>
      <c r="D63" s="73" t="s">
        <v>812</v>
      </c>
      <c r="E63" s="73" t="s">
        <v>1351</v>
      </c>
      <c r="F63" s="73" t="s">
        <v>815</v>
      </c>
      <c r="G63" s="73" t="s">
        <v>977</v>
      </c>
      <c r="H63" s="73" t="s">
        <v>812</v>
      </c>
      <c r="I63" s="73">
        <f ca="1">VLOOKUP((C63),'All Items'!B:H,7,FALSE)</f>
        <v>40000</v>
      </c>
    </row>
    <row r="64" spans="1:9" ht="15.75" customHeight="1">
      <c r="A64" s="73">
        <f t="shared" ca="1" si="0"/>
        <v>29496.999999999996</v>
      </c>
      <c r="B64" s="73">
        <v>25</v>
      </c>
      <c r="C64" s="73" t="s">
        <v>1357</v>
      </c>
      <c r="D64" s="73" t="s">
        <v>812</v>
      </c>
      <c r="E64" s="73" t="s">
        <v>1351</v>
      </c>
      <c r="F64" s="73" t="s">
        <v>815</v>
      </c>
      <c r="G64" s="73" t="s">
        <v>977</v>
      </c>
      <c r="H64" s="73" t="s">
        <v>812</v>
      </c>
      <c r="I64" s="73">
        <f ca="1">VLOOKUP((C64),'All Items'!B:H,7,FALSE)</f>
        <v>40000</v>
      </c>
    </row>
    <row r="65" spans="1:9" ht="15.75" customHeight="1">
      <c r="A65" s="73">
        <f t="shared" ca="1" si="0"/>
        <v>29521.999999999996</v>
      </c>
      <c r="B65" s="73">
        <v>100</v>
      </c>
      <c r="C65" s="73" t="s">
        <v>1358</v>
      </c>
      <c r="D65" s="73" t="s">
        <v>812</v>
      </c>
      <c r="E65" s="73" t="s">
        <v>1351</v>
      </c>
      <c r="F65" s="73" t="s">
        <v>815</v>
      </c>
      <c r="G65" s="73" t="s">
        <v>968</v>
      </c>
      <c r="H65" s="73" t="s">
        <v>812</v>
      </c>
      <c r="I65" s="73">
        <f ca="1">VLOOKUP((C65),'All Items'!B:H,7,FALSE)</f>
        <v>16000</v>
      </c>
    </row>
    <row r="66" spans="1:9" ht="15.75" customHeight="1">
      <c r="A66" s="73">
        <f t="shared" ca="1" si="0"/>
        <v>29621.999999999996</v>
      </c>
      <c r="B66" s="73">
        <v>25</v>
      </c>
      <c r="C66" s="73" t="s">
        <v>1359</v>
      </c>
      <c r="D66" s="73" t="s">
        <v>812</v>
      </c>
      <c r="E66" s="73" t="s">
        <v>1351</v>
      </c>
      <c r="F66" s="73" t="s">
        <v>815</v>
      </c>
      <c r="G66" s="73" t="s">
        <v>977</v>
      </c>
      <c r="H66" s="73" t="s">
        <v>812</v>
      </c>
      <c r="I66" s="73">
        <f ca="1">VLOOKUP((C66),'All Items'!B:H,7,FALSE)</f>
        <v>40000</v>
      </c>
    </row>
    <row r="67" spans="1:9" ht="15.75" customHeight="1">
      <c r="A67" s="73">
        <f t="shared" ca="1" si="0"/>
        <v>29646.999999999996</v>
      </c>
      <c r="B67" s="73">
        <v>5</v>
      </c>
      <c r="C67" s="73" t="s">
        <v>1360</v>
      </c>
      <c r="D67" s="73" t="s">
        <v>812</v>
      </c>
      <c r="E67" s="73" t="s">
        <v>1351</v>
      </c>
      <c r="F67" s="73" t="s">
        <v>815</v>
      </c>
      <c r="G67" s="73" t="s">
        <v>1010</v>
      </c>
      <c r="H67" s="73" t="s">
        <v>812</v>
      </c>
      <c r="I67" s="73">
        <f ca="1">VLOOKUP((C67),'All Items'!B:H,7,FALSE)</f>
        <v>250000</v>
      </c>
    </row>
    <row r="68" spans="1:9" ht="15.75" customHeight="1">
      <c r="A68" s="73">
        <f t="shared" ca="1" si="0"/>
        <v>29651.999999999996</v>
      </c>
      <c r="B68" s="73">
        <v>5</v>
      </c>
      <c r="C68" s="73" t="s">
        <v>1361</v>
      </c>
      <c r="D68" s="73" t="s">
        <v>812</v>
      </c>
      <c r="E68" s="73" t="s">
        <v>1351</v>
      </c>
      <c r="F68" s="73" t="s">
        <v>815</v>
      </c>
      <c r="G68" s="73" t="s">
        <v>1010</v>
      </c>
      <c r="H68" s="73" t="s">
        <v>812</v>
      </c>
      <c r="I68" s="73">
        <f ca="1">VLOOKUP((C68),'All Items'!B:H,7,FALSE)</f>
        <v>50000</v>
      </c>
    </row>
    <row r="69" spans="1:9" ht="15.75" customHeight="1">
      <c r="A69" s="73">
        <f t="shared" ca="1" si="0"/>
        <v>29656.999999999996</v>
      </c>
      <c r="B69" s="73">
        <v>100</v>
      </c>
      <c r="C69" s="73" t="s">
        <v>1362</v>
      </c>
      <c r="D69" s="73" t="s">
        <v>812</v>
      </c>
      <c r="E69" s="73" t="s">
        <v>1351</v>
      </c>
      <c r="F69" s="73" t="s">
        <v>815</v>
      </c>
      <c r="G69" s="73" t="s">
        <v>968</v>
      </c>
      <c r="H69" s="73" t="s">
        <v>812</v>
      </c>
      <c r="I69" s="73">
        <f ca="1">VLOOKUP((C69),'All Items'!B:H,7,FALSE)</f>
        <v>6000</v>
      </c>
    </row>
    <row r="70" spans="1:9" ht="15.75" customHeight="1">
      <c r="A70" s="73">
        <f t="shared" ca="1" si="0"/>
        <v>29756.999999999996</v>
      </c>
      <c r="B70" s="73">
        <v>200</v>
      </c>
      <c r="C70" s="73" t="s">
        <v>1363</v>
      </c>
      <c r="D70" s="73" t="s">
        <v>812</v>
      </c>
      <c r="E70" s="73" t="s">
        <v>1351</v>
      </c>
      <c r="F70" s="73" t="s">
        <v>815</v>
      </c>
      <c r="G70" s="73" t="s">
        <v>928</v>
      </c>
      <c r="H70" s="73" t="s">
        <v>812</v>
      </c>
      <c r="I70" s="73">
        <f ca="1">VLOOKUP((C70),'All Items'!B:H,7,FALSE)</f>
        <v>100</v>
      </c>
    </row>
    <row r="71" spans="1:9" ht="15.75" customHeight="1">
      <c r="A71" s="73">
        <f t="shared" ca="1" si="0"/>
        <v>29956.999999999996</v>
      </c>
      <c r="B71" s="73">
        <v>250</v>
      </c>
      <c r="C71" s="73" t="s">
        <v>1364</v>
      </c>
      <c r="D71" s="73" t="s">
        <v>812</v>
      </c>
      <c r="E71" s="73" t="s">
        <v>1351</v>
      </c>
      <c r="F71" s="73" t="s">
        <v>815</v>
      </c>
      <c r="G71" s="73" t="s">
        <v>816</v>
      </c>
      <c r="H71" s="73" t="s">
        <v>812</v>
      </c>
      <c r="I71" s="73">
        <f ca="1">VLOOKUP((C71),'All Items'!B:H,7,FALSE)</f>
        <v>16</v>
      </c>
    </row>
    <row r="72" spans="1:9" ht="15.75" customHeight="1">
      <c r="A72" s="73">
        <f t="shared" ca="1" si="0"/>
        <v>30206.999999999996</v>
      </c>
      <c r="B72" s="73">
        <v>200</v>
      </c>
      <c r="C72" s="73" t="s">
        <v>1365</v>
      </c>
      <c r="D72" s="73" t="s">
        <v>812</v>
      </c>
      <c r="E72" s="73" t="s">
        <v>1351</v>
      </c>
      <c r="F72" s="73" t="s">
        <v>815</v>
      </c>
      <c r="G72" s="73" t="s">
        <v>928</v>
      </c>
      <c r="H72" s="73" t="s">
        <v>812</v>
      </c>
      <c r="I72" s="73">
        <f ca="1">VLOOKUP((C72),'All Items'!B:H,7,FALSE)</f>
        <v>300</v>
      </c>
    </row>
    <row r="73" spans="1:9" ht="15.75" customHeight="1">
      <c r="A73" s="73">
        <f t="shared" ca="1" si="0"/>
        <v>30406.999999999996</v>
      </c>
      <c r="B73" s="73">
        <v>200</v>
      </c>
      <c r="C73" s="73" t="s">
        <v>1366</v>
      </c>
      <c r="D73" s="73" t="s">
        <v>812</v>
      </c>
      <c r="E73" s="73" t="s">
        <v>1351</v>
      </c>
      <c r="F73" s="73" t="s">
        <v>815</v>
      </c>
      <c r="G73" s="73" t="s">
        <v>928</v>
      </c>
      <c r="H73" s="73" t="s">
        <v>812</v>
      </c>
      <c r="I73" s="73">
        <f ca="1">VLOOKUP((C73),'All Items'!B:H,7,FALSE)</f>
        <v>100</v>
      </c>
    </row>
    <row r="74" spans="1:9" ht="15.75" customHeight="1">
      <c r="A74" s="73">
        <f t="shared" ca="1" si="0"/>
        <v>30606.999999999996</v>
      </c>
      <c r="B74" s="73">
        <v>200</v>
      </c>
      <c r="C74" s="73" t="s">
        <v>1367</v>
      </c>
      <c r="D74" s="73" t="s">
        <v>812</v>
      </c>
      <c r="E74" s="73" t="s">
        <v>1351</v>
      </c>
      <c r="F74" s="73" t="s">
        <v>815</v>
      </c>
      <c r="G74" s="73" t="s">
        <v>928</v>
      </c>
      <c r="H74" s="73" t="s">
        <v>812</v>
      </c>
      <c r="I74" s="73">
        <f ca="1">VLOOKUP((C74),'All Items'!B:H,7,FALSE)</f>
        <v>500</v>
      </c>
    </row>
    <row r="75" spans="1:9" ht="15.75" customHeight="1">
      <c r="A75" s="73">
        <f t="shared" ca="1" si="0"/>
        <v>30806.999999999996</v>
      </c>
      <c r="B75" s="73">
        <v>200</v>
      </c>
      <c r="C75" s="73" t="s">
        <v>1368</v>
      </c>
      <c r="D75" s="73" t="s">
        <v>812</v>
      </c>
      <c r="E75" s="73" t="s">
        <v>1351</v>
      </c>
      <c r="F75" s="73" t="s">
        <v>815</v>
      </c>
      <c r="G75" s="73" t="s">
        <v>928</v>
      </c>
      <c r="H75" s="73" t="s">
        <v>831</v>
      </c>
      <c r="I75" s="73">
        <f ca="1">VLOOKUP((C75),'All Items'!B:H,7,FALSE)</f>
        <v>500</v>
      </c>
    </row>
    <row r="76" spans="1:9" ht="15.75" customHeight="1">
      <c r="A76" s="73">
        <f t="shared" ca="1" si="0"/>
        <v>31006.999999999996</v>
      </c>
      <c r="B76" s="73">
        <v>100</v>
      </c>
      <c r="C76" s="73" t="s">
        <v>1369</v>
      </c>
      <c r="D76" s="73" t="s">
        <v>812</v>
      </c>
      <c r="E76" s="73" t="s">
        <v>1351</v>
      </c>
      <c r="F76" s="73" t="s">
        <v>815</v>
      </c>
      <c r="G76" s="73" t="s">
        <v>968</v>
      </c>
      <c r="H76" s="73" t="s">
        <v>831</v>
      </c>
      <c r="I76" s="73">
        <f ca="1">VLOOKUP((C76),'All Items'!B:H,7,FALSE)</f>
        <v>12000</v>
      </c>
    </row>
    <row r="77" spans="1:9" ht="15.75" customHeight="1">
      <c r="A77" s="73">
        <f t="shared" ca="1" si="0"/>
        <v>31106.999999999996</v>
      </c>
      <c r="B77" s="73">
        <v>200</v>
      </c>
      <c r="C77" s="73" t="s">
        <v>1370</v>
      </c>
      <c r="D77" s="73" t="s">
        <v>812</v>
      </c>
      <c r="E77" s="73" t="s">
        <v>1351</v>
      </c>
      <c r="F77" s="73" t="s">
        <v>815</v>
      </c>
      <c r="G77" s="73" t="s">
        <v>928</v>
      </c>
      <c r="H77" s="73" t="s">
        <v>812</v>
      </c>
      <c r="I77" s="73">
        <f ca="1">VLOOKUP((C77),'All Items'!B:H,7,FALSE)</f>
        <v>400</v>
      </c>
    </row>
    <row r="78" spans="1:9" ht="15.75" customHeight="1">
      <c r="A78" s="73">
        <f t="shared" ca="1" si="0"/>
        <v>31306.999999999996</v>
      </c>
      <c r="B78" s="73">
        <v>250</v>
      </c>
      <c r="C78" s="73" t="s">
        <v>1371</v>
      </c>
      <c r="D78" s="73" t="s">
        <v>812</v>
      </c>
      <c r="E78" s="73" t="s">
        <v>1351</v>
      </c>
      <c r="F78" s="73" t="s">
        <v>815</v>
      </c>
      <c r="G78" s="73" t="s">
        <v>816</v>
      </c>
      <c r="H78" s="73" t="s">
        <v>812</v>
      </c>
      <c r="I78" s="73">
        <f ca="1">VLOOKUP((C78),'All Items'!B:H,7,FALSE)</f>
        <v>13</v>
      </c>
    </row>
    <row r="79" spans="1:9" ht="15.75" customHeight="1">
      <c r="A79" s="73">
        <f t="shared" ca="1" si="0"/>
        <v>31556.999999999996</v>
      </c>
      <c r="B79" s="73">
        <v>100</v>
      </c>
      <c r="C79" s="73" t="s">
        <v>1372</v>
      </c>
      <c r="D79" s="73" t="s">
        <v>812</v>
      </c>
      <c r="E79" s="73" t="s">
        <v>1351</v>
      </c>
      <c r="F79" s="73" t="s">
        <v>815</v>
      </c>
      <c r="G79" s="73" t="s">
        <v>968</v>
      </c>
      <c r="H79" s="73" t="s">
        <v>812</v>
      </c>
      <c r="I79" s="73">
        <f ca="1">VLOOKUP((C79),'All Items'!B:H,7,FALSE)</f>
        <v>8000</v>
      </c>
    </row>
    <row r="80" spans="1:9" ht="15.75" customHeight="1">
      <c r="A80" s="73">
        <f t="shared" ca="1" si="0"/>
        <v>31656.999999999996</v>
      </c>
      <c r="B80" s="73">
        <v>100</v>
      </c>
      <c r="C80" s="73" t="s">
        <v>1373</v>
      </c>
      <c r="D80" s="73" t="s">
        <v>812</v>
      </c>
      <c r="E80" s="73" t="s">
        <v>1351</v>
      </c>
      <c r="F80" s="73" t="s">
        <v>815</v>
      </c>
      <c r="G80" s="73" t="s">
        <v>968</v>
      </c>
      <c r="H80" s="73" t="s">
        <v>812</v>
      </c>
      <c r="I80" s="73">
        <f ca="1">VLOOKUP((C80),'All Items'!B:H,7,FALSE)</f>
        <v>4000</v>
      </c>
    </row>
    <row r="81" spans="1:9" ht="15.75" customHeight="1">
      <c r="A81" s="73">
        <f t="shared" ca="1" si="0"/>
        <v>31756.999999999996</v>
      </c>
      <c r="B81" s="73">
        <v>100</v>
      </c>
      <c r="C81" s="73" t="s">
        <v>1374</v>
      </c>
      <c r="D81" s="73" t="s">
        <v>812</v>
      </c>
      <c r="E81" s="73" t="s">
        <v>1351</v>
      </c>
      <c r="F81" s="73" t="s">
        <v>815</v>
      </c>
      <c r="G81" s="73" t="s">
        <v>968</v>
      </c>
      <c r="H81" s="73" t="s">
        <v>812</v>
      </c>
      <c r="I81" s="73">
        <f ca="1">VLOOKUP((C81),'All Items'!B:H,7,FALSE)</f>
        <v>6000</v>
      </c>
    </row>
    <row r="82" spans="1:9" ht="15.75" customHeight="1">
      <c r="A82" s="73">
        <f t="shared" ca="1" si="0"/>
        <v>31856.999999999996</v>
      </c>
      <c r="B82" s="73">
        <v>100</v>
      </c>
      <c r="C82" s="73" t="s">
        <v>1375</v>
      </c>
      <c r="D82" s="73" t="s">
        <v>812</v>
      </c>
      <c r="E82" s="73" t="s">
        <v>1351</v>
      </c>
      <c r="F82" s="73" t="s">
        <v>815</v>
      </c>
      <c r="G82" s="73" t="s">
        <v>968</v>
      </c>
      <c r="H82" s="73" t="s">
        <v>812</v>
      </c>
      <c r="I82" s="73">
        <f ca="1">VLOOKUP((C82),'All Items'!B:H,7,FALSE)</f>
        <v>18000</v>
      </c>
    </row>
    <row r="83" spans="1:9" ht="15.75" customHeight="1">
      <c r="A83" s="73">
        <f t="shared" ca="1" si="0"/>
        <v>31956.999999999996</v>
      </c>
      <c r="B83" s="73">
        <v>100</v>
      </c>
      <c r="C83" s="73" t="s">
        <v>1376</v>
      </c>
      <c r="D83" s="73" t="s">
        <v>812</v>
      </c>
      <c r="E83" s="73" t="s">
        <v>1351</v>
      </c>
      <c r="F83" s="73" t="s">
        <v>815</v>
      </c>
      <c r="G83" s="73" t="s">
        <v>968</v>
      </c>
      <c r="H83" s="73" t="s">
        <v>812</v>
      </c>
      <c r="I83" s="73">
        <f ca="1">VLOOKUP((C83),'All Items'!B:H,7,FALSE)</f>
        <v>9000</v>
      </c>
    </row>
    <row r="84" spans="1:9" ht="15.75" customHeight="1">
      <c r="A84" s="73">
        <f t="shared" ca="1" si="0"/>
        <v>32056.999999999996</v>
      </c>
      <c r="B84" s="73">
        <v>25</v>
      </c>
      <c r="C84" s="73" t="s">
        <v>1377</v>
      </c>
      <c r="D84" s="73" t="s">
        <v>812</v>
      </c>
      <c r="E84" s="73" t="s">
        <v>1351</v>
      </c>
      <c r="F84" s="73" t="s">
        <v>815</v>
      </c>
      <c r="G84" s="73" t="s">
        <v>977</v>
      </c>
      <c r="H84" s="73" t="s">
        <v>812</v>
      </c>
      <c r="I84" s="73">
        <f ca="1">VLOOKUP((C84),'All Items'!B:H,7,FALSE)</f>
        <v>20000</v>
      </c>
    </row>
    <row r="85" spans="1:9" ht="15.75" customHeight="1">
      <c r="A85" s="73">
        <f t="shared" ca="1" si="0"/>
        <v>32081.999999999996</v>
      </c>
      <c r="B85" s="73">
        <v>100</v>
      </c>
      <c r="C85" s="73" t="s">
        <v>1378</v>
      </c>
      <c r="D85" s="73" t="s">
        <v>812</v>
      </c>
      <c r="E85" s="73" t="s">
        <v>1351</v>
      </c>
      <c r="F85" s="73" t="s">
        <v>815</v>
      </c>
      <c r="G85" s="73" t="s">
        <v>968</v>
      </c>
      <c r="H85" s="73" t="s">
        <v>812</v>
      </c>
      <c r="I85" s="73">
        <f ca="1">VLOOKUP((C85),'All Items'!B:H,7,FALSE)</f>
        <v>9000</v>
      </c>
    </row>
    <row r="86" spans="1:9" ht="15.75" customHeight="1">
      <c r="A86" s="73">
        <f t="shared" ca="1" si="0"/>
        <v>32181.999999999996</v>
      </c>
      <c r="B86" s="73">
        <v>100</v>
      </c>
      <c r="C86" s="73" t="s">
        <v>1379</v>
      </c>
      <c r="D86" s="73" t="s">
        <v>812</v>
      </c>
      <c r="E86" s="73" t="s">
        <v>1351</v>
      </c>
      <c r="F86" s="73" t="s">
        <v>815</v>
      </c>
      <c r="G86" s="73" t="s">
        <v>968</v>
      </c>
      <c r="H86" s="73" t="s">
        <v>812</v>
      </c>
      <c r="I86" s="73">
        <f ca="1">VLOOKUP((C86),'All Items'!B:H,7,FALSE)</f>
        <v>17000</v>
      </c>
    </row>
    <row r="87" spans="1:9" ht="15.75" customHeight="1">
      <c r="A87" s="73">
        <f t="shared" ca="1" si="0"/>
        <v>32281.999999999996</v>
      </c>
      <c r="B87" s="73">
        <v>200</v>
      </c>
      <c r="C87" s="73" t="s">
        <v>1380</v>
      </c>
      <c r="D87" s="73" t="s">
        <v>812</v>
      </c>
      <c r="E87" s="73" t="s">
        <v>1351</v>
      </c>
      <c r="F87" s="73" t="s">
        <v>815</v>
      </c>
      <c r="G87" s="73" t="s">
        <v>928</v>
      </c>
      <c r="H87" s="73" t="s">
        <v>812</v>
      </c>
      <c r="I87" s="73">
        <f ca="1">VLOOKUP((C87),'All Items'!B:H,7,FALSE)</f>
        <v>300</v>
      </c>
    </row>
    <row r="88" spans="1:9" ht="15.75" customHeight="1">
      <c r="A88" s="73">
        <f t="shared" ca="1" si="0"/>
        <v>32481.999999999996</v>
      </c>
      <c r="B88" s="73">
        <v>1</v>
      </c>
      <c r="C88" s="73" t="s">
        <v>1381</v>
      </c>
      <c r="D88" s="73" t="s">
        <v>1382</v>
      </c>
      <c r="E88" s="73" t="s">
        <v>1383</v>
      </c>
      <c r="F88" s="73" t="s">
        <v>819</v>
      </c>
      <c r="G88" s="73"/>
      <c r="H88" s="73"/>
      <c r="I88" s="73">
        <f>VLOOKUP((C88),'All Items'!B:H,7,FALSE)</f>
        <v>0.01</v>
      </c>
    </row>
    <row r="89" spans="1:9" ht="15.75" customHeight="1">
      <c r="A89" s="73">
        <f t="shared" ca="1" si="0"/>
        <v>32482.999999999996</v>
      </c>
      <c r="B89" s="73">
        <v>1</v>
      </c>
      <c r="C89" s="73" t="s">
        <v>1384</v>
      </c>
      <c r="D89" s="73" t="s">
        <v>1382</v>
      </c>
      <c r="E89" s="73" t="s">
        <v>1383</v>
      </c>
      <c r="F89" s="73" t="s">
        <v>819</v>
      </c>
      <c r="G89" s="73"/>
      <c r="H89" s="73"/>
      <c r="I89" s="73">
        <f>VLOOKUP((C89),'All Items'!B:H,7,FALSE)</f>
        <v>0.01</v>
      </c>
    </row>
    <row r="90" spans="1:9" ht="15.75" customHeight="1">
      <c r="A90" s="73">
        <f t="shared" ca="1" si="0"/>
        <v>32483.999999999996</v>
      </c>
      <c r="B90" s="73">
        <v>1</v>
      </c>
      <c r="C90" s="73" t="s">
        <v>1385</v>
      </c>
      <c r="D90" s="73" t="s">
        <v>1382</v>
      </c>
      <c r="E90" s="73" t="s">
        <v>1383</v>
      </c>
      <c r="F90" s="73" t="s">
        <v>819</v>
      </c>
      <c r="G90" s="73"/>
      <c r="H90" s="73"/>
      <c r="I90" s="73">
        <f>VLOOKUP((C90),'All Items'!B:H,7,FALSE)</f>
        <v>0.01</v>
      </c>
    </row>
    <row r="91" spans="1:9" ht="15.75" customHeight="1">
      <c r="A91" s="73">
        <f t="shared" ca="1" si="0"/>
        <v>32484.999999999996</v>
      </c>
      <c r="B91" s="73">
        <v>1</v>
      </c>
      <c r="C91" s="73" t="s">
        <v>1386</v>
      </c>
      <c r="D91" s="73" t="s">
        <v>1382</v>
      </c>
      <c r="E91" s="73" t="s">
        <v>1383</v>
      </c>
      <c r="F91" s="73" t="s">
        <v>819</v>
      </c>
      <c r="G91" s="73"/>
      <c r="H91" s="73"/>
      <c r="I91" s="73">
        <f>VLOOKUP((C91),'All Items'!B:H,7,FALSE)</f>
        <v>0.01</v>
      </c>
    </row>
    <row r="92" spans="1:9" ht="15.75" customHeight="1">
      <c r="A92" s="73">
        <f t="shared" ca="1" si="0"/>
        <v>32485.999999999996</v>
      </c>
      <c r="B92" s="73">
        <v>1</v>
      </c>
      <c r="C92" s="73" t="s">
        <v>1387</v>
      </c>
      <c r="D92" s="73" t="s">
        <v>1388</v>
      </c>
      <c r="E92" s="73" t="s">
        <v>1383</v>
      </c>
      <c r="F92" s="73" t="s">
        <v>819</v>
      </c>
      <c r="G92" s="73"/>
      <c r="H92" s="73"/>
      <c r="I92" s="73">
        <f>VLOOKUP((C92),'All Items'!B:H,7,FALSE)</f>
        <v>0.5</v>
      </c>
    </row>
    <row r="93" spans="1:9" ht="15.75" customHeight="1">
      <c r="A93" s="73">
        <f t="shared" ca="1" si="0"/>
        <v>32486.999999999996</v>
      </c>
      <c r="B93" s="73">
        <v>1</v>
      </c>
      <c r="C93" s="73" t="s">
        <v>1389</v>
      </c>
      <c r="D93" s="73" t="s">
        <v>1388</v>
      </c>
      <c r="E93" s="73" t="s">
        <v>1383</v>
      </c>
      <c r="F93" s="73" t="s">
        <v>819</v>
      </c>
      <c r="G93" s="73"/>
      <c r="H93" s="73"/>
      <c r="I93" s="73">
        <f>VLOOKUP((C93),'All Items'!B:H,7,FALSE)</f>
        <v>0.5</v>
      </c>
    </row>
    <row r="94" spans="1:9" ht="15.75" customHeight="1">
      <c r="A94" s="73">
        <f t="shared" ca="1" si="0"/>
        <v>32487.999999999996</v>
      </c>
      <c r="B94" s="73">
        <v>1</v>
      </c>
      <c r="C94" s="73" t="s">
        <v>1390</v>
      </c>
      <c r="D94" s="73" t="s">
        <v>830</v>
      </c>
      <c r="E94" s="73" t="s">
        <v>1383</v>
      </c>
      <c r="F94" s="73" t="s">
        <v>819</v>
      </c>
      <c r="G94" s="73"/>
      <c r="H94" s="73"/>
      <c r="I94" s="73">
        <f>VLOOKUP((C94),'All Items'!B:H,7,FALSE)</f>
        <v>1</v>
      </c>
    </row>
    <row r="95" spans="1:9" ht="15.75" customHeight="1">
      <c r="A95" s="73">
        <f t="shared" ca="1" si="0"/>
        <v>32488.999999999996</v>
      </c>
      <c r="B95" s="73">
        <v>1</v>
      </c>
      <c r="C95" s="73" t="s">
        <v>487</v>
      </c>
      <c r="D95" s="73" t="s">
        <v>830</v>
      </c>
      <c r="E95" s="73" t="s">
        <v>1383</v>
      </c>
      <c r="F95" s="73" t="s">
        <v>819</v>
      </c>
      <c r="G95" s="73"/>
      <c r="H95" s="73"/>
      <c r="I95" s="73">
        <f>VLOOKUP((C95),'All Items'!B:H,7,FALSE)</f>
        <v>1</v>
      </c>
    </row>
    <row r="96" spans="1:9" ht="15.75" customHeight="1">
      <c r="A96" s="73">
        <f t="shared" ca="1" si="0"/>
        <v>32489.999999999996</v>
      </c>
      <c r="B96" s="73">
        <v>1</v>
      </c>
      <c r="C96" s="73" t="s">
        <v>1391</v>
      </c>
      <c r="D96" s="73" t="s">
        <v>830</v>
      </c>
      <c r="E96" s="73" t="s">
        <v>1383</v>
      </c>
      <c r="F96" s="73" t="s">
        <v>819</v>
      </c>
      <c r="G96" s="73"/>
      <c r="H96" s="73"/>
      <c r="I96" s="73">
        <f>VLOOKUP((C96),'All Items'!B:H,7,FALSE)</f>
        <v>1</v>
      </c>
    </row>
    <row r="97" spans="1:9" ht="15.75" customHeight="1">
      <c r="A97" s="73">
        <f t="shared" ca="1" si="0"/>
        <v>32490.999999999996</v>
      </c>
      <c r="B97" s="73">
        <v>1</v>
      </c>
      <c r="C97" s="73" t="s">
        <v>1392</v>
      </c>
      <c r="D97" s="73" t="s">
        <v>1393</v>
      </c>
      <c r="E97" s="73" t="s">
        <v>1383</v>
      </c>
      <c r="F97" s="73" t="s">
        <v>819</v>
      </c>
      <c r="G97" s="73"/>
      <c r="H97" s="73"/>
      <c r="I97" s="73">
        <f>VLOOKUP((C97),'All Items'!B:H,7,FALSE)</f>
        <v>100</v>
      </c>
    </row>
    <row r="98" spans="1:9" ht="15.75" customHeight="1">
      <c r="A98" s="73">
        <f t="shared" ca="1" si="0"/>
        <v>32491.999999999996</v>
      </c>
      <c r="B98" s="73">
        <v>1</v>
      </c>
      <c r="C98" s="73" t="s">
        <v>1394</v>
      </c>
      <c r="D98" s="73" t="s">
        <v>1393</v>
      </c>
      <c r="E98" s="73" t="s">
        <v>1383</v>
      </c>
      <c r="F98" s="73" t="s">
        <v>819</v>
      </c>
      <c r="G98" s="73"/>
      <c r="H98" s="73"/>
      <c r="I98" s="73">
        <f>VLOOKUP((C98),'All Items'!B:H,7,FALSE)</f>
        <v>100</v>
      </c>
    </row>
    <row r="99" spans="1:9" ht="15.75" customHeight="1">
      <c r="A99" s="73">
        <f t="shared" ca="1" si="0"/>
        <v>32492.999999999996</v>
      </c>
      <c r="B99" s="73">
        <v>1</v>
      </c>
      <c r="C99" s="73" t="s">
        <v>1395</v>
      </c>
      <c r="D99" s="73" t="s">
        <v>1393</v>
      </c>
      <c r="E99" s="73" t="s">
        <v>1383</v>
      </c>
      <c r="F99" s="73" t="s">
        <v>819</v>
      </c>
      <c r="G99" s="73"/>
      <c r="H99" s="73"/>
      <c r="I99" s="73">
        <f>VLOOKUP((C99),'All Items'!B:H,7,FALSE)</f>
        <v>100</v>
      </c>
    </row>
    <row r="100" spans="1:9" ht="15.75" customHeight="1">
      <c r="A100" s="73">
        <f t="shared" ca="1" si="0"/>
        <v>32493.999999999996</v>
      </c>
      <c r="B100" s="73">
        <v>1</v>
      </c>
      <c r="C100" s="73" t="s">
        <v>1396</v>
      </c>
      <c r="D100" s="73" t="s">
        <v>1294</v>
      </c>
      <c r="E100" s="73" t="s">
        <v>1383</v>
      </c>
      <c r="F100" s="73" t="s">
        <v>819</v>
      </c>
      <c r="G100" s="73"/>
      <c r="H100" s="73"/>
      <c r="I100" s="73">
        <f>VLOOKUP((C100),'All Items'!B:H,7,FALSE)</f>
        <v>0.1</v>
      </c>
    </row>
    <row r="101" spans="1:9" ht="15.75" customHeight="1">
      <c r="A101" s="73">
        <f t="shared" ca="1" si="0"/>
        <v>32494.999999999996</v>
      </c>
      <c r="B101" s="73">
        <v>1</v>
      </c>
      <c r="C101" s="73" t="s">
        <v>1397</v>
      </c>
      <c r="D101" s="73" t="s">
        <v>1294</v>
      </c>
      <c r="E101" s="73" t="s">
        <v>1383</v>
      </c>
      <c r="F101" s="73" t="s">
        <v>819</v>
      </c>
      <c r="G101" s="73"/>
      <c r="H101" s="73"/>
      <c r="I101" s="73">
        <f>VLOOKUP((C101),'All Items'!B:H,7,FALSE)</f>
        <v>0.1</v>
      </c>
    </row>
    <row r="102" spans="1:9" ht="15.75" customHeight="1">
      <c r="A102" s="73">
        <f t="shared" ca="1" si="0"/>
        <v>32495.999999999996</v>
      </c>
      <c r="B102" s="73">
        <v>500</v>
      </c>
      <c r="C102" s="73" t="s">
        <v>1398</v>
      </c>
      <c r="D102" s="73" t="s">
        <v>887</v>
      </c>
      <c r="E102" s="73" t="s">
        <v>1383</v>
      </c>
      <c r="F102" s="73" t="s">
        <v>819</v>
      </c>
      <c r="G102" s="73"/>
      <c r="H102" s="73"/>
      <c r="I102" s="73">
        <f>VLOOKUP((C102),'All Items'!B:H,7,FALSE)</f>
        <v>10</v>
      </c>
    </row>
    <row r="103" spans="1:9" ht="15.75" customHeight="1">
      <c r="A103" s="73">
        <f t="shared" ca="1" si="0"/>
        <v>32996</v>
      </c>
      <c r="B103" s="73">
        <v>500</v>
      </c>
      <c r="C103" s="73" t="s">
        <v>1399</v>
      </c>
      <c r="D103" s="73" t="s">
        <v>887</v>
      </c>
      <c r="E103" s="73" t="s">
        <v>1383</v>
      </c>
      <c r="F103" s="73" t="s">
        <v>819</v>
      </c>
      <c r="G103" s="73"/>
      <c r="H103" s="73"/>
      <c r="I103" s="73">
        <f>VLOOKUP((C103),'All Items'!B:H,7,FALSE)</f>
        <v>10</v>
      </c>
    </row>
    <row r="104" spans="1:9" ht="15.75" customHeight="1">
      <c r="A104" s="73">
        <f t="shared" ca="1" si="0"/>
        <v>33496</v>
      </c>
      <c r="B104" s="73">
        <v>500</v>
      </c>
      <c r="C104" s="73" t="s">
        <v>1400</v>
      </c>
      <c r="D104" s="73" t="s">
        <v>887</v>
      </c>
      <c r="E104" s="73" t="s">
        <v>1383</v>
      </c>
      <c r="F104" s="73" t="s">
        <v>819</v>
      </c>
      <c r="G104" s="73"/>
      <c r="H104" s="73"/>
      <c r="I104" s="73">
        <f>VLOOKUP((C104),'All Items'!B:H,7,FALSE)</f>
        <v>10</v>
      </c>
    </row>
    <row r="105" spans="1:9" ht="15.75" customHeight="1">
      <c r="A105" s="73">
        <f t="shared" ca="1" si="0"/>
        <v>33996</v>
      </c>
      <c r="B105" s="73">
        <v>500</v>
      </c>
      <c r="C105" s="73" t="s">
        <v>1401</v>
      </c>
      <c r="D105" s="73" t="s">
        <v>887</v>
      </c>
      <c r="E105" s="73" t="s">
        <v>1383</v>
      </c>
      <c r="F105" s="73" t="s">
        <v>819</v>
      </c>
      <c r="G105" s="73"/>
      <c r="H105" s="73"/>
      <c r="I105" s="73">
        <f>VLOOKUP((C105),'All Items'!B:H,7,FALSE)</f>
        <v>10</v>
      </c>
    </row>
    <row r="106" spans="1:9" ht="15.75" customHeight="1">
      <c r="A106" s="73">
        <f t="shared" ca="1" si="0"/>
        <v>34496</v>
      </c>
      <c r="B106" s="73">
        <v>500</v>
      </c>
      <c r="C106" s="73" t="s">
        <v>1402</v>
      </c>
      <c r="D106" s="73" t="s">
        <v>887</v>
      </c>
      <c r="E106" s="73" t="s">
        <v>1383</v>
      </c>
      <c r="F106" s="73" t="s">
        <v>819</v>
      </c>
      <c r="G106" s="73"/>
      <c r="H106" s="73"/>
      <c r="I106" s="73">
        <f>VLOOKUP((C106),'All Items'!B:H,7,FALSE)</f>
        <v>10</v>
      </c>
    </row>
    <row r="107" spans="1:9" ht="15.75" customHeight="1">
      <c r="A107" s="73">
        <f t="shared" ca="1" si="0"/>
        <v>34996</v>
      </c>
      <c r="B107" s="73">
        <v>500</v>
      </c>
      <c r="C107" s="73" t="s">
        <v>1403</v>
      </c>
      <c r="D107" s="73" t="s">
        <v>887</v>
      </c>
      <c r="E107" s="73" t="s">
        <v>1383</v>
      </c>
      <c r="F107" s="73" t="s">
        <v>819</v>
      </c>
      <c r="G107" s="73"/>
      <c r="H107" s="73"/>
      <c r="I107" s="73">
        <f>VLOOKUP((C107),'All Items'!B:H,7,FALSE)</f>
        <v>10</v>
      </c>
    </row>
    <row r="108" spans="1:9" ht="15.75" customHeight="1">
      <c r="A108" s="73">
        <f t="shared" ca="1" si="0"/>
        <v>35496</v>
      </c>
      <c r="B108" s="73">
        <v>500</v>
      </c>
      <c r="C108" s="73" t="s">
        <v>1404</v>
      </c>
      <c r="D108" s="73" t="s">
        <v>887</v>
      </c>
      <c r="E108" s="73" t="s">
        <v>1383</v>
      </c>
      <c r="F108" s="73" t="s">
        <v>819</v>
      </c>
      <c r="G108" s="73"/>
      <c r="H108" s="73"/>
      <c r="I108" s="73">
        <f>VLOOKUP((C108),'All Items'!B:H,7,FALSE)</f>
        <v>10</v>
      </c>
    </row>
    <row r="109" spans="1:9" ht="15.75" customHeight="1">
      <c r="A109" s="73">
        <f t="shared" ca="1" si="0"/>
        <v>35996</v>
      </c>
      <c r="B109" s="73">
        <v>500</v>
      </c>
      <c r="C109" s="73" t="s">
        <v>1405</v>
      </c>
      <c r="D109" s="73" t="s">
        <v>887</v>
      </c>
      <c r="E109" s="73" t="s">
        <v>1383</v>
      </c>
      <c r="F109" s="73" t="s">
        <v>819</v>
      </c>
      <c r="G109" s="73"/>
      <c r="H109" s="73"/>
      <c r="I109" s="73">
        <f>VLOOKUP((C109),'All Items'!B:H,7,FALSE)</f>
        <v>10</v>
      </c>
    </row>
    <row r="110" spans="1:9" ht="15.75" customHeight="1">
      <c r="A110" s="73">
        <f t="shared" ca="1" si="0"/>
        <v>36496</v>
      </c>
      <c r="B110" s="73">
        <v>500</v>
      </c>
      <c r="C110" s="73" t="s">
        <v>310</v>
      </c>
      <c r="D110" s="73" t="s">
        <v>887</v>
      </c>
      <c r="E110" s="73" t="s">
        <v>1383</v>
      </c>
      <c r="F110" s="73" t="s">
        <v>819</v>
      </c>
      <c r="G110" s="73"/>
      <c r="H110" s="73"/>
      <c r="I110" s="73">
        <f>VLOOKUP((C110),'All Items'!B:H,7,FALSE)</f>
        <v>10</v>
      </c>
    </row>
    <row r="111" spans="1:9" ht="15.75" customHeight="1">
      <c r="A111" s="73">
        <f t="shared" ca="1" si="0"/>
        <v>36996</v>
      </c>
      <c r="B111" s="73">
        <v>500</v>
      </c>
      <c r="C111" s="73" t="s">
        <v>1406</v>
      </c>
      <c r="D111" s="73" t="s">
        <v>887</v>
      </c>
      <c r="E111" s="73" t="s">
        <v>1383</v>
      </c>
      <c r="F111" s="73" t="s">
        <v>819</v>
      </c>
      <c r="G111" s="73"/>
      <c r="H111" s="73"/>
      <c r="I111" s="73">
        <f>VLOOKUP((C111),'All Items'!B:H,7,FALSE)</f>
        <v>10</v>
      </c>
    </row>
    <row r="112" spans="1:9" ht="15.75" customHeight="1">
      <c r="A112" s="73">
        <f t="shared" ca="1" si="0"/>
        <v>37496</v>
      </c>
      <c r="B112" s="73">
        <v>500</v>
      </c>
      <c r="C112" s="73" t="s">
        <v>1407</v>
      </c>
      <c r="D112" s="73" t="s">
        <v>887</v>
      </c>
      <c r="E112" s="73" t="s">
        <v>1383</v>
      </c>
      <c r="F112" s="73" t="s">
        <v>819</v>
      </c>
      <c r="G112" s="73"/>
      <c r="H112" s="73"/>
      <c r="I112" s="73">
        <f>VLOOKUP((C112),'All Items'!B:H,7,FALSE)</f>
        <v>10</v>
      </c>
    </row>
    <row r="113" spans="1:9" ht="15.75" customHeight="1">
      <c r="A113" s="73">
        <f t="shared" ca="1" si="0"/>
        <v>37996</v>
      </c>
      <c r="B113" s="73">
        <v>500</v>
      </c>
      <c r="C113" s="73" t="s">
        <v>444</v>
      </c>
      <c r="D113" s="73" t="s">
        <v>887</v>
      </c>
      <c r="E113" s="73" t="s">
        <v>1383</v>
      </c>
      <c r="F113" s="73" t="s">
        <v>819</v>
      </c>
      <c r="G113" s="73"/>
      <c r="H113" s="73"/>
      <c r="I113" s="73">
        <f>VLOOKUP((C113),'All Items'!B:H,7,FALSE)</f>
        <v>10</v>
      </c>
    </row>
    <row r="114" spans="1:9" ht="15.75" customHeight="1">
      <c r="A114" s="73">
        <f t="shared" ca="1" si="0"/>
        <v>38496</v>
      </c>
      <c r="B114" s="73">
        <v>1</v>
      </c>
      <c r="C114" s="73" t="s">
        <v>1408</v>
      </c>
      <c r="D114" s="73" t="s">
        <v>1409</v>
      </c>
      <c r="E114" s="73" t="s">
        <v>1383</v>
      </c>
      <c r="F114" s="73" t="s">
        <v>819</v>
      </c>
      <c r="G114" s="73"/>
      <c r="H114" s="73"/>
      <c r="I114" s="73">
        <f>VLOOKUP((C114),'All Items'!B:H,7,FALSE)</f>
        <v>1000</v>
      </c>
    </row>
    <row r="115" spans="1:9" ht="15.75" customHeight="1">
      <c r="A115" s="73">
        <f t="shared" ca="1" si="0"/>
        <v>38497</v>
      </c>
      <c r="B115" s="73">
        <v>50</v>
      </c>
      <c r="C115" s="73" t="s">
        <v>58</v>
      </c>
      <c r="D115" s="73" t="s">
        <v>884</v>
      </c>
      <c r="E115" s="73" t="s">
        <v>1383</v>
      </c>
      <c r="F115" s="73" t="s">
        <v>819</v>
      </c>
      <c r="G115" s="73"/>
      <c r="H115" s="73"/>
      <c r="I115" s="73">
        <f>VLOOKUP((C115),'All Items'!B:H,7,FALSE)</f>
        <v>100</v>
      </c>
    </row>
    <row r="116" spans="1:9" ht="15.75" customHeight="1">
      <c r="A116" s="73">
        <f t="shared" ca="1" si="0"/>
        <v>38547</v>
      </c>
      <c r="B116" s="73">
        <v>50</v>
      </c>
      <c r="C116" s="73" t="s">
        <v>1410</v>
      </c>
      <c r="D116" s="73" t="s">
        <v>884</v>
      </c>
      <c r="E116" s="73" t="s">
        <v>1383</v>
      </c>
      <c r="F116" s="73" t="s">
        <v>819</v>
      </c>
      <c r="G116" s="73"/>
      <c r="H116" s="73"/>
      <c r="I116" s="73">
        <f>VLOOKUP((C116),'All Items'!B:H,7,FALSE)</f>
        <v>100</v>
      </c>
    </row>
    <row r="117" spans="1:9" ht="15.75" customHeight="1">
      <c r="A117" s="73">
        <f t="shared" ca="1" si="0"/>
        <v>38597</v>
      </c>
      <c r="B117" s="73">
        <v>50</v>
      </c>
      <c r="C117" s="73" t="s">
        <v>1411</v>
      </c>
      <c r="D117" s="73" t="s">
        <v>884</v>
      </c>
      <c r="E117" s="73" t="s">
        <v>1383</v>
      </c>
      <c r="F117" s="73" t="s">
        <v>819</v>
      </c>
      <c r="G117" s="73"/>
      <c r="H117" s="73"/>
      <c r="I117" s="73">
        <f>VLOOKUP((C117),'All Items'!B:H,7,FALSE)</f>
        <v>100</v>
      </c>
    </row>
    <row r="118" spans="1:9" ht="15.75" customHeight="1">
      <c r="A118" s="73">
        <f t="shared" ca="1" si="0"/>
        <v>38647</v>
      </c>
      <c r="B118" s="73">
        <v>50</v>
      </c>
      <c r="C118" s="73" t="s">
        <v>1170</v>
      </c>
      <c r="D118" s="73" t="s">
        <v>884</v>
      </c>
      <c r="E118" s="73" t="s">
        <v>1383</v>
      </c>
      <c r="F118" s="73" t="s">
        <v>819</v>
      </c>
      <c r="G118" s="73"/>
      <c r="H118" s="73"/>
      <c r="I118" s="73">
        <f>VLOOKUP((C118),'All Items'!B:H,7,FALSE)</f>
        <v>100</v>
      </c>
    </row>
    <row r="119" spans="1:9" ht="15.75" customHeight="1">
      <c r="A119" s="73">
        <f t="shared" ca="1" si="0"/>
        <v>38697</v>
      </c>
      <c r="B119" s="73">
        <v>50</v>
      </c>
      <c r="C119" s="73" t="s">
        <v>1412</v>
      </c>
      <c r="D119" s="73" t="s">
        <v>884</v>
      </c>
      <c r="E119" s="73" t="s">
        <v>1383</v>
      </c>
      <c r="F119" s="73" t="s">
        <v>819</v>
      </c>
      <c r="G119" s="73"/>
      <c r="H119" s="73"/>
      <c r="I119" s="73">
        <f>VLOOKUP((C119),'All Items'!B:H,7,FALSE)</f>
        <v>100</v>
      </c>
    </row>
    <row r="120" spans="1:9" ht="15.75" customHeight="1">
      <c r="A120" s="73">
        <f t="shared" ca="1" si="0"/>
        <v>38747</v>
      </c>
      <c r="B120" s="73">
        <v>50</v>
      </c>
      <c r="C120" s="73" t="s">
        <v>1413</v>
      </c>
      <c r="D120" s="73" t="s">
        <v>884</v>
      </c>
      <c r="E120" s="73" t="s">
        <v>1383</v>
      </c>
      <c r="F120" s="73" t="s">
        <v>819</v>
      </c>
      <c r="G120" s="73"/>
      <c r="H120" s="73"/>
      <c r="I120" s="73">
        <f>VLOOKUP((C120),'All Items'!B:H,7,FALSE)</f>
        <v>100</v>
      </c>
    </row>
    <row r="121" spans="1:9" ht="15.75" customHeight="1">
      <c r="A121" s="73">
        <f t="shared" ca="1" si="0"/>
        <v>38797</v>
      </c>
      <c r="B121" s="73">
        <v>50</v>
      </c>
      <c r="C121" s="73" t="s">
        <v>1414</v>
      </c>
      <c r="D121" s="73" t="s">
        <v>884</v>
      </c>
      <c r="E121" s="73" t="s">
        <v>1383</v>
      </c>
      <c r="F121" s="73" t="s">
        <v>819</v>
      </c>
      <c r="G121" s="73"/>
      <c r="H121" s="73"/>
      <c r="I121" s="73">
        <f>VLOOKUP((C121),'All Items'!B:H,7,FALSE)</f>
        <v>100</v>
      </c>
    </row>
    <row r="122" spans="1:9" ht="15.75" customHeight="1">
      <c r="A122" s="73">
        <f t="shared" ca="1" si="0"/>
        <v>38847</v>
      </c>
      <c r="B122" s="73">
        <v>50</v>
      </c>
      <c r="C122" s="73" t="s">
        <v>1415</v>
      </c>
      <c r="D122" s="73" t="s">
        <v>884</v>
      </c>
      <c r="E122" s="73" t="s">
        <v>1383</v>
      </c>
      <c r="F122" s="73" t="s">
        <v>819</v>
      </c>
      <c r="G122" s="73"/>
      <c r="H122" s="73"/>
      <c r="I122" s="73">
        <f>VLOOKUP((C122),'All Items'!B:H,7,FALSE)</f>
        <v>100</v>
      </c>
    </row>
    <row r="123" spans="1:9" ht="15.75" customHeight="1">
      <c r="A123" s="73">
        <f t="shared" ca="1" si="0"/>
        <v>38897</v>
      </c>
      <c r="B123" s="73">
        <v>50</v>
      </c>
      <c r="C123" s="73" t="s">
        <v>1416</v>
      </c>
      <c r="D123" s="73" t="s">
        <v>884</v>
      </c>
      <c r="E123" s="73" t="s">
        <v>1383</v>
      </c>
      <c r="F123" s="73" t="s">
        <v>819</v>
      </c>
      <c r="G123" s="73"/>
      <c r="H123" s="73"/>
      <c r="I123" s="73">
        <f>VLOOKUP((C123),'All Items'!B:H,7,FALSE)</f>
        <v>100</v>
      </c>
    </row>
    <row r="124" spans="1:9" ht="15.75" customHeight="1">
      <c r="A124" s="73">
        <f t="shared" ca="1" si="0"/>
        <v>38947</v>
      </c>
      <c r="B124" s="73">
        <v>50</v>
      </c>
      <c r="C124" s="73" t="s">
        <v>1417</v>
      </c>
      <c r="D124" s="73" t="s">
        <v>884</v>
      </c>
      <c r="E124" s="73" t="s">
        <v>1383</v>
      </c>
      <c r="F124" s="73" t="s">
        <v>819</v>
      </c>
      <c r="G124" s="73"/>
      <c r="H124" s="73"/>
      <c r="I124" s="73">
        <f>VLOOKUP((C124),'All Items'!B:H,7,FALSE)</f>
        <v>100</v>
      </c>
    </row>
    <row r="125" spans="1:9" ht="15.75" customHeight="1">
      <c r="A125" s="73">
        <f t="shared" ca="1" si="0"/>
        <v>38997</v>
      </c>
      <c r="B125" s="73">
        <v>5</v>
      </c>
      <c r="C125" s="73" t="s">
        <v>1418</v>
      </c>
      <c r="D125" s="73" t="s">
        <v>1419</v>
      </c>
      <c r="E125" s="73" t="s">
        <v>1383</v>
      </c>
      <c r="F125" s="73" t="s">
        <v>819</v>
      </c>
      <c r="G125" s="73"/>
      <c r="H125" s="73"/>
      <c r="I125" s="73">
        <f>VLOOKUP((C125),'All Items'!B:H,7,FALSE)</f>
        <v>1000</v>
      </c>
    </row>
    <row r="126" spans="1:9" ht="15.75" customHeight="1">
      <c r="A126" s="73">
        <f t="shared" ca="1" si="0"/>
        <v>39002</v>
      </c>
      <c r="B126" s="73">
        <v>5</v>
      </c>
      <c r="C126" s="73" t="s">
        <v>1420</v>
      </c>
      <c r="D126" s="73" t="s">
        <v>1419</v>
      </c>
      <c r="E126" s="73" t="s">
        <v>1383</v>
      </c>
      <c r="F126" s="73" t="s">
        <v>819</v>
      </c>
      <c r="G126" s="73"/>
      <c r="H126" s="73"/>
      <c r="I126" s="73">
        <f>VLOOKUP((C126),'All Items'!B:H,7,FALSE)</f>
        <v>1000</v>
      </c>
    </row>
    <row r="127" spans="1:9" ht="15.75" customHeight="1">
      <c r="A127" s="73">
        <f t="shared" ca="1" si="0"/>
        <v>39007</v>
      </c>
      <c r="B127" s="73">
        <v>5</v>
      </c>
      <c r="C127" s="73" t="s">
        <v>210</v>
      </c>
      <c r="D127" s="73" t="s">
        <v>1419</v>
      </c>
      <c r="E127" s="73" t="s">
        <v>1383</v>
      </c>
      <c r="F127" s="73" t="s">
        <v>819</v>
      </c>
      <c r="G127" s="73"/>
      <c r="H127" s="73"/>
      <c r="I127" s="73">
        <f>VLOOKUP((C127),'All Items'!B:H,7,FALSE)</f>
        <v>1000</v>
      </c>
    </row>
    <row r="128" spans="1:9" ht="15.75" customHeight="1">
      <c r="A128" s="73">
        <f t="shared" ca="1" si="0"/>
        <v>39012</v>
      </c>
      <c r="B128" s="73">
        <v>5</v>
      </c>
      <c r="C128" s="73" t="s">
        <v>1421</v>
      </c>
      <c r="D128" s="73" t="s">
        <v>1419</v>
      </c>
      <c r="E128" s="73" t="s">
        <v>1383</v>
      </c>
      <c r="F128" s="73" t="s">
        <v>819</v>
      </c>
      <c r="G128" s="73"/>
      <c r="H128" s="73"/>
      <c r="I128" s="73">
        <f>VLOOKUP((C128),'All Items'!B:H,7,FALSE)</f>
        <v>1000</v>
      </c>
    </row>
    <row r="129" spans="1:9" ht="15.75" customHeight="1">
      <c r="A129" s="73">
        <f t="shared" ca="1" si="0"/>
        <v>39017</v>
      </c>
      <c r="B129" s="73">
        <v>5</v>
      </c>
      <c r="C129" s="73" t="s">
        <v>1422</v>
      </c>
      <c r="D129" s="73" t="s">
        <v>1419</v>
      </c>
      <c r="E129" s="73" t="s">
        <v>1383</v>
      </c>
      <c r="F129" s="73" t="s">
        <v>819</v>
      </c>
      <c r="G129" s="73"/>
      <c r="H129" s="73"/>
      <c r="I129" s="73">
        <f>VLOOKUP((C129),'All Items'!B:H,7,FALSE)</f>
        <v>1000</v>
      </c>
    </row>
    <row r="130" spans="1:9" ht="15.75" customHeight="1">
      <c r="A130" s="73">
        <f t="shared" ca="1" si="0"/>
        <v>39022</v>
      </c>
      <c r="B130" s="73">
        <v>5</v>
      </c>
      <c r="C130" s="73" t="s">
        <v>1423</v>
      </c>
      <c r="D130" s="73" t="s">
        <v>1419</v>
      </c>
      <c r="E130" s="73" t="s">
        <v>1383</v>
      </c>
      <c r="F130" s="73" t="s">
        <v>819</v>
      </c>
      <c r="G130" s="73"/>
      <c r="H130" s="73"/>
      <c r="I130" s="73">
        <f>VLOOKUP((C130),'All Items'!B:H,7,FALSE)</f>
        <v>1000</v>
      </c>
    </row>
    <row r="131" spans="1:9" ht="15.75" customHeight="1">
      <c r="A131" s="73">
        <f t="shared" ca="1" si="0"/>
        <v>39027</v>
      </c>
      <c r="B131" s="73">
        <v>5</v>
      </c>
      <c r="C131" s="73" t="s">
        <v>1424</v>
      </c>
      <c r="D131" s="73" t="s">
        <v>1419</v>
      </c>
      <c r="E131" s="73" t="s">
        <v>1383</v>
      </c>
      <c r="F131" s="73" t="s">
        <v>819</v>
      </c>
      <c r="G131" s="73"/>
      <c r="H131" s="73"/>
      <c r="I131" s="73">
        <f>VLOOKUP((C131),'All Items'!B:H,7,FALSE)</f>
        <v>1000</v>
      </c>
    </row>
    <row r="132" spans="1:9" ht="15.75" customHeight="1">
      <c r="A132" s="73">
        <f t="shared" ca="1" si="0"/>
        <v>39032</v>
      </c>
      <c r="B132" s="73">
        <v>5</v>
      </c>
      <c r="C132" s="73" t="s">
        <v>1425</v>
      </c>
      <c r="D132" s="73" t="s">
        <v>1419</v>
      </c>
      <c r="E132" s="73" t="s">
        <v>1383</v>
      </c>
      <c r="F132" s="73" t="s">
        <v>819</v>
      </c>
      <c r="G132" s="73"/>
      <c r="H132" s="73"/>
      <c r="I132" s="73">
        <f>VLOOKUP((C132),'All Items'!B:H,7,FALSE)</f>
        <v>1000</v>
      </c>
    </row>
    <row r="133" spans="1:9" ht="15.75" customHeight="1">
      <c r="A133" s="73">
        <f t="shared" ca="1" si="0"/>
        <v>39037</v>
      </c>
      <c r="B133" s="73">
        <v>500</v>
      </c>
      <c r="C133" s="73" t="s">
        <v>1426</v>
      </c>
      <c r="D133" s="73" t="s">
        <v>915</v>
      </c>
      <c r="E133" s="73" t="s">
        <v>1383</v>
      </c>
      <c r="F133" s="73" t="s">
        <v>819</v>
      </c>
      <c r="G133" s="73"/>
      <c r="H133" s="73"/>
      <c r="I133" s="73">
        <f>VLOOKUP((C133),'All Items'!B:H,7,FALSE)</f>
        <v>2</v>
      </c>
    </row>
    <row r="134" spans="1:9" ht="15.75" customHeight="1">
      <c r="A134" s="73">
        <f t="shared" ca="1" si="0"/>
        <v>39537</v>
      </c>
      <c r="B134" s="73">
        <v>1</v>
      </c>
      <c r="C134" s="73" t="s">
        <v>1427</v>
      </c>
      <c r="D134" s="73" t="s">
        <v>1428</v>
      </c>
      <c r="E134" s="73" t="s">
        <v>1383</v>
      </c>
      <c r="F134" s="73" t="s">
        <v>819</v>
      </c>
      <c r="G134" s="73"/>
      <c r="H134" s="73"/>
      <c r="I134" s="73">
        <f>VLOOKUP((C134),'All Items'!B:H,7,FALSE)</f>
        <v>0.25</v>
      </c>
    </row>
    <row r="135" spans="1:9" ht="15.75" customHeight="1">
      <c r="A135" s="73">
        <f t="shared" ca="1" si="0"/>
        <v>39538</v>
      </c>
      <c r="B135" s="73">
        <v>500</v>
      </c>
      <c r="C135" s="73" t="s">
        <v>1429</v>
      </c>
      <c r="D135" s="73" t="s">
        <v>910</v>
      </c>
      <c r="E135" s="73" t="s">
        <v>1383</v>
      </c>
      <c r="F135" s="73" t="s">
        <v>819</v>
      </c>
      <c r="G135" s="73"/>
      <c r="H135" s="73"/>
      <c r="I135" s="73">
        <f>VLOOKUP((C135),'All Items'!B:H,7,FALSE)</f>
        <v>25</v>
      </c>
    </row>
    <row r="136" spans="1:9" ht="15.75" customHeight="1">
      <c r="A136" s="73">
        <f t="shared" ca="1" si="0"/>
        <v>40038</v>
      </c>
      <c r="B136" s="73">
        <v>500</v>
      </c>
      <c r="C136" s="73" t="s">
        <v>1430</v>
      </c>
      <c r="D136" s="73" t="s">
        <v>910</v>
      </c>
      <c r="E136" s="73" t="s">
        <v>1383</v>
      </c>
      <c r="F136" s="73" t="s">
        <v>819</v>
      </c>
      <c r="G136" s="73"/>
      <c r="H136" s="73"/>
      <c r="I136" s="73">
        <f>VLOOKUP((C136),'All Items'!B:H,7,FALSE)</f>
        <v>25</v>
      </c>
    </row>
    <row r="137" spans="1:9" ht="15.75" customHeight="1">
      <c r="A137" s="73">
        <f t="shared" ca="1" si="0"/>
        <v>40538</v>
      </c>
      <c r="B137" s="73">
        <v>500</v>
      </c>
      <c r="C137" s="73" t="s">
        <v>1431</v>
      </c>
      <c r="D137" s="73" t="s">
        <v>910</v>
      </c>
      <c r="E137" s="73" t="s">
        <v>1383</v>
      </c>
      <c r="F137" s="73" t="s">
        <v>819</v>
      </c>
      <c r="G137" s="73"/>
      <c r="H137" s="73"/>
      <c r="I137" s="73">
        <f>VLOOKUP((C137),'All Items'!B:H,7,FALSE)</f>
        <v>25</v>
      </c>
    </row>
    <row r="138" spans="1:9" ht="15.75" customHeight="1">
      <c r="A138" s="73">
        <f t="shared" ca="1" si="0"/>
        <v>41038</v>
      </c>
      <c r="B138" s="73">
        <v>500</v>
      </c>
      <c r="C138" s="73" t="s">
        <v>1432</v>
      </c>
      <c r="D138" s="73" t="s">
        <v>910</v>
      </c>
      <c r="E138" s="73" t="s">
        <v>1383</v>
      </c>
      <c r="F138" s="73" t="s">
        <v>819</v>
      </c>
      <c r="G138" s="73"/>
      <c r="H138" s="73"/>
      <c r="I138" s="73">
        <f>VLOOKUP((C138),'All Items'!B:H,7,FALSE)</f>
        <v>25</v>
      </c>
    </row>
    <row r="139" spans="1:9" ht="15.75" customHeight="1">
      <c r="A139" s="73">
        <f t="shared" ca="1" si="0"/>
        <v>41538</v>
      </c>
      <c r="B139" s="73">
        <v>500</v>
      </c>
      <c r="C139" s="73" t="s">
        <v>1433</v>
      </c>
      <c r="D139" s="73" t="s">
        <v>910</v>
      </c>
      <c r="E139" s="73" t="s">
        <v>1383</v>
      </c>
      <c r="F139" s="73" t="s">
        <v>819</v>
      </c>
      <c r="G139" s="73"/>
      <c r="H139" s="73"/>
      <c r="I139" s="73">
        <f>VLOOKUP((C139),'All Items'!B:H,7,FALSE)</f>
        <v>25</v>
      </c>
    </row>
    <row r="140" spans="1:9" ht="15.75" customHeight="1">
      <c r="A140" s="73">
        <f t="shared" ca="1" si="0"/>
        <v>42038</v>
      </c>
      <c r="B140" s="73">
        <v>500</v>
      </c>
      <c r="C140" s="73" t="s">
        <v>1434</v>
      </c>
      <c r="D140" s="73" t="s">
        <v>910</v>
      </c>
      <c r="E140" s="73" t="s">
        <v>1383</v>
      </c>
      <c r="F140" s="73" t="s">
        <v>819</v>
      </c>
      <c r="G140" s="73"/>
      <c r="H140" s="73"/>
      <c r="I140" s="73">
        <f>VLOOKUP((C140),'All Items'!B:H,7,FALSE)</f>
        <v>25</v>
      </c>
    </row>
    <row r="141" spans="1:9" ht="15.75" customHeight="1">
      <c r="A141" s="73">
        <f t="shared" ca="1" si="0"/>
        <v>42538</v>
      </c>
      <c r="B141" s="73">
        <v>500</v>
      </c>
      <c r="C141" s="73" t="s">
        <v>1435</v>
      </c>
      <c r="D141" s="73" t="s">
        <v>910</v>
      </c>
      <c r="E141" s="73" t="s">
        <v>1383</v>
      </c>
      <c r="F141" s="73" t="s">
        <v>819</v>
      </c>
      <c r="G141" s="73"/>
      <c r="H141" s="73"/>
      <c r="I141" s="73">
        <f>VLOOKUP((C141),'All Items'!B:H,7,FALSE)</f>
        <v>25</v>
      </c>
    </row>
    <row r="142" spans="1:9" ht="15.75" customHeight="1">
      <c r="A142" s="73">
        <f t="shared" ca="1" si="0"/>
        <v>43038</v>
      </c>
      <c r="B142" s="73">
        <v>500</v>
      </c>
      <c r="C142" s="73" t="s">
        <v>1436</v>
      </c>
      <c r="D142" s="73" t="s">
        <v>910</v>
      </c>
      <c r="E142" s="73" t="s">
        <v>1383</v>
      </c>
      <c r="F142" s="73" t="s">
        <v>819</v>
      </c>
      <c r="G142" s="73"/>
      <c r="H142" s="73"/>
      <c r="I142" s="73">
        <f>VLOOKUP((C142),'All Items'!B:H,7,FALSE)</f>
        <v>25</v>
      </c>
    </row>
    <row r="143" spans="1:9" ht="15.75" customHeight="1">
      <c r="A143" s="73">
        <f t="shared" ca="1" si="0"/>
        <v>43538</v>
      </c>
      <c r="B143" s="73">
        <v>500</v>
      </c>
      <c r="C143" s="73" t="s">
        <v>1437</v>
      </c>
      <c r="D143" s="73" t="s">
        <v>910</v>
      </c>
      <c r="E143" s="73" t="s">
        <v>1383</v>
      </c>
      <c r="F143" s="73" t="s">
        <v>819</v>
      </c>
      <c r="G143" s="73"/>
      <c r="H143" s="73"/>
      <c r="I143" s="73">
        <f>VLOOKUP((C143),'All Items'!B:H,7,FALSE)</f>
        <v>25</v>
      </c>
    </row>
    <row r="144" spans="1:9" ht="15.75" customHeight="1">
      <c r="A144" s="73">
        <f t="shared" ca="1" si="0"/>
        <v>44038</v>
      </c>
      <c r="B144" s="73">
        <v>500</v>
      </c>
      <c r="C144" s="73" t="s">
        <v>1438</v>
      </c>
      <c r="D144" s="73" t="s">
        <v>910</v>
      </c>
      <c r="E144" s="73" t="s">
        <v>1383</v>
      </c>
      <c r="F144" s="73" t="s">
        <v>819</v>
      </c>
      <c r="G144" s="73"/>
      <c r="H144" s="73"/>
      <c r="I144" s="73">
        <f>VLOOKUP((C144),'All Items'!B:H,7,FALSE)</f>
        <v>25</v>
      </c>
    </row>
    <row r="145" spans="1:9" ht="15.75" customHeight="1">
      <c r="A145" s="73">
        <f t="shared" ca="1" si="0"/>
        <v>44538</v>
      </c>
      <c r="B145" s="73">
        <v>50</v>
      </c>
      <c r="C145" s="73" t="s">
        <v>1439</v>
      </c>
      <c r="D145" s="73" t="s">
        <v>1440</v>
      </c>
      <c r="E145" s="73" t="s">
        <v>1383</v>
      </c>
      <c r="F145" s="73" t="s">
        <v>819</v>
      </c>
      <c r="G145" s="73"/>
      <c r="H145" s="73"/>
      <c r="I145" s="73">
        <f>VLOOKUP((C145),'All Items'!B:H,7,FALSE)</f>
        <v>250</v>
      </c>
    </row>
    <row r="146" spans="1:9" ht="15.75" customHeight="1">
      <c r="A146" s="73">
        <f t="shared" ca="1" si="0"/>
        <v>44588</v>
      </c>
      <c r="B146" s="73">
        <v>50</v>
      </c>
      <c r="C146" s="73" t="s">
        <v>1441</v>
      </c>
      <c r="D146" s="73" t="s">
        <v>1440</v>
      </c>
      <c r="E146" s="73" t="s">
        <v>1383</v>
      </c>
      <c r="F146" s="73" t="s">
        <v>819</v>
      </c>
      <c r="G146" s="73"/>
      <c r="H146" s="73"/>
      <c r="I146" s="73">
        <f>VLOOKUP((C146),'All Items'!B:H,7,FALSE)</f>
        <v>250</v>
      </c>
    </row>
    <row r="147" spans="1:9" ht="15.75" customHeight="1">
      <c r="A147" s="73">
        <f t="shared" ca="1" si="0"/>
        <v>44638</v>
      </c>
      <c r="B147" s="73">
        <v>50</v>
      </c>
      <c r="C147" s="73" t="s">
        <v>1442</v>
      </c>
      <c r="D147" s="73" t="s">
        <v>1440</v>
      </c>
      <c r="E147" s="73" t="s">
        <v>1383</v>
      </c>
      <c r="F147" s="73" t="s">
        <v>819</v>
      </c>
      <c r="G147" s="73"/>
      <c r="H147" s="73"/>
      <c r="I147" s="73">
        <f>VLOOKUP((C147),'All Items'!B:H,7,FALSE)</f>
        <v>250</v>
      </c>
    </row>
    <row r="148" spans="1:9" ht="15.75" customHeight="1">
      <c r="A148" s="73">
        <f t="shared" ca="1" si="0"/>
        <v>44688</v>
      </c>
      <c r="B148" s="73">
        <v>50</v>
      </c>
      <c r="C148" s="73" t="s">
        <v>1443</v>
      </c>
      <c r="D148" s="73" t="s">
        <v>1440</v>
      </c>
      <c r="E148" s="73" t="s">
        <v>1383</v>
      </c>
      <c r="F148" s="73" t="s">
        <v>819</v>
      </c>
      <c r="G148" s="73"/>
      <c r="H148" s="73"/>
      <c r="I148" s="73">
        <f>VLOOKUP((C148),'All Items'!B:H,7,FALSE)</f>
        <v>250</v>
      </c>
    </row>
    <row r="149" spans="1:9" ht="15.75" customHeight="1">
      <c r="A149" s="73">
        <f t="shared" ca="1" si="0"/>
        <v>44738</v>
      </c>
      <c r="B149" s="73">
        <v>50</v>
      </c>
      <c r="C149" s="73" t="s">
        <v>1444</v>
      </c>
      <c r="D149" s="73" t="s">
        <v>1440</v>
      </c>
      <c r="E149" s="73" t="s">
        <v>1383</v>
      </c>
      <c r="F149" s="73" t="s">
        <v>819</v>
      </c>
      <c r="G149" s="73"/>
      <c r="H149" s="73"/>
      <c r="I149" s="73">
        <f>VLOOKUP((C149),'All Items'!B:H,7,FALSE)</f>
        <v>250</v>
      </c>
    </row>
    <row r="150" spans="1:9" ht="15.75" customHeight="1">
      <c r="A150" s="73">
        <f t="shared" ca="1" si="0"/>
        <v>44788</v>
      </c>
      <c r="B150" s="73">
        <v>50</v>
      </c>
      <c r="C150" s="73" t="s">
        <v>1445</v>
      </c>
      <c r="D150" s="73" t="s">
        <v>1440</v>
      </c>
      <c r="E150" s="73" t="s">
        <v>1383</v>
      </c>
      <c r="F150" s="73" t="s">
        <v>819</v>
      </c>
      <c r="G150" s="73"/>
      <c r="H150" s="73"/>
      <c r="I150" s="73">
        <f>VLOOKUP((C150),'All Items'!B:H,7,FALSE)</f>
        <v>250</v>
      </c>
    </row>
    <row r="151" spans="1:9" ht="15.75" customHeight="1">
      <c r="A151" s="73">
        <f t="shared" ca="1" si="0"/>
        <v>44838</v>
      </c>
      <c r="B151" s="73">
        <v>50</v>
      </c>
      <c r="C151" s="73" t="s">
        <v>1446</v>
      </c>
      <c r="D151" s="73" t="s">
        <v>1440</v>
      </c>
      <c r="E151" s="73" t="s">
        <v>1383</v>
      </c>
      <c r="F151" s="73" t="s">
        <v>819</v>
      </c>
      <c r="G151" s="73"/>
      <c r="H151" s="73"/>
      <c r="I151" s="73">
        <f>VLOOKUP((C151),'All Items'!B:H,7,FALSE)</f>
        <v>250</v>
      </c>
    </row>
    <row r="152" spans="1:9" ht="15.75" customHeight="1">
      <c r="A152" s="73">
        <f t="shared" ca="1" si="0"/>
        <v>44888</v>
      </c>
      <c r="B152" s="73">
        <v>50</v>
      </c>
      <c r="C152" s="73" t="s">
        <v>1447</v>
      </c>
      <c r="D152" s="73" t="s">
        <v>1440</v>
      </c>
      <c r="E152" s="73" t="s">
        <v>1383</v>
      </c>
      <c r="F152" s="73" t="s">
        <v>819</v>
      </c>
      <c r="G152" s="73"/>
      <c r="H152" s="73"/>
      <c r="I152" s="73">
        <f>VLOOKUP((C152),'All Items'!B:H,7,FALSE)</f>
        <v>250</v>
      </c>
    </row>
    <row r="153" spans="1:9" ht="15.75" customHeight="1">
      <c r="A153" s="73">
        <f t="shared" ca="1" si="0"/>
        <v>44938</v>
      </c>
      <c r="B153" s="73">
        <v>50</v>
      </c>
      <c r="C153" s="73" t="s">
        <v>1448</v>
      </c>
      <c r="D153" s="73" t="s">
        <v>1440</v>
      </c>
      <c r="E153" s="73" t="s">
        <v>1383</v>
      </c>
      <c r="F153" s="73" t="s">
        <v>819</v>
      </c>
      <c r="G153" s="73"/>
      <c r="H153" s="73"/>
      <c r="I153" s="73">
        <f>VLOOKUP((C153),'All Items'!B:H,7,FALSE)</f>
        <v>250</v>
      </c>
    </row>
    <row r="154" spans="1:9" ht="15.75" customHeight="1">
      <c r="A154" s="73">
        <f t="shared" ca="1" si="0"/>
        <v>44988</v>
      </c>
      <c r="B154" s="73">
        <v>50</v>
      </c>
      <c r="C154" s="73" t="s">
        <v>1449</v>
      </c>
      <c r="D154" s="73" t="s">
        <v>1440</v>
      </c>
      <c r="E154" s="73" t="s">
        <v>1383</v>
      </c>
      <c r="F154" s="73" t="s">
        <v>819</v>
      </c>
      <c r="G154" s="73"/>
      <c r="H154" s="73"/>
      <c r="I154" s="73">
        <f>VLOOKUP((C154),'All Items'!B:H,7,FALSE)</f>
        <v>250</v>
      </c>
    </row>
    <row r="155" spans="1:9" ht="15.75" customHeight="1">
      <c r="A155" s="73">
        <f t="shared" ca="1" si="0"/>
        <v>45038</v>
      </c>
      <c r="B155" s="73">
        <v>5</v>
      </c>
      <c r="C155" s="73" t="s">
        <v>1450</v>
      </c>
      <c r="D155" s="73" t="s">
        <v>1451</v>
      </c>
      <c r="E155" s="73" t="s">
        <v>1383</v>
      </c>
      <c r="F155" s="73" t="s">
        <v>819</v>
      </c>
      <c r="G155" s="73"/>
      <c r="H155" s="73"/>
      <c r="I155" s="73">
        <f>VLOOKUP((C155),'All Items'!B:H,7,FALSE)</f>
        <v>2500</v>
      </c>
    </row>
    <row r="156" spans="1:9" ht="15.75" customHeight="1">
      <c r="A156" s="73">
        <f t="shared" ca="1" si="0"/>
        <v>45043</v>
      </c>
      <c r="B156" s="73">
        <v>5</v>
      </c>
      <c r="C156" s="73" t="s">
        <v>1452</v>
      </c>
      <c r="D156" s="73" t="s">
        <v>1451</v>
      </c>
      <c r="E156" s="73" t="s">
        <v>1383</v>
      </c>
      <c r="F156" s="73" t="s">
        <v>819</v>
      </c>
      <c r="G156" s="73"/>
      <c r="H156" s="73"/>
      <c r="I156" s="73">
        <f>VLOOKUP((C156),'All Items'!B:H,7,FALSE)</f>
        <v>2500</v>
      </c>
    </row>
    <row r="157" spans="1:9" ht="15.75" customHeight="1">
      <c r="A157" s="73">
        <f t="shared" ca="1" si="0"/>
        <v>45048</v>
      </c>
      <c r="B157" s="73">
        <v>5</v>
      </c>
      <c r="C157" s="73" t="s">
        <v>1453</v>
      </c>
      <c r="D157" s="73" t="s">
        <v>1451</v>
      </c>
      <c r="E157" s="73" t="s">
        <v>1383</v>
      </c>
      <c r="F157" s="73" t="s">
        <v>819</v>
      </c>
      <c r="G157" s="73"/>
      <c r="H157" s="73"/>
      <c r="I157" s="73">
        <f>VLOOKUP((C157),'All Items'!B:H,7,FALSE)</f>
        <v>2500</v>
      </c>
    </row>
    <row r="158" spans="1:9" ht="15.75" customHeight="1">
      <c r="A158" s="73">
        <f t="shared" ca="1" si="0"/>
        <v>45053</v>
      </c>
      <c r="B158" s="73">
        <v>5</v>
      </c>
      <c r="C158" s="73" t="s">
        <v>1454</v>
      </c>
      <c r="D158" s="73" t="s">
        <v>1451</v>
      </c>
      <c r="E158" s="73" t="s">
        <v>1383</v>
      </c>
      <c r="F158" s="73" t="s">
        <v>819</v>
      </c>
      <c r="G158" s="73"/>
      <c r="H158" s="73"/>
      <c r="I158" s="73">
        <f>VLOOKUP((C158),'All Items'!B:H,7,FALSE)</f>
        <v>2500</v>
      </c>
    </row>
    <row r="159" spans="1:9" ht="15.75" customHeight="1">
      <c r="A159" s="73">
        <f t="shared" ca="1" si="0"/>
        <v>45058</v>
      </c>
      <c r="B159" s="73">
        <v>5</v>
      </c>
      <c r="C159" s="73" t="s">
        <v>1455</v>
      </c>
      <c r="D159" s="73" t="s">
        <v>1451</v>
      </c>
      <c r="E159" s="73" t="s">
        <v>1383</v>
      </c>
      <c r="F159" s="73" t="s">
        <v>819</v>
      </c>
      <c r="G159" s="73"/>
      <c r="H159" s="73"/>
      <c r="I159" s="73">
        <f>VLOOKUP((C159),'All Items'!B:H,7,FALSE)</f>
        <v>2500</v>
      </c>
    </row>
    <row r="160" spans="1:9" ht="15.75" customHeight="1">
      <c r="A160" s="73">
        <f t="shared" ca="1" si="0"/>
        <v>45063</v>
      </c>
      <c r="B160" s="73">
        <v>5</v>
      </c>
      <c r="C160" s="73" t="s">
        <v>1456</v>
      </c>
      <c r="D160" s="73" t="s">
        <v>1451</v>
      </c>
      <c r="E160" s="73" t="s">
        <v>1383</v>
      </c>
      <c r="F160" s="73" t="s">
        <v>819</v>
      </c>
      <c r="G160" s="73"/>
      <c r="H160" s="73"/>
      <c r="I160" s="73">
        <f>VLOOKUP((C160),'All Items'!B:H,7,FALSE)</f>
        <v>2500</v>
      </c>
    </row>
    <row r="161" spans="1:9" ht="15.75" customHeight="1">
      <c r="A161" s="73">
        <f t="shared" ca="1" si="0"/>
        <v>45068</v>
      </c>
      <c r="B161" s="73">
        <v>5</v>
      </c>
      <c r="C161" s="73" t="s">
        <v>1457</v>
      </c>
      <c r="D161" s="73" t="s">
        <v>1451</v>
      </c>
      <c r="E161" s="73" t="s">
        <v>1383</v>
      </c>
      <c r="F161" s="73" t="s">
        <v>819</v>
      </c>
      <c r="G161" s="73"/>
      <c r="H161" s="73"/>
      <c r="I161" s="73">
        <f>VLOOKUP((C161),'All Items'!B:H,7,FALSE)</f>
        <v>2500</v>
      </c>
    </row>
    <row r="162" spans="1:9" ht="15.75" customHeight="1">
      <c r="A162" s="73">
        <f t="shared" ca="1" si="0"/>
        <v>45073</v>
      </c>
      <c r="B162" s="73">
        <v>5</v>
      </c>
      <c r="C162" s="73" t="s">
        <v>1458</v>
      </c>
      <c r="D162" s="73" t="s">
        <v>1451</v>
      </c>
      <c r="E162" s="73" t="s">
        <v>1383</v>
      </c>
      <c r="F162" s="73" t="s">
        <v>819</v>
      </c>
      <c r="G162" s="73"/>
      <c r="H162" s="73"/>
      <c r="I162" s="73">
        <f>VLOOKUP((C162),'All Items'!B:H,7,FALSE)</f>
        <v>2500</v>
      </c>
    </row>
    <row r="163" spans="1:9" ht="15.75" customHeight="1">
      <c r="A163" s="73">
        <f t="shared" ca="1" si="0"/>
        <v>45078</v>
      </c>
      <c r="B163" s="73">
        <v>5</v>
      </c>
      <c r="C163" s="73" t="s">
        <v>1459</v>
      </c>
      <c r="D163" s="73" t="s">
        <v>1451</v>
      </c>
      <c r="E163" s="73" t="s">
        <v>1383</v>
      </c>
      <c r="F163" s="73" t="s">
        <v>819</v>
      </c>
      <c r="G163" s="73"/>
      <c r="H163" s="73"/>
      <c r="I163" s="73">
        <f>VLOOKUP((C163),'All Items'!B:H,7,FALSE)</f>
        <v>2500</v>
      </c>
    </row>
    <row r="164" spans="1:9" ht="15.75" customHeight="1">
      <c r="A164" s="73">
        <f t="shared" ca="1" si="0"/>
        <v>45083</v>
      </c>
      <c r="B164" s="73">
        <v>5</v>
      </c>
      <c r="C164" s="73" t="s">
        <v>1460</v>
      </c>
      <c r="D164" s="73" t="s">
        <v>1451</v>
      </c>
      <c r="E164" s="73" t="s">
        <v>1383</v>
      </c>
      <c r="F164" s="73" t="s">
        <v>819</v>
      </c>
      <c r="G164" s="73"/>
      <c r="H164" s="73"/>
      <c r="I164" s="73">
        <f>VLOOKUP((C164),'All Items'!B:H,7,FALSE)</f>
        <v>2500</v>
      </c>
    </row>
    <row r="165" spans="1:9" ht="15.75" customHeight="1">
      <c r="A165" s="73">
        <f t="shared" ca="1" si="0"/>
        <v>45088</v>
      </c>
      <c r="B165" s="73">
        <v>1</v>
      </c>
      <c r="C165" s="73" t="s">
        <v>1461</v>
      </c>
      <c r="D165" s="73" t="s">
        <v>857</v>
      </c>
      <c r="E165" s="73" t="s">
        <v>1383</v>
      </c>
      <c r="F165" s="73" t="s">
        <v>819</v>
      </c>
      <c r="G165" s="73"/>
      <c r="H165" s="73"/>
      <c r="I165" s="73">
        <f>VLOOKUP((C165),'All Items'!B:H,7,FALSE)</f>
        <v>5</v>
      </c>
    </row>
    <row r="166" spans="1:9" ht="15.75" customHeight="1">
      <c r="A166" s="73">
        <f t="shared" ca="1" si="0"/>
        <v>45089</v>
      </c>
      <c r="B166" s="73">
        <v>1000</v>
      </c>
      <c r="C166" s="73" t="s">
        <v>1462</v>
      </c>
      <c r="D166" s="73" t="s">
        <v>1463</v>
      </c>
      <c r="E166" s="73" t="s">
        <v>1383</v>
      </c>
      <c r="F166" s="73" t="s">
        <v>819</v>
      </c>
      <c r="G166" s="73"/>
      <c r="H166" s="73"/>
      <c r="I166" s="73">
        <f>VLOOKUP((C166),'All Items'!B:H,7,FALSE)</f>
        <v>50</v>
      </c>
    </row>
    <row r="167" spans="1:9" ht="15.75" customHeight="1">
      <c r="A167" s="73">
        <f t="shared" ca="1" si="0"/>
        <v>46089</v>
      </c>
      <c r="B167" s="73">
        <v>250</v>
      </c>
      <c r="C167" s="73" t="s">
        <v>1464</v>
      </c>
      <c r="D167" s="73" t="s">
        <v>900</v>
      </c>
      <c r="E167" s="73" t="s">
        <v>1383</v>
      </c>
      <c r="F167" s="73" t="s">
        <v>819</v>
      </c>
      <c r="G167" s="73"/>
      <c r="H167" s="73"/>
      <c r="I167" s="73">
        <f>VLOOKUP((C167),'All Items'!B:H,7,FALSE)</f>
        <v>50</v>
      </c>
    </row>
    <row r="168" spans="1:9" ht="15.75" customHeight="1">
      <c r="A168" s="73">
        <f t="shared" ca="1" si="0"/>
        <v>46339</v>
      </c>
      <c r="B168" s="73">
        <v>250</v>
      </c>
      <c r="C168" s="73" t="s">
        <v>1465</v>
      </c>
      <c r="D168" s="73" t="s">
        <v>900</v>
      </c>
      <c r="E168" s="73" t="s">
        <v>1383</v>
      </c>
      <c r="F168" s="73" t="s">
        <v>819</v>
      </c>
      <c r="G168" s="73"/>
      <c r="H168" s="73"/>
      <c r="I168" s="73">
        <f>VLOOKUP((C168),'All Items'!B:H,7,FALSE)</f>
        <v>50</v>
      </c>
    </row>
    <row r="169" spans="1:9" ht="15.75" customHeight="1">
      <c r="A169" s="73">
        <f t="shared" ca="1" si="0"/>
        <v>46589</v>
      </c>
      <c r="B169" s="73">
        <v>250</v>
      </c>
      <c r="C169" s="73" t="s">
        <v>1466</v>
      </c>
      <c r="D169" s="73" t="s">
        <v>900</v>
      </c>
      <c r="E169" s="73" t="s">
        <v>1383</v>
      </c>
      <c r="F169" s="73" t="s">
        <v>819</v>
      </c>
      <c r="G169" s="73"/>
      <c r="H169" s="73"/>
      <c r="I169" s="73">
        <f>VLOOKUP((C169),'All Items'!B:H,7,FALSE)</f>
        <v>50</v>
      </c>
    </row>
    <row r="170" spans="1:9" ht="15.75" customHeight="1">
      <c r="A170" s="73">
        <f t="shared" ca="1" si="0"/>
        <v>46839</v>
      </c>
      <c r="B170" s="73">
        <v>250</v>
      </c>
      <c r="C170" s="73" t="s">
        <v>1467</v>
      </c>
      <c r="D170" s="73" t="s">
        <v>900</v>
      </c>
      <c r="E170" s="73" t="s">
        <v>1383</v>
      </c>
      <c r="F170" s="73" t="s">
        <v>819</v>
      </c>
      <c r="G170" s="73"/>
      <c r="H170" s="73"/>
      <c r="I170" s="73">
        <f>VLOOKUP((C170),'All Items'!B:H,7,FALSE)</f>
        <v>50</v>
      </c>
    </row>
    <row r="171" spans="1:9" ht="15.75" customHeight="1">
      <c r="A171" s="73">
        <f t="shared" ca="1" si="0"/>
        <v>47089</v>
      </c>
      <c r="B171" s="73">
        <v>250</v>
      </c>
      <c r="C171" s="73" t="s">
        <v>1468</v>
      </c>
      <c r="D171" s="73" t="s">
        <v>900</v>
      </c>
      <c r="E171" s="73" t="s">
        <v>1383</v>
      </c>
      <c r="F171" s="73" t="s">
        <v>819</v>
      </c>
      <c r="G171" s="73"/>
      <c r="H171" s="73"/>
      <c r="I171" s="73">
        <f>VLOOKUP((C171),'All Items'!B:H,7,FALSE)</f>
        <v>50</v>
      </c>
    </row>
    <row r="172" spans="1:9" ht="15.75" customHeight="1">
      <c r="A172" s="73">
        <f t="shared" ca="1" si="0"/>
        <v>47339</v>
      </c>
      <c r="B172" s="73">
        <v>250</v>
      </c>
      <c r="C172" s="73" t="s">
        <v>1469</v>
      </c>
      <c r="D172" s="73" t="s">
        <v>900</v>
      </c>
      <c r="E172" s="73" t="s">
        <v>1383</v>
      </c>
      <c r="F172" s="73" t="s">
        <v>819</v>
      </c>
      <c r="G172" s="73"/>
      <c r="H172" s="73"/>
      <c r="I172" s="73">
        <f>VLOOKUP((C172),'All Items'!B:H,7,FALSE)</f>
        <v>50</v>
      </c>
    </row>
    <row r="173" spans="1:9" ht="15.75" customHeight="1">
      <c r="A173" s="73">
        <f t="shared" ca="1" si="0"/>
        <v>47589</v>
      </c>
      <c r="B173" s="73">
        <v>250</v>
      </c>
      <c r="C173" s="73" t="s">
        <v>1470</v>
      </c>
      <c r="D173" s="73" t="s">
        <v>900</v>
      </c>
      <c r="E173" s="73" t="s">
        <v>1383</v>
      </c>
      <c r="F173" s="73" t="s">
        <v>819</v>
      </c>
      <c r="G173" s="73"/>
      <c r="H173" s="73"/>
      <c r="I173" s="73">
        <f>VLOOKUP((C173),'All Items'!B:H,7,FALSE)</f>
        <v>50</v>
      </c>
    </row>
    <row r="174" spans="1:9" ht="15.75" customHeight="1">
      <c r="A174" s="73">
        <f t="shared" ca="1" si="0"/>
        <v>47839</v>
      </c>
      <c r="B174" s="73">
        <v>250</v>
      </c>
      <c r="C174" s="73" t="s">
        <v>329</v>
      </c>
      <c r="D174" s="73" t="s">
        <v>900</v>
      </c>
      <c r="E174" s="73" t="s">
        <v>1383</v>
      </c>
      <c r="F174" s="73" t="s">
        <v>819</v>
      </c>
      <c r="G174" s="73"/>
      <c r="H174" s="73"/>
      <c r="I174" s="73">
        <f>VLOOKUP((C174),'All Items'!B:H,7,FALSE)</f>
        <v>50</v>
      </c>
    </row>
    <row r="175" spans="1:9" ht="15.75" customHeight="1">
      <c r="A175" s="73">
        <f t="shared" ca="1" si="0"/>
        <v>48089</v>
      </c>
      <c r="B175" s="73">
        <v>250</v>
      </c>
      <c r="C175" s="73" t="s">
        <v>1471</v>
      </c>
      <c r="D175" s="73" t="s">
        <v>900</v>
      </c>
      <c r="E175" s="73" t="s">
        <v>1383</v>
      </c>
      <c r="F175" s="73" t="s">
        <v>819</v>
      </c>
      <c r="G175" s="73"/>
      <c r="H175" s="73"/>
      <c r="I175" s="73">
        <f>VLOOKUP((C175),'All Items'!B:H,7,FALSE)</f>
        <v>50</v>
      </c>
    </row>
    <row r="176" spans="1:9" ht="15.75" customHeight="1">
      <c r="A176" s="73">
        <f t="shared" ca="1" si="0"/>
        <v>48339</v>
      </c>
      <c r="B176" s="73">
        <v>250</v>
      </c>
      <c r="C176" s="73" t="s">
        <v>1472</v>
      </c>
      <c r="D176" s="73" t="s">
        <v>900</v>
      </c>
      <c r="E176" s="73" t="s">
        <v>1383</v>
      </c>
      <c r="F176" s="73" t="s">
        <v>819</v>
      </c>
      <c r="G176" s="73"/>
      <c r="H176" s="73"/>
      <c r="I176" s="73">
        <f>VLOOKUP((C176),'All Items'!B:H,7,FALSE)</f>
        <v>50</v>
      </c>
    </row>
    <row r="177" spans="1:9" ht="15.75" customHeight="1">
      <c r="A177" s="73">
        <f t="shared" ca="1" si="0"/>
        <v>48589</v>
      </c>
      <c r="B177" s="73">
        <v>250</v>
      </c>
      <c r="C177" s="73" t="s">
        <v>1473</v>
      </c>
      <c r="D177" s="73" t="s">
        <v>900</v>
      </c>
      <c r="E177" s="73" t="s">
        <v>1383</v>
      </c>
      <c r="F177" s="73" t="s">
        <v>819</v>
      </c>
      <c r="G177" s="73"/>
      <c r="H177" s="73"/>
      <c r="I177" s="73">
        <f>VLOOKUP((C177),'All Items'!B:H,7,FALSE)</f>
        <v>50</v>
      </c>
    </row>
    <row r="178" spans="1:9" ht="15.75" customHeight="1">
      <c r="A178" s="73">
        <f t="shared" ca="1" si="0"/>
        <v>48839</v>
      </c>
      <c r="B178" s="73">
        <v>250</v>
      </c>
      <c r="C178" s="73" t="s">
        <v>1474</v>
      </c>
      <c r="D178" s="73" t="s">
        <v>900</v>
      </c>
      <c r="E178" s="73" t="s">
        <v>1383</v>
      </c>
      <c r="F178" s="73" t="s">
        <v>819</v>
      </c>
      <c r="G178" s="73"/>
      <c r="H178" s="73"/>
      <c r="I178" s="73">
        <f>VLOOKUP((C178),'All Items'!B:H,7,FALSE)</f>
        <v>50</v>
      </c>
    </row>
    <row r="179" spans="1:9" ht="15.75" customHeight="1">
      <c r="A179" s="73">
        <f t="shared" ca="1" si="0"/>
        <v>49089</v>
      </c>
      <c r="B179" s="73">
        <v>25</v>
      </c>
      <c r="C179" s="73" t="s">
        <v>1475</v>
      </c>
      <c r="D179" s="73" t="s">
        <v>1476</v>
      </c>
      <c r="E179" s="73" t="s">
        <v>1383</v>
      </c>
      <c r="F179" s="73" t="s">
        <v>819</v>
      </c>
      <c r="G179" s="73"/>
      <c r="H179" s="73"/>
      <c r="I179" s="73">
        <f>VLOOKUP((C179),'All Items'!B:H,7,FALSE)</f>
        <v>500</v>
      </c>
    </row>
    <row r="180" spans="1:9" ht="15.75" customHeight="1">
      <c r="A180" s="73">
        <f t="shared" ca="1" si="0"/>
        <v>49114</v>
      </c>
      <c r="B180" s="73">
        <v>25</v>
      </c>
      <c r="C180" s="73" t="s">
        <v>73</v>
      </c>
      <c r="D180" s="73" t="s">
        <v>1476</v>
      </c>
      <c r="E180" s="73" t="s">
        <v>1383</v>
      </c>
      <c r="F180" s="73" t="s">
        <v>819</v>
      </c>
      <c r="G180" s="73"/>
      <c r="H180" s="73"/>
      <c r="I180" s="73">
        <f>VLOOKUP((C180),'All Items'!B:H,7,FALSE)</f>
        <v>500</v>
      </c>
    </row>
    <row r="181" spans="1:9" ht="15.75" customHeight="1">
      <c r="A181" s="73">
        <f t="shared" ca="1" si="0"/>
        <v>49139</v>
      </c>
      <c r="B181" s="73">
        <v>25</v>
      </c>
      <c r="C181" s="73" t="s">
        <v>1477</v>
      </c>
      <c r="D181" s="73" t="s">
        <v>1476</v>
      </c>
      <c r="E181" s="73" t="s">
        <v>1383</v>
      </c>
      <c r="F181" s="73" t="s">
        <v>819</v>
      </c>
      <c r="G181" s="73"/>
      <c r="H181" s="73"/>
      <c r="I181" s="73">
        <f>VLOOKUP((C181),'All Items'!B:H,7,FALSE)</f>
        <v>500</v>
      </c>
    </row>
    <row r="182" spans="1:9" ht="15.75" customHeight="1">
      <c r="A182" s="73">
        <f t="shared" ca="1" si="0"/>
        <v>49164</v>
      </c>
      <c r="B182" s="73">
        <v>25</v>
      </c>
      <c r="C182" s="73" t="s">
        <v>1478</v>
      </c>
      <c r="D182" s="73" t="s">
        <v>1476</v>
      </c>
      <c r="E182" s="73" t="s">
        <v>1383</v>
      </c>
      <c r="F182" s="73" t="s">
        <v>819</v>
      </c>
      <c r="G182" s="73"/>
      <c r="H182" s="73"/>
      <c r="I182" s="73">
        <f>VLOOKUP((C182),'All Items'!B:H,7,FALSE)</f>
        <v>500</v>
      </c>
    </row>
    <row r="183" spans="1:9" ht="15.75" customHeight="1">
      <c r="A183" s="73">
        <f t="shared" ca="1" si="0"/>
        <v>49189</v>
      </c>
      <c r="B183" s="73">
        <v>25</v>
      </c>
      <c r="C183" s="73" t="s">
        <v>1479</v>
      </c>
      <c r="D183" s="73" t="s">
        <v>1476</v>
      </c>
      <c r="E183" s="73" t="s">
        <v>1383</v>
      </c>
      <c r="F183" s="73" t="s">
        <v>819</v>
      </c>
      <c r="G183" s="73"/>
      <c r="H183" s="73"/>
      <c r="I183" s="73">
        <f>VLOOKUP((C183),'All Items'!B:H,7,FALSE)</f>
        <v>500</v>
      </c>
    </row>
    <row r="184" spans="1:9" ht="15.75" customHeight="1">
      <c r="A184" s="73">
        <f t="shared" ca="1" si="0"/>
        <v>49214</v>
      </c>
      <c r="B184" s="73">
        <v>25</v>
      </c>
      <c r="C184" s="73" t="s">
        <v>433</v>
      </c>
      <c r="D184" s="73" t="s">
        <v>1476</v>
      </c>
      <c r="E184" s="73" t="s">
        <v>1383</v>
      </c>
      <c r="F184" s="73" t="s">
        <v>819</v>
      </c>
      <c r="G184" s="73"/>
      <c r="H184" s="73"/>
      <c r="I184" s="73">
        <f>VLOOKUP((C184),'All Items'!B:H,7,FALSE)</f>
        <v>500</v>
      </c>
    </row>
    <row r="185" spans="1:9" ht="15.75" customHeight="1">
      <c r="A185" s="73">
        <f t="shared" ca="1" si="0"/>
        <v>49239</v>
      </c>
      <c r="B185" s="73">
        <v>2</v>
      </c>
      <c r="C185" s="73" t="s">
        <v>1480</v>
      </c>
      <c r="D185" s="73" t="s">
        <v>1481</v>
      </c>
      <c r="E185" s="73" t="s">
        <v>1383</v>
      </c>
      <c r="F185" s="73" t="s">
        <v>819</v>
      </c>
      <c r="G185" s="73"/>
      <c r="H185" s="73"/>
      <c r="I185" s="73">
        <f>VLOOKUP((C185),'All Items'!B:H,7,FALSE)</f>
        <v>5000</v>
      </c>
    </row>
    <row r="186" spans="1:9" ht="15.75" customHeight="1">
      <c r="A186" s="73">
        <f t="shared" ca="1" si="0"/>
        <v>49241</v>
      </c>
      <c r="B186" s="73">
        <v>2</v>
      </c>
      <c r="C186" s="73" t="s">
        <v>1482</v>
      </c>
      <c r="D186" s="73" t="s">
        <v>1481</v>
      </c>
      <c r="E186" s="73" t="s">
        <v>1383</v>
      </c>
      <c r="F186" s="73" t="s">
        <v>819</v>
      </c>
      <c r="G186" s="73"/>
      <c r="H186" s="73"/>
      <c r="I186" s="73">
        <f>VLOOKUP((C186),'All Items'!B:H,7,FALSE)</f>
        <v>5000</v>
      </c>
    </row>
    <row r="187" spans="1:9" ht="15.75" customHeight="1">
      <c r="A187" s="73">
        <f t="shared" ca="1" si="0"/>
        <v>49243</v>
      </c>
      <c r="B187" s="73">
        <v>2</v>
      </c>
      <c r="C187" s="73" t="s">
        <v>1483</v>
      </c>
      <c r="D187" s="73" t="s">
        <v>1481</v>
      </c>
      <c r="E187" s="73" t="s">
        <v>1383</v>
      </c>
      <c r="F187" s="73" t="s">
        <v>819</v>
      </c>
      <c r="G187" s="73"/>
      <c r="H187" s="73"/>
      <c r="I187" s="73">
        <f>VLOOKUP((C187),'All Items'!B:H,7,FALSE)</f>
        <v>5000</v>
      </c>
    </row>
    <row r="188" spans="1:9" ht="15.75" customHeight="1">
      <c r="A188" s="73">
        <f t="shared" ca="1" si="0"/>
        <v>49245</v>
      </c>
      <c r="B188" s="73">
        <v>2</v>
      </c>
      <c r="C188" s="73" t="s">
        <v>1484</v>
      </c>
      <c r="D188" s="73" t="s">
        <v>1481</v>
      </c>
      <c r="E188" s="73" t="s">
        <v>1383</v>
      </c>
      <c r="F188" s="73" t="s">
        <v>819</v>
      </c>
      <c r="G188" s="73"/>
      <c r="H188" s="73"/>
      <c r="I188" s="73">
        <f>VLOOKUP((C188),'All Items'!B:H,7,FALSE)</f>
        <v>5000</v>
      </c>
    </row>
    <row r="189" spans="1:9" ht="15.75" customHeight="1">
      <c r="A189" s="73">
        <f t="shared" ca="1" si="0"/>
        <v>49247</v>
      </c>
      <c r="B189" s="73">
        <v>15</v>
      </c>
      <c r="C189" s="73" t="s">
        <v>1485</v>
      </c>
      <c r="D189" s="73" t="s">
        <v>1239</v>
      </c>
      <c r="E189" s="73" t="s">
        <v>1383</v>
      </c>
      <c r="F189" s="73" t="s">
        <v>819</v>
      </c>
      <c r="G189" s="73"/>
      <c r="H189" s="73"/>
      <c r="I189" s="73">
        <f>VLOOKUP((C189),'All Items'!B:H,7,FALSE)</f>
        <v>750</v>
      </c>
    </row>
    <row r="190" spans="1:9" ht="15.75" customHeight="1">
      <c r="A190" s="73">
        <f t="shared" ca="1" si="0"/>
        <v>49262</v>
      </c>
      <c r="B190" s="73">
        <v>15</v>
      </c>
      <c r="C190" s="73" t="s">
        <v>1486</v>
      </c>
      <c r="D190" s="73" t="s">
        <v>1239</v>
      </c>
      <c r="E190" s="73" t="s">
        <v>1383</v>
      </c>
      <c r="F190" s="73" t="s">
        <v>819</v>
      </c>
      <c r="G190" s="73"/>
      <c r="H190" s="73"/>
      <c r="I190" s="73">
        <f>VLOOKUP((C190),'All Items'!B:H,7,FALSE)</f>
        <v>750</v>
      </c>
    </row>
    <row r="191" spans="1:9" ht="15.75" customHeight="1">
      <c r="A191" s="73">
        <f t="shared" ca="1" si="0"/>
        <v>49277</v>
      </c>
      <c r="B191" s="73">
        <v>15</v>
      </c>
      <c r="C191" s="73" t="s">
        <v>1487</v>
      </c>
      <c r="D191" s="73" t="s">
        <v>1239</v>
      </c>
      <c r="E191" s="73" t="s">
        <v>1383</v>
      </c>
      <c r="F191" s="73" t="s">
        <v>819</v>
      </c>
      <c r="G191" s="73"/>
      <c r="H191" s="73"/>
      <c r="I191" s="73">
        <f>VLOOKUP((C191),'All Items'!B:H,7,FALSE)</f>
        <v>750</v>
      </c>
    </row>
    <row r="192" spans="1:9" ht="15.75" customHeight="1">
      <c r="A192" s="73">
        <f t="shared" ca="1" si="0"/>
        <v>49292</v>
      </c>
      <c r="B192" s="73">
        <v>15</v>
      </c>
      <c r="C192" s="73" t="s">
        <v>1488</v>
      </c>
      <c r="D192" s="73" t="s">
        <v>1239</v>
      </c>
      <c r="E192" s="73" t="s">
        <v>1383</v>
      </c>
      <c r="F192" s="73" t="s">
        <v>819</v>
      </c>
      <c r="G192" s="73"/>
      <c r="H192" s="73"/>
      <c r="I192" s="73">
        <f>VLOOKUP((C192),'All Items'!B:H,7,FALSE)</f>
        <v>750</v>
      </c>
    </row>
    <row r="193" spans="1:9" ht="15.75" customHeight="1">
      <c r="A193" s="73">
        <f t="shared" ca="1" si="0"/>
        <v>49307</v>
      </c>
      <c r="B193" s="73">
        <v>15</v>
      </c>
      <c r="C193" s="73" t="s">
        <v>1489</v>
      </c>
      <c r="D193" s="73" t="s">
        <v>1239</v>
      </c>
      <c r="E193" s="73" t="s">
        <v>1383</v>
      </c>
      <c r="F193" s="73" t="s">
        <v>819</v>
      </c>
      <c r="G193" s="73"/>
      <c r="H193" s="73"/>
      <c r="I193" s="73">
        <f>VLOOKUP((C193),'All Items'!B:H,7,FALSE)</f>
        <v>750</v>
      </c>
    </row>
    <row r="194" spans="1:9" ht="15.75" customHeight="1">
      <c r="A194" s="73">
        <f t="shared" ca="1" si="0"/>
        <v>49322</v>
      </c>
      <c r="B194" s="73">
        <v>15</v>
      </c>
      <c r="C194" s="73" t="s">
        <v>1490</v>
      </c>
      <c r="D194" s="73" t="s">
        <v>1239</v>
      </c>
      <c r="E194" s="73" t="s">
        <v>1383</v>
      </c>
      <c r="F194" s="73" t="s">
        <v>819</v>
      </c>
      <c r="G194" s="73"/>
      <c r="H194" s="73"/>
      <c r="I194" s="73">
        <f>VLOOKUP((C194),'All Items'!B:H,7,FALSE)</f>
        <v>750</v>
      </c>
    </row>
    <row r="195" spans="1:9" ht="15.75" customHeight="1">
      <c r="A195" s="73">
        <f t="shared" ca="1" si="0"/>
        <v>49337</v>
      </c>
      <c r="B195" s="73">
        <v>15</v>
      </c>
      <c r="C195" s="73" t="s">
        <v>1491</v>
      </c>
      <c r="D195" s="73" t="s">
        <v>1239</v>
      </c>
      <c r="E195" s="73" t="s">
        <v>1383</v>
      </c>
      <c r="F195" s="73" t="s">
        <v>819</v>
      </c>
      <c r="G195" s="73"/>
      <c r="H195" s="73"/>
      <c r="I195" s="73">
        <f>VLOOKUP((C195),'All Items'!B:H,7,FALSE)</f>
        <v>750</v>
      </c>
    </row>
    <row r="196" spans="1:9" ht="15.75" customHeight="1">
      <c r="A196" s="73">
        <f t="shared" ca="1" si="0"/>
        <v>49352</v>
      </c>
      <c r="B196" s="73">
        <v>15</v>
      </c>
      <c r="C196" s="73" t="s">
        <v>1492</v>
      </c>
      <c r="D196" s="73" t="s">
        <v>1239</v>
      </c>
      <c r="E196" s="73" t="s">
        <v>1383</v>
      </c>
      <c r="F196" s="73" t="s">
        <v>819</v>
      </c>
      <c r="G196" s="73"/>
      <c r="H196" s="73"/>
      <c r="I196" s="73">
        <f>VLOOKUP((C196),'All Items'!B:H,7,FALSE)</f>
        <v>750</v>
      </c>
    </row>
    <row r="197" spans="1:9" ht="15.75" customHeight="1">
      <c r="A197" s="73">
        <f t="shared" ca="1" si="0"/>
        <v>49367</v>
      </c>
      <c r="B197" s="73">
        <v>15</v>
      </c>
      <c r="C197" s="73" t="s">
        <v>1493</v>
      </c>
      <c r="D197" s="73" t="s">
        <v>1239</v>
      </c>
      <c r="E197" s="73" t="s">
        <v>1383</v>
      </c>
      <c r="F197" s="73" t="s">
        <v>819</v>
      </c>
      <c r="G197" s="73"/>
      <c r="H197" s="73"/>
      <c r="I197" s="73">
        <f>VLOOKUP((C197),'All Items'!B:H,7,FALSE)</f>
        <v>750</v>
      </c>
    </row>
    <row r="198" spans="1:9" ht="15.75" customHeight="1">
      <c r="A198" s="73">
        <f t="shared" ca="1" si="0"/>
        <v>49382</v>
      </c>
      <c r="B198" s="73">
        <v>15</v>
      </c>
      <c r="C198" s="73" t="s">
        <v>1494</v>
      </c>
      <c r="D198" s="73" t="s">
        <v>1239</v>
      </c>
      <c r="E198" s="73" t="s">
        <v>1383</v>
      </c>
      <c r="F198" s="73" t="s">
        <v>819</v>
      </c>
      <c r="G198" s="73"/>
      <c r="H198" s="73"/>
      <c r="I198" s="73">
        <f>VLOOKUP((C198),'All Items'!B:H,7,FALSE)</f>
        <v>750</v>
      </c>
    </row>
    <row r="199" spans="1:9" ht="15.75" customHeight="1">
      <c r="A199" s="73">
        <f t="shared" ca="1" si="0"/>
        <v>49397</v>
      </c>
      <c r="B199" s="73">
        <v>1</v>
      </c>
      <c r="C199" s="73" t="s">
        <v>1495</v>
      </c>
      <c r="D199" s="73" t="s">
        <v>1496</v>
      </c>
      <c r="E199" s="73" t="s">
        <v>1383</v>
      </c>
      <c r="F199" s="73" t="s">
        <v>819</v>
      </c>
      <c r="G199" s="73"/>
      <c r="H199" s="73"/>
      <c r="I199" s="73">
        <f>VLOOKUP((C199),'All Items'!B:H,7,FALSE)</f>
        <v>7500</v>
      </c>
    </row>
    <row r="200" spans="1:9" ht="15.75" customHeight="1">
      <c r="A200" s="73">
        <f t="shared" ca="1" si="0"/>
        <v>49398</v>
      </c>
      <c r="B200" s="73">
        <v>1</v>
      </c>
      <c r="C200" s="73" t="s">
        <v>1497</v>
      </c>
      <c r="D200" s="73" t="s">
        <v>1496</v>
      </c>
      <c r="E200" s="73" t="s">
        <v>1383</v>
      </c>
      <c r="F200" s="73" t="s">
        <v>819</v>
      </c>
      <c r="G200" s="73"/>
      <c r="H200" s="73"/>
      <c r="I200" s="73">
        <f>VLOOKUP((C200),'All Items'!B:H,7,FALSE)</f>
        <v>7500</v>
      </c>
    </row>
    <row r="201" spans="1:9" ht="15.75" customHeight="1">
      <c r="A201" s="73">
        <f t="shared" ca="1" si="0"/>
        <v>49399</v>
      </c>
      <c r="B201" s="73">
        <v>1</v>
      </c>
      <c r="C201" s="73" t="s">
        <v>1498</v>
      </c>
      <c r="D201" s="73" t="s">
        <v>1496</v>
      </c>
      <c r="E201" s="73" t="s">
        <v>1383</v>
      </c>
      <c r="F201" s="73" t="s">
        <v>819</v>
      </c>
      <c r="G201" s="73"/>
      <c r="H201" s="73"/>
      <c r="I201" s="73">
        <f>VLOOKUP((C201),'All Items'!B:H,7,FALSE)</f>
        <v>7500</v>
      </c>
    </row>
    <row r="202" spans="1:9" ht="15.75" customHeight="1">
      <c r="A202" s="73">
        <f t="shared" ca="1" si="0"/>
        <v>49400</v>
      </c>
      <c r="B202" s="73">
        <v>1</v>
      </c>
      <c r="C202" s="73" t="s">
        <v>1499</v>
      </c>
      <c r="D202" s="73" t="s">
        <v>1496</v>
      </c>
      <c r="E202" s="73" t="s">
        <v>1383</v>
      </c>
      <c r="F202" s="73" t="s">
        <v>819</v>
      </c>
      <c r="G202" s="73"/>
      <c r="H202" s="73"/>
      <c r="I202" s="73">
        <f>VLOOKUP((C202),'All Items'!B:H,7,FALSE)</f>
        <v>7500</v>
      </c>
    </row>
    <row r="203" spans="1:9" ht="15.75" customHeight="1">
      <c r="A203" s="73">
        <f t="shared" ca="1" si="0"/>
        <v>49401</v>
      </c>
      <c r="B203" s="73">
        <v>1</v>
      </c>
      <c r="C203" s="73" t="s">
        <v>1500</v>
      </c>
      <c r="D203" s="73" t="s">
        <v>1496</v>
      </c>
      <c r="E203" s="73" t="s">
        <v>1383</v>
      </c>
      <c r="F203" s="73" t="s">
        <v>819</v>
      </c>
      <c r="G203" s="73"/>
      <c r="H203" s="73"/>
      <c r="I203" s="73">
        <f>VLOOKUP((C203),'All Items'!B:H,7,FALSE)</f>
        <v>7500</v>
      </c>
    </row>
    <row r="204" spans="1:9" ht="15.75" customHeight="1">
      <c r="A204" s="73">
        <f t="shared" ca="1" si="0"/>
        <v>49402</v>
      </c>
      <c r="B204" s="73">
        <v>1</v>
      </c>
      <c r="C204" s="73" t="s">
        <v>1501</v>
      </c>
      <c r="D204" s="73" t="s">
        <v>1496</v>
      </c>
      <c r="E204" s="73" t="s">
        <v>1383</v>
      </c>
      <c r="F204" s="73" t="s">
        <v>819</v>
      </c>
      <c r="G204" s="73"/>
      <c r="H204" s="73"/>
      <c r="I204" s="73">
        <f>VLOOKUP((C204),'All Items'!B:H,7,FALSE)</f>
        <v>7500</v>
      </c>
    </row>
    <row r="205" spans="1:9" ht="15.75" customHeight="1">
      <c r="A205" s="73">
        <f t="shared" ca="1" si="0"/>
        <v>49403</v>
      </c>
      <c r="B205" s="73">
        <v>1</v>
      </c>
      <c r="C205" s="73" t="s">
        <v>1502</v>
      </c>
      <c r="D205" s="73" t="s">
        <v>1496</v>
      </c>
      <c r="E205" s="73" t="s">
        <v>1383</v>
      </c>
      <c r="F205" s="73" t="s">
        <v>819</v>
      </c>
      <c r="G205" s="73"/>
      <c r="H205" s="73"/>
      <c r="I205" s="73">
        <f>VLOOKUP((C205),'All Items'!B:H,7,FALSE)</f>
        <v>7500</v>
      </c>
    </row>
    <row r="206" spans="1:9" ht="15.75" customHeight="1">
      <c r="A206" s="73">
        <f t="shared" ca="1" si="0"/>
        <v>49404</v>
      </c>
      <c r="B206" s="73">
        <v>1</v>
      </c>
      <c r="C206" s="73" t="s">
        <v>1503</v>
      </c>
      <c r="D206" s="73" t="s">
        <v>1496</v>
      </c>
      <c r="E206" s="73" t="s">
        <v>1383</v>
      </c>
      <c r="F206" s="73" t="s">
        <v>819</v>
      </c>
      <c r="G206" s="73"/>
      <c r="H206" s="73"/>
      <c r="I206" s="73">
        <f>VLOOKUP((C206),'All Items'!B:H,7,FALSE)</f>
        <v>7500</v>
      </c>
    </row>
    <row r="207" spans="1:9" ht="15.75" customHeight="1">
      <c r="A207" s="74"/>
      <c r="B207" s="74"/>
      <c r="C207" s="74"/>
      <c r="D207" s="74"/>
      <c r="E207" s="74"/>
      <c r="F207" s="74"/>
      <c r="G207" s="74"/>
      <c r="H207" s="74"/>
      <c r="I207" s="74"/>
    </row>
    <row r="208" spans="1:9" ht="15.75" customHeight="1">
      <c r="A208" s="74"/>
      <c r="B208" s="74"/>
      <c r="C208" s="74"/>
      <c r="D208" s="74"/>
      <c r="E208" s="74"/>
      <c r="F208" s="74"/>
      <c r="G208" s="74"/>
      <c r="H208" s="74"/>
      <c r="I208" s="74"/>
    </row>
    <row r="209" spans="1:9" ht="15.75" customHeight="1">
      <c r="A209" s="74"/>
      <c r="B209" s="74"/>
      <c r="C209" s="74"/>
      <c r="D209" s="74"/>
      <c r="E209" s="74"/>
      <c r="F209" s="74"/>
      <c r="G209" s="74"/>
      <c r="H209" s="74"/>
      <c r="I209" s="74"/>
    </row>
    <row r="210" spans="1:9" ht="15.75" customHeight="1">
      <c r="A210" s="74"/>
      <c r="B210" s="74"/>
      <c r="C210" s="74"/>
      <c r="D210" s="74"/>
      <c r="E210" s="74"/>
      <c r="F210" s="74"/>
      <c r="G210" s="74"/>
      <c r="H210" s="74"/>
      <c r="I210" s="74"/>
    </row>
  </sheetData>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221"/>
  <sheetViews>
    <sheetView workbookViewId="0"/>
  </sheetViews>
  <sheetFormatPr defaultColWidth="14.44140625" defaultRowHeight="15" customHeight="1"/>
  <cols>
    <col min="1" max="1" width="7" customWidth="1"/>
    <col min="2" max="2" width="7.33203125" customWidth="1"/>
    <col min="3" max="3" width="16.33203125" customWidth="1"/>
    <col min="4" max="4" width="9" customWidth="1"/>
    <col min="5" max="5" width="21" customWidth="1"/>
    <col min="6" max="6" width="6.109375" customWidth="1"/>
    <col min="7" max="7" width="10.33203125" customWidth="1"/>
    <col min="8" max="8" width="6.6640625" customWidth="1"/>
    <col min="9" max="9" width="6.33203125" customWidth="1"/>
    <col min="10" max="10" width="3.44140625" customWidth="1"/>
    <col min="11" max="11" width="7" customWidth="1"/>
    <col min="12" max="12" width="6.5546875" customWidth="1"/>
    <col min="13" max="13" width="33" customWidth="1"/>
    <col min="14" max="14" width="4.5546875" customWidth="1"/>
    <col min="15" max="15" width="15.5546875" customWidth="1"/>
    <col min="16" max="16" width="6.109375" customWidth="1"/>
    <col min="17" max="17" width="6.33203125" customWidth="1"/>
    <col min="18" max="18" width="6.6640625" customWidth="1"/>
    <col min="19" max="19" width="4.33203125" customWidth="1"/>
  </cols>
  <sheetData>
    <row r="1" spans="1:19" ht="14.4">
      <c r="A1" s="86" t="s">
        <v>805</v>
      </c>
      <c r="B1" s="86" t="s">
        <v>806</v>
      </c>
      <c r="C1" s="86" t="s">
        <v>42</v>
      </c>
      <c r="D1" s="86" t="s">
        <v>14</v>
      </c>
      <c r="E1" s="86" t="s">
        <v>807</v>
      </c>
      <c r="F1" s="86" t="s">
        <v>808</v>
      </c>
      <c r="G1" s="86" t="s">
        <v>809</v>
      </c>
      <c r="H1" s="86" t="s">
        <v>810</v>
      </c>
      <c r="I1" s="100" t="s">
        <v>811</v>
      </c>
      <c r="J1" s="82"/>
      <c r="K1" s="86" t="s">
        <v>805</v>
      </c>
      <c r="L1" s="86" t="s">
        <v>806</v>
      </c>
      <c r="M1" s="86" t="s">
        <v>42</v>
      </c>
      <c r="N1" s="86" t="s">
        <v>14</v>
      </c>
      <c r="O1" s="86" t="s">
        <v>807</v>
      </c>
      <c r="P1" s="86" t="s">
        <v>808</v>
      </c>
      <c r="Q1" s="86" t="s">
        <v>809</v>
      </c>
      <c r="R1" s="86" t="s">
        <v>810</v>
      </c>
      <c r="S1" s="100" t="s">
        <v>811</v>
      </c>
    </row>
    <row r="2" spans="1:19" ht="14.4">
      <c r="A2" s="101">
        <v>1</v>
      </c>
      <c r="B2" s="101">
        <f ca="1">12000*(TownSheet!D22)</f>
        <v>13559.999999999998</v>
      </c>
      <c r="C2" s="86" t="s">
        <v>604</v>
      </c>
      <c r="D2" s="86">
        <v>0</v>
      </c>
      <c r="E2" s="73" t="s">
        <v>812</v>
      </c>
      <c r="F2" s="73" t="s">
        <v>812</v>
      </c>
      <c r="G2" s="73" t="s">
        <v>812</v>
      </c>
      <c r="H2" s="73" t="s">
        <v>812</v>
      </c>
      <c r="I2" s="73">
        <v>0</v>
      </c>
      <c r="J2" s="82"/>
      <c r="K2" s="101">
        <v>1</v>
      </c>
      <c r="L2" s="101">
        <v>75</v>
      </c>
      <c r="M2" s="73" t="s">
        <v>604</v>
      </c>
      <c r="N2" s="86">
        <v>0</v>
      </c>
      <c r="O2" s="73" t="s">
        <v>812</v>
      </c>
      <c r="P2" s="73" t="s">
        <v>812</v>
      </c>
      <c r="Q2" s="73" t="s">
        <v>812</v>
      </c>
      <c r="R2" s="73" t="s">
        <v>812</v>
      </c>
      <c r="S2" s="73">
        <v>0</v>
      </c>
    </row>
    <row r="3" spans="1:19" ht="14.4">
      <c r="A3" s="73">
        <f t="shared" ref="A3:A183" ca="1" si="0">SUM(A2:B2)</f>
        <v>13560.999999999998</v>
      </c>
      <c r="B3" s="73">
        <v>250</v>
      </c>
      <c r="C3" s="73" t="s">
        <v>1504</v>
      </c>
      <c r="D3" s="73" t="s">
        <v>913</v>
      </c>
      <c r="E3" s="73" t="s">
        <v>1505</v>
      </c>
      <c r="F3" s="73" t="s">
        <v>819</v>
      </c>
      <c r="G3" s="73" t="s">
        <v>928</v>
      </c>
      <c r="H3" s="73" t="s">
        <v>812</v>
      </c>
      <c r="I3" s="73">
        <v>200</v>
      </c>
      <c r="J3" s="82"/>
      <c r="K3" s="101">
        <f t="shared" ref="K3:K219" si="1">SUM(K2:L2)</f>
        <v>76</v>
      </c>
      <c r="L3" s="101">
        <v>1</v>
      </c>
      <c r="M3" s="73" t="s">
        <v>1506</v>
      </c>
      <c r="N3" s="101">
        <v>3</v>
      </c>
      <c r="O3" s="73" t="s">
        <v>30</v>
      </c>
      <c r="P3" s="73" t="s">
        <v>819</v>
      </c>
      <c r="Q3" s="73" t="s">
        <v>812</v>
      </c>
      <c r="R3" s="73" t="s">
        <v>812</v>
      </c>
      <c r="S3" s="101">
        <v>3</v>
      </c>
    </row>
    <row r="4" spans="1:19" ht="14.4">
      <c r="A4" s="73">
        <f t="shared" ca="1" si="0"/>
        <v>13810.999999999998</v>
      </c>
      <c r="B4" s="73">
        <v>1000</v>
      </c>
      <c r="C4" s="73" t="s">
        <v>1507</v>
      </c>
      <c r="D4" s="73" t="s">
        <v>841</v>
      </c>
      <c r="E4" s="73" t="s">
        <v>1505</v>
      </c>
      <c r="F4" s="73" t="s">
        <v>815</v>
      </c>
      <c r="G4" s="73" t="s">
        <v>816</v>
      </c>
      <c r="H4" s="73" t="s">
        <v>831</v>
      </c>
      <c r="I4" s="73">
        <v>20</v>
      </c>
      <c r="J4" s="82"/>
      <c r="K4" s="101">
        <f t="shared" si="1"/>
        <v>77</v>
      </c>
      <c r="L4" s="101">
        <v>1</v>
      </c>
      <c r="M4" s="73" t="s">
        <v>1508</v>
      </c>
      <c r="N4" s="101">
        <v>0.05</v>
      </c>
      <c r="O4" s="73" t="s">
        <v>30</v>
      </c>
      <c r="P4" s="73" t="s">
        <v>819</v>
      </c>
      <c r="Q4" s="73" t="s">
        <v>812</v>
      </c>
      <c r="R4" s="73" t="s">
        <v>812</v>
      </c>
      <c r="S4" s="101">
        <v>0.05</v>
      </c>
    </row>
    <row r="5" spans="1:19" ht="14.4">
      <c r="A5" s="73">
        <f t="shared" ca="1" si="0"/>
        <v>14810.999999999998</v>
      </c>
      <c r="B5" s="73">
        <v>1000</v>
      </c>
      <c r="C5" s="73" t="s">
        <v>1509</v>
      </c>
      <c r="D5" s="73" t="s">
        <v>887</v>
      </c>
      <c r="E5" s="73" t="s">
        <v>1505</v>
      </c>
      <c r="F5" s="73" t="s">
        <v>815</v>
      </c>
      <c r="G5" s="73" t="s">
        <v>816</v>
      </c>
      <c r="H5" s="73" t="s">
        <v>1510</v>
      </c>
      <c r="I5" s="73">
        <v>10</v>
      </c>
      <c r="J5" s="82"/>
      <c r="K5" s="101">
        <f t="shared" si="1"/>
        <v>78</v>
      </c>
      <c r="L5" s="101">
        <v>1</v>
      </c>
      <c r="M5" s="73" t="s">
        <v>58</v>
      </c>
      <c r="N5" s="101">
        <v>0.05</v>
      </c>
      <c r="O5" s="73" t="s">
        <v>30</v>
      </c>
      <c r="P5" s="73" t="s">
        <v>819</v>
      </c>
      <c r="Q5" s="73" t="s">
        <v>812</v>
      </c>
      <c r="R5" s="73" t="s">
        <v>812</v>
      </c>
      <c r="S5" s="101">
        <v>0.05</v>
      </c>
    </row>
    <row r="6" spans="1:19" ht="14.4">
      <c r="A6" s="73">
        <f t="shared" ca="1" si="0"/>
        <v>15810.999999999998</v>
      </c>
      <c r="B6" s="73">
        <v>1000</v>
      </c>
      <c r="C6" s="73" t="s">
        <v>1511</v>
      </c>
      <c r="D6" s="73" t="s">
        <v>841</v>
      </c>
      <c r="E6" s="73" t="s">
        <v>1505</v>
      </c>
      <c r="F6" s="73" t="s">
        <v>815</v>
      </c>
      <c r="G6" s="73" t="s">
        <v>816</v>
      </c>
      <c r="H6" s="73" t="s">
        <v>1510</v>
      </c>
      <c r="I6" s="73">
        <v>20</v>
      </c>
      <c r="J6" s="82"/>
      <c r="K6" s="101">
        <f t="shared" si="1"/>
        <v>79</v>
      </c>
      <c r="L6" s="101">
        <v>1</v>
      </c>
      <c r="M6" s="73" t="s">
        <v>1512</v>
      </c>
      <c r="N6" s="101">
        <v>0.05</v>
      </c>
      <c r="O6" s="73" t="s">
        <v>30</v>
      </c>
      <c r="P6" s="73" t="s">
        <v>819</v>
      </c>
      <c r="Q6" s="73" t="s">
        <v>812</v>
      </c>
      <c r="R6" s="73" t="s">
        <v>812</v>
      </c>
      <c r="S6" s="101">
        <v>0.05</v>
      </c>
    </row>
    <row r="7" spans="1:19" ht="14.4">
      <c r="A7" s="73">
        <f t="shared" ca="1" si="0"/>
        <v>16811</v>
      </c>
      <c r="B7" s="73">
        <v>1000</v>
      </c>
      <c r="C7" s="73" t="s">
        <v>1513</v>
      </c>
      <c r="D7" s="73" t="s">
        <v>910</v>
      </c>
      <c r="E7" s="73" t="s">
        <v>1505</v>
      </c>
      <c r="F7" s="73" t="s">
        <v>815</v>
      </c>
      <c r="G7" s="73" t="s">
        <v>816</v>
      </c>
      <c r="H7" s="73" t="s">
        <v>1510</v>
      </c>
      <c r="I7" s="73">
        <v>25</v>
      </c>
      <c r="J7" s="82"/>
      <c r="K7" s="101">
        <f t="shared" si="1"/>
        <v>80</v>
      </c>
      <c r="L7" s="101">
        <v>1</v>
      </c>
      <c r="M7" s="73" t="s">
        <v>1514</v>
      </c>
      <c r="N7" s="101">
        <v>0.05</v>
      </c>
      <c r="O7" s="73" t="s">
        <v>30</v>
      </c>
      <c r="P7" s="73" t="s">
        <v>819</v>
      </c>
      <c r="Q7" s="73" t="s">
        <v>812</v>
      </c>
      <c r="R7" s="73" t="s">
        <v>812</v>
      </c>
      <c r="S7" s="101">
        <v>0.05</v>
      </c>
    </row>
    <row r="8" spans="1:19" ht="14.4">
      <c r="A8" s="73">
        <f t="shared" ca="1" si="0"/>
        <v>17811</v>
      </c>
      <c r="B8" s="73">
        <v>25</v>
      </c>
      <c r="C8" s="73" t="s">
        <v>1515</v>
      </c>
      <c r="D8" s="73" t="s">
        <v>1516</v>
      </c>
      <c r="E8" s="73" t="s">
        <v>1505</v>
      </c>
      <c r="F8" s="73" t="s">
        <v>815</v>
      </c>
      <c r="G8" s="73" t="s">
        <v>968</v>
      </c>
      <c r="H8" s="73" t="s">
        <v>831</v>
      </c>
      <c r="I8" s="73">
        <v>100</v>
      </c>
      <c r="J8" s="82"/>
      <c r="K8" s="101">
        <f t="shared" si="1"/>
        <v>81</v>
      </c>
      <c r="L8" s="101">
        <v>1</v>
      </c>
      <c r="M8" s="73" t="s">
        <v>1517</v>
      </c>
      <c r="N8" s="101">
        <v>0.5</v>
      </c>
      <c r="O8" s="73" t="s">
        <v>30</v>
      </c>
      <c r="P8" s="73" t="s">
        <v>819</v>
      </c>
      <c r="Q8" s="73" t="s">
        <v>812</v>
      </c>
      <c r="R8" s="73" t="s">
        <v>812</v>
      </c>
      <c r="S8" s="101">
        <v>0.5</v>
      </c>
    </row>
    <row r="9" spans="1:19" ht="14.4">
      <c r="A9" s="73">
        <f t="shared" ca="1" si="0"/>
        <v>17836</v>
      </c>
      <c r="B9" s="73">
        <v>250</v>
      </c>
      <c r="C9" s="73" t="s">
        <v>1518</v>
      </c>
      <c r="D9" s="73" t="s">
        <v>884</v>
      </c>
      <c r="E9" s="73" t="s">
        <v>1505</v>
      </c>
      <c r="F9" s="73" t="s">
        <v>815</v>
      </c>
      <c r="G9" s="73" t="s">
        <v>928</v>
      </c>
      <c r="H9" s="73" t="s">
        <v>831</v>
      </c>
      <c r="I9" s="73">
        <v>100</v>
      </c>
      <c r="J9" s="82"/>
      <c r="K9" s="101">
        <f t="shared" si="1"/>
        <v>82</v>
      </c>
      <c r="L9" s="101">
        <v>1</v>
      </c>
      <c r="M9" s="73" t="s">
        <v>1519</v>
      </c>
      <c r="N9" s="101">
        <v>3</v>
      </c>
      <c r="O9" s="73" t="s">
        <v>30</v>
      </c>
      <c r="P9" s="73" t="s">
        <v>819</v>
      </c>
      <c r="Q9" s="73" t="s">
        <v>812</v>
      </c>
      <c r="R9" s="73" t="s">
        <v>812</v>
      </c>
      <c r="S9" s="101">
        <v>3</v>
      </c>
    </row>
    <row r="10" spans="1:19" ht="14.4">
      <c r="A10" s="73">
        <f t="shared" ca="1" si="0"/>
        <v>18086</v>
      </c>
      <c r="B10" s="73">
        <v>25</v>
      </c>
      <c r="C10" s="73" t="s">
        <v>1520</v>
      </c>
      <c r="D10" s="73" t="s">
        <v>900</v>
      </c>
      <c r="E10" s="73" t="s">
        <v>1505</v>
      </c>
      <c r="F10" s="73" t="s">
        <v>815</v>
      </c>
      <c r="G10" s="73" t="s">
        <v>968</v>
      </c>
      <c r="H10" s="73" t="s">
        <v>812</v>
      </c>
      <c r="I10" s="73">
        <v>50</v>
      </c>
      <c r="J10" s="82"/>
      <c r="K10" s="101">
        <f t="shared" si="1"/>
        <v>83</v>
      </c>
      <c r="L10" s="101">
        <v>1</v>
      </c>
      <c r="M10" s="73" t="s">
        <v>1521</v>
      </c>
      <c r="N10" s="101">
        <v>0.3</v>
      </c>
      <c r="O10" s="73" t="s">
        <v>30</v>
      </c>
      <c r="P10" s="73" t="s">
        <v>819</v>
      </c>
      <c r="Q10" s="73" t="s">
        <v>812</v>
      </c>
      <c r="R10" s="73" t="s">
        <v>812</v>
      </c>
      <c r="S10" s="101">
        <v>0.3</v>
      </c>
    </row>
    <row r="11" spans="1:19" ht="14.4">
      <c r="A11" s="73">
        <f t="shared" ca="1" si="0"/>
        <v>18111</v>
      </c>
      <c r="B11" s="73">
        <v>250</v>
      </c>
      <c r="C11" s="73" t="s">
        <v>1522</v>
      </c>
      <c r="D11" s="73" t="s">
        <v>887</v>
      </c>
      <c r="E11" s="73" t="s">
        <v>1505</v>
      </c>
      <c r="F11" s="73" t="s">
        <v>815</v>
      </c>
      <c r="G11" s="73" t="s">
        <v>928</v>
      </c>
      <c r="H11" s="73" t="s">
        <v>1523</v>
      </c>
      <c r="I11" s="73">
        <v>10</v>
      </c>
      <c r="J11" s="82"/>
      <c r="K11" s="101">
        <f t="shared" si="1"/>
        <v>84</v>
      </c>
      <c r="L11" s="101">
        <v>1</v>
      </c>
      <c r="M11" s="73" t="s">
        <v>1524</v>
      </c>
      <c r="N11" s="101">
        <v>5</v>
      </c>
      <c r="O11" s="73" t="s">
        <v>30</v>
      </c>
      <c r="P11" s="73" t="s">
        <v>819</v>
      </c>
      <c r="Q11" s="73" t="s">
        <v>812</v>
      </c>
      <c r="R11" s="73" t="s">
        <v>812</v>
      </c>
      <c r="S11" s="101">
        <v>5</v>
      </c>
    </row>
    <row r="12" spans="1:19" ht="14.4">
      <c r="A12" s="73">
        <f t="shared" ca="1" si="0"/>
        <v>18361</v>
      </c>
      <c r="B12" s="73">
        <v>1000</v>
      </c>
      <c r="C12" s="73" t="s">
        <v>1525</v>
      </c>
      <c r="D12" s="73" t="s">
        <v>841</v>
      </c>
      <c r="E12" s="73" t="s">
        <v>1505</v>
      </c>
      <c r="F12" s="73" t="s">
        <v>815</v>
      </c>
      <c r="G12" s="73" t="s">
        <v>816</v>
      </c>
      <c r="H12" s="73" t="s">
        <v>831</v>
      </c>
      <c r="I12" s="73">
        <v>20</v>
      </c>
      <c r="J12" s="82"/>
      <c r="K12" s="101">
        <f t="shared" si="1"/>
        <v>85</v>
      </c>
      <c r="L12" s="101">
        <v>1</v>
      </c>
      <c r="M12" s="73" t="s">
        <v>1526</v>
      </c>
      <c r="N12" s="101">
        <v>0.05</v>
      </c>
      <c r="O12" s="73" t="s">
        <v>30</v>
      </c>
      <c r="P12" s="73" t="s">
        <v>819</v>
      </c>
      <c r="Q12" s="73" t="s">
        <v>812</v>
      </c>
      <c r="R12" s="73" t="s">
        <v>812</v>
      </c>
      <c r="S12" s="101">
        <v>0.05</v>
      </c>
    </row>
    <row r="13" spans="1:19" ht="14.4">
      <c r="A13" s="73">
        <f t="shared" ca="1" si="0"/>
        <v>19361</v>
      </c>
      <c r="B13" s="73">
        <v>1000</v>
      </c>
      <c r="C13" s="73" t="s">
        <v>1527</v>
      </c>
      <c r="D13" s="73" t="s">
        <v>915</v>
      </c>
      <c r="E13" s="73" t="s">
        <v>1505</v>
      </c>
      <c r="F13" s="73" t="s">
        <v>815</v>
      </c>
      <c r="G13" s="73" t="s">
        <v>816</v>
      </c>
      <c r="H13" s="73" t="s">
        <v>1528</v>
      </c>
      <c r="I13" s="73">
        <v>2</v>
      </c>
      <c r="J13" s="82"/>
      <c r="K13" s="101">
        <f t="shared" si="1"/>
        <v>86</v>
      </c>
      <c r="L13" s="101">
        <v>1</v>
      </c>
      <c r="M13" s="73" t="s">
        <v>1529</v>
      </c>
      <c r="N13" s="101">
        <v>0.05</v>
      </c>
      <c r="O13" s="73" t="s">
        <v>30</v>
      </c>
      <c r="P13" s="73" t="s">
        <v>819</v>
      </c>
      <c r="Q13" s="73" t="s">
        <v>812</v>
      </c>
      <c r="R13" s="73" t="s">
        <v>812</v>
      </c>
      <c r="S13" s="101">
        <v>0.05</v>
      </c>
    </row>
    <row r="14" spans="1:19" ht="14.4">
      <c r="A14" s="73">
        <f t="shared" ca="1" si="0"/>
        <v>20361</v>
      </c>
      <c r="B14" s="73">
        <v>250</v>
      </c>
      <c r="C14" s="73" t="s">
        <v>1530</v>
      </c>
      <c r="D14" s="73" t="s">
        <v>900</v>
      </c>
      <c r="E14" s="73" t="s">
        <v>1505</v>
      </c>
      <c r="F14" s="73" t="s">
        <v>815</v>
      </c>
      <c r="G14" s="73" t="s">
        <v>928</v>
      </c>
      <c r="H14" s="73" t="s">
        <v>831</v>
      </c>
      <c r="I14" s="73">
        <v>50</v>
      </c>
      <c r="J14" s="82"/>
      <c r="K14" s="101">
        <f t="shared" si="1"/>
        <v>87</v>
      </c>
      <c r="L14" s="101">
        <v>1</v>
      </c>
      <c r="M14" s="73" t="s">
        <v>1531</v>
      </c>
      <c r="N14" s="101">
        <v>0.05</v>
      </c>
      <c r="O14" s="73" t="s">
        <v>30</v>
      </c>
      <c r="P14" s="73" t="s">
        <v>819</v>
      </c>
      <c r="Q14" s="73" t="s">
        <v>812</v>
      </c>
      <c r="R14" s="73" t="s">
        <v>812</v>
      </c>
      <c r="S14" s="101">
        <v>0.05</v>
      </c>
    </row>
    <row r="15" spans="1:19" ht="14.4">
      <c r="A15" s="73">
        <f t="shared" ca="1" si="0"/>
        <v>20611</v>
      </c>
      <c r="B15" s="73">
        <v>1000</v>
      </c>
      <c r="C15" s="73" t="s">
        <v>1532</v>
      </c>
      <c r="D15" s="73" t="s">
        <v>915</v>
      </c>
      <c r="E15" s="73" t="s">
        <v>1505</v>
      </c>
      <c r="F15" s="73" t="s">
        <v>815</v>
      </c>
      <c r="G15" s="73" t="s">
        <v>816</v>
      </c>
      <c r="H15" s="73" t="s">
        <v>831</v>
      </c>
      <c r="I15" s="73">
        <v>2</v>
      </c>
      <c r="J15" s="82"/>
      <c r="K15" s="101">
        <f t="shared" si="1"/>
        <v>88</v>
      </c>
      <c r="L15" s="101">
        <v>1</v>
      </c>
      <c r="M15" s="73" t="s">
        <v>1533</v>
      </c>
      <c r="N15" s="101">
        <v>0.5</v>
      </c>
      <c r="O15" s="73" t="s">
        <v>30</v>
      </c>
      <c r="P15" s="73" t="s">
        <v>819</v>
      </c>
      <c r="Q15" s="73" t="s">
        <v>812</v>
      </c>
      <c r="R15" s="73" t="s">
        <v>812</v>
      </c>
      <c r="S15" s="101">
        <v>0.5</v>
      </c>
    </row>
    <row r="16" spans="1:19" ht="14.4">
      <c r="A16" s="73">
        <f t="shared" ca="1" si="0"/>
        <v>21611</v>
      </c>
      <c r="B16" s="73">
        <v>250</v>
      </c>
      <c r="C16" s="73" t="s">
        <v>1534</v>
      </c>
      <c r="D16" s="73" t="s">
        <v>900</v>
      </c>
      <c r="E16" s="73" t="s">
        <v>1505</v>
      </c>
      <c r="F16" s="73" t="s">
        <v>815</v>
      </c>
      <c r="G16" s="73" t="s">
        <v>928</v>
      </c>
      <c r="H16" s="73" t="s">
        <v>812</v>
      </c>
      <c r="I16" s="73">
        <v>50</v>
      </c>
      <c r="J16" s="82"/>
      <c r="K16" s="101">
        <f t="shared" si="1"/>
        <v>89</v>
      </c>
      <c r="L16" s="101">
        <v>1</v>
      </c>
      <c r="M16" s="73" t="s">
        <v>1535</v>
      </c>
      <c r="N16" s="101">
        <v>0.05</v>
      </c>
      <c r="O16" s="73" t="s">
        <v>30</v>
      </c>
      <c r="P16" s="73" t="s">
        <v>819</v>
      </c>
      <c r="Q16" s="73" t="s">
        <v>812</v>
      </c>
      <c r="R16" s="73" t="s">
        <v>812</v>
      </c>
      <c r="S16" s="101">
        <v>0.05</v>
      </c>
    </row>
    <row r="17" spans="1:19" ht="14.4">
      <c r="A17" s="73">
        <f t="shared" ca="1" si="0"/>
        <v>21861</v>
      </c>
      <c r="B17" s="73">
        <v>250</v>
      </c>
      <c r="C17" s="73" t="s">
        <v>1536</v>
      </c>
      <c r="D17" s="73" t="s">
        <v>900</v>
      </c>
      <c r="E17" s="73" t="s">
        <v>1505</v>
      </c>
      <c r="F17" s="73" t="s">
        <v>815</v>
      </c>
      <c r="G17" s="73" t="s">
        <v>928</v>
      </c>
      <c r="H17" s="73" t="s">
        <v>831</v>
      </c>
      <c r="I17" s="73">
        <v>50</v>
      </c>
      <c r="J17" s="82"/>
      <c r="K17" s="101">
        <f t="shared" si="1"/>
        <v>90</v>
      </c>
      <c r="L17" s="101">
        <v>1</v>
      </c>
      <c r="M17" s="73" t="s">
        <v>1537</v>
      </c>
      <c r="N17" s="101">
        <v>0.05</v>
      </c>
      <c r="O17" s="73" t="s">
        <v>30</v>
      </c>
      <c r="P17" s="73" t="s">
        <v>819</v>
      </c>
      <c r="Q17" s="73" t="s">
        <v>812</v>
      </c>
      <c r="R17" s="73" t="s">
        <v>812</v>
      </c>
      <c r="S17" s="101">
        <v>0.05</v>
      </c>
    </row>
    <row r="18" spans="1:19" ht="14.4">
      <c r="A18" s="73">
        <f t="shared" ca="1" si="0"/>
        <v>22111</v>
      </c>
      <c r="B18" s="73">
        <v>250</v>
      </c>
      <c r="C18" s="73" t="s">
        <v>1538</v>
      </c>
      <c r="D18" s="73" t="s">
        <v>900</v>
      </c>
      <c r="E18" s="73" t="s">
        <v>1505</v>
      </c>
      <c r="F18" s="73" t="s">
        <v>815</v>
      </c>
      <c r="G18" s="73" t="s">
        <v>928</v>
      </c>
      <c r="H18" s="73" t="s">
        <v>831</v>
      </c>
      <c r="I18" s="73">
        <v>50</v>
      </c>
      <c r="J18" s="82"/>
      <c r="K18" s="101">
        <f t="shared" si="1"/>
        <v>91</v>
      </c>
      <c r="L18" s="101">
        <v>1</v>
      </c>
      <c r="M18" s="73" t="s">
        <v>1539</v>
      </c>
      <c r="N18" s="101">
        <v>0.05</v>
      </c>
      <c r="O18" s="73" t="s">
        <v>30</v>
      </c>
      <c r="P18" s="73" t="s">
        <v>819</v>
      </c>
      <c r="Q18" s="73" t="s">
        <v>812</v>
      </c>
      <c r="R18" s="73" t="s">
        <v>812</v>
      </c>
      <c r="S18" s="101">
        <v>0.05</v>
      </c>
    </row>
    <row r="19" spans="1:19" ht="14.4">
      <c r="A19" s="73">
        <f t="shared" ca="1" si="0"/>
        <v>22361</v>
      </c>
      <c r="B19" s="73">
        <v>250</v>
      </c>
      <c r="C19" s="73" t="s">
        <v>1540</v>
      </c>
      <c r="D19" s="73" t="s">
        <v>900</v>
      </c>
      <c r="E19" s="73" t="s">
        <v>1505</v>
      </c>
      <c r="F19" s="73" t="s">
        <v>815</v>
      </c>
      <c r="G19" s="73" t="s">
        <v>928</v>
      </c>
      <c r="H19" s="73" t="s">
        <v>812</v>
      </c>
      <c r="I19" s="73">
        <v>50</v>
      </c>
      <c r="J19" s="82"/>
      <c r="K19" s="101">
        <f t="shared" si="1"/>
        <v>92</v>
      </c>
      <c r="L19" s="101">
        <v>1</v>
      </c>
      <c r="M19" s="73" t="s">
        <v>951</v>
      </c>
      <c r="N19" s="101">
        <v>0.05</v>
      </c>
      <c r="O19" s="73" t="s">
        <v>30</v>
      </c>
      <c r="P19" s="73" t="s">
        <v>819</v>
      </c>
      <c r="Q19" s="73" t="s">
        <v>812</v>
      </c>
      <c r="R19" s="73" t="s">
        <v>812</v>
      </c>
      <c r="S19" s="101">
        <v>0.05</v>
      </c>
    </row>
    <row r="20" spans="1:19" ht="14.4">
      <c r="A20" s="73">
        <f t="shared" ca="1" si="0"/>
        <v>22611</v>
      </c>
      <c r="B20" s="73">
        <v>250</v>
      </c>
      <c r="C20" s="73" t="s">
        <v>1541</v>
      </c>
      <c r="D20" s="73" t="s">
        <v>910</v>
      </c>
      <c r="E20" s="73" t="s">
        <v>1505</v>
      </c>
      <c r="F20" s="73" t="s">
        <v>815</v>
      </c>
      <c r="G20" s="73" t="s">
        <v>928</v>
      </c>
      <c r="H20" s="73" t="s">
        <v>831</v>
      </c>
      <c r="I20" s="73">
        <v>25</v>
      </c>
      <c r="J20" s="82"/>
      <c r="K20" s="101">
        <f t="shared" si="1"/>
        <v>93</v>
      </c>
      <c r="L20" s="101">
        <v>1</v>
      </c>
      <c r="M20" s="73" t="s">
        <v>135</v>
      </c>
      <c r="N20" s="101">
        <v>0.05</v>
      </c>
      <c r="O20" s="73" t="s">
        <v>30</v>
      </c>
      <c r="P20" s="73" t="s">
        <v>819</v>
      </c>
      <c r="Q20" s="73" t="s">
        <v>812</v>
      </c>
      <c r="R20" s="73" t="s">
        <v>812</v>
      </c>
      <c r="S20" s="101">
        <v>0.05</v>
      </c>
    </row>
    <row r="21" spans="1:19" ht="14.4">
      <c r="A21" s="73">
        <f t="shared" ca="1" si="0"/>
        <v>22861</v>
      </c>
      <c r="B21" s="73">
        <v>250</v>
      </c>
      <c r="C21" s="73" t="s">
        <v>1542</v>
      </c>
      <c r="D21" s="73" t="s">
        <v>900</v>
      </c>
      <c r="E21" s="73" t="s">
        <v>1505</v>
      </c>
      <c r="F21" s="73" t="s">
        <v>815</v>
      </c>
      <c r="G21" s="73" t="s">
        <v>928</v>
      </c>
      <c r="H21" s="73" t="s">
        <v>812</v>
      </c>
      <c r="I21" s="73">
        <v>50</v>
      </c>
      <c r="J21" s="82"/>
      <c r="K21" s="101">
        <f t="shared" si="1"/>
        <v>94</v>
      </c>
      <c r="L21" s="101">
        <v>1</v>
      </c>
      <c r="M21" s="73" t="s">
        <v>1543</v>
      </c>
      <c r="N21" s="101">
        <v>1</v>
      </c>
      <c r="O21" s="73" t="s">
        <v>30</v>
      </c>
      <c r="P21" s="73" t="s">
        <v>819</v>
      </c>
      <c r="Q21" s="73" t="s">
        <v>812</v>
      </c>
      <c r="R21" s="73" t="s">
        <v>812</v>
      </c>
      <c r="S21" s="101">
        <v>1</v>
      </c>
    </row>
    <row r="22" spans="1:19" ht="15.75" customHeight="1">
      <c r="A22" s="73">
        <f t="shared" ca="1" si="0"/>
        <v>23111</v>
      </c>
      <c r="B22" s="73">
        <v>250</v>
      </c>
      <c r="C22" s="73" t="s">
        <v>1544</v>
      </c>
      <c r="D22" s="73" t="s">
        <v>841</v>
      </c>
      <c r="E22" s="73" t="s">
        <v>1505</v>
      </c>
      <c r="F22" s="73" t="s">
        <v>815</v>
      </c>
      <c r="G22" s="73" t="s">
        <v>928</v>
      </c>
      <c r="H22" s="73" t="s">
        <v>831</v>
      </c>
      <c r="I22" s="73">
        <v>20</v>
      </c>
      <c r="J22" s="82"/>
      <c r="K22" s="101">
        <f t="shared" si="1"/>
        <v>95</v>
      </c>
      <c r="L22" s="101">
        <v>1</v>
      </c>
      <c r="M22" s="73" t="s">
        <v>1545</v>
      </c>
      <c r="N22" s="101">
        <v>0.05</v>
      </c>
      <c r="O22" s="73" t="s">
        <v>30</v>
      </c>
      <c r="P22" s="73" t="s">
        <v>819</v>
      </c>
      <c r="Q22" s="73" t="s">
        <v>812</v>
      </c>
      <c r="R22" s="73" t="s">
        <v>812</v>
      </c>
      <c r="S22" s="101">
        <v>0.05</v>
      </c>
    </row>
    <row r="23" spans="1:19" ht="15.75" customHeight="1">
      <c r="A23" s="73">
        <f t="shared" ca="1" si="0"/>
        <v>23361</v>
      </c>
      <c r="B23" s="73">
        <v>250</v>
      </c>
      <c r="C23" s="73" t="s">
        <v>1546</v>
      </c>
      <c r="D23" s="73" t="s">
        <v>900</v>
      </c>
      <c r="E23" s="73" t="s">
        <v>1505</v>
      </c>
      <c r="F23" s="73" t="s">
        <v>815</v>
      </c>
      <c r="G23" s="73" t="s">
        <v>928</v>
      </c>
      <c r="H23" s="73" t="s">
        <v>812</v>
      </c>
      <c r="I23" s="73">
        <v>50</v>
      </c>
      <c r="J23" s="82"/>
      <c r="K23" s="101">
        <f t="shared" si="1"/>
        <v>96</v>
      </c>
      <c r="L23" s="101">
        <v>1</v>
      </c>
      <c r="M23" s="73" t="s">
        <v>1547</v>
      </c>
      <c r="N23" s="101">
        <v>0.05</v>
      </c>
      <c r="O23" s="73" t="s">
        <v>30</v>
      </c>
      <c r="P23" s="73" t="s">
        <v>819</v>
      </c>
      <c r="Q23" s="73" t="s">
        <v>812</v>
      </c>
      <c r="R23" s="73" t="s">
        <v>812</v>
      </c>
      <c r="S23" s="101">
        <v>0.05</v>
      </c>
    </row>
    <row r="24" spans="1:19" ht="15.75" customHeight="1">
      <c r="A24" s="73">
        <f t="shared" ca="1" si="0"/>
        <v>23611</v>
      </c>
      <c r="B24" s="73">
        <v>1000</v>
      </c>
      <c r="C24" s="73" t="s">
        <v>1548</v>
      </c>
      <c r="D24" s="73" t="s">
        <v>830</v>
      </c>
      <c r="E24" s="73" t="s">
        <v>1505</v>
      </c>
      <c r="F24" s="73" t="s">
        <v>815</v>
      </c>
      <c r="G24" s="73" t="s">
        <v>816</v>
      </c>
      <c r="H24" s="73" t="s">
        <v>831</v>
      </c>
      <c r="I24" s="73">
        <v>1</v>
      </c>
      <c r="J24" s="82"/>
      <c r="K24" s="101">
        <f t="shared" si="1"/>
        <v>97</v>
      </c>
      <c r="L24" s="101">
        <v>1</v>
      </c>
      <c r="M24" s="73" t="s">
        <v>1549</v>
      </c>
      <c r="N24" s="101">
        <v>0.05</v>
      </c>
      <c r="O24" s="73" t="s">
        <v>30</v>
      </c>
      <c r="P24" s="73" t="s">
        <v>819</v>
      </c>
      <c r="Q24" s="73" t="s">
        <v>812</v>
      </c>
      <c r="R24" s="73" t="s">
        <v>812</v>
      </c>
      <c r="S24" s="101">
        <v>0.05</v>
      </c>
    </row>
    <row r="25" spans="1:19" ht="15.75" customHeight="1">
      <c r="A25" s="73">
        <f t="shared" ca="1" si="0"/>
        <v>24611</v>
      </c>
      <c r="B25" s="73">
        <v>250</v>
      </c>
      <c r="C25" s="73" t="s">
        <v>1550</v>
      </c>
      <c r="D25" s="73" t="s">
        <v>900</v>
      </c>
      <c r="E25" s="73" t="s">
        <v>1505</v>
      </c>
      <c r="F25" s="73" t="s">
        <v>815</v>
      </c>
      <c r="G25" s="73" t="s">
        <v>928</v>
      </c>
      <c r="H25" s="73" t="s">
        <v>831</v>
      </c>
      <c r="I25" s="73">
        <v>50</v>
      </c>
      <c r="J25" s="82"/>
      <c r="K25" s="101">
        <f t="shared" si="1"/>
        <v>98</v>
      </c>
      <c r="L25" s="101">
        <v>1</v>
      </c>
      <c r="M25" s="73" t="s">
        <v>1551</v>
      </c>
      <c r="N25" s="101">
        <v>0.05</v>
      </c>
      <c r="O25" s="73" t="s">
        <v>30</v>
      </c>
      <c r="P25" s="73" t="s">
        <v>819</v>
      </c>
      <c r="Q25" s="73" t="s">
        <v>812</v>
      </c>
      <c r="R25" s="73" t="s">
        <v>812</v>
      </c>
      <c r="S25" s="101">
        <v>0.05</v>
      </c>
    </row>
    <row r="26" spans="1:19" ht="15.75" customHeight="1">
      <c r="A26" s="73">
        <f t="shared" ca="1" si="0"/>
        <v>24861</v>
      </c>
      <c r="B26" s="73">
        <v>250</v>
      </c>
      <c r="C26" s="73" t="s">
        <v>1552</v>
      </c>
      <c r="D26" s="73" t="s">
        <v>841</v>
      </c>
      <c r="E26" s="73" t="s">
        <v>1505</v>
      </c>
      <c r="F26" s="73" t="s">
        <v>815</v>
      </c>
      <c r="G26" s="73" t="s">
        <v>928</v>
      </c>
      <c r="H26" s="73" t="s">
        <v>831</v>
      </c>
      <c r="I26" s="73">
        <v>20</v>
      </c>
      <c r="J26" s="82"/>
      <c r="K26" s="101">
        <f t="shared" si="1"/>
        <v>99</v>
      </c>
      <c r="L26" s="101">
        <v>1</v>
      </c>
      <c r="M26" s="73" t="s">
        <v>1553</v>
      </c>
      <c r="N26" s="101">
        <v>0.1</v>
      </c>
      <c r="O26" s="73" t="s">
        <v>30</v>
      </c>
      <c r="P26" s="73" t="s">
        <v>819</v>
      </c>
      <c r="Q26" s="73" t="s">
        <v>812</v>
      </c>
      <c r="R26" s="73" t="s">
        <v>812</v>
      </c>
      <c r="S26" s="101">
        <v>0.1</v>
      </c>
    </row>
    <row r="27" spans="1:19" ht="15.75" customHeight="1">
      <c r="A27" s="73">
        <f t="shared" ca="1" si="0"/>
        <v>25111</v>
      </c>
      <c r="B27" s="73">
        <v>1000</v>
      </c>
      <c r="C27" s="73" t="s">
        <v>1554</v>
      </c>
      <c r="D27" s="73" t="s">
        <v>841</v>
      </c>
      <c r="E27" s="73" t="s">
        <v>1505</v>
      </c>
      <c r="F27" s="73" t="s">
        <v>815</v>
      </c>
      <c r="G27" s="73" t="s">
        <v>816</v>
      </c>
      <c r="H27" s="73" t="s">
        <v>831</v>
      </c>
      <c r="I27" s="73">
        <v>20</v>
      </c>
      <c r="J27" s="82"/>
      <c r="K27" s="101">
        <f t="shared" si="1"/>
        <v>100</v>
      </c>
      <c r="L27" s="101">
        <v>1</v>
      </c>
      <c r="M27" s="73" t="s">
        <v>1555</v>
      </c>
      <c r="N27" s="101">
        <v>0.05</v>
      </c>
      <c r="O27" s="73" t="s">
        <v>30</v>
      </c>
      <c r="P27" s="73" t="s">
        <v>819</v>
      </c>
      <c r="Q27" s="73" t="s">
        <v>812</v>
      </c>
      <c r="R27" s="73" t="s">
        <v>812</v>
      </c>
      <c r="S27" s="101">
        <v>0.05</v>
      </c>
    </row>
    <row r="28" spans="1:19" ht="15.75" customHeight="1">
      <c r="A28" s="73">
        <f t="shared" ca="1" si="0"/>
        <v>26111</v>
      </c>
      <c r="B28" s="73">
        <v>250</v>
      </c>
      <c r="C28" s="73" t="s">
        <v>1556</v>
      </c>
      <c r="D28" s="73" t="s">
        <v>900</v>
      </c>
      <c r="E28" s="73" t="s">
        <v>1505</v>
      </c>
      <c r="F28" s="73" t="s">
        <v>815</v>
      </c>
      <c r="G28" s="73" t="s">
        <v>928</v>
      </c>
      <c r="H28" s="73" t="s">
        <v>831</v>
      </c>
      <c r="I28" s="73">
        <v>50</v>
      </c>
      <c r="J28" s="82"/>
      <c r="K28" s="101">
        <f t="shared" si="1"/>
        <v>101</v>
      </c>
      <c r="L28" s="101">
        <v>1</v>
      </c>
      <c r="M28" s="73" t="s">
        <v>1557</v>
      </c>
      <c r="N28" s="101">
        <v>0.3</v>
      </c>
      <c r="O28" s="73" t="s">
        <v>30</v>
      </c>
      <c r="P28" s="73" t="s">
        <v>819</v>
      </c>
      <c r="Q28" s="73" t="s">
        <v>812</v>
      </c>
      <c r="R28" s="73" t="s">
        <v>812</v>
      </c>
      <c r="S28" s="101">
        <v>0.3</v>
      </c>
    </row>
    <row r="29" spans="1:19" ht="15.75" customHeight="1">
      <c r="A29" s="73">
        <f t="shared" ca="1" si="0"/>
        <v>26361</v>
      </c>
      <c r="B29" s="73">
        <v>25</v>
      </c>
      <c r="C29" s="73" t="s">
        <v>1558</v>
      </c>
      <c r="D29" s="73" t="s">
        <v>1559</v>
      </c>
      <c r="E29" s="73" t="s">
        <v>1560</v>
      </c>
      <c r="F29" s="73" t="s">
        <v>819</v>
      </c>
      <c r="G29" s="73" t="s">
        <v>928</v>
      </c>
      <c r="H29" s="73" t="s">
        <v>812</v>
      </c>
      <c r="I29" s="73">
        <v>45</v>
      </c>
      <c r="J29" s="82"/>
      <c r="K29" s="101">
        <f t="shared" si="1"/>
        <v>102</v>
      </c>
      <c r="L29" s="101">
        <v>1</v>
      </c>
      <c r="M29" s="73" t="s">
        <v>1561</v>
      </c>
      <c r="N29" s="101">
        <v>0.05</v>
      </c>
      <c r="O29" s="73" t="s">
        <v>30</v>
      </c>
      <c r="P29" s="73" t="s">
        <v>819</v>
      </c>
      <c r="Q29" s="73" t="s">
        <v>812</v>
      </c>
      <c r="R29" s="73" t="s">
        <v>812</v>
      </c>
      <c r="S29" s="101">
        <v>0.05</v>
      </c>
    </row>
    <row r="30" spans="1:19" ht="15.75" customHeight="1">
      <c r="A30" s="73">
        <f t="shared" ca="1" si="0"/>
        <v>26386</v>
      </c>
      <c r="B30" s="73">
        <v>25</v>
      </c>
      <c r="C30" s="73" t="s">
        <v>1562</v>
      </c>
      <c r="D30" s="73" t="s">
        <v>884</v>
      </c>
      <c r="E30" s="73" t="s">
        <v>1560</v>
      </c>
      <c r="F30" s="73" t="s">
        <v>819</v>
      </c>
      <c r="G30" s="73" t="s">
        <v>928</v>
      </c>
      <c r="H30" s="73" t="s">
        <v>812</v>
      </c>
      <c r="I30" s="73">
        <v>100</v>
      </c>
      <c r="J30" s="82"/>
      <c r="K30" s="101">
        <f t="shared" si="1"/>
        <v>103</v>
      </c>
      <c r="L30" s="101">
        <v>1</v>
      </c>
      <c r="M30" s="73" t="s">
        <v>1563</v>
      </c>
      <c r="N30" s="101">
        <v>5</v>
      </c>
      <c r="O30" s="73" t="s">
        <v>30</v>
      </c>
      <c r="P30" s="73" t="s">
        <v>819</v>
      </c>
      <c r="Q30" s="73" t="s">
        <v>812</v>
      </c>
      <c r="R30" s="73" t="s">
        <v>812</v>
      </c>
      <c r="S30" s="101">
        <v>5</v>
      </c>
    </row>
    <row r="31" spans="1:19" ht="15.75" customHeight="1">
      <c r="A31" s="73">
        <f t="shared" ca="1" si="0"/>
        <v>26411</v>
      </c>
      <c r="B31" s="73">
        <v>1</v>
      </c>
      <c r="C31" s="73" t="s">
        <v>1564</v>
      </c>
      <c r="D31" s="73" t="s">
        <v>1565</v>
      </c>
      <c r="E31" s="73" t="s">
        <v>1560</v>
      </c>
      <c r="F31" s="73" t="s">
        <v>819</v>
      </c>
      <c r="G31" s="73" t="s">
        <v>977</v>
      </c>
      <c r="H31" s="73" t="s">
        <v>812</v>
      </c>
      <c r="I31" s="102">
        <v>39000</v>
      </c>
      <c r="J31" s="82"/>
      <c r="K31" s="101">
        <f t="shared" si="1"/>
        <v>104</v>
      </c>
      <c r="L31" s="101">
        <v>1</v>
      </c>
      <c r="M31" s="73" t="s">
        <v>1566</v>
      </c>
      <c r="N31" s="101">
        <v>0.05</v>
      </c>
      <c r="O31" s="73" t="s">
        <v>30</v>
      </c>
      <c r="P31" s="73" t="s">
        <v>819</v>
      </c>
      <c r="Q31" s="73" t="s">
        <v>812</v>
      </c>
      <c r="R31" s="73" t="s">
        <v>812</v>
      </c>
      <c r="S31" s="101">
        <v>0.05</v>
      </c>
    </row>
    <row r="32" spans="1:19" ht="15.75" customHeight="1">
      <c r="A32" s="73">
        <f t="shared" ca="1" si="0"/>
        <v>26412</v>
      </c>
      <c r="B32" s="73">
        <v>100</v>
      </c>
      <c r="C32" s="73" t="s">
        <v>1567</v>
      </c>
      <c r="D32" s="73" t="s">
        <v>1568</v>
      </c>
      <c r="E32" s="73" t="s">
        <v>1560</v>
      </c>
      <c r="F32" s="73" t="s">
        <v>819</v>
      </c>
      <c r="G32" s="73" t="s">
        <v>816</v>
      </c>
      <c r="H32" s="73" t="s">
        <v>812</v>
      </c>
      <c r="I32" s="73" t="s">
        <v>812</v>
      </c>
      <c r="J32" s="82"/>
      <c r="K32" s="101">
        <f t="shared" si="1"/>
        <v>105</v>
      </c>
      <c r="L32" s="101">
        <v>1</v>
      </c>
      <c r="M32" s="73" t="s">
        <v>1569</v>
      </c>
      <c r="N32" s="101">
        <v>0.7</v>
      </c>
      <c r="O32" s="73" t="s">
        <v>30</v>
      </c>
      <c r="P32" s="73" t="s">
        <v>819</v>
      </c>
      <c r="Q32" s="73" t="s">
        <v>812</v>
      </c>
      <c r="R32" s="73" t="s">
        <v>812</v>
      </c>
      <c r="S32" s="101">
        <v>0.7</v>
      </c>
    </row>
    <row r="33" spans="1:19" ht="15.75" customHeight="1">
      <c r="A33" s="73">
        <f t="shared" ca="1" si="0"/>
        <v>26512</v>
      </c>
      <c r="B33" s="73">
        <v>100</v>
      </c>
      <c r="C33" s="73" t="s">
        <v>1570</v>
      </c>
      <c r="D33" s="73" t="s">
        <v>1568</v>
      </c>
      <c r="E33" s="73" t="s">
        <v>1560</v>
      </c>
      <c r="F33" s="73" t="s">
        <v>819</v>
      </c>
      <c r="G33" s="73" t="s">
        <v>816</v>
      </c>
      <c r="H33" s="73" t="s">
        <v>812</v>
      </c>
      <c r="I33" s="73" t="s">
        <v>812</v>
      </c>
      <c r="J33" s="82"/>
      <c r="K33" s="101">
        <f t="shared" si="1"/>
        <v>106</v>
      </c>
      <c r="L33" s="101">
        <v>1</v>
      </c>
      <c r="M33" s="73" t="s">
        <v>1571</v>
      </c>
      <c r="N33" s="101">
        <v>0.05</v>
      </c>
      <c r="O33" s="73" t="s">
        <v>30</v>
      </c>
      <c r="P33" s="73" t="s">
        <v>819</v>
      </c>
      <c r="Q33" s="73" t="s">
        <v>812</v>
      </c>
      <c r="R33" s="73" t="s">
        <v>812</v>
      </c>
      <c r="S33" s="101">
        <v>0.05</v>
      </c>
    </row>
    <row r="34" spans="1:19" ht="15.75" customHeight="1">
      <c r="A34" s="73">
        <f t="shared" ca="1" si="0"/>
        <v>26612</v>
      </c>
      <c r="B34" s="73">
        <v>100</v>
      </c>
      <c r="C34" s="73" t="s">
        <v>1572</v>
      </c>
      <c r="D34" s="73" t="s">
        <v>900</v>
      </c>
      <c r="E34" s="73" t="s">
        <v>1560</v>
      </c>
      <c r="F34" s="73" t="s">
        <v>819</v>
      </c>
      <c r="G34" s="73" t="s">
        <v>816</v>
      </c>
      <c r="H34" s="73" t="s">
        <v>812</v>
      </c>
      <c r="I34" s="73">
        <v>50</v>
      </c>
      <c r="J34" s="82"/>
      <c r="K34" s="101">
        <f t="shared" si="1"/>
        <v>107</v>
      </c>
      <c r="L34" s="101">
        <v>1</v>
      </c>
      <c r="M34" s="73" t="s">
        <v>1573</v>
      </c>
      <c r="N34" s="101">
        <v>0.05</v>
      </c>
      <c r="O34" s="73" t="s">
        <v>30</v>
      </c>
      <c r="P34" s="73" t="s">
        <v>819</v>
      </c>
      <c r="Q34" s="73" t="s">
        <v>812</v>
      </c>
      <c r="R34" s="73" t="s">
        <v>812</v>
      </c>
      <c r="S34" s="101">
        <v>0.05</v>
      </c>
    </row>
    <row r="35" spans="1:19" ht="15.75" customHeight="1">
      <c r="A35" s="73">
        <f t="shared" ca="1" si="0"/>
        <v>26712</v>
      </c>
      <c r="B35" s="73">
        <v>25</v>
      </c>
      <c r="C35" s="73" t="s">
        <v>1574</v>
      </c>
      <c r="D35" s="73" t="s">
        <v>859</v>
      </c>
      <c r="E35" s="73" t="s">
        <v>1560</v>
      </c>
      <c r="F35" s="73" t="s">
        <v>819</v>
      </c>
      <c r="G35" s="73" t="s">
        <v>928</v>
      </c>
      <c r="H35" s="73" t="s">
        <v>812</v>
      </c>
      <c r="I35" s="73">
        <v>400</v>
      </c>
      <c r="J35" s="82"/>
      <c r="K35" s="101">
        <f t="shared" si="1"/>
        <v>108</v>
      </c>
      <c r="L35" s="101">
        <v>1</v>
      </c>
      <c r="M35" s="73" t="s">
        <v>1575</v>
      </c>
      <c r="N35" s="101">
        <v>0.05</v>
      </c>
      <c r="O35" s="73" t="s">
        <v>30</v>
      </c>
      <c r="P35" s="73" t="s">
        <v>819</v>
      </c>
      <c r="Q35" s="73" t="s">
        <v>812</v>
      </c>
      <c r="R35" s="73" t="s">
        <v>812</v>
      </c>
      <c r="S35" s="101">
        <v>0.05</v>
      </c>
    </row>
    <row r="36" spans="1:19" ht="15.75" customHeight="1">
      <c r="A36" s="73">
        <f t="shared" ca="1" si="0"/>
        <v>26737</v>
      </c>
      <c r="B36" s="73">
        <v>5</v>
      </c>
      <c r="C36" s="73" t="s">
        <v>1576</v>
      </c>
      <c r="D36" s="73" t="s">
        <v>1577</v>
      </c>
      <c r="E36" s="73" t="s">
        <v>1560</v>
      </c>
      <c r="F36" s="73" t="s">
        <v>819</v>
      </c>
      <c r="G36" s="73" t="s">
        <v>968</v>
      </c>
      <c r="H36" s="73" t="s">
        <v>812</v>
      </c>
      <c r="I36" s="73">
        <v>1200</v>
      </c>
      <c r="J36" s="82"/>
      <c r="K36" s="101">
        <f t="shared" si="1"/>
        <v>109</v>
      </c>
      <c r="L36" s="101">
        <v>1</v>
      </c>
      <c r="M36" s="73" t="s">
        <v>1578</v>
      </c>
      <c r="N36" s="101">
        <v>0.7</v>
      </c>
      <c r="O36" s="73" t="s">
        <v>30</v>
      </c>
      <c r="P36" s="73" t="s">
        <v>819</v>
      </c>
      <c r="Q36" s="73" t="s">
        <v>812</v>
      </c>
      <c r="R36" s="73" t="s">
        <v>812</v>
      </c>
      <c r="S36" s="101">
        <v>0.7</v>
      </c>
    </row>
    <row r="37" spans="1:19" ht="15.75" customHeight="1">
      <c r="A37" s="73">
        <f t="shared" ca="1" si="0"/>
        <v>26742</v>
      </c>
      <c r="B37" s="73">
        <v>5</v>
      </c>
      <c r="C37" s="73" t="s">
        <v>1579</v>
      </c>
      <c r="D37" s="73" t="s">
        <v>1580</v>
      </c>
      <c r="E37" s="73" t="s">
        <v>1560</v>
      </c>
      <c r="F37" s="73" t="s">
        <v>819</v>
      </c>
      <c r="G37" s="73" t="s">
        <v>968</v>
      </c>
      <c r="H37" s="73" t="s">
        <v>812</v>
      </c>
      <c r="I37" s="73">
        <v>3500</v>
      </c>
      <c r="J37" s="82"/>
      <c r="K37" s="101">
        <f t="shared" si="1"/>
        <v>110</v>
      </c>
      <c r="L37" s="101">
        <v>1</v>
      </c>
      <c r="M37" s="73" t="s">
        <v>1581</v>
      </c>
      <c r="N37" s="101">
        <v>0.05</v>
      </c>
      <c r="O37" s="73" t="s">
        <v>30</v>
      </c>
      <c r="P37" s="73" t="s">
        <v>819</v>
      </c>
      <c r="Q37" s="73" t="s">
        <v>812</v>
      </c>
      <c r="R37" s="73" t="s">
        <v>812</v>
      </c>
      <c r="S37" s="101">
        <v>0.05</v>
      </c>
    </row>
    <row r="38" spans="1:19" ht="15.75" customHeight="1">
      <c r="A38" s="73">
        <f t="shared" ca="1" si="0"/>
        <v>26747</v>
      </c>
      <c r="B38" s="73">
        <v>5</v>
      </c>
      <c r="C38" s="73" t="s">
        <v>1582</v>
      </c>
      <c r="D38" s="73" t="s">
        <v>1476</v>
      </c>
      <c r="E38" s="73" t="s">
        <v>1560</v>
      </c>
      <c r="F38" s="73" t="s">
        <v>819</v>
      </c>
      <c r="G38" s="73" t="s">
        <v>968</v>
      </c>
      <c r="H38" s="73" t="s">
        <v>812</v>
      </c>
      <c r="I38" s="73">
        <v>500</v>
      </c>
      <c r="J38" s="82"/>
      <c r="K38" s="101">
        <f t="shared" si="1"/>
        <v>111</v>
      </c>
      <c r="L38" s="101">
        <v>1</v>
      </c>
      <c r="M38" s="73" t="s">
        <v>1583</v>
      </c>
      <c r="N38" s="101">
        <v>0.5</v>
      </c>
      <c r="O38" s="73" t="s">
        <v>30</v>
      </c>
      <c r="P38" s="73" t="s">
        <v>819</v>
      </c>
      <c r="Q38" s="73" t="s">
        <v>812</v>
      </c>
      <c r="R38" s="73" t="s">
        <v>812</v>
      </c>
      <c r="S38" s="101">
        <v>0.5</v>
      </c>
    </row>
    <row r="39" spans="1:19" ht="15.75" customHeight="1">
      <c r="A39" s="73">
        <f t="shared" ca="1" si="0"/>
        <v>26752</v>
      </c>
      <c r="B39" s="73">
        <v>25</v>
      </c>
      <c r="C39" s="73" t="s">
        <v>1584</v>
      </c>
      <c r="D39" s="73" t="s">
        <v>1585</v>
      </c>
      <c r="E39" s="73" t="s">
        <v>1560</v>
      </c>
      <c r="F39" s="73" t="s">
        <v>819</v>
      </c>
      <c r="G39" s="73" t="s">
        <v>928</v>
      </c>
      <c r="H39" s="73" t="s">
        <v>812</v>
      </c>
      <c r="I39" s="73">
        <v>120</v>
      </c>
      <c r="J39" s="82"/>
      <c r="K39" s="101">
        <f t="shared" si="1"/>
        <v>112</v>
      </c>
      <c r="L39" s="101">
        <v>1</v>
      </c>
      <c r="M39" s="73" t="s">
        <v>1586</v>
      </c>
      <c r="N39" s="101">
        <v>5</v>
      </c>
      <c r="O39" s="73" t="s">
        <v>30</v>
      </c>
      <c r="P39" s="73" t="s">
        <v>819</v>
      </c>
      <c r="Q39" s="73" t="s">
        <v>812</v>
      </c>
      <c r="R39" s="73" t="s">
        <v>812</v>
      </c>
      <c r="S39" s="101">
        <v>5</v>
      </c>
    </row>
    <row r="40" spans="1:19" ht="15.75" customHeight="1">
      <c r="A40" s="73">
        <f t="shared" ca="1" si="0"/>
        <v>26777</v>
      </c>
      <c r="B40" s="73">
        <v>5</v>
      </c>
      <c r="C40" s="73" t="s">
        <v>1587</v>
      </c>
      <c r="D40" s="73" t="s">
        <v>1588</v>
      </c>
      <c r="E40" s="73" t="s">
        <v>1560</v>
      </c>
      <c r="F40" s="73" t="s">
        <v>819</v>
      </c>
      <c r="G40" s="73" t="s">
        <v>968</v>
      </c>
      <c r="H40" s="73" t="s">
        <v>812</v>
      </c>
      <c r="I40" s="73">
        <v>4500</v>
      </c>
      <c r="J40" s="82"/>
      <c r="K40" s="101">
        <f t="shared" si="1"/>
        <v>113</v>
      </c>
      <c r="L40" s="101">
        <v>1</v>
      </c>
      <c r="M40" s="73" t="s">
        <v>1589</v>
      </c>
      <c r="N40" s="101">
        <v>0.05</v>
      </c>
      <c r="O40" s="73" t="s">
        <v>30</v>
      </c>
      <c r="P40" s="73" t="s">
        <v>819</v>
      </c>
      <c r="Q40" s="73" t="s">
        <v>812</v>
      </c>
      <c r="R40" s="73" t="s">
        <v>812</v>
      </c>
      <c r="S40" s="101">
        <v>0.05</v>
      </c>
    </row>
    <row r="41" spans="1:19" ht="15.75" customHeight="1">
      <c r="A41" s="73">
        <f t="shared" ca="1" si="0"/>
        <v>26782</v>
      </c>
      <c r="B41" s="73">
        <v>1</v>
      </c>
      <c r="C41" s="73" t="s">
        <v>1590</v>
      </c>
      <c r="D41" s="73" t="s">
        <v>1591</v>
      </c>
      <c r="E41" s="73" t="s">
        <v>1560</v>
      </c>
      <c r="F41" s="73" t="s">
        <v>819</v>
      </c>
      <c r="G41" s="73" t="s">
        <v>977</v>
      </c>
      <c r="H41" s="73" t="s">
        <v>812</v>
      </c>
      <c r="I41" s="102">
        <v>55000</v>
      </c>
      <c r="J41" s="82"/>
      <c r="K41" s="101">
        <f t="shared" si="1"/>
        <v>114</v>
      </c>
      <c r="L41" s="101">
        <v>1</v>
      </c>
      <c r="M41" s="73" t="s">
        <v>1592</v>
      </c>
      <c r="N41" s="101">
        <v>1</v>
      </c>
      <c r="O41" s="73" t="s">
        <v>30</v>
      </c>
      <c r="P41" s="73" t="s">
        <v>819</v>
      </c>
      <c r="Q41" s="73" t="s">
        <v>812</v>
      </c>
      <c r="R41" s="73" t="s">
        <v>812</v>
      </c>
      <c r="S41" s="101">
        <v>1</v>
      </c>
    </row>
    <row r="42" spans="1:19" ht="15.75" customHeight="1">
      <c r="A42" s="73">
        <f t="shared" ca="1" si="0"/>
        <v>26783</v>
      </c>
      <c r="B42" s="73">
        <v>100</v>
      </c>
      <c r="C42" s="73" t="s">
        <v>1593</v>
      </c>
      <c r="D42" s="73" t="s">
        <v>884</v>
      </c>
      <c r="E42" s="73" t="s">
        <v>1560</v>
      </c>
      <c r="F42" s="73" t="s">
        <v>819</v>
      </c>
      <c r="G42" s="73" t="s">
        <v>816</v>
      </c>
      <c r="H42" s="73" t="s">
        <v>812</v>
      </c>
      <c r="I42" s="73">
        <v>100</v>
      </c>
      <c r="J42" s="82"/>
      <c r="K42" s="101">
        <f t="shared" si="1"/>
        <v>115</v>
      </c>
      <c r="L42" s="101">
        <v>1</v>
      </c>
      <c r="M42" s="73" t="s">
        <v>1594</v>
      </c>
      <c r="N42" s="101">
        <v>0.05</v>
      </c>
      <c r="O42" s="73" t="s">
        <v>30</v>
      </c>
      <c r="P42" s="73" t="s">
        <v>819</v>
      </c>
      <c r="Q42" s="73" t="s">
        <v>812</v>
      </c>
      <c r="R42" s="73" t="s">
        <v>812</v>
      </c>
      <c r="S42" s="101">
        <v>0.05</v>
      </c>
    </row>
    <row r="43" spans="1:19" ht="15.75" customHeight="1">
      <c r="A43" s="73">
        <f t="shared" ca="1" si="0"/>
        <v>26883</v>
      </c>
      <c r="B43" s="73">
        <v>100</v>
      </c>
      <c r="C43" s="73" t="s">
        <v>1595</v>
      </c>
      <c r="D43" s="73" t="s">
        <v>1585</v>
      </c>
      <c r="E43" s="73" t="s">
        <v>1560</v>
      </c>
      <c r="F43" s="73" t="s">
        <v>819</v>
      </c>
      <c r="G43" s="73" t="s">
        <v>816</v>
      </c>
      <c r="H43" s="73" t="s">
        <v>812</v>
      </c>
      <c r="I43" s="73">
        <v>120</v>
      </c>
      <c r="J43" s="82"/>
      <c r="K43" s="101">
        <f t="shared" si="1"/>
        <v>116</v>
      </c>
      <c r="L43" s="101">
        <v>1</v>
      </c>
      <c r="M43" s="73" t="s">
        <v>1596</v>
      </c>
      <c r="N43" s="101">
        <v>0.05</v>
      </c>
      <c r="O43" s="73" t="s">
        <v>30</v>
      </c>
      <c r="P43" s="73" t="s">
        <v>819</v>
      </c>
      <c r="Q43" s="73" t="s">
        <v>812</v>
      </c>
      <c r="R43" s="73" t="s">
        <v>812</v>
      </c>
      <c r="S43" s="101">
        <v>0.05</v>
      </c>
    </row>
    <row r="44" spans="1:19" ht="15.75" customHeight="1">
      <c r="A44" s="73">
        <f t="shared" ca="1" si="0"/>
        <v>26983</v>
      </c>
      <c r="B44" s="73">
        <v>25</v>
      </c>
      <c r="C44" s="73" t="s">
        <v>1597</v>
      </c>
      <c r="D44" s="73" t="s">
        <v>1598</v>
      </c>
      <c r="E44" s="73" t="s">
        <v>1560</v>
      </c>
      <c r="F44" s="73" t="s">
        <v>819</v>
      </c>
      <c r="G44" s="73" t="s">
        <v>928</v>
      </c>
      <c r="H44" s="73" t="s">
        <v>812</v>
      </c>
      <c r="I44" s="73">
        <v>150</v>
      </c>
      <c r="J44" s="82"/>
      <c r="K44" s="101">
        <f t="shared" si="1"/>
        <v>117</v>
      </c>
      <c r="L44" s="101">
        <v>1</v>
      </c>
      <c r="M44" s="73" t="s">
        <v>1599</v>
      </c>
      <c r="N44" s="101">
        <v>0.05</v>
      </c>
      <c r="O44" s="73" t="s">
        <v>30</v>
      </c>
      <c r="P44" s="73" t="s">
        <v>819</v>
      </c>
      <c r="Q44" s="73" t="s">
        <v>812</v>
      </c>
      <c r="R44" s="73" t="s">
        <v>812</v>
      </c>
      <c r="S44" s="101">
        <v>0.05</v>
      </c>
    </row>
    <row r="45" spans="1:19" ht="15.75" customHeight="1">
      <c r="A45" s="73">
        <f t="shared" ca="1" si="0"/>
        <v>27008</v>
      </c>
      <c r="B45" s="73">
        <v>25</v>
      </c>
      <c r="C45" s="73" t="s">
        <v>1600</v>
      </c>
      <c r="D45" s="73" t="s">
        <v>1476</v>
      </c>
      <c r="E45" s="73" t="s">
        <v>1560</v>
      </c>
      <c r="F45" s="73" t="s">
        <v>819</v>
      </c>
      <c r="G45" s="73" t="s">
        <v>928</v>
      </c>
      <c r="H45" s="73" t="s">
        <v>812</v>
      </c>
      <c r="I45" s="73">
        <v>500</v>
      </c>
      <c r="J45" s="82"/>
      <c r="K45" s="101">
        <f t="shared" si="1"/>
        <v>118</v>
      </c>
      <c r="L45" s="101">
        <v>1</v>
      </c>
      <c r="M45" s="73" t="s">
        <v>1601</v>
      </c>
      <c r="N45" s="101">
        <v>0.3</v>
      </c>
      <c r="O45" s="73" t="s">
        <v>30</v>
      </c>
      <c r="P45" s="73" t="s">
        <v>819</v>
      </c>
      <c r="Q45" s="73" t="s">
        <v>812</v>
      </c>
      <c r="R45" s="73" t="s">
        <v>812</v>
      </c>
      <c r="S45" s="101">
        <v>0.3</v>
      </c>
    </row>
    <row r="46" spans="1:19" ht="15.75" customHeight="1">
      <c r="A46" s="73">
        <f t="shared" ca="1" si="0"/>
        <v>27033</v>
      </c>
      <c r="B46" s="73">
        <v>100</v>
      </c>
      <c r="C46" s="73" t="s">
        <v>1602</v>
      </c>
      <c r="D46" s="73" t="s">
        <v>913</v>
      </c>
      <c r="E46" s="73" t="s">
        <v>1560</v>
      </c>
      <c r="F46" s="73" t="s">
        <v>819</v>
      </c>
      <c r="G46" s="73" t="s">
        <v>816</v>
      </c>
      <c r="H46" s="73" t="s">
        <v>812</v>
      </c>
      <c r="I46" s="73">
        <v>200</v>
      </c>
      <c r="J46" s="82"/>
      <c r="K46" s="101">
        <f t="shared" si="1"/>
        <v>119</v>
      </c>
      <c r="L46" s="101">
        <v>1</v>
      </c>
      <c r="M46" s="73" t="s">
        <v>1603</v>
      </c>
      <c r="N46" s="101">
        <v>0.05</v>
      </c>
      <c r="O46" s="73" t="s">
        <v>30</v>
      </c>
      <c r="P46" s="73" t="s">
        <v>819</v>
      </c>
      <c r="Q46" s="73" t="s">
        <v>812</v>
      </c>
      <c r="R46" s="73" t="s">
        <v>812</v>
      </c>
      <c r="S46" s="101">
        <v>0.05</v>
      </c>
    </row>
    <row r="47" spans="1:19" ht="15.75" customHeight="1">
      <c r="A47" s="73">
        <f t="shared" ca="1" si="0"/>
        <v>27133</v>
      </c>
      <c r="B47" s="73">
        <v>25</v>
      </c>
      <c r="C47" s="73" t="s">
        <v>1604</v>
      </c>
      <c r="D47" s="73" t="s">
        <v>1605</v>
      </c>
      <c r="E47" s="73" t="s">
        <v>1560</v>
      </c>
      <c r="F47" s="73" t="s">
        <v>819</v>
      </c>
      <c r="G47" s="73" t="s">
        <v>928</v>
      </c>
      <c r="H47" s="73" t="s">
        <v>812</v>
      </c>
      <c r="I47" s="73">
        <v>80</v>
      </c>
      <c r="J47" s="82"/>
      <c r="K47" s="101">
        <f t="shared" si="1"/>
        <v>120</v>
      </c>
      <c r="L47" s="101">
        <v>1</v>
      </c>
      <c r="M47" s="73" t="s">
        <v>1606</v>
      </c>
      <c r="N47" s="101">
        <v>3</v>
      </c>
      <c r="O47" s="73" t="s">
        <v>30</v>
      </c>
      <c r="P47" s="73" t="s">
        <v>819</v>
      </c>
      <c r="Q47" s="73" t="s">
        <v>812</v>
      </c>
      <c r="R47" s="73" t="s">
        <v>812</v>
      </c>
      <c r="S47" s="101">
        <v>3</v>
      </c>
    </row>
    <row r="48" spans="1:19" ht="15.75" customHeight="1">
      <c r="A48" s="73">
        <f t="shared" ca="1" si="0"/>
        <v>27158</v>
      </c>
      <c r="B48" s="73">
        <v>100</v>
      </c>
      <c r="C48" s="73" t="s">
        <v>1607</v>
      </c>
      <c r="D48" s="73" t="s">
        <v>1559</v>
      </c>
      <c r="E48" s="73" t="s">
        <v>1560</v>
      </c>
      <c r="F48" s="73" t="s">
        <v>819</v>
      </c>
      <c r="G48" s="73" t="s">
        <v>816</v>
      </c>
      <c r="H48" s="73" t="s">
        <v>812</v>
      </c>
      <c r="I48" s="73">
        <v>45</v>
      </c>
      <c r="J48" s="82"/>
      <c r="K48" s="101">
        <f t="shared" si="1"/>
        <v>121</v>
      </c>
      <c r="L48" s="101">
        <v>1</v>
      </c>
      <c r="M48" s="73" t="s">
        <v>1606</v>
      </c>
      <c r="N48" s="101">
        <v>0.05</v>
      </c>
      <c r="O48" s="73" t="s">
        <v>30</v>
      </c>
      <c r="P48" s="73" t="s">
        <v>819</v>
      </c>
      <c r="Q48" s="73" t="s">
        <v>812</v>
      </c>
      <c r="R48" s="73" t="s">
        <v>812</v>
      </c>
      <c r="S48" s="101">
        <v>0.05</v>
      </c>
    </row>
    <row r="49" spans="1:19" ht="15.75" customHeight="1">
      <c r="A49" s="73">
        <f t="shared" ca="1" si="0"/>
        <v>27258</v>
      </c>
      <c r="B49" s="73">
        <v>100</v>
      </c>
      <c r="C49" s="73" t="s">
        <v>1608</v>
      </c>
      <c r="D49" s="73" t="s">
        <v>844</v>
      </c>
      <c r="E49" s="73" t="s">
        <v>1560</v>
      </c>
      <c r="F49" s="73" t="s">
        <v>819</v>
      </c>
      <c r="G49" s="73" t="s">
        <v>816</v>
      </c>
      <c r="H49" s="73" t="s">
        <v>812</v>
      </c>
      <c r="I49" s="73">
        <v>90</v>
      </c>
      <c r="J49" s="82"/>
      <c r="K49" s="101">
        <f t="shared" si="1"/>
        <v>122</v>
      </c>
      <c r="L49" s="101">
        <v>1</v>
      </c>
      <c r="M49" s="73" t="s">
        <v>1609</v>
      </c>
      <c r="N49" s="101">
        <v>0.05</v>
      </c>
      <c r="O49" s="73" t="s">
        <v>30</v>
      </c>
      <c r="P49" s="73" t="s">
        <v>819</v>
      </c>
      <c r="Q49" s="73" t="s">
        <v>812</v>
      </c>
      <c r="R49" s="73" t="s">
        <v>812</v>
      </c>
      <c r="S49" s="101">
        <v>0.05</v>
      </c>
    </row>
    <row r="50" spans="1:19" ht="15.75" customHeight="1">
      <c r="A50" s="73">
        <f t="shared" ca="1" si="0"/>
        <v>27358</v>
      </c>
      <c r="B50" s="73">
        <v>100</v>
      </c>
      <c r="C50" s="73" t="s">
        <v>1610</v>
      </c>
      <c r="D50" s="73" t="s">
        <v>1611</v>
      </c>
      <c r="E50" s="73" t="s">
        <v>1560</v>
      </c>
      <c r="F50" s="73" t="s">
        <v>819</v>
      </c>
      <c r="G50" s="73" t="s">
        <v>816</v>
      </c>
      <c r="H50" s="73" t="s">
        <v>812</v>
      </c>
      <c r="I50" s="73">
        <v>350</v>
      </c>
      <c r="J50" s="82"/>
      <c r="K50" s="101">
        <f t="shared" si="1"/>
        <v>123</v>
      </c>
      <c r="L50" s="101">
        <v>1</v>
      </c>
      <c r="M50" s="73" t="s">
        <v>1612</v>
      </c>
      <c r="N50" s="101">
        <v>0.05</v>
      </c>
      <c r="O50" s="73" t="s">
        <v>30</v>
      </c>
      <c r="P50" s="73" t="s">
        <v>819</v>
      </c>
      <c r="Q50" s="73" t="s">
        <v>812</v>
      </c>
      <c r="R50" s="73" t="s">
        <v>812</v>
      </c>
      <c r="S50" s="101">
        <v>0.05</v>
      </c>
    </row>
    <row r="51" spans="1:19" ht="15.75" customHeight="1">
      <c r="A51" s="73">
        <f t="shared" ca="1" si="0"/>
        <v>27458</v>
      </c>
      <c r="B51" s="73">
        <v>5</v>
      </c>
      <c r="C51" s="73" t="s">
        <v>1613</v>
      </c>
      <c r="D51" s="73" t="s">
        <v>854</v>
      </c>
      <c r="E51" s="73" t="s">
        <v>1560</v>
      </c>
      <c r="F51" s="73" t="s">
        <v>819</v>
      </c>
      <c r="G51" s="73" t="s">
        <v>968</v>
      </c>
      <c r="H51" s="73" t="s">
        <v>812</v>
      </c>
      <c r="I51" s="73">
        <v>600</v>
      </c>
      <c r="J51" s="82"/>
      <c r="K51" s="101">
        <f t="shared" si="1"/>
        <v>124</v>
      </c>
      <c r="L51" s="101">
        <v>1</v>
      </c>
      <c r="M51" s="73" t="s">
        <v>1614</v>
      </c>
      <c r="N51" s="101">
        <v>5</v>
      </c>
      <c r="O51" s="73" t="s">
        <v>30</v>
      </c>
      <c r="P51" s="73" t="s">
        <v>819</v>
      </c>
      <c r="Q51" s="73" t="s">
        <v>812</v>
      </c>
      <c r="R51" s="73" t="s">
        <v>812</v>
      </c>
      <c r="S51" s="101">
        <v>5</v>
      </c>
    </row>
    <row r="52" spans="1:19" ht="15.75" customHeight="1">
      <c r="A52" s="73">
        <f t="shared" ca="1" si="0"/>
        <v>27463</v>
      </c>
      <c r="B52" s="73">
        <v>5</v>
      </c>
      <c r="C52" s="73" t="s">
        <v>1615</v>
      </c>
      <c r="D52" s="73" t="s">
        <v>1616</v>
      </c>
      <c r="E52" s="73" t="s">
        <v>1560</v>
      </c>
      <c r="F52" s="73" t="s">
        <v>819</v>
      </c>
      <c r="G52" s="73" t="s">
        <v>968</v>
      </c>
      <c r="H52" s="73" t="s">
        <v>812</v>
      </c>
      <c r="I52" s="73">
        <v>1300</v>
      </c>
      <c r="J52" s="82"/>
      <c r="K52" s="101">
        <f t="shared" si="1"/>
        <v>125</v>
      </c>
      <c r="L52" s="101">
        <v>1</v>
      </c>
      <c r="M52" s="73" t="s">
        <v>1617</v>
      </c>
      <c r="N52" s="101">
        <v>0.05</v>
      </c>
      <c r="O52" s="73" t="s">
        <v>30</v>
      </c>
      <c r="P52" s="73" t="s">
        <v>819</v>
      </c>
      <c r="Q52" s="73" t="s">
        <v>812</v>
      </c>
      <c r="R52" s="73" t="s">
        <v>812</v>
      </c>
      <c r="S52" s="101">
        <v>0.05</v>
      </c>
    </row>
    <row r="53" spans="1:19" ht="15.75" customHeight="1">
      <c r="A53" s="73">
        <f t="shared" ca="1" si="0"/>
        <v>27468</v>
      </c>
      <c r="B53" s="73">
        <v>100</v>
      </c>
      <c r="C53" s="73" t="s">
        <v>1618</v>
      </c>
      <c r="D53" s="73" t="s">
        <v>1619</v>
      </c>
      <c r="E53" s="73" t="s">
        <v>1560</v>
      </c>
      <c r="F53" s="73" t="s">
        <v>819</v>
      </c>
      <c r="G53" s="73" t="s">
        <v>816</v>
      </c>
      <c r="H53" s="73" t="s">
        <v>812</v>
      </c>
      <c r="I53" s="73">
        <v>450</v>
      </c>
      <c r="J53" s="82"/>
      <c r="K53" s="101">
        <f t="shared" si="1"/>
        <v>126</v>
      </c>
      <c r="L53" s="101">
        <v>1</v>
      </c>
      <c r="M53" s="73" t="s">
        <v>1620</v>
      </c>
      <c r="N53" s="101">
        <v>0.5</v>
      </c>
      <c r="O53" s="73" t="s">
        <v>30</v>
      </c>
      <c r="P53" s="73" t="s">
        <v>819</v>
      </c>
      <c r="Q53" s="73" t="s">
        <v>812</v>
      </c>
      <c r="R53" s="73" t="s">
        <v>812</v>
      </c>
      <c r="S53" s="101">
        <v>0.5</v>
      </c>
    </row>
    <row r="54" spans="1:19" ht="15.75" customHeight="1">
      <c r="A54" s="73">
        <f t="shared" ca="1" si="0"/>
        <v>27568</v>
      </c>
      <c r="B54" s="73">
        <v>5</v>
      </c>
      <c r="C54" s="73" t="s">
        <v>1621</v>
      </c>
      <c r="D54" s="73" t="s">
        <v>1585</v>
      </c>
      <c r="E54" s="73" t="s">
        <v>1560</v>
      </c>
      <c r="F54" s="73" t="s">
        <v>819</v>
      </c>
      <c r="G54" s="73" t="s">
        <v>968</v>
      </c>
      <c r="H54" s="73" t="s">
        <v>812</v>
      </c>
      <c r="I54" s="73">
        <v>120</v>
      </c>
      <c r="J54" s="82"/>
      <c r="K54" s="101">
        <f t="shared" si="1"/>
        <v>127</v>
      </c>
      <c r="L54" s="101">
        <v>1</v>
      </c>
      <c r="M54" s="73" t="s">
        <v>1622</v>
      </c>
      <c r="N54" s="101">
        <v>0.7</v>
      </c>
      <c r="O54" s="73" t="s">
        <v>30</v>
      </c>
      <c r="P54" s="73" t="s">
        <v>819</v>
      </c>
      <c r="Q54" s="73" t="s">
        <v>812</v>
      </c>
      <c r="R54" s="73" t="s">
        <v>812</v>
      </c>
      <c r="S54" s="101">
        <v>0.7</v>
      </c>
    </row>
    <row r="55" spans="1:19" ht="15.75" customHeight="1">
      <c r="A55" s="73">
        <f t="shared" ca="1" si="0"/>
        <v>27573</v>
      </c>
      <c r="B55" s="73">
        <v>25</v>
      </c>
      <c r="C55" s="73" t="s">
        <v>1623</v>
      </c>
      <c r="D55" s="73" t="s">
        <v>1476</v>
      </c>
      <c r="E55" s="73" t="s">
        <v>1560</v>
      </c>
      <c r="F55" s="73" t="s">
        <v>819</v>
      </c>
      <c r="G55" s="73" t="s">
        <v>928</v>
      </c>
      <c r="H55" s="73" t="s">
        <v>812</v>
      </c>
      <c r="I55" s="73">
        <v>500</v>
      </c>
      <c r="J55" s="82"/>
      <c r="K55" s="101">
        <f t="shared" si="1"/>
        <v>128</v>
      </c>
      <c r="L55" s="101">
        <v>1</v>
      </c>
      <c r="M55" s="73" t="s">
        <v>1624</v>
      </c>
      <c r="N55" s="101">
        <v>5</v>
      </c>
      <c r="O55" s="73" t="s">
        <v>30</v>
      </c>
      <c r="P55" s="73" t="s">
        <v>819</v>
      </c>
      <c r="Q55" s="73" t="s">
        <v>812</v>
      </c>
      <c r="R55" s="73" t="s">
        <v>812</v>
      </c>
      <c r="S55" s="101">
        <v>5</v>
      </c>
    </row>
    <row r="56" spans="1:19" ht="15.75" customHeight="1">
      <c r="A56" s="73">
        <f t="shared" ca="1" si="0"/>
        <v>27598</v>
      </c>
      <c r="B56" s="73">
        <v>5</v>
      </c>
      <c r="C56" s="73" t="s">
        <v>1625</v>
      </c>
      <c r="D56" s="73" t="s">
        <v>1626</v>
      </c>
      <c r="E56" s="73" t="s">
        <v>1560</v>
      </c>
      <c r="F56" s="73" t="s">
        <v>819</v>
      </c>
      <c r="G56" s="73" t="s">
        <v>968</v>
      </c>
      <c r="H56" s="73" t="s">
        <v>812</v>
      </c>
      <c r="I56" s="73">
        <v>1800</v>
      </c>
      <c r="J56" s="82"/>
      <c r="K56" s="101">
        <f t="shared" si="1"/>
        <v>129</v>
      </c>
      <c r="L56" s="101">
        <v>1</v>
      </c>
      <c r="M56" s="73" t="s">
        <v>1627</v>
      </c>
      <c r="N56" s="101">
        <v>0.05</v>
      </c>
      <c r="O56" s="73" t="s">
        <v>30</v>
      </c>
      <c r="P56" s="73" t="s">
        <v>819</v>
      </c>
      <c r="Q56" s="73" t="s">
        <v>812</v>
      </c>
      <c r="R56" s="73" t="s">
        <v>812</v>
      </c>
      <c r="S56" s="101">
        <v>0.05</v>
      </c>
    </row>
    <row r="57" spans="1:19" ht="15.75" customHeight="1">
      <c r="A57" s="73">
        <f t="shared" ca="1" si="0"/>
        <v>27603</v>
      </c>
      <c r="B57" s="73">
        <v>5</v>
      </c>
      <c r="C57" s="73" t="s">
        <v>1628</v>
      </c>
      <c r="D57" s="73" t="s">
        <v>1629</v>
      </c>
      <c r="E57" s="73" t="s">
        <v>1560</v>
      </c>
      <c r="F57" s="73" t="s">
        <v>819</v>
      </c>
      <c r="G57" s="73" t="s">
        <v>968</v>
      </c>
      <c r="H57" s="73" t="s">
        <v>812</v>
      </c>
      <c r="I57" s="73">
        <v>6000</v>
      </c>
      <c r="J57" s="82"/>
      <c r="K57" s="101">
        <f t="shared" si="1"/>
        <v>130</v>
      </c>
      <c r="L57" s="101">
        <v>1</v>
      </c>
      <c r="M57" s="73" t="s">
        <v>1630</v>
      </c>
      <c r="N57" s="101">
        <v>5</v>
      </c>
      <c r="O57" s="73" t="s">
        <v>30</v>
      </c>
      <c r="P57" s="73" t="s">
        <v>819</v>
      </c>
      <c r="Q57" s="73" t="s">
        <v>812</v>
      </c>
      <c r="R57" s="73" t="s">
        <v>812</v>
      </c>
      <c r="S57" s="101">
        <v>5</v>
      </c>
    </row>
    <row r="58" spans="1:19" ht="15.75" customHeight="1">
      <c r="A58" s="73">
        <f t="shared" ca="1" si="0"/>
        <v>27608</v>
      </c>
      <c r="B58" s="73">
        <v>25</v>
      </c>
      <c r="C58" s="73" t="s">
        <v>1631</v>
      </c>
      <c r="D58" s="73" t="s">
        <v>1632</v>
      </c>
      <c r="E58" s="73" t="s">
        <v>1560</v>
      </c>
      <c r="F58" s="73" t="s">
        <v>819</v>
      </c>
      <c r="G58" s="73" t="s">
        <v>928</v>
      </c>
      <c r="H58" s="73" t="s">
        <v>812</v>
      </c>
      <c r="I58" s="73">
        <v>300</v>
      </c>
      <c r="J58" s="82"/>
      <c r="K58" s="101">
        <f t="shared" si="1"/>
        <v>131</v>
      </c>
      <c r="L58" s="101">
        <v>1</v>
      </c>
      <c r="M58" s="73" t="s">
        <v>1633</v>
      </c>
      <c r="N58" s="101">
        <v>0.7</v>
      </c>
      <c r="O58" s="73" t="s">
        <v>30</v>
      </c>
      <c r="P58" s="73" t="s">
        <v>819</v>
      </c>
      <c r="Q58" s="73" t="s">
        <v>812</v>
      </c>
      <c r="R58" s="73" t="s">
        <v>812</v>
      </c>
      <c r="S58" s="101">
        <v>0.7</v>
      </c>
    </row>
    <row r="59" spans="1:19" ht="15.75" customHeight="1">
      <c r="A59" s="73">
        <f t="shared" ca="1" si="0"/>
        <v>27633</v>
      </c>
      <c r="B59" s="73">
        <v>25</v>
      </c>
      <c r="C59" s="73" t="s">
        <v>1634</v>
      </c>
      <c r="D59" s="73" t="s">
        <v>1632</v>
      </c>
      <c r="E59" s="73" t="s">
        <v>1560</v>
      </c>
      <c r="F59" s="73" t="s">
        <v>819</v>
      </c>
      <c r="G59" s="73" t="s">
        <v>928</v>
      </c>
      <c r="H59" s="73" t="s">
        <v>812</v>
      </c>
      <c r="I59" s="73">
        <v>300</v>
      </c>
      <c r="J59" s="82"/>
      <c r="K59" s="101">
        <f t="shared" si="1"/>
        <v>132</v>
      </c>
      <c r="L59" s="101">
        <v>1</v>
      </c>
      <c r="M59" s="73" t="s">
        <v>1635</v>
      </c>
      <c r="N59" s="101">
        <v>0.05</v>
      </c>
      <c r="O59" s="73" t="s">
        <v>30</v>
      </c>
      <c r="P59" s="73" t="s">
        <v>819</v>
      </c>
      <c r="Q59" s="73" t="s">
        <v>812</v>
      </c>
      <c r="R59" s="73" t="s">
        <v>812</v>
      </c>
      <c r="S59" s="101">
        <v>0.05</v>
      </c>
    </row>
    <row r="60" spans="1:19" ht="15.75" customHeight="1">
      <c r="A60" s="73">
        <f t="shared" ca="1" si="0"/>
        <v>27658</v>
      </c>
      <c r="B60" s="73">
        <v>5</v>
      </c>
      <c r="C60" s="73" t="s">
        <v>1636</v>
      </c>
      <c r="D60" s="73" t="s">
        <v>859</v>
      </c>
      <c r="E60" s="73" t="s">
        <v>1560</v>
      </c>
      <c r="F60" s="73" t="s">
        <v>819</v>
      </c>
      <c r="G60" s="73" t="s">
        <v>968</v>
      </c>
      <c r="H60" s="73" t="s">
        <v>812</v>
      </c>
      <c r="I60" s="73">
        <v>400</v>
      </c>
      <c r="J60" s="82"/>
      <c r="K60" s="101">
        <f t="shared" si="1"/>
        <v>133</v>
      </c>
      <c r="L60" s="101">
        <v>1</v>
      </c>
      <c r="M60" s="73" t="s">
        <v>1637</v>
      </c>
      <c r="N60" s="101">
        <v>0.5</v>
      </c>
      <c r="O60" s="73" t="s">
        <v>30</v>
      </c>
      <c r="P60" s="73" t="s">
        <v>819</v>
      </c>
      <c r="Q60" s="73" t="s">
        <v>812</v>
      </c>
      <c r="R60" s="73" t="s">
        <v>812</v>
      </c>
      <c r="S60" s="101">
        <v>0.5</v>
      </c>
    </row>
    <row r="61" spans="1:19" ht="15.75" customHeight="1">
      <c r="A61" s="73">
        <f t="shared" ca="1" si="0"/>
        <v>27663</v>
      </c>
      <c r="B61" s="73">
        <v>1</v>
      </c>
      <c r="C61" s="73" t="s">
        <v>1638</v>
      </c>
      <c r="D61" s="73" t="s">
        <v>1639</v>
      </c>
      <c r="E61" s="73" t="s">
        <v>1560</v>
      </c>
      <c r="F61" s="73" t="s">
        <v>819</v>
      </c>
      <c r="G61" s="73" t="s">
        <v>977</v>
      </c>
      <c r="H61" s="73" t="s">
        <v>812</v>
      </c>
      <c r="I61" s="73">
        <v>2100</v>
      </c>
      <c r="J61" s="82"/>
      <c r="K61" s="101">
        <f t="shared" si="1"/>
        <v>134</v>
      </c>
      <c r="L61" s="101">
        <v>1</v>
      </c>
      <c r="M61" s="73" t="s">
        <v>1640</v>
      </c>
      <c r="N61" s="101">
        <v>1</v>
      </c>
      <c r="O61" s="73" t="s">
        <v>30</v>
      </c>
      <c r="P61" s="73" t="s">
        <v>819</v>
      </c>
      <c r="Q61" s="73" t="s">
        <v>812</v>
      </c>
      <c r="R61" s="73" t="s">
        <v>812</v>
      </c>
      <c r="S61" s="101">
        <v>1</v>
      </c>
    </row>
    <row r="62" spans="1:19" ht="15.75" customHeight="1">
      <c r="A62" s="73">
        <f t="shared" ca="1" si="0"/>
        <v>27664</v>
      </c>
      <c r="B62" s="73">
        <v>5</v>
      </c>
      <c r="C62" s="73" t="s">
        <v>1641</v>
      </c>
      <c r="D62" s="73" t="s">
        <v>859</v>
      </c>
      <c r="E62" s="73" t="s">
        <v>1560</v>
      </c>
      <c r="F62" s="73" t="s">
        <v>819</v>
      </c>
      <c r="G62" s="73" t="s">
        <v>968</v>
      </c>
      <c r="H62" s="73" t="s">
        <v>812</v>
      </c>
      <c r="I62" s="73">
        <v>400</v>
      </c>
      <c r="J62" s="82"/>
      <c r="K62" s="101">
        <f t="shared" si="1"/>
        <v>135</v>
      </c>
      <c r="L62" s="101">
        <v>1</v>
      </c>
      <c r="M62" s="73" t="s">
        <v>1642</v>
      </c>
      <c r="N62" s="101">
        <v>0.05</v>
      </c>
      <c r="O62" s="73" t="s">
        <v>30</v>
      </c>
      <c r="P62" s="73" t="s">
        <v>819</v>
      </c>
      <c r="Q62" s="73" t="s">
        <v>812</v>
      </c>
      <c r="R62" s="73" t="s">
        <v>812</v>
      </c>
      <c r="S62" s="101">
        <v>0.05</v>
      </c>
    </row>
    <row r="63" spans="1:19" ht="15.75" customHeight="1">
      <c r="A63" s="73">
        <f t="shared" ca="1" si="0"/>
        <v>27669</v>
      </c>
      <c r="B63" s="73">
        <v>100</v>
      </c>
      <c r="C63" s="73" t="s">
        <v>1643</v>
      </c>
      <c r="D63" s="73" t="s">
        <v>1644</v>
      </c>
      <c r="E63" s="73" t="s">
        <v>1560</v>
      </c>
      <c r="F63" s="73" t="s">
        <v>819</v>
      </c>
      <c r="G63" s="73" t="s">
        <v>816</v>
      </c>
      <c r="H63" s="73" t="s">
        <v>812</v>
      </c>
      <c r="I63" s="73">
        <v>700</v>
      </c>
      <c r="J63" s="82"/>
      <c r="K63" s="101">
        <f t="shared" si="1"/>
        <v>136</v>
      </c>
      <c r="L63" s="101">
        <v>1</v>
      </c>
      <c r="M63" s="73" t="s">
        <v>1645</v>
      </c>
      <c r="N63" s="101">
        <v>0.05</v>
      </c>
      <c r="O63" s="73" t="s">
        <v>30</v>
      </c>
      <c r="P63" s="73" t="s">
        <v>819</v>
      </c>
      <c r="Q63" s="73" t="s">
        <v>812</v>
      </c>
      <c r="R63" s="73" t="s">
        <v>812</v>
      </c>
      <c r="S63" s="101">
        <v>0.05</v>
      </c>
    </row>
    <row r="64" spans="1:19" ht="15.75" customHeight="1">
      <c r="A64" s="73">
        <f t="shared" ca="1" si="0"/>
        <v>27769</v>
      </c>
      <c r="B64" s="73">
        <v>100</v>
      </c>
      <c r="C64" s="73" t="s">
        <v>1646</v>
      </c>
      <c r="D64" s="73" t="s">
        <v>1632</v>
      </c>
      <c r="E64" s="73" t="s">
        <v>1560</v>
      </c>
      <c r="F64" s="73" t="s">
        <v>819</v>
      </c>
      <c r="G64" s="73" t="s">
        <v>816</v>
      </c>
      <c r="H64" s="73" t="s">
        <v>812</v>
      </c>
      <c r="I64" s="73">
        <v>300</v>
      </c>
      <c r="J64" s="82"/>
      <c r="K64" s="101">
        <f t="shared" si="1"/>
        <v>137</v>
      </c>
      <c r="L64" s="101">
        <v>1</v>
      </c>
      <c r="M64" s="73" t="s">
        <v>1647</v>
      </c>
      <c r="N64" s="101">
        <v>0.05</v>
      </c>
      <c r="O64" s="73" t="s">
        <v>30</v>
      </c>
      <c r="P64" s="73" t="s">
        <v>819</v>
      </c>
      <c r="Q64" s="73" t="s">
        <v>812</v>
      </c>
      <c r="R64" s="73" t="s">
        <v>812</v>
      </c>
      <c r="S64" s="101">
        <v>0.05</v>
      </c>
    </row>
    <row r="65" spans="1:19" ht="15.75" customHeight="1">
      <c r="A65" s="73">
        <f t="shared" ca="1" si="0"/>
        <v>27869</v>
      </c>
      <c r="B65" s="73">
        <v>100</v>
      </c>
      <c r="C65" s="73" t="s">
        <v>1648</v>
      </c>
      <c r="D65" s="73" t="s">
        <v>854</v>
      </c>
      <c r="E65" s="73" t="s">
        <v>1560</v>
      </c>
      <c r="F65" s="73" t="s">
        <v>819</v>
      </c>
      <c r="G65" s="73" t="s">
        <v>816</v>
      </c>
      <c r="H65" s="73" t="s">
        <v>812</v>
      </c>
      <c r="I65" s="73">
        <v>600</v>
      </c>
      <c r="J65" s="82"/>
      <c r="K65" s="101">
        <f t="shared" si="1"/>
        <v>138</v>
      </c>
      <c r="L65" s="101">
        <v>1</v>
      </c>
      <c r="M65" s="73" t="s">
        <v>1649</v>
      </c>
      <c r="N65" s="101">
        <v>0.1</v>
      </c>
      <c r="O65" s="73" t="s">
        <v>30</v>
      </c>
      <c r="P65" s="73" t="s">
        <v>819</v>
      </c>
      <c r="Q65" s="73" t="s">
        <v>812</v>
      </c>
      <c r="R65" s="73" t="s">
        <v>812</v>
      </c>
      <c r="S65" s="101">
        <v>0.1</v>
      </c>
    </row>
    <row r="66" spans="1:19" ht="15.75" customHeight="1">
      <c r="A66" s="73">
        <f t="shared" ca="1" si="0"/>
        <v>27969</v>
      </c>
      <c r="B66" s="73">
        <v>100</v>
      </c>
      <c r="C66" s="73" t="s">
        <v>1650</v>
      </c>
      <c r="D66" s="73" t="s">
        <v>884</v>
      </c>
      <c r="E66" s="73" t="s">
        <v>1560</v>
      </c>
      <c r="F66" s="73" t="s">
        <v>819</v>
      </c>
      <c r="G66" s="73" t="s">
        <v>816</v>
      </c>
      <c r="H66" s="73" t="s">
        <v>812</v>
      </c>
      <c r="I66" s="73">
        <v>100</v>
      </c>
      <c r="J66" s="82"/>
      <c r="K66" s="101">
        <f t="shared" si="1"/>
        <v>139</v>
      </c>
      <c r="L66" s="101">
        <v>1</v>
      </c>
      <c r="M66" s="73" t="s">
        <v>1651</v>
      </c>
      <c r="N66" s="101">
        <v>0.05</v>
      </c>
      <c r="O66" s="73" t="s">
        <v>30</v>
      </c>
      <c r="P66" s="73" t="s">
        <v>819</v>
      </c>
      <c r="Q66" s="73" t="s">
        <v>812</v>
      </c>
      <c r="R66" s="73" t="s">
        <v>812</v>
      </c>
      <c r="S66" s="101">
        <v>0.05</v>
      </c>
    </row>
    <row r="67" spans="1:19" ht="15.75" customHeight="1">
      <c r="A67" s="73">
        <f t="shared" ca="1" si="0"/>
        <v>28069</v>
      </c>
      <c r="B67" s="73">
        <v>25</v>
      </c>
      <c r="C67" s="73" t="s">
        <v>1652</v>
      </c>
      <c r="D67" s="73" t="s">
        <v>1577</v>
      </c>
      <c r="E67" s="73" t="s">
        <v>1560</v>
      </c>
      <c r="F67" s="73" t="s">
        <v>819</v>
      </c>
      <c r="G67" s="73" t="s">
        <v>928</v>
      </c>
      <c r="H67" s="73" t="s">
        <v>812</v>
      </c>
      <c r="I67" s="73">
        <v>1200</v>
      </c>
      <c r="J67" s="82"/>
      <c r="K67" s="101">
        <f t="shared" si="1"/>
        <v>140</v>
      </c>
      <c r="L67" s="101">
        <v>1</v>
      </c>
      <c r="M67" s="73" t="s">
        <v>1653</v>
      </c>
      <c r="N67" s="101">
        <v>0.05</v>
      </c>
      <c r="O67" s="73" t="s">
        <v>30</v>
      </c>
      <c r="P67" s="73" t="s">
        <v>819</v>
      </c>
      <c r="Q67" s="73" t="s">
        <v>812</v>
      </c>
      <c r="R67" s="73" t="s">
        <v>812</v>
      </c>
      <c r="S67" s="101">
        <v>0.05</v>
      </c>
    </row>
    <row r="68" spans="1:19" ht="15.75" customHeight="1">
      <c r="A68" s="73">
        <f t="shared" ca="1" si="0"/>
        <v>28094</v>
      </c>
      <c r="B68" s="73">
        <v>1</v>
      </c>
      <c r="C68" s="73" t="s">
        <v>1654</v>
      </c>
      <c r="D68" s="73" t="s">
        <v>854</v>
      </c>
      <c r="E68" s="73" t="s">
        <v>1560</v>
      </c>
      <c r="F68" s="73" t="s">
        <v>819</v>
      </c>
      <c r="G68" s="73" t="s">
        <v>977</v>
      </c>
      <c r="H68" s="73" t="s">
        <v>812</v>
      </c>
      <c r="I68" s="73">
        <v>600</v>
      </c>
      <c r="J68" s="82"/>
      <c r="K68" s="101">
        <f t="shared" si="1"/>
        <v>141</v>
      </c>
      <c r="L68" s="101">
        <v>1</v>
      </c>
      <c r="M68" s="73" t="s">
        <v>1655</v>
      </c>
      <c r="N68" s="101">
        <v>0.05</v>
      </c>
      <c r="O68" s="73" t="s">
        <v>30</v>
      </c>
      <c r="P68" s="73" t="s">
        <v>819</v>
      </c>
      <c r="Q68" s="73" t="s">
        <v>812</v>
      </c>
      <c r="R68" s="73" t="s">
        <v>812</v>
      </c>
      <c r="S68" s="101">
        <v>0.05</v>
      </c>
    </row>
    <row r="69" spans="1:19" ht="15.75" customHeight="1">
      <c r="A69" s="73">
        <f t="shared" ca="1" si="0"/>
        <v>28095</v>
      </c>
      <c r="B69" s="73">
        <v>100</v>
      </c>
      <c r="C69" s="73" t="s">
        <v>1656</v>
      </c>
      <c r="D69" s="73" t="s">
        <v>1632</v>
      </c>
      <c r="E69" s="73" t="s">
        <v>1560</v>
      </c>
      <c r="F69" s="73" t="s">
        <v>819</v>
      </c>
      <c r="G69" s="73" t="s">
        <v>816</v>
      </c>
      <c r="H69" s="73" t="s">
        <v>812</v>
      </c>
      <c r="I69" s="73">
        <v>300</v>
      </c>
      <c r="J69" s="82"/>
      <c r="K69" s="101">
        <f t="shared" si="1"/>
        <v>142</v>
      </c>
      <c r="L69" s="101">
        <v>1</v>
      </c>
      <c r="M69" s="73" t="s">
        <v>238</v>
      </c>
      <c r="N69" s="101">
        <v>0.05</v>
      </c>
      <c r="O69" s="73" t="s">
        <v>30</v>
      </c>
      <c r="P69" s="73" t="s">
        <v>819</v>
      </c>
      <c r="Q69" s="73" t="s">
        <v>812</v>
      </c>
      <c r="R69" s="73" t="s">
        <v>812</v>
      </c>
      <c r="S69" s="101">
        <v>0.05</v>
      </c>
    </row>
    <row r="70" spans="1:19" ht="15.75" customHeight="1">
      <c r="A70" s="73">
        <f t="shared" ca="1" si="0"/>
        <v>28195</v>
      </c>
      <c r="B70" s="73">
        <v>25</v>
      </c>
      <c r="C70" s="73" t="s">
        <v>1657</v>
      </c>
      <c r="D70" s="73" t="s">
        <v>1476</v>
      </c>
      <c r="E70" s="73" t="s">
        <v>1560</v>
      </c>
      <c r="F70" s="73" t="s">
        <v>819</v>
      </c>
      <c r="G70" s="73" t="s">
        <v>928</v>
      </c>
      <c r="H70" s="73" t="s">
        <v>812</v>
      </c>
      <c r="I70" s="73">
        <v>500</v>
      </c>
      <c r="J70" s="82"/>
      <c r="K70" s="101">
        <f t="shared" si="1"/>
        <v>143</v>
      </c>
      <c r="L70" s="101">
        <v>1</v>
      </c>
      <c r="M70" s="73" t="s">
        <v>1658</v>
      </c>
      <c r="N70" s="101">
        <v>0.5</v>
      </c>
      <c r="O70" s="73" t="s">
        <v>30</v>
      </c>
      <c r="P70" s="73" t="s">
        <v>819</v>
      </c>
      <c r="Q70" s="73" t="s">
        <v>812</v>
      </c>
      <c r="R70" s="73" t="s">
        <v>812</v>
      </c>
      <c r="S70" s="101">
        <v>0.5</v>
      </c>
    </row>
    <row r="71" spans="1:19" ht="15.75" customHeight="1">
      <c r="A71" s="73">
        <f t="shared" ca="1" si="0"/>
        <v>28220</v>
      </c>
      <c r="B71" s="73">
        <v>25</v>
      </c>
      <c r="C71" s="73" t="s">
        <v>1659</v>
      </c>
      <c r="D71" s="73" t="s">
        <v>1451</v>
      </c>
      <c r="E71" s="73" t="s">
        <v>1560</v>
      </c>
      <c r="F71" s="73" t="s">
        <v>819</v>
      </c>
      <c r="G71" s="73" t="s">
        <v>928</v>
      </c>
      <c r="H71" s="73" t="s">
        <v>812</v>
      </c>
      <c r="I71" s="73">
        <v>2500</v>
      </c>
      <c r="J71" s="82"/>
      <c r="K71" s="101">
        <f t="shared" si="1"/>
        <v>144</v>
      </c>
      <c r="L71" s="101">
        <v>1</v>
      </c>
      <c r="M71" s="73" t="s">
        <v>1660</v>
      </c>
      <c r="N71" s="101">
        <v>0.5</v>
      </c>
      <c r="O71" s="73" t="s">
        <v>30</v>
      </c>
      <c r="P71" s="73" t="s">
        <v>819</v>
      </c>
      <c r="Q71" s="73" t="s">
        <v>812</v>
      </c>
      <c r="R71" s="73" t="s">
        <v>812</v>
      </c>
      <c r="S71" s="101">
        <v>0.5</v>
      </c>
    </row>
    <row r="72" spans="1:19" ht="15.75" customHeight="1">
      <c r="A72" s="73">
        <f t="shared" ca="1" si="0"/>
        <v>28245</v>
      </c>
      <c r="B72" s="73">
        <v>25</v>
      </c>
      <c r="C72" s="73" t="s">
        <v>1661</v>
      </c>
      <c r="D72" s="73" t="s">
        <v>859</v>
      </c>
      <c r="E72" s="73" t="s">
        <v>1560</v>
      </c>
      <c r="F72" s="73" t="s">
        <v>819</v>
      </c>
      <c r="G72" s="73" t="s">
        <v>928</v>
      </c>
      <c r="H72" s="73" t="s">
        <v>812</v>
      </c>
      <c r="I72" s="73">
        <v>400</v>
      </c>
      <c r="J72" s="82"/>
      <c r="K72" s="101">
        <f t="shared" si="1"/>
        <v>145</v>
      </c>
      <c r="L72" s="101">
        <v>1</v>
      </c>
      <c r="M72" s="73" t="s">
        <v>1662</v>
      </c>
      <c r="N72" s="101">
        <v>0.05</v>
      </c>
      <c r="O72" s="73" t="s">
        <v>30</v>
      </c>
      <c r="P72" s="73" t="s">
        <v>819</v>
      </c>
      <c r="Q72" s="73" t="s">
        <v>812</v>
      </c>
      <c r="R72" s="73" t="s">
        <v>812</v>
      </c>
      <c r="S72" s="101">
        <v>0.05</v>
      </c>
    </row>
    <row r="73" spans="1:19" ht="15.75" customHeight="1">
      <c r="A73" s="73">
        <f t="shared" ca="1" si="0"/>
        <v>28270</v>
      </c>
      <c r="B73" s="73">
        <v>25</v>
      </c>
      <c r="C73" s="73" t="s">
        <v>1663</v>
      </c>
      <c r="D73" s="73" t="s">
        <v>1598</v>
      </c>
      <c r="E73" s="73" t="s">
        <v>1560</v>
      </c>
      <c r="F73" s="73" t="s">
        <v>819</v>
      </c>
      <c r="G73" s="73" t="s">
        <v>928</v>
      </c>
      <c r="H73" s="73" t="s">
        <v>812</v>
      </c>
      <c r="I73" s="73">
        <v>150</v>
      </c>
      <c r="J73" s="82"/>
      <c r="K73" s="101">
        <f t="shared" si="1"/>
        <v>146</v>
      </c>
      <c r="L73" s="101">
        <v>1</v>
      </c>
      <c r="M73" s="73" t="s">
        <v>1664</v>
      </c>
      <c r="N73" s="101">
        <v>0.05</v>
      </c>
      <c r="O73" s="73" t="s">
        <v>30</v>
      </c>
      <c r="P73" s="73" t="s">
        <v>819</v>
      </c>
      <c r="Q73" s="73" t="s">
        <v>812</v>
      </c>
      <c r="R73" s="73" t="s">
        <v>812</v>
      </c>
      <c r="S73" s="101">
        <v>0.05</v>
      </c>
    </row>
    <row r="74" spans="1:19" ht="15.75" customHeight="1">
      <c r="A74" s="73">
        <f t="shared" ca="1" si="0"/>
        <v>28295</v>
      </c>
      <c r="B74" s="73">
        <v>100</v>
      </c>
      <c r="C74" s="73" t="s">
        <v>1665</v>
      </c>
      <c r="D74" s="73" t="s">
        <v>900</v>
      </c>
      <c r="E74" s="73" t="s">
        <v>1560</v>
      </c>
      <c r="F74" s="73" t="s">
        <v>819</v>
      </c>
      <c r="G74" s="73" t="s">
        <v>816</v>
      </c>
      <c r="H74" s="73" t="s">
        <v>812</v>
      </c>
      <c r="I74" s="73">
        <v>50</v>
      </c>
      <c r="J74" s="82"/>
      <c r="K74" s="101">
        <f t="shared" si="1"/>
        <v>147</v>
      </c>
      <c r="L74" s="101">
        <v>1</v>
      </c>
      <c r="M74" s="73" t="s">
        <v>1666</v>
      </c>
      <c r="N74" s="101">
        <v>0.05</v>
      </c>
      <c r="O74" s="73" t="s">
        <v>30</v>
      </c>
      <c r="P74" s="73" t="s">
        <v>819</v>
      </c>
      <c r="Q74" s="73" t="s">
        <v>812</v>
      </c>
      <c r="R74" s="73" t="s">
        <v>812</v>
      </c>
      <c r="S74" s="101">
        <v>0.05</v>
      </c>
    </row>
    <row r="75" spans="1:19" ht="15.75" customHeight="1">
      <c r="A75" s="73">
        <f t="shared" ca="1" si="0"/>
        <v>28395</v>
      </c>
      <c r="B75" s="73">
        <v>25</v>
      </c>
      <c r="C75" s="73" t="s">
        <v>1667</v>
      </c>
      <c r="D75" s="73" t="s">
        <v>1476</v>
      </c>
      <c r="E75" s="73" t="s">
        <v>1560</v>
      </c>
      <c r="F75" s="73" t="s">
        <v>819</v>
      </c>
      <c r="G75" s="73" t="s">
        <v>928</v>
      </c>
      <c r="H75" s="73" t="s">
        <v>812</v>
      </c>
      <c r="I75" s="73">
        <v>500</v>
      </c>
      <c r="J75" s="82"/>
      <c r="K75" s="101">
        <f t="shared" si="1"/>
        <v>148</v>
      </c>
      <c r="L75" s="101">
        <v>1</v>
      </c>
      <c r="M75" s="73" t="s">
        <v>1668</v>
      </c>
      <c r="N75" s="101">
        <v>0.05</v>
      </c>
      <c r="O75" s="73" t="s">
        <v>30</v>
      </c>
      <c r="P75" s="73" t="s">
        <v>819</v>
      </c>
      <c r="Q75" s="73" t="s">
        <v>812</v>
      </c>
      <c r="R75" s="73" t="s">
        <v>812</v>
      </c>
      <c r="S75" s="101">
        <v>0.05</v>
      </c>
    </row>
    <row r="76" spans="1:19" ht="15.75" customHeight="1">
      <c r="A76" s="73">
        <f t="shared" ca="1" si="0"/>
        <v>28420</v>
      </c>
      <c r="B76" s="73">
        <v>25</v>
      </c>
      <c r="C76" s="73" t="s">
        <v>1669</v>
      </c>
      <c r="D76" s="73" t="s">
        <v>1632</v>
      </c>
      <c r="E76" s="73" t="s">
        <v>1560</v>
      </c>
      <c r="F76" s="73" t="s">
        <v>819</v>
      </c>
      <c r="G76" s="73" t="s">
        <v>928</v>
      </c>
      <c r="H76" s="73" t="s">
        <v>812</v>
      </c>
      <c r="I76" s="73">
        <v>300</v>
      </c>
      <c r="J76" s="82"/>
      <c r="K76" s="101">
        <f t="shared" si="1"/>
        <v>149</v>
      </c>
      <c r="L76" s="101">
        <v>1</v>
      </c>
      <c r="M76" s="73" t="s">
        <v>1670</v>
      </c>
      <c r="N76" s="101">
        <v>0.3</v>
      </c>
      <c r="O76" s="73" t="s">
        <v>30</v>
      </c>
      <c r="P76" s="73" t="s">
        <v>819</v>
      </c>
      <c r="Q76" s="73" t="s">
        <v>812</v>
      </c>
      <c r="R76" s="73" t="s">
        <v>812</v>
      </c>
      <c r="S76" s="101">
        <v>0.3</v>
      </c>
    </row>
    <row r="77" spans="1:19" ht="15.75" customHeight="1">
      <c r="A77" s="73">
        <f t="shared" ca="1" si="0"/>
        <v>28445</v>
      </c>
      <c r="B77" s="73">
        <v>100</v>
      </c>
      <c r="C77" s="73" t="s">
        <v>1671</v>
      </c>
      <c r="D77" s="73" t="s">
        <v>1672</v>
      </c>
      <c r="E77" s="73" t="s">
        <v>1560</v>
      </c>
      <c r="F77" s="73" t="s">
        <v>819</v>
      </c>
      <c r="G77" s="73" t="s">
        <v>816</v>
      </c>
      <c r="H77" s="73" t="s">
        <v>812</v>
      </c>
      <c r="I77" s="73">
        <v>175</v>
      </c>
      <c r="J77" s="82"/>
      <c r="K77" s="101">
        <f t="shared" si="1"/>
        <v>150</v>
      </c>
      <c r="L77" s="101">
        <v>1</v>
      </c>
      <c r="M77" s="73" t="s">
        <v>1673</v>
      </c>
      <c r="N77" s="101">
        <v>0.05</v>
      </c>
      <c r="O77" s="73" t="s">
        <v>30</v>
      </c>
      <c r="P77" s="73" t="s">
        <v>819</v>
      </c>
      <c r="Q77" s="73" t="s">
        <v>812</v>
      </c>
      <c r="R77" s="73" t="s">
        <v>812</v>
      </c>
      <c r="S77" s="101">
        <v>0.05</v>
      </c>
    </row>
    <row r="78" spans="1:19" ht="15.75" customHeight="1">
      <c r="A78" s="73">
        <f t="shared" ca="1" si="0"/>
        <v>28545</v>
      </c>
      <c r="B78" s="73">
        <v>100</v>
      </c>
      <c r="C78" s="73" t="s">
        <v>1674</v>
      </c>
      <c r="D78" s="73" t="s">
        <v>851</v>
      </c>
      <c r="E78" s="73" t="s">
        <v>1560</v>
      </c>
      <c r="F78" s="73" t="s">
        <v>819</v>
      </c>
      <c r="G78" s="73" t="s">
        <v>816</v>
      </c>
      <c r="H78" s="73" t="s">
        <v>812</v>
      </c>
      <c r="I78" s="73">
        <v>75</v>
      </c>
      <c r="J78" s="82"/>
      <c r="K78" s="101">
        <f t="shared" si="1"/>
        <v>151</v>
      </c>
      <c r="L78" s="101">
        <v>1</v>
      </c>
      <c r="M78" s="73" t="s">
        <v>1675</v>
      </c>
      <c r="N78" s="101">
        <v>0.05</v>
      </c>
      <c r="O78" s="73" t="s">
        <v>30</v>
      </c>
      <c r="P78" s="73" t="s">
        <v>819</v>
      </c>
      <c r="Q78" s="73" t="s">
        <v>812</v>
      </c>
      <c r="R78" s="73" t="s">
        <v>812</v>
      </c>
      <c r="S78" s="101">
        <v>0.05</v>
      </c>
    </row>
    <row r="79" spans="1:19" ht="15.75" customHeight="1">
      <c r="A79" s="73">
        <f t="shared" ca="1" si="0"/>
        <v>28645</v>
      </c>
      <c r="B79" s="73">
        <v>100</v>
      </c>
      <c r="C79" s="73" t="s">
        <v>1676</v>
      </c>
      <c r="D79" s="73" t="s">
        <v>1605</v>
      </c>
      <c r="E79" s="73" t="s">
        <v>1560</v>
      </c>
      <c r="F79" s="73" t="s">
        <v>819</v>
      </c>
      <c r="G79" s="73" t="s">
        <v>816</v>
      </c>
      <c r="H79" s="73" t="s">
        <v>812</v>
      </c>
      <c r="I79" s="73">
        <v>80</v>
      </c>
      <c r="J79" s="82"/>
      <c r="K79" s="101">
        <f t="shared" si="1"/>
        <v>152</v>
      </c>
      <c r="L79" s="101">
        <v>1</v>
      </c>
      <c r="M79" s="73" t="s">
        <v>1677</v>
      </c>
      <c r="N79" s="101">
        <v>0.05</v>
      </c>
      <c r="O79" s="73" t="s">
        <v>30</v>
      </c>
      <c r="P79" s="73" t="s">
        <v>819</v>
      </c>
      <c r="Q79" s="73" t="s">
        <v>812</v>
      </c>
      <c r="R79" s="73" t="s">
        <v>812</v>
      </c>
      <c r="S79" s="101">
        <v>0.05</v>
      </c>
    </row>
    <row r="80" spans="1:19" ht="15.75" customHeight="1">
      <c r="A80" s="73">
        <f t="shared" ca="1" si="0"/>
        <v>28745</v>
      </c>
      <c r="B80" s="73">
        <v>25</v>
      </c>
      <c r="C80" s="73" t="s">
        <v>1678</v>
      </c>
      <c r="D80" s="73" t="s">
        <v>1679</v>
      </c>
      <c r="E80" s="73" t="s">
        <v>1560</v>
      </c>
      <c r="F80" s="73" t="s">
        <v>819</v>
      </c>
      <c r="G80" s="73" t="s">
        <v>928</v>
      </c>
      <c r="H80" s="73" t="s">
        <v>812</v>
      </c>
      <c r="I80" s="73">
        <v>210</v>
      </c>
      <c r="J80" s="82"/>
      <c r="K80" s="101">
        <f t="shared" si="1"/>
        <v>153</v>
      </c>
      <c r="L80" s="101">
        <v>1</v>
      </c>
      <c r="M80" s="73" t="s">
        <v>1680</v>
      </c>
      <c r="N80" s="101">
        <v>0.05</v>
      </c>
      <c r="O80" s="73" t="s">
        <v>30</v>
      </c>
      <c r="P80" s="73" t="s">
        <v>819</v>
      </c>
      <c r="Q80" s="73" t="s">
        <v>812</v>
      </c>
      <c r="R80" s="73" t="s">
        <v>812</v>
      </c>
      <c r="S80" s="101">
        <v>0.05</v>
      </c>
    </row>
    <row r="81" spans="1:19" ht="15.75" customHeight="1">
      <c r="A81" s="73">
        <f t="shared" ca="1" si="0"/>
        <v>28770</v>
      </c>
      <c r="B81" s="73">
        <v>5</v>
      </c>
      <c r="C81" s="73" t="s">
        <v>1681</v>
      </c>
      <c r="D81" s="73" t="s">
        <v>1682</v>
      </c>
      <c r="E81" s="73" t="s">
        <v>1560</v>
      </c>
      <c r="F81" s="73" t="s">
        <v>819</v>
      </c>
      <c r="G81" s="73" t="s">
        <v>968</v>
      </c>
      <c r="H81" s="73" t="s">
        <v>812</v>
      </c>
      <c r="I81" s="73">
        <v>4000</v>
      </c>
      <c r="J81" s="82"/>
      <c r="K81" s="101">
        <f t="shared" si="1"/>
        <v>154</v>
      </c>
      <c r="L81" s="101">
        <v>1</v>
      </c>
      <c r="M81" s="73" t="s">
        <v>1683</v>
      </c>
      <c r="N81" s="101">
        <v>0.05</v>
      </c>
      <c r="O81" s="73" t="s">
        <v>30</v>
      </c>
      <c r="P81" s="73" t="s">
        <v>819</v>
      </c>
      <c r="Q81" s="73" t="s">
        <v>812</v>
      </c>
      <c r="R81" s="73" t="s">
        <v>812</v>
      </c>
      <c r="S81" s="101">
        <v>0.05</v>
      </c>
    </row>
    <row r="82" spans="1:19" ht="15.75" customHeight="1">
      <c r="A82" s="73">
        <f t="shared" ca="1" si="0"/>
        <v>28775</v>
      </c>
      <c r="B82" s="73">
        <v>100</v>
      </c>
      <c r="C82" s="73" t="s">
        <v>1684</v>
      </c>
      <c r="D82" s="73" t="s">
        <v>884</v>
      </c>
      <c r="E82" s="73" t="s">
        <v>1560</v>
      </c>
      <c r="F82" s="73" t="s">
        <v>819</v>
      </c>
      <c r="G82" s="73" t="s">
        <v>816</v>
      </c>
      <c r="H82" s="73" t="s">
        <v>812</v>
      </c>
      <c r="I82" s="73">
        <v>100</v>
      </c>
      <c r="J82" s="82"/>
      <c r="K82" s="101">
        <f t="shared" si="1"/>
        <v>155</v>
      </c>
      <c r="L82" s="101">
        <v>1</v>
      </c>
      <c r="M82" s="73" t="s">
        <v>1685</v>
      </c>
      <c r="N82" s="101">
        <v>0.05</v>
      </c>
      <c r="O82" s="73" t="s">
        <v>30</v>
      </c>
      <c r="P82" s="73" t="s">
        <v>819</v>
      </c>
      <c r="Q82" s="73" t="s">
        <v>812</v>
      </c>
      <c r="R82" s="73" t="s">
        <v>812</v>
      </c>
      <c r="S82" s="101">
        <v>0.05</v>
      </c>
    </row>
    <row r="83" spans="1:19" ht="15.75" customHeight="1">
      <c r="A83" s="73">
        <f t="shared" ca="1" si="0"/>
        <v>28875</v>
      </c>
      <c r="B83" s="73">
        <v>25</v>
      </c>
      <c r="C83" s="73" t="s">
        <v>1686</v>
      </c>
      <c r="D83" s="73" t="s">
        <v>1440</v>
      </c>
      <c r="E83" s="73" t="s">
        <v>1560</v>
      </c>
      <c r="F83" s="73" t="s">
        <v>819</v>
      </c>
      <c r="G83" s="73" t="s">
        <v>928</v>
      </c>
      <c r="H83" s="73" t="s">
        <v>812</v>
      </c>
      <c r="I83" s="73">
        <v>250</v>
      </c>
      <c r="J83" s="82"/>
      <c r="K83" s="101">
        <f t="shared" si="1"/>
        <v>156</v>
      </c>
      <c r="L83" s="101">
        <v>1</v>
      </c>
      <c r="M83" s="73" t="s">
        <v>1687</v>
      </c>
      <c r="N83" s="101">
        <v>0.05</v>
      </c>
      <c r="O83" s="73" t="s">
        <v>30</v>
      </c>
      <c r="P83" s="73" t="s">
        <v>819</v>
      </c>
      <c r="Q83" s="73" t="s">
        <v>812</v>
      </c>
      <c r="R83" s="73" t="s">
        <v>812</v>
      </c>
      <c r="S83" s="101">
        <v>0.05</v>
      </c>
    </row>
    <row r="84" spans="1:19" ht="15.75" customHeight="1">
      <c r="A84" s="73">
        <f t="shared" ca="1" si="0"/>
        <v>28900</v>
      </c>
      <c r="B84" s="73">
        <v>25</v>
      </c>
      <c r="C84" s="73" t="s">
        <v>1688</v>
      </c>
      <c r="D84" s="73" t="s">
        <v>913</v>
      </c>
      <c r="E84" s="73" t="s">
        <v>1560</v>
      </c>
      <c r="F84" s="73" t="s">
        <v>819</v>
      </c>
      <c r="G84" s="73" t="s">
        <v>928</v>
      </c>
      <c r="H84" s="73" t="s">
        <v>812</v>
      </c>
      <c r="I84" s="73">
        <v>200</v>
      </c>
      <c r="J84" s="82"/>
      <c r="K84" s="101">
        <f t="shared" si="1"/>
        <v>157</v>
      </c>
      <c r="L84" s="101">
        <v>1</v>
      </c>
      <c r="M84" s="73" t="s">
        <v>1689</v>
      </c>
      <c r="N84" s="101">
        <v>0.05</v>
      </c>
      <c r="O84" s="73" t="s">
        <v>30</v>
      </c>
      <c r="P84" s="73" t="s">
        <v>819</v>
      </c>
      <c r="Q84" s="73" t="s">
        <v>812</v>
      </c>
      <c r="R84" s="73" t="s">
        <v>812</v>
      </c>
      <c r="S84" s="101">
        <v>0.05</v>
      </c>
    </row>
    <row r="85" spans="1:19" ht="15.75" customHeight="1">
      <c r="A85" s="73">
        <f t="shared" ca="1" si="0"/>
        <v>28925</v>
      </c>
      <c r="B85" s="73">
        <v>5</v>
      </c>
      <c r="C85" s="73" t="s">
        <v>1690</v>
      </c>
      <c r="D85" s="73" t="s">
        <v>879</v>
      </c>
      <c r="E85" s="73" t="s">
        <v>1560</v>
      </c>
      <c r="F85" s="73" t="s">
        <v>819</v>
      </c>
      <c r="G85" s="73" t="s">
        <v>968</v>
      </c>
      <c r="H85" s="73" t="s">
        <v>812</v>
      </c>
      <c r="I85" s="73">
        <v>125</v>
      </c>
      <c r="J85" s="82"/>
      <c r="K85" s="101">
        <f t="shared" si="1"/>
        <v>158</v>
      </c>
      <c r="L85" s="101">
        <v>1</v>
      </c>
      <c r="M85" s="73" t="s">
        <v>1691</v>
      </c>
      <c r="N85" s="101">
        <v>3</v>
      </c>
      <c r="O85" s="73" t="s">
        <v>30</v>
      </c>
      <c r="P85" s="73" t="s">
        <v>819</v>
      </c>
      <c r="Q85" s="73" t="s">
        <v>812</v>
      </c>
      <c r="R85" s="73" t="s">
        <v>812</v>
      </c>
      <c r="S85" s="101">
        <v>3</v>
      </c>
    </row>
    <row r="86" spans="1:19" ht="15.75" customHeight="1">
      <c r="A86" s="73">
        <f t="shared" ca="1" si="0"/>
        <v>28930</v>
      </c>
      <c r="B86" s="73">
        <v>5</v>
      </c>
      <c r="C86" s="73" t="s">
        <v>1692</v>
      </c>
      <c r="D86" s="73" t="s">
        <v>1242</v>
      </c>
      <c r="E86" s="73" t="s">
        <v>1560</v>
      </c>
      <c r="F86" s="73" t="s">
        <v>819</v>
      </c>
      <c r="G86" s="73" t="s">
        <v>968</v>
      </c>
      <c r="H86" s="73" t="s">
        <v>812</v>
      </c>
      <c r="I86" s="73">
        <v>1500</v>
      </c>
      <c r="J86" s="82"/>
      <c r="K86" s="101">
        <f t="shared" si="1"/>
        <v>159</v>
      </c>
      <c r="L86" s="101">
        <v>1</v>
      </c>
      <c r="M86" s="73" t="s">
        <v>1693</v>
      </c>
      <c r="N86" s="101">
        <v>0.05</v>
      </c>
      <c r="O86" s="73" t="s">
        <v>30</v>
      </c>
      <c r="P86" s="73" t="s">
        <v>819</v>
      </c>
      <c r="Q86" s="73" t="s">
        <v>812</v>
      </c>
      <c r="R86" s="73" t="s">
        <v>812</v>
      </c>
      <c r="S86" s="101">
        <v>0.05</v>
      </c>
    </row>
    <row r="87" spans="1:19" ht="15.75" customHeight="1">
      <c r="A87" s="73">
        <f t="shared" ca="1" si="0"/>
        <v>28935</v>
      </c>
      <c r="B87" s="73">
        <v>5</v>
      </c>
      <c r="C87" s="73" t="s">
        <v>1694</v>
      </c>
      <c r="D87" s="73" t="s">
        <v>1440</v>
      </c>
      <c r="E87" s="73" t="s">
        <v>1560</v>
      </c>
      <c r="F87" s="73" t="s">
        <v>819</v>
      </c>
      <c r="G87" s="73" t="s">
        <v>968</v>
      </c>
      <c r="H87" s="73" t="s">
        <v>812</v>
      </c>
      <c r="I87" s="73">
        <v>250</v>
      </c>
      <c r="J87" s="82"/>
      <c r="K87" s="101">
        <f t="shared" si="1"/>
        <v>160</v>
      </c>
      <c r="L87" s="101">
        <v>1</v>
      </c>
      <c r="M87" s="73" t="s">
        <v>1695</v>
      </c>
      <c r="N87" s="101">
        <v>0.05</v>
      </c>
      <c r="O87" s="73" t="s">
        <v>30</v>
      </c>
      <c r="P87" s="73" t="s">
        <v>819</v>
      </c>
      <c r="Q87" s="73" t="s">
        <v>812</v>
      </c>
      <c r="R87" s="73" t="s">
        <v>812</v>
      </c>
      <c r="S87" s="101">
        <v>0.05</v>
      </c>
    </row>
    <row r="88" spans="1:19" ht="15.75" customHeight="1">
      <c r="A88" s="73">
        <f t="shared" ca="1" si="0"/>
        <v>28940</v>
      </c>
      <c r="B88" s="73">
        <v>25</v>
      </c>
      <c r="C88" s="73" t="s">
        <v>1696</v>
      </c>
      <c r="D88" s="73" t="s">
        <v>1697</v>
      </c>
      <c r="E88" s="73" t="s">
        <v>1560</v>
      </c>
      <c r="F88" s="73" t="s">
        <v>819</v>
      </c>
      <c r="G88" s="73" t="s">
        <v>928</v>
      </c>
      <c r="H88" s="73" t="s">
        <v>812</v>
      </c>
      <c r="I88" s="73">
        <v>650</v>
      </c>
      <c r="J88" s="82"/>
      <c r="K88" s="101">
        <f t="shared" si="1"/>
        <v>161</v>
      </c>
      <c r="L88" s="101">
        <v>1</v>
      </c>
      <c r="M88" s="73" t="s">
        <v>1698</v>
      </c>
      <c r="N88" s="101">
        <v>0.05</v>
      </c>
      <c r="O88" s="73" t="s">
        <v>30</v>
      </c>
      <c r="P88" s="73" t="s">
        <v>819</v>
      </c>
      <c r="Q88" s="73" t="s">
        <v>812</v>
      </c>
      <c r="R88" s="73" t="s">
        <v>812</v>
      </c>
      <c r="S88" s="101">
        <v>0.05</v>
      </c>
    </row>
    <row r="89" spans="1:19" ht="15.75" customHeight="1">
      <c r="A89" s="73">
        <f t="shared" ca="1" si="0"/>
        <v>28965</v>
      </c>
      <c r="B89" s="73">
        <v>25</v>
      </c>
      <c r="C89" s="73" t="s">
        <v>1699</v>
      </c>
      <c r="D89" s="73" t="s">
        <v>859</v>
      </c>
      <c r="E89" s="73" t="s">
        <v>1560</v>
      </c>
      <c r="F89" s="73" t="s">
        <v>819</v>
      </c>
      <c r="G89" s="73" t="s">
        <v>928</v>
      </c>
      <c r="H89" s="73" t="s">
        <v>812</v>
      </c>
      <c r="I89" s="73">
        <v>400</v>
      </c>
      <c r="J89" s="82"/>
      <c r="K89" s="101">
        <f t="shared" si="1"/>
        <v>162</v>
      </c>
      <c r="L89" s="101">
        <v>1</v>
      </c>
      <c r="M89" s="73" t="s">
        <v>1700</v>
      </c>
      <c r="N89" s="101">
        <v>0.05</v>
      </c>
      <c r="O89" s="73" t="s">
        <v>30</v>
      </c>
      <c r="P89" s="73" t="s">
        <v>819</v>
      </c>
      <c r="Q89" s="73" t="s">
        <v>812</v>
      </c>
      <c r="R89" s="73" t="s">
        <v>812</v>
      </c>
      <c r="S89" s="101">
        <v>0.05</v>
      </c>
    </row>
    <row r="90" spans="1:19" ht="15.75" customHeight="1">
      <c r="A90" s="73">
        <f t="shared" ca="1" si="0"/>
        <v>28990</v>
      </c>
      <c r="B90" s="73">
        <v>25</v>
      </c>
      <c r="C90" s="73" t="s">
        <v>1701</v>
      </c>
      <c r="D90" s="73" t="s">
        <v>1476</v>
      </c>
      <c r="E90" s="73" t="s">
        <v>1560</v>
      </c>
      <c r="F90" s="73" t="s">
        <v>819</v>
      </c>
      <c r="G90" s="73" t="s">
        <v>928</v>
      </c>
      <c r="H90" s="73" t="s">
        <v>812</v>
      </c>
      <c r="I90" s="73">
        <v>500</v>
      </c>
      <c r="J90" s="82"/>
      <c r="K90" s="101">
        <f t="shared" si="1"/>
        <v>163</v>
      </c>
      <c r="L90" s="101">
        <v>1</v>
      </c>
      <c r="M90" s="73" t="s">
        <v>1702</v>
      </c>
      <c r="N90" s="101">
        <v>0.05</v>
      </c>
      <c r="O90" s="73" t="s">
        <v>30</v>
      </c>
      <c r="P90" s="73" t="s">
        <v>819</v>
      </c>
      <c r="Q90" s="73" t="s">
        <v>812</v>
      </c>
      <c r="R90" s="73" t="s">
        <v>812</v>
      </c>
      <c r="S90" s="101">
        <v>0.05</v>
      </c>
    </row>
    <row r="91" spans="1:19" ht="15.75" customHeight="1">
      <c r="A91" s="73">
        <f t="shared" ca="1" si="0"/>
        <v>29015</v>
      </c>
      <c r="B91" s="73">
        <v>100</v>
      </c>
      <c r="C91" s="73" t="s">
        <v>1703</v>
      </c>
      <c r="D91" s="73" t="s">
        <v>1704</v>
      </c>
      <c r="E91" s="73" t="s">
        <v>1560</v>
      </c>
      <c r="F91" s="73" t="s">
        <v>819</v>
      </c>
      <c r="G91" s="73" t="s">
        <v>816</v>
      </c>
      <c r="H91" s="73" t="s">
        <v>812</v>
      </c>
      <c r="I91" s="73">
        <v>180</v>
      </c>
      <c r="J91" s="82"/>
      <c r="K91" s="101">
        <f t="shared" si="1"/>
        <v>164</v>
      </c>
      <c r="L91" s="101">
        <v>1</v>
      </c>
      <c r="M91" s="73" t="s">
        <v>1705</v>
      </c>
      <c r="N91" s="101">
        <v>0.05</v>
      </c>
      <c r="O91" s="73" t="s">
        <v>30</v>
      </c>
      <c r="P91" s="73" t="s">
        <v>819</v>
      </c>
      <c r="Q91" s="73" t="s">
        <v>812</v>
      </c>
      <c r="R91" s="73" t="s">
        <v>812</v>
      </c>
      <c r="S91" s="101">
        <v>0.05</v>
      </c>
    </row>
    <row r="92" spans="1:19" ht="15.75" customHeight="1">
      <c r="A92" s="73">
        <f t="shared" ca="1" si="0"/>
        <v>29115</v>
      </c>
      <c r="B92" s="73">
        <v>25</v>
      </c>
      <c r="C92" s="73" t="s">
        <v>1706</v>
      </c>
      <c r="D92" s="73" t="s">
        <v>1588</v>
      </c>
      <c r="E92" s="73" t="s">
        <v>1560</v>
      </c>
      <c r="F92" s="73" t="s">
        <v>819</v>
      </c>
      <c r="G92" s="73" t="s">
        <v>928</v>
      </c>
      <c r="H92" s="73" t="s">
        <v>812</v>
      </c>
      <c r="I92" s="73">
        <v>4500</v>
      </c>
      <c r="J92" s="82"/>
      <c r="K92" s="101">
        <f t="shared" si="1"/>
        <v>165</v>
      </c>
      <c r="L92" s="101">
        <v>1</v>
      </c>
      <c r="M92" s="73" t="s">
        <v>1707</v>
      </c>
      <c r="N92" s="101">
        <v>0.05</v>
      </c>
      <c r="O92" s="73" t="s">
        <v>30</v>
      </c>
      <c r="P92" s="73" t="s">
        <v>819</v>
      </c>
      <c r="Q92" s="73" t="s">
        <v>812</v>
      </c>
      <c r="R92" s="73" t="s">
        <v>812</v>
      </c>
      <c r="S92" s="101">
        <v>0.05</v>
      </c>
    </row>
    <row r="93" spans="1:19" ht="15.75" customHeight="1">
      <c r="A93" s="73">
        <f t="shared" ca="1" si="0"/>
        <v>29140</v>
      </c>
      <c r="B93" s="73">
        <v>100</v>
      </c>
      <c r="C93" s="73" t="s">
        <v>1708</v>
      </c>
      <c r="D93" s="73" t="s">
        <v>1709</v>
      </c>
      <c r="E93" s="73" t="s">
        <v>1560</v>
      </c>
      <c r="F93" s="73" t="s">
        <v>819</v>
      </c>
      <c r="G93" s="73" t="s">
        <v>816</v>
      </c>
      <c r="H93" s="73" t="s">
        <v>812</v>
      </c>
      <c r="I93" s="73">
        <v>4750</v>
      </c>
      <c r="J93" s="82"/>
      <c r="K93" s="101">
        <f t="shared" si="1"/>
        <v>166</v>
      </c>
      <c r="L93" s="101">
        <v>1</v>
      </c>
      <c r="M93" s="73" t="s">
        <v>1710</v>
      </c>
      <c r="N93" s="101">
        <v>0.05</v>
      </c>
      <c r="O93" s="73" t="s">
        <v>30</v>
      </c>
      <c r="P93" s="73" t="s">
        <v>819</v>
      </c>
      <c r="Q93" s="73" t="s">
        <v>812</v>
      </c>
      <c r="R93" s="73" t="s">
        <v>812</v>
      </c>
      <c r="S93" s="101">
        <v>0.05</v>
      </c>
    </row>
    <row r="94" spans="1:19" ht="15.75" customHeight="1">
      <c r="A94" s="73">
        <f t="shared" ca="1" si="0"/>
        <v>29240</v>
      </c>
      <c r="B94" s="73">
        <v>100</v>
      </c>
      <c r="C94" s="73" t="s">
        <v>1711</v>
      </c>
      <c r="D94" s="73" t="s">
        <v>1605</v>
      </c>
      <c r="E94" s="73" t="s">
        <v>1560</v>
      </c>
      <c r="F94" s="73" t="s">
        <v>819</v>
      </c>
      <c r="G94" s="73" t="s">
        <v>816</v>
      </c>
      <c r="H94" s="73" t="s">
        <v>812</v>
      </c>
      <c r="I94" s="73">
        <v>80</v>
      </c>
      <c r="J94" s="82"/>
      <c r="K94" s="101">
        <f t="shared" si="1"/>
        <v>167</v>
      </c>
      <c r="L94" s="101">
        <v>1</v>
      </c>
      <c r="M94" s="73" t="s">
        <v>1712</v>
      </c>
      <c r="N94" s="101">
        <v>0.05</v>
      </c>
      <c r="O94" s="73" t="s">
        <v>30</v>
      </c>
      <c r="P94" s="73" t="s">
        <v>819</v>
      </c>
      <c r="Q94" s="73" t="s">
        <v>812</v>
      </c>
      <c r="R94" s="73" t="s">
        <v>812</v>
      </c>
      <c r="S94" s="101">
        <v>0.05</v>
      </c>
    </row>
    <row r="95" spans="1:19" ht="15.75" customHeight="1">
      <c r="A95" s="73">
        <f t="shared" ca="1" si="0"/>
        <v>29340</v>
      </c>
      <c r="B95" s="73">
        <v>25</v>
      </c>
      <c r="C95" s="73" t="s">
        <v>1713</v>
      </c>
      <c r="D95" s="73" t="s">
        <v>900</v>
      </c>
      <c r="E95" s="73" t="s">
        <v>1560</v>
      </c>
      <c r="F95" s="73" t="s">
        <v>819</v>
      </c>
      <c r="G95" s="73" t="s">
        <v>928</v>
      </c>
      <c r="H95" s="73" t="s">
        <v>812</v>
      </c>
      <c r="I95" s="73">
        <v>50</v>
      </c>
      <c r="J95" s="82"/>
      <c r="K95" s="101">
        <f t="shared" si="1"/>
        <v>168</v>
      </c>
      <c r="L95" s="101">
        <v>1</v>
      </c>
      <c r="M95" s="73" t="s">
        <v>1714</v>
      </c>
      <c r="N95" s="101">
        <v>0.05</v>
      </c>
      <c r="O95" s="73" t="s">
        <v>30</v>
      </c>
      <c r="P95" s="73" t="s">
        <v>819</v>
      </c>
      <c r="Q95" s="73" t="s">
        <v>812</v>
      </c>
      <c r="R95" s="73" t="s">
        <v>812</v>
      </c>
      <c r="S95" s="101">
        <v>0.05</v>
      </c>
    </row>
    <row r="96" spans="1:19" ht="15.75" customHeight="1">
      <c r="A96" s="73">
        <f t="shared" ca="1" si="0"/>
        <v>29365</v>
      </c>
      <c r="B96" s="73">
        <v>25</v>
      </c>
      <c r="C96" s="73" t="s">
        <v>1715</v>
      </c>
      <c r="D96" s="73" t="s">
        <v>1682</v>
      </c>
      <c r="E96" s="73" t="s">
        <v>1560</v>
      </c>
      <c r="F96" s="73" t="s">
        <v>819</v>
      </c>
      <c r="G96" s="73" t="s">
        <v>928</v>
      </c>
      <c r="H96" s="73" t="s">
        <v>812</v>
      </c>
      <c r="I96" s="73">
        <v>4000</v>
      </c>
      <c r="J96" s="82"/>
      <c r="K96" s="101">
        <f t="shared" si="1"/>
        <v>169</v>
      </c>
      <c r="L96" s="101">
        <v>1</v>
      </c>
      <c r="M96" s="73" t="s">
        <v>1716</v>
      </c>
      <c r="N96" s="101">
        <v>0.05</v>
      </c>
      <c r="O96" s="73" t="s">
        <v>30</v>
      </c>
      <c r="P96" s="73" t="s">
        <v>819</v>
      </c>
      <c r="Q96" s="73" t="s">
        <v>812</v>
      </c>
      <c r="R96" s="73" t="s">
        <v>812</v>
      </c>
      <c r="S96" s="101">
        <v>0.05</v>
      </c>
    </row>
    <row r="97" spans="1:19" ht="15.75" customHeight="1">
      <c r="A97" s="73">
        <f t="shared" ca="1" si="0"/>
        <v>29390</v>
      </c>
      <c r="B97" s="73">
        <v>100</v>
      </c>
      <c r="C97" s="73" t="s">
        <v>1717</v>
      </c>
      <c r="D97" s="73" t="s">
        <v>1629</v>
      </c>
      <c r="E97" s="73" t="s">
        <v>1560</v>
      </c>
      <c r="F97" s="73" t="s">
        <v>819</v>
      </c>
      <c r="G97" s="73" t="s">
        <v>816</v>
      </c>
      <c r="H97" s="73" t="s">
        <v>812</v>
      </c>
      <c r="I97" s="73">
        <v>6000</v>
      </c>
      <c r="J97" s="82"/>
      <c r="K97" s="101">
        <f t="shared" si="1"/>
        <v>170</v>
      </c>
      <c r="L97" s="101">
        <v>1</v>
      </c>
      <c r="M97" s="73" t="s">
        <v>1718</v>
      </c>
      <c r="N97" s="101">
        <v>0.3</v>
      </c>
      <c r="O97" s="73" t="s">
        <v>30</v>
      </c>
      <c r="P97" s="73" t="s">
        <v>819</v>
      </c>
      <c r="Q97" s="73" t="s">
        <v>812</v>
      </c>
      <c r="R97" s="73" t="s">
        <v>812</v>
      </c>
      <c r="S97" s="101">
        <v>0.3</v>
      </c>
    </row>
    <row r="98" spans="1:19" ht="15.75" customHeight="1">
      <c r="A98" s="73">
        <f t="shared" ca="1" si="0"/>
        <v>29490</v>
      </c>
      <c r="B98" s="73">
        <v>5</v>
      </c>
      <c r="C98" s="73" t="s">
        <v>1719</v>
      </c>
      <c r="D98" s="73" t="s">
        <v>1720</v>
      </c>
      <c r="E98" s="73" t="s">
        <v>1560</v>
      </c>
      <c r="F98" s="73" t="s">
        <v>819</v>
      </c>
      <c r="G98" s="73" t="s">
        <v>968</v>
      </c>
      <c r="H98" s="73" t="s">
        <v>812</v>
      </c>
      <c r="I98" s="73">
        <v>7000</v>
      </c>
      <c r="J98" s="82"/>
      <c r="K98" s="101">
        <f t="shared" si="1"/>
        <v>171</v>
      </c>
      <c r="L98" s="101">
        <v>1</v>
      </c>
      <c r="M98" s="73" t="s">
        <v>1721</v>
      </c>
      <c r="N98" s="101">
        <v>0.7</v>
      </c>
      <c r="O98" s="73" t="s">
        <v>30</v>
      </c>
      <c r="P98" s="73" t="s">
        <v>819</v>
      </c>
      <c r="Q98" s="73" t="s">
        <v>812</v>
      </c>
      <c r="R98" s="73" t="s">
        <v>812</v>
      </c>
      <c r="S98" s="101">
        <v>0.7</v>
      </c>
    </row>
    <row r="99" spans="1:19" ht="15.75" customHeight="1">
      <c r="A99" s="73">
        <f t="shared" ca="1" si="0"/>
        <v>29495</v>
      </c>
      <c r="B99" s="73">
        <v>25</v>
      </c>
      <c r="C99" s="73" t="s">
        <v>1722</v>
      </c>
      <c r="D99" s="73" t="s">
        <v>1629</v>
      </c>
      <c r="E99" s="73" t="s">
        <v>1560</v>
      </c>
      <c r="F99" s="73" t="s">
        <v>819</v>
      </c>
      <c r="G99" s="73" t="s">
        <v>928</v>
      </c>
      <c r="H99" s="73" t="s">
        <v>812</v>
      </c>
      <c r="I99" s="73">
        <v>6000</v>
      </c>
      <c r="J99" s="82"/>
      <c r="K99" s="101">
        <f t="shared" si="1"/>
        <v>172</v>
      </c>
      <c r="L99" s="101">
        <v>1</v>
      </c>
      <c r="M99" s="73" t="s">
        <v>310</v>
      </c>
      <c r="N99" s="101">
        <v>0.3</v>
      </c>
      <c r="O99" s="73" t="s">
        <v>30</v>
      </c>
      <c r="P99" s="73" t="s">
        <v>819</v>
      </c>
      <c r="Q99" s="73" t="s">
        <v>812</v>
      </c>
      <c r="R99" s="73" t="s">
        <v>812</v>
      </c>
      <c r="S99" s="101">
        <v>0.3</v>
      </c>
    </row>
    <row r="100" spans="1:19" ht="15.75" customHeight="1">
      <c r="A100" s="73">
        <f t="shared" ca="1" si="0"/>
        <v>29520</v>
      </c>
      <c r="B100" s="73">
        <v>25</v>
      </c>
      <c r="C100" s="73" t="s">
        <v>1723</v>
      </c>
      <c r="D100" s="73" t="s">
        <v>1682</v>
      </c>
      <c r="E100" s="73" t="s">
        <v>1560</v>
      </c>
      <c r="F100" s="73" t="s">
        <v>819</v>
      </c>
      <c r="G100" s="73" t="s">
        <v>928</v>
      </c>
      <c r="H100" s="73" t="s">
        <v>812</v>
      </c>
      <c r="I100" s="73">
        <v>4000</v>
      </c>
      <c r="J100" s="82"/>
      <c r="K100" s="101">
        <f t="shared" si="1"/>
        <v>173</v>
      </c>
      <c r="L100" s="101">
        <v>1</v>
      </c>
      <c r="M100" s="73" t="s">
        <v>1724</v>
      </c>
      <c r="N100" s="101">
        <v>0.5</v>
      </c>
      <c r="O100" s="73" t="s">
        <v>30</v>
      </c>
      <c r="P100" s="73" t="s">
        <v>819</v>
      </c>
      <c r="Q100" s="73" t="s">
        <v>812</v>
      </c>
      <c r="R100" s="73" t="s">
        <v>812</v>
      </c>
      <c r="S100" s="101">
        <v>0.5</v>
      </c>
    </row>
    <row r="101" spans="1:19" ht="15.75" customHeight="1">
      <c r="A101" s="73">
        <f t="shared" ca="1" si="0"/>
        <v>29545</v>
      </c>
      <c r="B101" s="73">
        <v>25</v>
      </c>
      <c r="C101" s="73" t="s">
        <v>1725</v>
      </c>
      <c r="D101" s="73" t="s">
        <v>1726</v>
      </c>
      <c r="E101" s="73" t="s">
        <v>1560</v>
      </c>
      <c r="F101" s="73" t="s">
        <v>819</v>
      </c>
      <c r="G101" s="73" t="s">
        <v>928</v>
      </c>
      <c r="H101" s="73" t="s">
        <v>812</v>
      </c>
      <c r="I101" s="73">
        <v>460</v>
      </c>
      <c r="J101" s="82"/>
      <c r="K101" s="101">
        <f t="shared" si="1"/>
        <v>174</v>
      </c>
      <c r="L101" s="101">
        <v>1</v>
      </c>
      <c r="M101" s="73" t="s">
        <v>1727</v>
      </c>
      <c r="N101" s="101">
        <v>0.05</v>
      </c>
      <c r="O101" s="73" t="s">
        <v>30</v>
      </c>
      <c r="P101" s="73" t="s">
        <v>819</v>
      </c>
      <c r="Q101" s="73" t="s">
        <v>812</v>
      </c>
      <c r="R101" s="73" t="s">
        <v>812</v>
      </c>
      <c r="S101" s="101">
        <v>0.05</v>
      </c>
    </row>
    <row r="102" spans="1:19" ht="15.75" customHeight="1">
      <c r="A102" s="73">
        <f t="shared" ca="1" si="0"/>
        <v>29570</v>
      </c>
      <c r="B102" s="73">
        <v>1</v>
      </c>
      <c r="C102" s="73" t="s">
        <v>1728</v>
      </c>
      <c r="D102" s="73" t="s">
        <v>1729</v>
      </c>
      <c r="E102" s="73" t="s">
        <v>1560</v>
      </c>
      <c r="F102" s="73" t="s">
        <v>819</v>
      </c>
      <c r="G102" s="73" t="s">
        <v>977</v>
      </c>
      <c r="H102" s="73" t="s">
        <v>812</v>
      </c>
      <c r="I102" s="102">
        <v>15000</v>
      </c>
      <c r="J102" s="82"/>
      <c r="K102" s="101">
        <f t="shared" si="1"/>
        <v>175</v>
      </c>
      <c r="L102" s="101">
        <v>1</v>
      </c>
      <c r="M102" s="73" t="s">
        <v>1730</v>
      </c>
      <c r="N102" s="101">
        <v>0.05</v>
      </c>
      <c r="O102" s="73" t="s">
        <v>30</v>
      </c>
      <c r="P102" s="73" t="s">
        <v>819</v>
      </c>
      <c r="Q102" s="73" t="s">
        <v>812</v>
      </c>
      <c r="R102" s="73" t="s">
        <v>812</v>
      </c>
      <c r="S102" s="101">
        <v>0.05</v>
      </c>
    </row>
    <row r="103" spans="1:19" ht="15.75" customHeight="1">
      <c r="A103" s="73">
        <f t="shared" ca="1" si="0"/>
        <v>29571</v>
      </c>
      <c r="B103" s="73">
        <v>25</v>
      </c>
      <c r="C103" s="73" t="s">
        <v>1731</v>
      </c>
      <c r="D103" s="73" t="s">
        <v>1632</v>
      </c>
      <c r="E103" s="73" t="s">
        <v>1560</v>
      </c>
      <c r="F103" s="73" t="s">
        <v>819</v>
      </c>
      <c r="G103" s="73" t="s">
        <v>928</v>
      </c>
      <c r="H103" s="73" t="s">
        <v>812</v>
      </c>
      <c r="I103" s="73">
        <v>300</v>
      </c>
      <c r="J103" s="82"/>
      <c r="K103" s="101">
        <f t="shared" si="1"/>
        <v>176</v>
      </c>
      <c r="L103" s="101">
        <v>1</v>
      </c>
      <c r="M103" s="73" t="s">
        <v>1732</v>
      </c>
      <c r="N103" s="101">
        <v>0.05</v>
      </c>
      <c r="O103" s="73" t="s">
        <v>30</v>
      </c>
      <c r="P103" s="73" t="s">
        <v>819</v>
      </c>
      <c r="Q103" s="73" t="s">
        <v>812</v>
      </c>
      <c r="R103" s="73" t="s">
        <v>812</v>
      </c>
      <c r="S103" s="101">
        <v>0.05</v>
      </c>
    </row>
    <row r="104" spans="1:19" ht="15.75" customHeight="1">
      <c r="A104" s="73">
        <f t="shared" ca="1" si="0"/>
        <v>29596</v>
      </c>
      <c r="B104" s="73">
        <v>100</v>
      </c>
      <c r="C104" s="73" t="s">
        <v>1733</v>
      </c>
      <c r="D104" s="73" t="s">
        <v>1697</v>
      </c>
      <c r="E104" s="73" t="s">
        <v>1560</v>
      </c>
      <c r="F104" s="73" t="s">
        <v>819</v>
      </c>
      <c r="G104" s="73" t="s">
        <v>816</v>
      </c>
      <c r="H104" s="73" t="s">
        <v>812</v>
      </c>
      <c r="I104" s="73">
        <v>650</v>
      </c>
      <c r="J104" s="82"/>
      <c r="K104" s="101">
        <f t="shared" si="1"/>
        <v>177</v>
      </c>
      <c r="L104" s="101">
        <v>1</v>
      </c>
      <c r="M104" s="73" t="s">
        <v>1734</v>
      </c>
      <c r="N104" s="101">
        <v>0.05</v>
      </c>
      <c r="O104" s="73" t="s">
        <v>30</v>
      </c>
      <c r="P104" s="73" t="s">
        <v>819</v>
      </c>
      <c r="Q104" s="73" t="s">
        <v>812</v>
      </c>
      <c r="R104" s="73" t="s">
        <v>812</v>
      </c>
      <c r="S104" s="101">
        <v>0.05</v>
      </c>
    </row>
    <row r="105" spans="1:19" ht="15.75" customHeight="1">
      <c r="A105" s="73">
        <f t="shared" ca="1" si="0"/>
        <v>29696</v>
      </c>
      <c r="B105" s="73">
        <v>100</v>
      </c>
      <c r="C105" s="73" t="s">
        <v>1735</v>
      </c>
      <c r="D105" s="73" t="s">
        <v>844</v>
      </c>
      <c r="E105" s="73" t="s">
        <v>1560</v>
      </c>
      <c r="F105" s="73" t="s">
        <v>819</v>
      </c>
      <c r="G105" s="73" t="s">
        <v>816</v>
      </c>
      <c r="H105" s="73" t="s">
        <v>812</v>
      </c>
      <c r="I105" s="73">
        <v>90</v>
      </c>
      <c r="J105" s="82"/>
      <c r="K105" s="101">
        <f t="shared" si="1"/>
        <v>178</v>
      </c>
      <c r="L105" s="101">
        <v>1</v>
      </c>
      <c r="M105" s="73" t="s">
        <v>1736</v>
      </c>
      <c r="N105" s="101">
        <v>0.05</v>
      </c>
      <c r="O105" s="73" t="s">
        <v>30</v>
      </c>
      <c r="P105" s="73" t="s">
        <v>819</v>
      </c>
      <c r="Q105" s="73" t="s">
        <v>812</v>
      </c>
      <c r="R105" s="73" t="s">
        <v>812</v>
      </c>
      <c r="S105" s="101">
        <v>0.05</v>
      </c>
    </row>
    <row r="106" spans="1:19" ht="15.75" customHeight="1">
      <c r="A106" s="73">
        <f t="shared" ca="1" si="0"/>
        <v>29796</v>
      </c>
      <c r="B106" s="73">
        <v>5</v>
      </c>
      <c r="C106" s="73" t="s">
        <v>1737</v>
      </c>
      <c r="D106" s="73" t="s">
        <v>887</v>
      </c>
      <c r="E106" s="73" t="s">
        <v>1560</v>
      </c>
      <c r="F106" s="73" t="s">
        <v>819</v>
      </c>
      <c r="G106" s="73" t="s">
        <v>968</v>
      </c>
      <c r="H106" s="73" t="s">
        <v>812</v>
      </c>
      <c r="I106" s="73">
        <v>10</v>
      </c>
      <c r="J106" s="82"/>
      <c r="K106" s="101">
        <f t="shared" si="1"/>
        <v>179</v>
      </c>
      <c r="L106" s="101">
        <v>1</v>
      </c>
      <c r="M106" s="73" t="s">
        <v>1738</v>
      </c>
      <c r="N106" s="101">
        <v>5</v>
      </c>
      <c r="O106" s="73" t="s">
        <v>30</v>
      </c>
      <c r="P106" s="73" t="s">
        <v>819</v>
      </c>
      <c r="Q106" s="73" t="s">
        <v>812</v>
      </c>
      <c r="R106" s="73" t="s">
        <v>812</v>
      </c>
      <c r="S106" s="101">
        <v>5</v>
      </c>
    </row>
    <row r="107" spans="1:19" ht="15.75" customHeight="1">
      <c r="A107" s="73">
        <f t="shared" ca="1" si="0"/>
        <v>29801</v>
      </c>
      <c r="B107" s="73">
        <v>5</v>
      </c>
      <c r="C107" s="73" t="s">
        <v>1739</v>
      </c>
      <c r="D107" s="73" t="s">
        <v>1740</v>
      </c>
      <c r="E107" s="73" t="s">
        <v>1560</v>
      </c>
      <c r="F107" s="73" t="s">
        <v>819</v>
      </c>
      <c r="G107" s="73" t="s">
        <v>968</v>
      </c>
      <c r="H107" s="73" t="s">
        <v>812</v>
      </c>
      <c r="I107" s="73">
        <v>230</v>
      </c>
      <c r="J107" s="82"/>
      <c r="K107" s="101">
        <f t="shared" si="1"/>
        <v>180</v>
      </c>
      <c r="L107" s="101">
        <v>1</v>
      </c>
      <c r="M107" s="73" t="s">
        <v>1738</v>
      </c>
      <c r="N107" s="101">
        <v>0.05</v>
      </c>
      <c r="O107" s="73" t="s">
        <v>30</v>
      </c>
      <c r="P107" s="73" t="s">
        <v>819</v>
      </c>
      <c r="Q107" s="73" t="s">
        <v>812</v>
      </c>
      <c r="R107" s="73" t="s">
        <v>812</v>
      </c>
      <c r="S107" s="101">
        <v>0.05</v>
      </c>
    </row>
    <row r="108" spans="1:19" ht="15.75" customHeight="1">
      <c r="A108" s="73">
        <f t="shared" ca="1" si="0"/>
        <v>29806</v>
      </c>
      <c r="B108" s="73">
        <v>100</v>
      </c>
      <c r="C108" s="73" t="s">
        <v>1741</v>
      </c>
      <c r="D108" s="73" t="s">
        <v>1632</v>
      </c>
      <c r="E108" s="73" t="s">
        <v>1560</v>
      </c>
      <c r="F108" s="73" t="s">
        <v>819</v>
      </c>
      <c r="G108" s="73" t="s">
        <v>816</v>
      </c>
      <c r="H108" s="73" t="s">
        <v>812</v>
      </c>
      <c r="I108" s="73">
        <v>300</v>
      </c>
      <c r="J108" s="82"/>
      <c r="K108" s="101">
        <f t="shared" si="1"/>
        <v>181</v>
      </c>
      <c r="L108" s="101">
        <v>1</v>
      </c>
      <c r="M108" s="73" t="s">
        <v>1742</v>
      </c>
      <c r="N108" s="101">
        <v>0.5</v>
      </c>
      <c r="O108" s="73" t="s">
        <v>30</v>
      </c>
      <c r="P108" s="73" t="s">
        <v>819</v>
      </c>
      <c r="Q108" s="73" t="s">
        <v>812</v>
      </c>
      <c r="R108" s="73" t="s">
        <v>812</v>
      </c>
      <c r="S108" s="101">
        <v>0.5</v>
      </c>
    </row>
    <row r="109" spans="1:19" ht="15.75" customHeight="1">
      <c r="A109" s="73">
        <f t="shared" ca="1" si="0"/>
        <v>29906</v>
      </c>
      <c r="B109" s="73">
        <v>100</v>
      </c>
      <c r="C109" s="73" t="s">
        <v>1743</v>
      </c>
      <c r="D109" s="73" t="s">
        <v>857</v>
      </c>
      <c r="E109" s="73" t="s">
        <v>1560</v>
      </c>
      <c r="F109" s="73" t="s">
        <v>819</v>
      </c>
      <c r="G109" s="73" t="s">
        <v>816</v>
      </c>
      <c r="H109" s="73" t="s">
        <v>812</v>
      </c>
      <c r="I109" s="73">
        <v>5</v>
      </c>
      <c r="J109" s="82"/>
      <c r="K109" s="101">
        <f t="shared" si="1"/>
        <v>182</v>
      </c>
      <c r="L109" s="101">
        <v>1</v>
      </c>
      <c r="M109" s="73" t="s">
        <v>1744</v>
      </c>
      <c r="N109" s="101">
        <v>0.05</v>
      </c>
      <c r="O109" s="73" t="s">
        <v>30</v>
      </c>
      <c r="P109" s="73" t="s">
        <v>819</v>
      </c>
      <c r="Q109" s="73" t="s">
        <v>812</v>
      </c>
      <c r="R109" s="73" t="s">
        <v>812</v>
      </c>
      <c r="S109" s="101">
        <v>0.05</v>
      </c>
    </row>
    <row r="110" spans="1:19" ht="15.75" customHeight="1">
      <c r="A110" s="73">
        <f t="shared" ca="1" si="0"/>
        <v>30006</v>
      </c>
      <c r="B110" s="73">
        <v>100</v>
      </c>
      <c r="C110" s="73" t="s">
        <v>1745</v>
      </c>
      <c r="D110" s="73" t="s">
        <v>1598</v>
      </c>
      <c r="E110" s="73" t="s">
        <v>1560</v>
      </c>
      <c r="F110" s="73" t="s">
        <v>819</v>
      </c>
      <c r="G110" s="73" t="s">
        <v>816</v>
      </c>
      <c r="H110" s="73" t="s">
        <v>812</v>
      </c>
      <c r="I110" s="73">
        <v>150</v>
      </c>
      <c r="J110" s="82"/>
      <c r="K110" s="101">
        <f t="shared" si="1"/>
        <v>183</v>
      </c>
      <c r="L110" s="101">
        <v>1</v>
      </c>
      <c r="M110" s="73" t="s">
        <v>1746</v>
      </c>
      <c r="N110" s="101">
        <v>0.05</v>
      </c>
      <c r="O110" s="73" t="s">
        <v>30</v>
      </c>
      <c r="P110" s="73" t="s">
        <v>819</v>
      </c>
      <c r="Q110" s="73" t="s">
        <v>812</v>
      </c>
      <c r="R110" s="73" t="s">
        <v>812</v>
      </c>
      <c r="S110" s="101">
        <v>0.05</v>
      </c>
    </row>
    <row r="111" spans="1:19" ht="15.75" customHeight="1">
      <c r="A111" s="73">
        <f t="shared" ca="1" si="0"/>
        <v>30106</v>
      </c>
      <c r="B111" s="73">
        <v>25</v>
      </c>
      <c r="C111" s="73" t="s">
        <v>1747</v>
      </c>
      <c r="D111" s="73" t="s">
        <v>854</v>
      </c>
      <c r="E111" s="73" t="s">
        <v>1560</v>
      </c>
      <c r="F111" s="73" t="s">
        <v>819</v>
      </c>
      <c r="G111" s="73" t="s">
        <v>928</v>
      </c>
      <c r="H111" s="73" t="s">
        <v>812</v>
      </c>
      <c r="I111" s="73">
        <v>600</v>
      </c>
      <c r="J111" s="82"/>
      <c r="K111" s="101">
        <f t="shared" si="1"/>
        <v>184</v>
      </c>
      <c r="L111" s="101">
        <v>1</v>
      </c>
      <c r="M111" s="73" t="s">
        <v>1748</v>
      </c>
      <c r="N111" s="101">
        <v>0.05</v>
      </c>
      <c r="O111" s="73" t="s">
        <v>30</v>
      </c>
      <c r="P111" s="73" t="s">
        <v>819</v>
      </c>
      <c r="Q111" s="73" t="s">
        <v>812</v>
      </c>
      <c r="R111" s="73" t="s">
        <v>812</v>
      </c>
      <c r="S111" s="101">
        <v>0.05</v>
      </c>
    </row>
    <row r="112" spans="1:19" ht="15.75" customHeight="1">
      <c r="A112" s="73">
        <f t="shared" ca="1" si="0"/>
        <v>30131</v>
      </c>
      <c r="B112" s="73">
        <v>100</v>
      </c>
      <c r="C112" s="73" t="s">
        <v>1749</v>
      </c>
      <c r="D112" s="73" t="s">
        <v>900</v>
      </c>
      <c r="E112" s="73" t="s">
        <v>1560</v>
      </c>
      <c r="F112" s="73" t="s">
        <v>819</v>
      </c>
      <c r="G112" s="73" t="s">
        <v>816</v>
      </c>
      <c r="H112" s="73" t="s">
        <v>812</v>
      </c>
      <c r="I112" s="73">
        <v>50</v>
      </c>
      <c r="J112" s="82"/>
      <c r="K112" s="101">
        <f t="shared" si="1"/>
        <v>185</v>
      </c>
      <c r="L112" s="101">
        <v>1</v>
      </c>
      <c r="M112" s="73" t="s">
        <v>1750</v>
      </c>
      <c r="N112" s="101">
        <v>0.5</v>
      </c>
      <c r="O112" s="73" t="s">
        <v>30</v>
      </c>
      <c r="P112" s="73" t="s">
        <v>819</v>
      </c>
      <c r="Q112" s="73" t="s">
        <v>812</v>
      </c>
      <c r="R112" s="73" t="s">
        <v>812</v>
      </c>
      <c r="S112" s="101">
        <v>0.5</v>
      </c>
    </row>
    <row r="113" spans="1:19" ht="15.75" customHeight="1">
      <c r="A113" s="73">
        <f t="shared" ca="1" si="0"/>
        <v>30231</v>
      </c>
      <c r="B113" s="73">
        <v>100</v>
      </c>
      <c r="C113" s="73" t="s">
        <v>1751</v>
      </c>
      <c r="D113" s="73" t="s">
        <v>1611</v>
      </c>
      <c r="E113" s="73" t="s">
        <v>1560</v>
      </c>
      <c r="F113" s="73" t="s">
        <v>819</v>
      </c>
      <c r="G113" s="73" t="s">
        <v>816</v>
      </c>
      <c r="H113" s="73" t="s">
        <v>812</v>
      </c>
      <c r="I113" s="73">
        <v>350</v>
      </c>
      <c r="J113" s="82"/>
      <c r="K113" s="101">
        <f t="shared" si="1"/>
        <v>186</v>
      </c>
      <c r="L113" s="101">
        <v>1</v>
      </c>
      <c r="M113" s="73" t="s">
        <v>1752</v>
      </c>
      <c r="N113" s="101">
        <v>0.1</v>
      </c>
      <c r="O113" s="73" t="s">
        <v>30</v>
      </c>
      <c r="P113" s="73" t="s">
        <v>819</v>
      </c>
      <c r="Q113" s="73" t="s">
        <v>812</v>
      </c>
      <c r="R113" s="73" t="s">
        <v>812</v>
      </c>
      <c r="S113" s="101">
        <v>0.1</v>
      </c>
    </row>
    <row r="114" spans="1:19" ht="15.75" customHeight="1">
      <c r="A114" s="73">
        <f t="shared" ca="1" si="0"/>
        <v>30331</v>
      </c>
      <c r="B114" s="73">
        <v>100</v>
      </c>
      <c r="C114" s="73" t="s">
        <v>1753</v>
      </c>
      <c r="D114" s="73" t="s">
        <v>1619</v>
      </c>
      <c r="E114" s="73" t="s">
        <v>1560</v>
      </c>
      <c r="F114" s="73" t="s">
        <v>819</v>
      </c>
      <c r="G114" s="73" t="s">
        <v>816</v>
      </c>
      <c r="H114" s="73" t="s">
        <v>812</v>
      </c>
      <c r="I114" s="73">
        <v>450</v>
      </c>
      <c r="J114" s="82"/>
      <c r="K114" s="101">
        <f t="shared" si="1"/>
        <v>187</v>
      </c>
      <c r="L114" s="101">
        <v>1</v>
      </c>
      <c r="M114" s="73" t="s">
        <v>1754</v>
      </c>
      <c r="N114" s="101">
        <v>0.05</v>
      </c>
      <c r="O114" s="73" t="s">
        <v>30</v>
      </c>
      <c r="P114" s="73" t="s">
        <v>819</v>
      </c>
      <c r="Q114" s="73" t="s">
        <v>812</v>
      </c>
      <c r="R114" s="73" t="s">
        <v>812</v>
      </c>
      <c r="S114" s="101">
        <v>0.05</v>
      </c>
    </row>
    <row r="115" spans="1:19" ht="15.75" customHeight="1">
      <c r="A115" s="73">
        <f t="shared" ca="1" si="0"/>
        <v>30431</v>
      </c>
      <c r="B115" s="73">
        <v>1</v>
      </c>
      <c r="C115" s="73" t="s">
        <v>1755</v>
      </c>
      <c r="D115" s="73" t="s">
        <v>854</v>
      </c>
      <c r="E115" s="73" t="s">
        <v>1560</v>
      </c>
      <c r="F115" s="73" t="s">
        <v>819</v>
      </c>
      <c r="G115" s="73" t="s">
        <v>977</v>
      </c>
      <c r="H115" s="73" t="s">
        <v>812</v>
      </c>
      <c r="I115" s="73">
        <v>600</v>
      </c>
      <c r="J115" s="82"/>
      <c r="K115" s="101">
        <f t="shared" si="1"/>
        <v>188</v>
      </c>
      <c r="L115" s="101">
        <v>1</v>
      </c>
      <c r="M115" s="73" t="s">
        <v>1756</v>
      </c>
      <c r="N115" s="101">
        <v>0.05</v>
      </c>
      <c r="O115" s="73" t="s">
        <v>30</v>
      </c>
      <c r="P115" s="73" t="s">
        <v>819</v>
      </c>
      <c r="Q115" s="73" t="s">
        <v>812</v>
      </c>
      <c r="R115" s="73" t="s">
        <v>812</v>
      </c>
      <c r="S115" s="101">
        <v>0.05</v>
      </c>
    </row>
    <row r="116" spans="1:19" ht="15.75" customHeight="1">
      <c r="A116" s="73">
        <f t="shared" ca="1" si="0"/>
        <v>30432</v>
      </c>
      <c r="B116" s="73">
        <v>25</v>
      </c>
      <c r="C116" s="73" t="s">
        <v>1757</v>
      </c>
      <c r="D116" s="73" t="s">
        <v>1451</v>
      </c>
      <c r="E116" s="73" t="s">
        <v>1560</v>
      </c>
      <c r="F116" s="73" t="s">
        <v>819</v>
      </c>
      <c r="G116" s="73" t="s">
        <v>928</v>
      </c>
      <c r="H116" s="73" t="s">
        <v>812</v>
      </c>
      <c r="I116" s="73">
        <v>2500</v>
      </c>
      <c r="J116" s="82"/>
      <c r="K116" s="101">
        <f t="shared" si="1"/>
        <v>189</v>
      </c>
      <c r="L116" s="101">
        <v>1</v>
      </c>
      <c r="M116" s="73" t="s">
        <v>1758</v>
      </c>
      <c r="N116" s="101">
        <v>5</v>
      </c>
      <c r="O116" s="73" t="s">
        <v>30</v>
      </c>
      <c r="P116" s="73" t="s">
        <v>819</v>
      </c>
      <c r="Q116" s="73" t="s">
        <v>812</v>
      </c>
      <c r="R116" s="73" t="s">
        <v>812</v>
      </c>
      <c r="S116" s="101">
        <v>5</v>
      </c>
    </row>
    <row r="117" spans="1:19" ht="15.75" customHeight="1">
      <c r="A117" s="73">
        <f t="shared" ca="1" si="0"/>
        <v>30457</v>
      </c>
      <c r="B117" s="73">
        <v>5</v>
      </c>
      <c r="C117" s="73" t="s">
        <v>1759</v>
      </c>
      <c r="D117" s="73" t="s">
        <v>1585</v>
      </c>
      <c r="E117" s="73" t="s">
        <v>1560</v>
      </c>
      <c r="F117" s="73" t="s">
        <v>819</v>
      </c>
      <c r="G117" s="73" t="s">
        <v>968</v>
      </c>
      <c r="H117" s="73" t="s">
        <v>812</v>
      </c>
      <c r="I117" s="73">
        <v>120</v>
      </c>
      <c r="J117" s="82"/>
      <c r="K117" s="101">
        <f t="shared" si="1"/>
        <v>190</v>
      </c>
      <c r="L117" s="101">
        <v>1</v>
      </c>
      <c r="M117" s="73" t="s">
        <v>1760</v>
      </c>
      <c r="N117" s="101">
        <v>0.05</v>
      </c>
      <c r="O117" s="73" t="s">
        <v>30</v>
      </c>
      <c r="P117" s="73" t="s">
        <v>819</v>
      </c>
      <c r="Q117" s="73" t="s">
        <v>812</v>
      </c>
      <c r="R117" s="73" t="s">
        <v>812</v>
      </c>
      <c r="S117" s="101">
        <v>0.05</v>
      </c>
    </row>
    <row r="118" spans="1:19" ht="15.75" customHeight="1">
      <c r="A118" s="73">
        <f t="shared" ca="1" si="0"/>
        <v>30462</v>
      </c>
      <c r="B118" s="73">
        <v>25</v>
      </c>
      <c r="C118" s="73" t="s">
        <v>1761</v>
      </c>
      <c r="D118" s="73" t="s">
        <v>1762</v>
      </c>
      <c r="E118" s="73" t="s">
        <v>1560</v>
      </c>
      <c r="F118" s="73" t="s">
        <v>819</v>
      </c>
      <c r="G118" s="73" t="s">
        <v>928</v>
      </c>
      <c r="H118" s="73" t="s">
        <v>812</v>
      </c>
      <c r="I118" s="73">
        <v>8500</v>
      </c>
      <c r="J118" s="82"/>
      <c r="K118" s="101">
        <f t="shared" si="1"/>
        <v>191</v>
      </c>
      <c r="L118" s="101">
        <v>1</v>
      </c>
      <c r="M118" s="73" t="s">
        <v>1763</v>
      </c>
      <c r="N118" s="101">
        <v>3</v>
      </c>
      <c r="O118" s="73" t="s">
        <v>30</v>
      </c>
      <c r="P118" s="73" t="s">
        <v>819</v>
      </c>
      <c r="Q118" s="73" t="s">
        <v>812</v>
      </c>
      <c r="R118" s="73" t="s">
        <v>812</v>
      </c>
      <c r="S118" s="101">
        <v>3</v>
      </c>
    </row>
    <row r="119" spans="1:19" ht="15.75" customHeight="1">
      <c r="A119" s="73">
        <f t="shared" ca="1" si="0"/>
        <v>30487</v>
      </c>
      <c r="B119" s="73">
        <v>25</v>
      </c>
      <c r="C119" s="73" t="s">
        <v>1764</v>
      </c>
      <c r="D119" s="73" t="s">
        <v>1644</v>
      </c>
      <c r="E119" s="73" t="s">
        <v>1560</v>
      </c>
      <c r="F119" s="73" t="s">
        <v>819</v>
      </c>
      <c r="G119" s="73" t="s">
        <v>928</v>
      </c>
      <c r="H119" s="73" t="s">
        <v>812</v>
      </c>
      <c r="I119" s="73">
        <v>700</v>
      </c>
      <c r="J119" s="82"/>
      <c r="K119" s="101">
        <f t="shared" si="1"/>
        <v>192</v>
      </c>
      <c r="L119" s="101">
        <v>1</v>
      </c>
      <c r="M119" s="73" t="s">
        <v>1765</v>
      </c>
      <c r="N119" s="101">
        <v>0.05</v>
      </c>
      <c r="O119" s="73" t="s">
        <v>30</v>
      </c>
      <c r="P119" s="73" t="s">
        <v>819</v>
      </c>
      <c r="Q119" s="73" t="s">
        <v>812</v>
      </c>
      <c r="R119" s="73" t="s">
        <v>812</v>
      </c>
      <c r="S119" s="101">
        <v>0.05</v>
      </c>
    </row>
    <row r="120" spans="1:19" ht="15.75" customHeight="1">
      <c r="A120" s="73">
        <f t="shared" ca="1" si="0"/>
        <v>30512</v>
      </c>
      <c r="B120" s="73">
        <v>5</v>
      </c>
      <c r="C120" s="73" t="s">
        <v>1766</v>
      </c>
      <c r="D120" s="73" t="s">
        <v>1767</v>
      </c>
      <c r="E120" s="73" t="s">
        <v>1560</v>
      </c>
      <c r="F120" s="73" t="s">
        <v>819</v>
      </c>
      <c r="G120" s="73" t="s">
        <v>968</v>
      </c>
      <c r="H120" s="73" t="s">
        <v>812</v>
      </c>
      <c r="I120" s="73">
        <v>2200</v>
      </c>
      <c r="J120" s="82"/>
      <c r="K120" s="101">
        <f t="shared" si="1"/>
        <v>193</v>
      </c>
      <c r="L120" s="101">
        <v>1</v>
      </c>
      <c r="M120" s="73" t="s">
        <v>1768</v>
      </c>
      <c r="N120" s="101">
        <v>0.05</v>
      </c>
      <c r="O120" s="73" t="s">
        <v>30</v>
      </c>
      <c r="P120" s="73" t="s">
        <v>819</v>
      </c>
      <c r="Q120" s="73" t="s">
        <v>812</v>
      </c>
      <c r="R120" s="73" t="s">
        <v>812</v>
      </c>
      <c r="S120" s="101">
        <v>0.05</v>
      </c>
    </row>
    <row r="121" spans="1:19" ht="15.75" customHeight="1">
      <c r="A121" s="73">
        <f t="shared" ca="1" si="0"/>
        <v>30517</v>
      </c>
      <c r="B121" s="73">
        <v>25</v>
      </c>
      <c r="C121" s="73" t="s">
        <v>1769</v>
      </c>
      <c r="D121" s="73" t="s">
        <v>1770</v>
      </c>
      <c r="E121" s="73" t="s">
        <v>1560</v>
      </c>
      <c r="F121" s="73" t="s">
        <v>819</v>
      </c>
      <c r="G121" s="73" t="s">
        <v>928</v>
      </c>
      <c r="H121" s="73" t="s">
        <v>812</v>
      </c>
      <c r="I121" s="73">
        <v>60</v>
      </c>
      <c r="J121" s="82"/>
      <c r="K121" s="101">
        <f t="shared" si="1"/>
        <v>194</v>
      </c>
      <c r="L121" s="101">
        <v>1</v>
      </c>
      <c r="M121" s="73" t="s">
        <v>1771</v>
      </c>
      <c r="N121" s="101">
        <v>0.5</v>
      </c>
      <c r="O121" s="73" t="s">
        <v>30</v>
      </c>
      <c r="P121" s="73" t="s">
        <v>819</v>
      </c>
      <c r="Q121" s="73" t="s">
        <v>812</v>
      </c>
      <c r="R121" s="73" t="s">
        <v>812</v>
      </c>
      <c r="S121" s="101">
        <v>0.5</v>
      </c>
    </row>
    <row r="122" spans="1:19" ht="15.75" customHeight="1">
      <c r="A122" s="73">
        <f t="shared" ca="1" si="0"/>
        <v>30542</v>
      </c>
      <c r="B122" s="73">
        <v>100</v>
      </c>
      <c r="C122" s="73" t="s">
        <v>1772</v>
      </c>
      <c r="D122" s="73" t="s">
        <v>1632</v>
      </c>
      <c r="E122" s="73" t="s">
        <v>1560</v>
      </c>
      <c r="F122" s="73" t="s">
        <v>819</v>
      </c>
      <c r="G122" s="73" t="s">
        <v>816</v>
      </c>
      <c r="H122" s="73" t="s">
        <v>812</v>
      </c>
      <c r="I122" s="73">
        <v>300</v>
      </c>
      <c r="J122" s="82"/>
      <c r="K122" s="101">
        <f t="shared" si="1"/>
        <v>195</v>
      </c>
      <c r="L122" s="101">
        <v>1</v>
      </c>
      <c r="M122" s="73" t="s">
        <v>1773</v>
      </c>
      <c r="N122" s="101">
        <v>0.05</v>
      </c>
      <c r="O122" s="73" t="s">
        <v>30</v>
      </c>
      <c r="P122" s="73" t="s">
        <v>819</v>
      </c>
      <c r="Q122" s="73" t="s">
        <v>812</v>
      </c>
      <c r="R122" s="73" t="s">
        <v>812</v>
      </c>
      <c r="S122" s="101">
        <v>0.05</v>
      </c>
    </row>
    <row r="123" spans="1:19" ht="15.75" customHeight="1">
      <c r="A123" s="73">
        <f t="shared" ca="1" si="0"/>
        <v>30642</v>
      </c>
      <c r="B123" s="73">
        <v>5</v>
      </c>
      <c r="C123" s="73" t="s">
        <v>1774</v>
      </c>
      <c r="D123" s="73" t="s">
        <v>1440</v>
      </c>
      <c r="E123" s="73" t="s">
        <v>1560</v>
      </c>
      <c r="F123" s="73" t="s">
        <v>819</v>
      </c>
      <c r="G123" s="73" t="s">
        <v>968</v>
      </c>
      <c r="H123" s="73" t="s">
        <v>812</v>
      </c>
      <c r="I123" s="73">
        <v>250</v>
      </c>
      <c r="J123" s="82"/>
      <c r="K123" s="101">
        <f t="shared" si="1"/>
        <v>196</v>
      </c>
      <c r="L123" s="101">
        <v>1</v>
      </c>
      <c r="M123" s="73" t="s">
        <v>1775</v>
      </c>
      <c r="N123" s="101">
        <v>0.05</v>
      </c>
      <c r="O123" s="73" t="s">
        <v>30</v>
      </c>
      <c r="P123" s="73" t="s">
        <v>819</v>
      </c>
      <c r="Q123" s="73" t="s">
        <v>812</v>
      </c>
      <c r="R123" s="73" t="s">
        <v>812</v>
      </c>
      <c r="S123" s="101">
        <v>0.05</v>
      </c>
    </row>
    <row r="124" spans="1:19" ht="15.75" customHeight="1">
      <c r="A124" s="73">
        <f t="shared" ca="1" si="0"/>
        <v>30647</v>
      </c>
      <c r="B124" s="73">
        <v>25</v>
      </c>
      <c r="C124" s="73" t="s">
        <v>1776</v>
      </c>
      <c r="D124" s="73" t="s">
        <v>1629</v>
      </c>
      <c r="E124" s="73" t="s">
        <v>1560</v>
      </c>
      <c r="F124" s="73" t="s">
        <v>819</v>
      </c>
      <c r="G124" s="73" t="s">
        <v>928</v>
      </c>
      <c r="H124" s="73" t="s">
        <v>812</v>
      </c>
      <c r="I124" s="73">
        <v>6000</v>
      </c>
      <c r="J124" s="82"/>
      <c r="K124" s="101">
        <f t="shared" si="1"/>
        <v>197</v>
      </c>
      <c r="L124" s="101">
        <v>1</v>
      </c>
      <c r="M124" s="73" t="s">
        <v>1777</v>
      </c>
      <c r="N124" s="101">
        <v>0.05</v>
      </c>
      <c r="O124" s="73" t="s">
        <v>30</v>
      </c>
      <c r="P124" s="73" t="s">
        <v>819</v>
      </c>
      <c r="Q124" s="73" t="s">
        <v>812</v>
      </c>
      <c r="R124" s="73" t="s">
        <v>812</v>
      </c>
      <c r="S124" s="101">
        <v>0.05</v>
      </c>
    </row>
    <row r="125" spans="1:19" ht="15.75" customHeight="1">
      <c r="A125" s="73">
        <f t="shared" ca="1" si="0"/>
        <v>30672</v>
      </c>
      <c r="B125" s="73">
        <v>100</v>
      </c>
      <c r="C125" s="73" t="s">
        <v>1778</v>
      </c>
      <c r="D125" s="73" t="s">
        <v>1632</v>
      </c>
      <c r="E125" s="73" t="s">
        <v>1560</v>
      </c>
      <c r="F125" s="73" t="s">
        <v>819</v>
      </c>
      <c r="G125" s="73" t="s">
        <v>816</v>
      </c>
      <c r="H125" s="73" t="s">
        <v>812</v>
      </c>
      <c r="I125" s="73">
        <v>300</v>
      </c>
      <c r="J125" s="82"/>
      <c r="K125" s="101">
        <f t="shared" si="1"/>
        <v>198</v>
      </c>
      <c r="L125" s="101">
        <v>1</v>
      </c>
      <c r="M125" s="73" t="s">
        <v>1779</v>
      </c>
      <c r="N125" s="101">
        <v>0.5</v>
      </c>
      <c r="O125" s="73" t="s">
        <v>30</v>
      </c>
      <c r="P125" s="73" t="s">
        <v>819</v>
      </c>
      <c r="Q125" s="73" t="s">
        <v>812</v>
      </c>
      <c r="R125" s="73" t="s">
        <v>812</v>
      </c>
      <c r="S125" s="101">
        <v>0.5</v>
      </c>
    </row>
    <row r="126" spans="1:19" ht="15.75" customHeight="1">
      <c r="A126" s="73">
        <f t="shared" ca="1" si="0"/>
        <v>30772</v>
      </c>
      <c r="B126" s="73">
        <v>5</v>
      </c>
      <c r="C126" s="73" t="s">
        <v>1780</v>
      </c>
      <c r="D126" s="73" t="s">
        <v>1781</v>
      </c>
      <c r="E126" s="73" t="s">
        <v>1560</v>
      </c>
      <c r="F126" s="73" t="s">
        <v>819</v>
      </c>
      <c r="G126" s="73" t="s">
        <v>968</v>
      </c>
      <c r="H126" s="73" t="s">
        <v>812</v>
      </c>
      <c r="I126" s="73">
        <v>2000</v>
      </c>
      <c r="J126" s="82"/>
      <c r="K126" s="101">
        <f t="shared" si="1"/>
        <v>199</v>
      </c>
      <c r="L126" s="101">
        <v>1</v>
      </c>
      <c r="M126" s="73" t="s">
        <v>1782</v>
      </c>
      <c r="N126" s="101">
        <v>0.7</v>
      </c>
      <c r="O126" s="73" t="s">
        <v>30</v>
      </c>
      <c r="P126" s="73" t="s">
        <v>819</v>
      </c>
      <c r="Q126" s="73" t="s">
        <v>812</v>
      </c>
      <c r="R126" s="73" t="s">
        <v>812</v>
      </c>
      <c r="S126" s="101">
        <v>0.7</v>
      </c>
    </row>
    <row r="127" spans="1:19" ht="15.75" customHeight="1">
      <c r="A127" s="73">
        <f t="shared" ca="1" si="0"/>
        <v>30777</v>
      </c>
      <c r="B127" s="73">
        <v>100</v>
      </c>
      <c r="C127" s="73" t="s">
        <v>1783</v>
      </c>
      <c r="D127" s="73" t="s">
        <v>859</v>
      </c>
      <c r="E127" s="73" t="s">
        <v>1560</v>
      </c>
      <c r="F127" s="73" t="s">
        <v>819</v>
      </c>
      <c r="G127" s="73" t="s">
        <v>816</v>
      </c>
      <c r="H127" s="73" t="s">
        <v>812</v>
      </c>
      <c r="I127" s="73">
        <v>400</v>
      </c>
      <c r="J127" s="82"/>
      <c r="K127" s="101">
        <f t="shared" si="1"/>
        <v>200</v>
      </c>
      <c r="L127" s="101">
        <v>1</v>
      </c>
      <c r="M127" s="73" t="s">
        <v>1784</v>
      </c>
      <c r="N127" s="101">
        <v>1</v>
      </c>
      <c r="O127" s="73" t="s">
        <v>30</v>
      </c>
      <c r="P127" s="73" t="s">
        <v>819</v>
      </c>
      <c r="Q127" s="73" t="s">
        <v>812</v>
      </c>
      <c r="R127" s="73" t="s">
        <v>812</v>
      </c>
      <c r="S127" s="101">
        <v>1</v>
      </c>
    </row>
    <row r="128" spans="1:19" ht="15.75" customHeight="1">
      <c r="A128" s="73">
        <f t="shared" ca="1" si="0"/>
        <v>30877</v>
      </c>
      <c r="B128" s="73">
        <v>100</v>
      </c>
      <c r="C128" s="73" t="s">
        <v>1785</v>
      </c>
      <c r="D128" s="73" t="s">
        <v>1704</v>
      </c>
      <c r="E128" s="73" t="s">
        <v>1560</v>
      </c>
      <c r="F128" s="73" t="s">
        <v>819</v>
      </c>
      <c r="G128" s="73" t="s">
        <v>816</v>
      </c>
      <c r="H128" s="73" t="s">
        <v>812</v>
      </c>
      <c r="I128" s="73">
        <v>180</v>
      </c>
      <c r="J128" s="82"/>
      <c r="K128" s="101">
        <f t="shared" si="1"/>
        <v>201</v>
      </c>
      <c r="L128" s="101">
        <v>1</v>
      </c>
      <c r="M128" s="73" t="s">
        <v>1786</v>
      </c>
      <c r="N128" s="101">
        <v>0.7</v>
      </c>
      <c r="O128" s="73" t="s">
        <v>30</v>
      </c>
      <c r="P128" s="73" t="s">
        <v>819</v>
      </c>
      <c r="Q128" s="73" t="s">
        <v>812</v>
      </c>
      <c r="R128" s="73" t="s">
        <v>812</v>
      </c>
      <c r="S128" s="101">
        <v>0.7</v>
      </c>
    </row>
    <row r="129" spans="1:19" ht="15.75" customHeight="1">
      <c r="A129" s="73">
        <f t="shared" ca="1" si="0"/>
        <v>30977</v>
      </c>
      <c r="B129" s="73">
        <v>100</v>
      </c>
      <c r="C129" s="73" t="s">
        <v>1787</v>
      </c>
      <c r="D129" s="73" t="s">
        <v>1619</v>
      </c>
      <c r="E129" s="73" t="s">
        <v>1560</v>
      </c>
      <c r="F129" s="73" t="s">
        <v>819</v>
      </c>
      <c r="G129" s="73" t="s">
        <v>816</v>
      </c>
      <c r="H129" s="73" t="s">
        <v>812</v>
      </c>
      <c r="I129" s="73">
        <v>450</v>
      </c>
      <c r="J129" s="82"/>
      <c r="K129" s="101">
        <f t="shared" si="1"/>
        <v>202</v>
      </c>
      <c r="L129" s="101">
        <v>1</v>
      </c>
      <c r="M129" s="73" t="s">
        <v>1788</v>
      </c>
      <c r="N129" s="101">
        <v>0.05</v>
      </c>
      <c r="O129" s="73" t="s">
        <v>30</v>
      </c>
      <c r="P129" s="73" t="s">
        <v>819</v>
      </c>
      <c r="Q129" s="73" t="s">
        <v>812</v>
      </c>
      <c r="R129" s="73" t="s">
        <v>812</v>
      </c>
      <c r="S129" s="101">
        <v>0.05</v>
      </c>
    </row>
    <row r="130" spans="1:19" ht="15.75" customHeight="1">
      <c r="A130" s="73">
        <f t="shared" ca="1" si="0"/>
        <v>31077</v>
      </c>
      <c r="B130" s="73">
        <v>25</v>
      </c>
      <c r="C130" s="73" t="s">
        <v>1789</v>
      </c>
      <c r="D130" s="73" t="s">
        <v>1239</v>
      </c>
      <c r="E130" s="73" t="s">
        <v>1560</v>
      </c>
      <c r="F130" s="73" t="s">
        <v>819</v>
      </c>
      <c r="G130" s="73" t="s">
        <v>928</v>
      </c>
      <c r="H130" s="73" t="s">
        <v>812</v>
      </c>
      <c r="I130" s="73">
        <v>750</v>
      </c>
      <c r="J130" s="82"/>
      <c r="K130" s="101">
        <f t="shared" si="1"/>
        <v>203</v>
      </c>
      <c r="L130" s="101">
        <v>1</v>
      </c>
      <c r="M130" s="73" t="s">
        <v>1790</v>
      </c>
      <c r="N130" s="101">
        <v>0.05</v>
      </c>
      <c r="O130" s="73" t="s">
        <v>30</v>
      </c>
      <c r="P130" s="73" t="s">
        <v>819</v>
      </c>
      <c r="Q130" s="73" t="s">
        <v>812</v>
      </c>
      <c r="R130" s="73" t="s">
        <v>812</v>
      </c>
      <c r="S130" s="101">
        <v>0.05</v>
      </c>
    </row>
    <row r="131" spans="1:19" ht="15.75" customHeight="1">
      <c r="A131" s="73">
        <f t="shared" ca="1" si="0"/>
        <v>31102</v>
      </c>
      <c r="B131" s="73">
        <v>1</v>
      </c>
      <c r="C131" s="73" t="s">
        <v>1791</v>
      </c>
      <c r="D131" s="73" t="s">
        <v>1632</v>
      </c>
      <c r="E131" s="73" t="s">
        <v>1560</v>
      </c>
      <c r="F131" s="73" t="s">
        <v>819</v>
      </c>
      <c r="G131" s="73" t="s">
        <v>977</v>
      </c>
      <c r="H131" s="73" t="s">
        <v>812</v>
      </c>
      <c r="I131" s="73">
        <v>300</v>
      </c>
      <c r="J131" s="82"/>
      <c r="K131" s="101">
        <f t="shared" si="1"/>
        <v>204</v>
      </c>
      <c r="L131" s="101">
        <v>1</v>
      </c>
      <c r="M131" s="73" t="s">
        <v>1792</v>
      </c>
      <c r="N131" s="101">
        <v>0.05</v>
      </c>
      <c r="O131" s="73" t="s">
        <v>30</v>
      </c>
      <c r="P131" s="73" t="s">
        <v>819</v>
      </c>
      <c r="Q131" s="73" t="s">
        <v>812</v>
      </c>
      <c r="R131" s="73" t="s">
        <v>812</v>
      </c>
      <c r="S131" s="101">
        <v>0.05</v>
      </c>
    </row>
    <row r="132" spans="1:19" ht="15.75" customHeight="1">
      <c r="A132" s="73">
        <f t="shared" ca="1" si="0"/>
        <v>31103</v>
      </c>
      <c r="B132" s="73">
        <v>25</v>
      </c>
      <c r="C132" s="73" t="s">
        <v>1793</v>
      </c>
      <c r="D132" s="73" t="s">
        <v>844</v>
      </c>
      <c r="E132" s="73" t="s">
        <v>1560</v>
      </c>
      <c r="F132" s="73" t="s">
        <v>819</v>
      </c>
      <c r="G132" s="73" t="s">
        <v>928</v>
      </c>
      <c r="H132" s="73" t="s">
        <v>812</v>
      </c>
      <c r="I132" s="73">
        <v>90</v>
      </c>
      <c r="J132" s="82"/>
      <c r="K132" s="101">
        <f t="shared" si="1"/>
        <v>205</v>
      </c>
      <c r="L132" s="101">
        <v>1</v>
      </c>
      <c r="M132" s="73" t="s">
        <v>1794</v>
      </c>
      <c r="N132" s="101">
        <v>0.05</v>
      </c>
      <c r="O132" s="73" t="s">
        <v>30</v>
      </c>
      <c r="P132" s="73" t="s">
        <v>819</v>
      </c>
      <c r="Q132" s="73" t="s">
        <v>812</v>
      </c>
      <c r="R132" s="73" t="s">
        <v>812</v>
      </c>
      <c r="S132" s="101">
        <v>0.05</v>
      </c>
    </row>
    <row r="133" spans="1:19" ht="15.75" customHeight="1">
      <c r="A133" s="73">
        <f t="shared" ca="1" si="0"/>
        <v>31128</v>
      </c>
      <c r="B133" s="73">
        <v>1</v>
      </c>
      <c r="C133" s="73" t="s">
        <v>1795</v>
      </c>
      <c r="D133" s="73" t="s">
        <v>1796</v>
      </c>
      <c r="E133" s="73" t="s">
        <v>1560</v>
      </c>
      <c r="F133" s="73" t="s">
        <v>819</v>
      </c>
      <c r="G133" s="73" t="s">
        <v>977</v>
      </c>
      <c r="H133" s="73" t="s">
        <v>812</v>
      </c>
      <c r="I133" s="73">
        <v>5800</v>
      </c>
      <c r="J133" s="82"/>
      <c r="K133" s="101">
        <f t="shared" si="1"/>
        <v>206</v>
      </c>
      <c r="L133" s="101">
        <v>1</v>
      </c>
      <c r="M133" s="73" t="s">
        <v>1797</v>
      </c>
      <c r="N133" s="101">
        <v>0.7</v>
      </c>
      <c r="O133" s="73" t="s">
        <v>30</v>
      </c>
      <c r="P133" s="73" t="s">
        <v>819</v>
      </c>
      <c r="Q133" s="73" t="s">
        <v>812</v>
      </c>
      <c r="R133" s="73" t="s">
        <v>812</v>
      </c>
      <c r="S133" s="101">
        <v>0.7</v>
      </c>
    </row>
    <row r="134" spans="1:19" ht="15.75" customHeight="1">
      <c r="A134" s="73">
        <f t="shared" ca="1" si="0"/>
        <v>31129</v>
      </c>
      <c r="B134" s="73">
        <v>25</v>
      </c>
      <c r="C134" s="73" t="s">
        <v>1798</v>
      </c>
      <c r="D134" s="73" t="s">
        <v>1419</v>
      </c>
      <c r="E134" s="73" t="s">
        <v>1560</v>
      </c>
      <c r="F134" s="73" t="s">
        <v>819</v>
      </c>
      <c r="G134" s="73" t="s">
        <v>928</v>
      </c>
      <c r="H134" s="73" t="s">
        <v>812</v>
      </c>
      <c r="I134" s="73">
        <v>1000</v>
      </c>
      <c r="J134" s="82"/>
      <c r="K134" s="101">
        <f t="shared" si="1"/>
        <v>207</v>
      </c>
      <c r="L134" s="101">
        <v>1</v>
      </c>
      <c r="M134" s="73" t="s">
        <v>1799</v>
      </c>
      <c r="N134" s="101">
        <v>0.05</v>
      </c>
      <c r="O134" s="73" t="s">
        <v>30</v>
      </c>
      <c r="P134" s="73" t="s">
        <v>819</v>
      </c>
      <c r="Q134" s="73" t="s">
        <v>812</v>
      </c>
      <c r="R134" s="73" t="s">
        <v>812</v>
      </c>
      <c r="S134" s="101">
        <v>0.05</v>
      </c>
    </row>
    <row r="135" spans="1:19" ht="15.75" customHeight="1">
      <c r="A135" s="73">
        <f t="shared" ca="1" si="0"/>
        <v>31154</v>
      </c>
      <c r="B135" s="73">
        <v>100</v>
      </c>
      <c r="C135" s="73" t="s">
        <v>1800</v>
      </c>
      <c r="D135" s="73" t="s">
        <v>1801</v>
      </c>
      <c r="E135" s="73" t="s">
        <v>1560</v>
      </c>
      <c r="F135" s="73" t="s">
        <v>819</v>
      </c>
      <c r="G135" s="73" t="s">
        <v>816</v>
      </c>
      <c r="H135" s="73" t="s">
        <v>812</v>
      </c>
      <c r="I135" s="73">
        <v>5200</v>
      </c>
      <c r="J135" s="82"/>
      <c r="K135" s="101">
        <f t="shared" si="1"/>
        <v>208</v>
      </c>
      <c r="L135" s="101">
        <v>1</v>
      </c>
      <c r="M135" s="73" t="s">
        <v>1802</v>
      </c>
      <c r="N135" s="101">
        <v>0.5</v>
      </c>
      <c r="O135" s="73" t="s">
        <v>30</v>
      </c>
      <c r="P135" s="73" t="s">
        <v>819</v>
      </c>
      <c r="Q135" s="73" t="s">
        <v>812</v>
      </c>
      <c r="R135" s="73" t="s">
        <v>812</v>
      </c>
      <c r="S135" s="101">
        <v>0.5</v>
      </c>
    </row>
    <row r="136" spans="1:19" ht="15.75" customHeight="1">
      <c r="A136" s="73">
        <f t="shared" ca="1" si="0"/>
        <v>31254</v>
      </c>
      <c r="B136" s="73">
        <v>5</v>
      </c>
      <c r="C136" s="73" t="s">
        <v>1803</v>
      </c>
      <c r="D136" s="73" t="s">
        <v>1804</v>
      </c>
      <c r="E136" s="73" t="s">
        <v>1560</v>
      </c>
      <c r="F136" s="73" t="s">
        <v>819</v>
      </c>
      <c r="G136" s="73" t="s">
        <v>968</v>
      </c>
      <c r="H136" s="73" t="s">
        <v>812</v>
      </c>
      <c r="I136" s="73">
        <v>950</v>
      </c>
      <c r="J136" s="82"/>
      <c r="K136" s="101">
        <f t="shared" si="1"/>
        <v>209</v>
      </c>
      <c r="L136" s="101">
        <v>1</v>
      </c>
      <c r="M136" s="73" t="s">
        <v>1805</v>
      </c>
      <c r="N136" s="101">
        <v>0.05</v>
      </c>
      <c r="O136" s="73" t="s">
        <v>30</v>
      </c>
      <c r="P136" s="73" t="s">
        <v>819</v>
      </c>
      <c r="Q136" s="73" t="s">
        <v>812</v>
      </c>
      <c r="R136" s="73" t="s">
        <v>812</v>
      </c>
      <c r="S136" s="101">
        <v>0.05</v>
      </c>
    </row>
    <row r="137" spans="1:19" ht="15.75" customHeight="1">
      <c r="A137" s="73">
        <f t="shared" ca="1" si="0"/>
        <v>31259</v>
      </c>
      <c r="B137" s="73">
        <v>25</v>
      </c>
      <c r="C137" s="73" t="s">
        <v>1806</v>
      </c>
      <c r="D137" s="73" t="s">
        <v>1632</v>
      </c>
      <c r="E137" s="73" t="s">
        <v>1560</v>
      </c>
      <c r="F137" s="73" t="s">
        <v>819</v>
      </c>
      <c r="G137" s="73" t="s">
        <v>928</v>
      </c>
      <c r="H137" s="73" t="s">
        <v>812</v>
      </c>
      <c r="I137" s="73">
        <v>300</v>
      </c>
      <c r="J137" s="82"/>
      <c r="K137" s="101">
        <f t="shared" si="1"/>
        <v>210</v>
      </c>
      <c r="L137" s="101">
        <v>1</v>
      </c>
      <c r="M137" s="73" t="s">
        <v>1807</v>
      </c>
      <c r="N137" s="101">
        <v>0.05</v>
      </c>
      <c r="O137" s="73" t="s">
        <v>30</v>
      </c>
      <c r="P137" s="73" t="s">
        <v>819</v>
      </c>
      <c r="Q137" s="73" t="s">
        <v>812</v>
      </c>
      <c r="R137" s="73" t="s">
        <v>812</v>
      </c>
      <c r="S137" s="101">
        <v>0.05</v>
      </c>
    </row>
    <row r="138" spans="1:19" ht="15.75" customHeight="1">
      <c r="A138" s="73">
        <f t="shared" ca="1" si="0"/>
        <v>31284</v>
      </c>
      <c r="B138" s="73">
        <v>100</v>
      </c>
      <c r="C138" s="73" t="s">
        <v>1808</v>
      </c>
      <c r="D138" s="73" t="s">
        <v>1585</v>
      </c>
      <c r="E138" s="73" t="s">
        <v>1560</v>
      </c>
      <c r="F138" s="73" t="s">
        <v>819</v>
      </c>
      <c r="G138" s="73" t="s">
        <v>816</v>
      </c>
      <c r="H138" s="73" t="s">
        <v>812</v>
      </c>
      <c r="I138" s="73">
        <v>120</v>
      </c>
      <c r="J138" s="82"/>
      <c r="K138" s="101">
        <f t="shared" si="1"/>
        <v>211</v>
      </c>
      <c r="L138" s="101">
        <v>1</v>
      </c>
      <c r="M138" s="73" t="s">
        <v>1809</v>
      </c>
      <c r="N138" s="101">
        <v>0.05</v>
      </c>
      <c r="O138" s="73" t="s">
        <v>30</v>
      </c>
      <c r="P138" s="73" t="s">
        <v>819</v>
      </c>
      <c r="Q138" s="73" t="s">
        <v>812</v>
      </c>
      <c r="R138" s="73" t="s">
        <v>812</v>
      </c>
      <c r="S138" s="101">
        <v>0.05</v>
      </c>
    </row>
    <row r="139" spans="1:19" ht="15.75" customHeight="1">
      <c r="A139" s="73">
        <f t="shared" ca="1" si="0"/>
        <v>31384</v>
      </c>
      <c r="B139" s="73">
        <v>100</v>
      </c>
      <c r="C139" s="73" t="s">
        <v>1810</v>
      </c>
      <c r="D139" s="73" t="s">
        <v>910</v>
      </c>
      <c r="E139" s="73" t="s">
        <v>1560</v>
      </c>
      <c r="F139" s="73" t="s">
        <v>819</v>
      </c>
      <c r="G139" s="73" t="s">
        <v>816</v>
      </c>
      <c r="H139" s="73" t="s">
        <v>812</v>
      </c>
      <c r="I139" s="73">
        <v>25</v>
      </c>
      <c r="J139" s="82"/>
      <c r="K139" s="101">
        <f t="shared" si="1"/>
        <v>212</v>
      </c>
      <c r="L139" s="101">
        <v>1</v>
      </c>
      <c r="M139" s="73" t="s">
        <v>1811</v>
      </c>
      <c r="N139" s="101">
        <v>0.05</v>
      </c>
      <c r="O139" s="73" t="s">
        <v>30</v>
      </c>
      <c r="P139" s="73" t="s">
        <v>819</v>
      </c>
      <c r="Q139" s="73" t="s">
        <v>812</v>
      </c>
      <c r="R139" s="73" t="s">
        <v>812</v>
      </c>
      <c r="S139" s="101">
        <v>0.05</v>
      </c>
    </row>
    <row r="140" spans="1:19" ht="15.75" customHeight="1">
      <c r="A140" s="73">
        <f t="shared" ca="1" si="0"/>
        <v>31484</v>
      </c>
      <c r="B140" s="73">
        <v>100</v>
      </c>
      <c r="C140" s="73" t="s">
        <v>1812</v>
      </c>
      <c r="D140" s="73" t="s">
        <v>887</v>
      </c>
      <c r="E140" s="73" t="s">
        <v>1560</v>
      </c>
      <c r="F140" s="73" t="s">
        <v>819</v>
      </c>
      <c r="G140" s="73" t="s">
        <v>816</v>
      </c>
      <c r="H140" s="73" t="s">
        <v>812</v>
      </c>
      <c r="I140" s="73">
        <v>10</v>
      </c>
      <c r="J140" s="82"/>
      <c r="K140" s="101">
        <f t="shared" si="1"/>
        <v>213</v>
      </c>
      <c r="L140" s="101">
        <v>1</v>
      </c>
      <c r="M140" s="73" t="s">
        <v>1813</v>
      </c>
      <c r="N140" s="101">
        <v>1</v>
      </c>
      <c r="O140" s="73" t="s">
        <v>30</v>
      </c>
      <c r="P140" s="73" t="s">
        <v>819</v>
      </c>
      <c r="Q140" s="73" t="s">
        <v>812</v>
      </c>
      <c r="R140" s="73" t="s">
        <v>812</v>
      </c>
      <c r="S140" s="101">
        <v>1</v>
      </c>
    </row>
    <row r="141" spans="1:19" ht="15.75" customHeight="1">
      <c r="A141" s="73">
        <f t="shared" ca="1" si="0"/>
        <v>31584</v>
      </c>
      <c r="B141" s="73">
        <v>100</v>
      </c>
      <c r="C141" s="73" t="s">
        <v>1814</v>
      </c>
      <c r="D141" s="73" t="s">
        <v>857</v>
      </c>
      <c r="E141" s="73" t="s">
        <v>1560</v>
      </c>
      <c r="F141" s="73" t="s">
        <v>819</v>
      </c>
      <c r="G141" s="73" t="s">
        <v>816</v>
      </c>
      <c r="H141" s="73" t="s">
        <v>812</v>
      </c>
      <c r="I141" s="73">
        <v>5</v>
      </c>
      <c r="J141" s="82"/>
      <c r="K141" s="101">
        <f t="shared" si="1"/>
        <v>214</v>
      </c>
      <c r="L141" s="101">
        <v>1</v>
      </c>
      <c r="M141" s="73" t="s">
        <v>1815</v>
      </c>
      <c r="N141" s="101">
        <v>1</v>
      </c>
      <c r="O141" s="73" t="s">
        <v>30</v>
      </c>
      <c r="P141" s="73" t="s">
        <v>819</v>
      </c>
      <c r="Q141" s="73" t="s">
        <v>812</v>
      </c>
      <c r="R141" s="73" t="s">
        <v>812</v>
      </c>
      <c r="S141" s="101">
        <v>1</v>
      </c>
    </row>
    <row r="142" spans="1:19" ht="15.75" customHeight="1">
      <c r="A142" s="73">
        <f t="shared" ca="1" si="0"/>
        <v>31684</v>
      </c>
      <c r="B142" s="73">
        <v>5</v>
      </c>
      <c r="C142" s="73" t="s">
        <v>1816</v>
      </c>
      <c r="D142" s="73" t="s">
        <v>1577</v>
      </c>
      <c r="E142" s="73" t="s">
        <v>1560</v>
      </c>
      <c r="F142" s="73" t="s">
        <v>819</v>
      </c>
      <c r="G142" s="73" t="s">
        <v>968</v>
      </c>
      <c r="H142" s="73" t="s">
        <v>812</v>
      </c>
      <c r="I142" s="73">
        <v>1200</v>
      </c>
      <c r="J142" s="82"/>
      <c r="K142" s="101">
        <f t="shared" si="1"/>
        <v>215</v>
      </c>
      <c r="L142" s="101">
        <v>1</v>
      </c>
      <c r="M142" s="73" t="s">
        <v>1817</v>
      </c>
      <c r="N142" s="101">
        <v>0.05</v>
      </c>
      <c r="O142" s="73" t="s">
        <v>30</v>
      </c>
      <c r="P142" s="73" t="s">
        <v>819</v>
      </c>
      <c r="Q142" s="73" t="s">
        <v>812</v>
      </c>
      <c r="R142" s="73" t="s">
        <v>812</v>
      </c>
      <c r="S142" s="101">
        <v>0.05</v>
      </c>
    </row>
    <row r="143" spans="1:19" ht="15.75" customHeight="1">
      <c r="A143" s="73">
        <f t="shared" ca="1" si="0"/>
        <v>31689</v>
      </c>
      <c r="B143" s="73">
        <v>5</v>
      </c>
      <c r="C143" s="73" t="s">
        <v>1818</v>
      </c>
      <c r="D143" s="73" t="s">
        <v>1804</v>
      </c>
      <c r="E143" s="73" t="s">
        <v>1560</v>
      </c>
      <c r="F143" s="73" t="s">
        <v>819</v>
      </c>
      <c r="G143" s="73" t="s">
        <v>968</v>
      </c>
      <c r="H143" s="73" t="s">
        <v>812</v>
      </c>
      <c r="I143" s="73">
        <v>950</v>
      </c>
      <c r="J143" s="82"/>
      <c r="K143" s="101">
        <f t="shared" si="1"/>
        <v>216</v>
      </c>
      <c r="L143" s="101">
        <v>1</v>
      </c>
      <c r="M143" s="73" t="s">
        <v>1819</v>
      </c>
      <c r="N143" s="101">
        <v>3</v>
      </c>
      <c r="O143" s="73" t="s">
        <v>30</v>
      </c>
      <c r="P143" s="73" t="s">
        <v>819</v>
      </c>
      <c r="Q143" s="73" t="s">
        <v>812</v>
      </c>
      <c r="R143" s="73" t="s">
        <v>812</v>
      </c>
      <c r="S143" s="101">
        <v>3</v>
      </c>
    </row>
    <row r="144" spans="1:19" ht="15.75" customHeight="1">
      <c r="A144" s="73">
        <f t="shared" ca="1" si="0"/>
        <v>31694</v>
      </c>
      <c r="B144" s="73">
        <v>25</v>
      </c>
      <c r="C144" s="73" t="s">
        <v>1820</v>
      </c>
      <c r="D144" s="73" t="s">
        <v>1632</v>
      </c>
      <c r="E144" s="73" t="s">
        <v>1560</v>
      </c>
      <c r="F144" s="73" t="s">
        <v>819</v>
      </c>
      <c r="G144" s="73" t="s">
        <v>928</v>
      </c>
      <c r="H144" s="73" t="s">
        <v>812</v>
      </c>
      <c r="I144" s="73">
        <v>300</v>
      </c>
      <c r="J144" s="82"/>
      <c r="K144" s="101">
        <f t="shared" si="1"/>
        <v>217</v>
      </c>
      <c r="L144" s="101">
        <v>1</v>
      </c>
      <c r="M144" s="73" t="s">
        <v>1821</v>
      </c>
      <c r="N144" s="101">
        <v>0.05</v>
      </c>
      <c r="O144" s="73" t="s">
        <v>30</v>
      </c>
      <c r="P144" s="73" t="s">
        <v>819</v>
      </c>
      <c r="Q144" s="73" t="s">
        <v>812</v>
      </c>
      <c r="R144" s="73" t="s">
        <v>812</v>
      </c>
      <c r="S144" s="101">
        <v>0.05</v>
      </c>
    </row>
    <row r="145" spans="1:19" ht="15.75" customHeight="1">
      <c r="A145" s="73">
        <f t="shared" ca="1" si="0"/>
        <v>31719</v>
      </c>
      <c r="B145" s="73">
        <v>25</v>
      </c>
      <c r="C145" s="73" t="s">
        <v>1822</v>
      </c>
      <c r="D145" s="73" t="s">
        <v>1585</v>
      </c>
      <c r="E145" s="73" t="s">
        <v>1560</v>
      </c>
      <c r="F145" s="73" t="s">
        <v>819</v>
      </c>
      <c r="G145" s="73" t="s">
        <v>928</v>
      </c>
      <c r="H145" s="73" t="s">
        <v>812</v>
      </c>
      <c r="I145" s="73">
        <v>120</v>
      </c>
      <c r="J145" s="82"/>
      <c r="K145" s="101">
        <f t="shared" si="1"/>
        <v>218</v>
      </c>
      <c r="L145" s="101">
        <v>1</v>
      </c>
      <c r="M145" s="73" t="s">
        <v>1823</v>
      </c>
      <c r="N145" s="101">
        <v>0.05</v>
      </c>
      <c r="O145" s="73" t="s">
        <v>30</v>
      </c>
      <c r="P145" s="73" t="s">
        <v>819</v>
      </c>
      <c r="Q145" s="73" t="s">
        <v>812</v>
      </c>
      <c r="R145" s="73" t="s">
        <v>812</v>
      </c>
      <c r="S145" s="101">
        <v>0.05</v>
      </c>
    </row>
    <row r="146" spans="1:19" ht="15.75" customHeight="1">
      <c r="A146" s="73">
        <f t="shared" ca="1" si="0"/>
        <v>31744</v>
      </c>
      <c r="B146" s="73">
        <v>100</v>
      </c>
      <c r="C146" s="73" t="s">
        <v>1824</v>
      </c>
      <c r="D146" s="73" t="s">
        <v>910</v>
      </c>
      <c r="E146" s="73" t="s">
        <v>1560</v>
      </c>
      <c r="F146" s="73" t="s">
        <v>819</v>
      </c>
      <c r="G146" s="73" t="s">
        <v>816</v>
      </c>
      <c r="H146" s="73" t="s">
        <v>812</v>
      </c>
      <c r="I146" s="73">
        <v>25</v>
      </c>
      <c r="J146" s="82"/>
      <c r="K146" s="101">
        <f t="shared" si="1"/>
        <v>219</v>
      </c>
      <c r="L146" s="101">
        <v>1</v>
      </c>
      <c r="M146" s="73" t="s">
        <v>1825</v>
      </c>
      <c r="N146" s="101">
        <v>3</v>
      </c>
      <c r="O146" s="73" t="s">
        <v>30</v>
      </c>
      <c r="P146" s="73" t="s">
        <v>819</v>
      </c>
      <c r="Q146" s="73" t="s">
        <v>812</v>
      </c>
      <c r="R146" s="73" t="s">
        <v>812</v>
      </c>
      <c r="S146" s="101">
        <v>3</v>
      </c>
    </row>
    <row r="147" spans="1:19" ht="15.75" customHeight="1">
      <c r="A147" s="73">
        <f t="shared" ca="1" si="0"/>
        <v>31844</v>
      </c>
      <c r="B147" s="73">
        <v>100</v>
      </c>
      <c r="C147" s="73" t="s">
        <v>1826</v>
      </c>
      <c r="D147" s="73" t="s">
        <v>887</v>
      </c>
      <c r="E147" s="73" t="s">
        <v>1560</v>
      </c>
      <c r="F147" s="73" t="s">
        <v>819</v>
      </c>
      <c r="G147" s="73" t="s">
        <v>816</v>
      </c>
      <c r="H147" s="73" t="s">
        <v>812</v>
      </c>
      <c r="I147" s="73">
        <v>10</v>
      </c>
      <c r="J147" s="82"/>
      <c r="K147" s="101">
        <f t="shared" si="1"/>
        <v>220</v>
      </c>
      <c r="L147" s="101">
        <v>1</v>
      </c>
      <c r="M147" s="73" t="s">
        <v>1827</v>
      </c>
      <c r="N147" s="101">
        <v>0.05</v>
      </c>
      <c r="O147" s="73" t="s">
        <v>30</v>
      </c>
      <c r="P147" s="73" t="s">
        <v>819</v>
      </c>
      <c r="Q147" s="73" t="s">
        <v>812</v>
      </c>
      <c r="R147" s="73" t="s">
        <v>812</v>
      </c>
      <c r="S147" s="101">
        <v>0.05</v>
      </c>
    </row>
    <row r="148" spans="1:19" ht="15.75" customHeight="1">
      <c r="A148" s="73">
        <f t="shared" ca="1" si="0"/>
        <v>31944</v>
      </c>
      <c r="B148" s="73">
        <v>100</v>
      </c>
      <c r="C148" s="73" t="s">
        <v>1828</v>
      </c>
      <c r="D148" s="73" t="s">
        <v>857</v>
      </c>
      <c r="E148" s="73" t="s">
        <v>1560</v>
      </c>
      <c r="F148" s="73" t="s">
        <v>819</v>
      </c>
      <c r="G148" s="73" t="s">
        <v>816</v>
      </c>
      <c r="H148" s="73" t="s">
        <v>812</v>
      </c>
      <c r="I148" s="73">
        <v>5</v>
      </c>
      <c r="J148" s="82"/>
      <c r="K148" s="101">
        <f t="shared" si="1"/>
        <v>221</v>
      </c>
      <c r="L148" s="101">
        <v>1</v>
      </c>
      <c r="M148" s="73" t="s">
        <v>1829</v>
      </c>
      <c r="N148" s="101">
        <v>0.05</v>
      </c>
      <c r="O148" s="73" t="s">
        <v>30</v>
      </c>
      <c r="P148" s="73" t="s">
        <v>819</v>
      </c>
      <c r="Q148" s="73" t="s">
        <v>812</v>
      </c>
      <c r="R148" s="73" t="s">
        <v>812</v>
      </c>
      <c r="S148" s="101">
        <v>0.05</v>
      </c>
    </row>
    <row r="149" spans="1:19" ht="15.75" customHeight="1">
      <c r="A149" s="73">
        <f t="shared" ca="1" si="0"/>
        <v>32044</v>
      </c>
      <c r="B149" s="73">
        <v>25</v>
      </c>
      <c r="C149" s="73" t="s">
        <v>1830</v>
      </c>
      <c r="D149" s="73" t="s">
        <v>1729</v>
      </c>
      <c r="E149" s="73" t="s">
        <v>1560</v>
      </c>
      <c r="F149" s="73" t="s">
        <v>819</v>
      </c>
      <c r="G149" s="73" t="s">
        <v>928</v>
      </c>
      <c r="H149" s="73" t="s">
        <v>812</v>
      </c>
      <c r="I149" s="102">
        <v>15000</v>
      </c>
      <c r="J149" s="82"/>
      <c r="K149" s="101">
        <f t="shared" si="1"/>
        <v>222</v>
      </c>
      <c r="L149" s="101">
        <v>1</v>
      </c>
      <c r="M149" s="73" t="s">
        <v>1831</v>
      </c>
      <c r="N149" s="101">
        <v>0.05</v>
      </c>
      <c r="O149" s="73" t="s">
        <v>30</v>
      </c>
      <c r="P149" s="73" t="s">
        <v>819</v>
      </c>
      <c r="Q149" s="73" t="s">
        <v>812</v>
      </c>
      <c r="R149" s="73" t="s">
        <v>812</v>
      </c>
      <c r="S149" s="101">
        <v>0.05</v>
      </c>
    </row>
    <row r="150" spans="1:19" ht="15.75" customHeight="1">
      <c r="A150" s="73">
        <f t="shared" ca="1" si="0"/>
        <v>32069</v>
      </c>
      <c r="B150" s="73">
        <v>5</v>
      </c>
      <c r="C150" s="73" t="s">
        <v>1832</v>
      </c>
      <c r="D150" s="73" t="s">
        <v>1833</v>
      </c>
      <c r="E150" s="73" t="s">
        <v>1560</v>
      </c>
      <c r="F150" s="73" t="s">
        <v>819</v>
      </c>
      <c r="G150" s="73" t="s">
        <v>968</v>
      </c>
      <c r="H150" s="73" t="s">
        <v>812</v>
      </c>
      <c r="I150" s="73">
        <v>3000</v>
      </c>
      <c r="J150" s="82"/>
      <c r="K150" s="101">
        <f t="shared" si="1"/>
        <v>223</v>
      </c>
      <c r="L150" s="101">
        <v>1</v>
      </c>
      <c r="M150" s="73" t="s">
        <v>1834</v>
      </c>
      <c r="N150" s="101">
        <v>0.05</v>
      </c>
      <c r="O150" s="73" t="s">
        <v>30</v>
      </c>
      <c r="P150" s="73" t="s">
        <v>819</v>
      </c>
      <c r="Q150" s="73" t="s">
        <v>812</v>
      </c>
      <c r="R150" s="73" t="s">
        <v>812</v>
      </c>
      <c r="S150" s="101">
        <v>0.05</v>
      </c>
    </row>
    <row r="151" spans="1:19" ht="15.75" customHeight="1">
      <c r="A151" s="73">
        <f t="shared" ca="1" si="0"/>
        <v>32074</v>
      </c>
      <c r="B151" s="73">
        <v>25</v>
      </c>
      <c r="C151" s="73" t="s">
        <v>1835</v>
      </c>
      <c r="D151" s="73" t="s">
        <v>1836</v>
      </c>
      <c r="E151" s="73" t="s">
        <v>1560</v>
      </c>
      <c r="F151" s="73" t="s">
        <v>819</v>
      </c>
      <c r="G151" s="73" t="s">
        <v>928</v>
      </c>
      <c r="H151" s="73" t="s">
        <v>812</v>
      </c>
      <c r="I151" s="73">
        <v>1250</v>
      </c>
      <c r="J151" s="82"/>
      <c r="K151" s="101">
        <f t="shared" si="1"/>
        <v>224</v>
      </c>
      <c r="L151" s="101">
        <v>1</v>
      </c>
      <c r="M151" s="73" t="s">
        <v>1837</v>
      </c>
      <c r="N151" s="101">
        <v>0.05</v>
      </c>
      <c r="O151" s="73" t="s">
        <v>30</v>
      </c>
      <c r="P151" s="73" t="s">
        <v>819</v>
      </c>
      <c r="Q151" s="73" t="s">
        <v>812</v>
      </c>
      <c r="R151" s="73" t="s">
        <v>812</v>
      </c>
      <c r="S151" s="101">
        <v>0.05</v>
      </c>
    </row>
    <row r="152" spans="1:19" ht="15.75" customHeight="1">
      <c r="A152" s="73">
        <f t="shared" ca="1" si="0"/>
        <v>32099</v>
      </c>
      <c r="B152" s="73">
        <v>1</v>
      </c>
      <c r="C152" s="73" t="s">
        <v>1838</v>
      </c>
      <c r="D152" s="73" t="s">
        <v>1839</v>
      </c>
      <c r="E152" s="73" t="s">
        <v>1560</v>
      </c>
      <c r="F152" s="73" t="s">
        <v>819</v>
      </c>
      <c r="G152" s="73" t="s">
        <v>977</v>
      </c>
      <c r="H152" s="73" t="s">
        <v>812</v>
      </c>
      <c r="I152" s="102">
        <v>30000</v>
      </c>
      <c r="J152" s="82"/>
      <c r="K152" s="101">
        <f t="shared" si="1"/>
        <v>225</v>
      </c>
      <c r="L152" s="101">
        <v>1</v>
      </c>
      <c r="M152" s="73" t="s">
        <v>1840</v>
      </c>
      <c r="N152" s="101">
        <v>0.05</v>
      </c>
      <c r="O152" s="73" t="s">
        <v>30</v>
      </c>
      <c r="P152" s="73" t="s">
        <v>819</v>
      </c>
      <c r="Q152" s="73" t="s">
        <v>812</v>
      </c>
      <c r="R152" s="73" t="s">
        <v>812</v>
      </c>
      <c r="S152" s="101">
        <v>0.05</v>
      </c>
    </row>
    <row r="153" spans="1:19" ht="15.75" customHeight="1">
      <c r="A153" s="73">
        <f t="shared" ca="1" si="0"/>
        <v>32100</v>
      </c>
      <c r="B153" s="73">
        <v>25</v>
      </c>
      <c r="C153" s="73" t="s">
        <v>1841</v>
      </c>
      <c r="D153" s="73" t="s">
        <v>1842</v>
      </c>
      <c r="E153" s="73" t="s">
        <v>1560</v>
      </c>
      <c r="F153" s="73" t="s">
        <v>819</v>
      </c>
      <c r="G153" s="73" t="s">
        <v>928</v>
      </c>
      <c r="H153" s="73" t="s">
        <v>812</v>
      </c>
      <c r="I153" s="73">
        <v>3300</v>
      </c>
      <c r="J153" s="82"/>
      <c r="K153" s="101">
        <f t="shared" si="1"/>
        <v>226</v>
      </c>
      <c r="L153" s="101">
        <v>1</v>
      </c>
      <c r="M153" s="73" t="s">
        <v>1843</v>
      </c>
      <c r="N153" s="101">
        <v>0.05</v>
      </c>
      <c r="O153" s="73" t="s">
        <v>30</v>
      </c>
      <c r="P153" s="73" t="s">
        <v>819</v>
      </c>
      <c r="Q153" s="73" t="s">
        <v>812</v>
      </c>
      <c r="R153" s="73" t="s">
        <v>812</v>
      </c>
      <c r="S153" s="101">
        <v>0.05</v>
      </c>
    </row>
    <row r="154" spans="1:19" ht="15.75" customHeight="1">
      <c r="A154" s="73">
        <f t="shared" ca="1" si="0"/>
        <v>32125</v>
      </c>
      <c r="B154" s="73">
        <v>5</v>
      </c>
      <c r="C154" s="73" t="s">
        <v>1844</v>
      </c>
      <c r="D154" s="73" t="s">
        <v>1845</v>
      </c>
      <c r="E154" s="73" t="s">
        <v>1560</v>
      </c>
      <c r="F154" s="73" t="s">
        <v>819</v>
      </c>
      <c r="G154" s="73" t="s">
        <v>968</v>
      </c>
      <c r="H154" s="73" t="s">
        <v>812</v>
      </c>
      <c r="I154" s="73">
        <v>8000</v>
      </c>
      <c r="J154" s="82"/>
      <c r="K154" s="101">
        <f t="shared" si="1"/>
        <v>227</v>
      </c>
      <c r="L154" s="101">
        <v>1</v>
      </c>
      <c r="M154" s="73" t="s">
        <v>1846</v>
      </c>
      <c r="N154" s="101">
        <v>1</v>
      </c>
      <c r="O154" s="73" t="s">
        <v>30</v>
      </c>
      <c r="P154" s="73" t="s">
        <v>819</v>
      </c>
      <c r="Q154" s="73" t="s">
        <v>812</v>
      </c>
      <c r="R154" s="73" t="s">
        <v>812</v>
      </c>
      <c r="S154" s="101">
        <v>1</v>
      </c>
    </row>
    <row r="155" spans="1:19" ht="15.75" customHeight="1">
      <c r="A155" s="73">
        <f t="shared" ca="1" si="0"/>
        <v>32130</v>
      </c>
      <c r="B155" s="73">
        <v>1000</v>
      </c>
      <c r="C155" s="73" t="s">
        <v>1847</v>
      </c>
      <c r="D155" s="73" t="s">
        <v>818</v>
      </c>
      <c r="E155" s="73" t="s">
        <v>1848</v>
      </c>
      <c r="F155" s="73" t="s">
        <v>819</v>
      </c>
      <c r="G155" s="73" t="s">
        <v>816</v>
      </c>
      <c r="H155" s="73" t="s">
        <v>812</v>
      </c>
      <c r="I155" s="73">
        <v>0.05</v>
      </c>
      <c r="J155" s="82"/>
      <c r="K155" s="101">
        <f t="shared" si="1"/>
        <v>228</v>
      </c>
      <c r="L155" s="101">
        <v>1</v>
      </c>
      <c r="M155" s="73" t="s">
        <v>1849</v>
      </c>
      <c r="N155" s="101">
        <v>0.05</v>
      </c>
      <c r="O155" s="73" t="s">
        <v>30</v>
      </c>
      <c r="P155" s="73" t="s">
        <v>819</v>
      </c>
      <c r="Q155" s="73" t="s">
        <v>812</v>
      </c>
      <c r="R155" s="73" t="s">
        <v>812</v>
      </c>
      <c r="S155" s="101">
        <v>0.05</v>
      </c>
    </row>
    <row r="156" spans="1:19" ht="15.75" customHeight="1">
      <c r="A156" s="73">
        <f t="shared" ca="1" si="0"/>
        <v>33130</v>
      </c>
      <c r="B156" s="73">
        <v>25</v>
      </c>
      <c r="C156" s="73" t="s">
        <v>1850</v>
      </c>
      <c r="D156" s="73" t="s">
        <v>884</v>
      </c>
      <c r="E156" s="73" t="s">
        <v>1848</v>
      </c>
      <c r="F156" s="73" t="s">
        <v>819</v>
      </c>
      <c r="G156" s="73" t="s">
        <v>968</v>
      </c>
      <c r="H156" s="73" t="s">
        <v>812</v>
      </c>
      <c r="I156" s="73">
        <v>100</v>
      </c>
      <c r="J156" s="82"/>
      <c r="K156" s="101">
        <f t="shared" si="1"/>
        <v>229</v>
      </c>
      <c r="L156" s="101">
        <v>1</v>
      </c>
      <c r="M156" s="73" t="s">
        <v>1851</v>
      </c>
      <c r="N156" s="101">
        <v>0.05</v>
      </c>
      <c r="O156" s="73" t="s">
        <v>30</v>
      </c>
      <c r="P156" s="73" t="s">
        <v>819</v>
      </c>
      <c r="Q156" s="73" t="s">
        <v>812</v>
      </c>
      <c r="R156" s="73" t="s">
        <v>812</v>
      </c>
      <c r="S156" s="101">
        <v>0.05</v>
      </c>
    </row>
    <row r="157" spans="1:19" ht="15.75" customHeight="1">
      <c r="A157" s="73">
        <f t="shared" ca="1" si="0"/>
        <v>33155</v>
      </c>
      <c r="B157" s="73">
        <v>1000</v>
      </c>
      <c r="C157" s="73" t="s">
        <v>1852</v>
      </c>
      <c r="D157" s="73" t="s">
        <v>818</v>
      </c>
      <c r="E157" s="73" t="s">
        <v>1848</v>
      </c>
      <c r="F157" s="73" t="s">
        <v>819</v>
      </c>
      <c r="G157" s="73" t="s">
        <v>816</v>
      </c>
      <c r="H157" s="73" t="s">
        <v>812</v>
      </c>
      <c r="I157" s="73">
        <v>0.05</v>
      </c>
      <c r="J157" s="82"/>
      <c r="K157" s="101">
        <f t="shared" si="1"/>
        <v>230</v>
      </c>
      <c r="L157" s="101">
        <v>1</v>
      </c>
      <c r="M157" s="73" t="s">
        <v>1853</v>
      </c>
      <c r="N157" s="101">
        <v>0.1</v>
      </c>
      <c r="O157" s="73" t="s">
        <v>30</v>
      </c>
      <c r="P157" s="73" t="s">
        <v>819</v>
      </c>
      <c r="Q157" s="73" t="s">
        <v>812</v>
      </c>
      <c r="R157" s="73" t="s">
        <v>812</v>
      </c>
      <c r="S157" s="101">
        <v>0.1</v>
      </c>
    </row>
    <row r="158" spans="1:19" ht="15.75" customHeight="1">
      <c r="A158" s="73">
        <f t="shared" ca="1" si="0"/>
        <v>34155</v>
      </c>
      <c r="B158" s="73">
        <v>1000</v>
      </c>
      <c r="C158" s="73" t="s">
        <v>1854</v>
      </c>
      <c r="D158" s="73" t="s">
        <v>818</v>
      </c>
      <c r="E158" s="73" t="s">
        <v>1848</v>
      </c>
      <c r="F158" s="73" t="s">
        <v>819</v>
      </c>
      <c r="G158" s="73" t="s">
        <v>816</v>
      </c>
      <c r="H158" s="73" t="s">
        <v>812</v>
      </c>
      <c r="I158" s="73">
        <v>0.05</v>
      </c>
      <c r="J158" s="82"/>
      <c r="K158" s="101">
        <f t="shared" si="1"/>
        <v>231</v>
      </c>
      <c r="L158" s="101">
        <v>1</v>
      </c>
      <c r="M158" s="73" t="s">
        <v>1855</v>
      </c>
      <c r="N158" s="101">
        <v>0.05</v>
      </c>
      <c r="O158" s="73" t="s">
        <v>30</v>
      </c>
      <c r="P158" s="73" t="s">
        <v>819</v>
      </c>
      <c r="Q158" s="73" t="s">
        <v>812</v>
      </c>
      <c r="R158" s="73" t="s">
        <v>812</v>
      </c>
      <c r="S158" s="101">
        <v>0.05</v>
      </c>
    </row>
    <row r="159" spans="1:19" ht="15.75" customHeight="1">
      <c r="A159" s="73">
        <f t="shared" ca="1" si="0"/>
        <v>35155</v>
      </c>
      <c r="B159" s="73">
        <v>250</v>
      </c>
      <c r="C159" s="73" t="s">
        <v>1856</v>
      </c>
      <c r="D159" s="73" t="s">
        <v>818</v>
      </c>
      <c r="E159" s="73" t="s">
        <v>1848</v>
      </c>
      <c r="F159" s="73" t="s">
        <v>819</v>
      </c>
      <c r="G159" s="73" t="s">
        <v>928</v>
      </c>
      <c r="H159" s="73" t="s">
        <v>812</v>
      </c>
      <c r="I159" s="73">
        <v>0.05</v>
      </c>
      <c r="J159" s="82"/>
      <c r="K159" s="101">
        <f t="shared" si="1"/>
        <v>232</v>
      </c>
      <c r="L159" s="101">
        <v>1</v>
      </c>
      <c r="M159" s="73" t="s">
        <v>1857</v>
      </c>
      <c r="N159" s="101">
        <v>0.05</v>
      </c>
      <c r="O159" s="73" t="s">
        <v>30</v>
      </c>
      <c r="P159" s="73" t="s">
        <v>819</v>
      </c>
      <c r="Q159" s="73" t="s">
        <v>812</v>
      </c>
      <c r="R159" s="73" t="s">
        <v>812</v>
      </c>
      <c r="S159" s="101">
        <v>0.05</v>
      </c>
    </row>
    <row r="160" spans="1:19" ht="15.75" customHeight="1">
      <c r="A160" s="73">
        <f t="shared" ca="1" si="0"/>
        <v>35405</v>
      </c>
      <c r="B160" s="73">
        <v>250</v>
      </c>
      <c r="C160" s="73" t="s">
        <v>1858</v>
      </c>
      <c r="D160" s="73" t="s">
        <v>873</v>
      </c>
      <c r="E160" s="73" t="s">
        <v>1848</v>
      </c>
      <c r="F160" s="73" t="s">
        <v>819</v>
      </c>
      <c r="G160" s="73" t="s">
        <v>928</v>
      </c>
      <c r="H160" s="73" t="s">
        <v>812</v>
      </c>
      <c r="I160" s="73">
        <v>0.2</v>
      </c>
      <c r="J160" s="82"/>
      <c r="K160" s="101">
        <f t="shared" si="1"/>
        <v>233</v>
      </c>
      <c r="L160" s="101">
        <v>1</v>
      </c>
      <c r="M160" s="73" t="s">
        <v>1859</v>
      </c>
      <c r="N160" s="101">
        <v>0.1</v>
      </c>
      <c r="O160" s="73" t="s">
        <v>30</v>
      </c>
      <c r="P160" s="73" t="s">
        <v>819</v>
      </c>
      <c r="Q160" s="73" t="s">
        <v>812</v>
      </c>
      <c r="R160" s="73" t="s">
        <v>812</v>
      </c>
      <c r="S160" s="101">
        <v>0.1</v>
      </c>
    </row>
    <row r="161" spans="1:19" ht="15.75" customHeight="1">
      <c r="A161" s="73">
        <f t="shared" ca="1" si="0"/>
        <v>35655</v>
      </c>
      <c r="B161" s="73">
        <v>1000</v>
      </c>
      <c r="C161" s="73" t="s">
        <v>1860</v>
      </c>
      <c r="D161" s="73" t="s">
        <v>827</v>
      </c>
      <c r="E161" s="73" t="s">
        <v>1848</v>
      </c>
      <c r="F161" s="73" t="s">
        <v>819</v>
      </c>
      <c r="G161" s="73" t="s">
        <v>816</v>
      </c>
      <c r="H161" s="73" t="s">
        <v>812</v>
      </c>
      <c r="I161" s="73">
        <v>0.02</v>
      </c>
      <c r="J161" s="82"/>
      <c r="K161" s="101">
        <f t="shared" si="1"/>
        <v>234</v>
      </c>
      <c r="L161" s="101">
        <v>1</v>
      </c>
      <c r="M161" s="73" t="s">
        <v>1861</v>
      </c>
      <c r="N161" s="101">
        <v>5</v>
      </c>
      <c r="O161" s="73" t="s">
        <v>30</v>
      </c>
      <c r="P161" s="73" t="s">
        <v>819</v>
      </c>
      <c r="Q161" s="73" t="s">
        <v>812</v>
      </c>
      <c r="R161" s="73" t="s">
        <v>812</v>
      </c>
      <c r="S161" s="101">
        <v>5</v>
      </c>
    </row>
    <row r="162" spans="1:19" ht="15.75" customHeight="1">
      <c r="A162" s="73">
        <f t="shared" ca="1" si="0"/>
        <v>36655</v>
      </c>
      <c r="B162" s="73">
        <v>1000</v>
      </c>
      <c r="C162" s="73" t="s">
        <v>1862</v>
      </c>
      <c r="D162" s="73" t="s">
        <v>1382</v>
      </c>
      <c r="E162" s="73" t="s">
        <v>1848</v>
      </c>
      <c r="F162" s="73" t="s">
        <v>819</v>
      </c>
      <c r="G162" s="73" t="s">
        <v>816</v>
      </c>
      <c r="H162" s="73" t="s">
        <v>812</v>
      </c>
      <c r="I162" s="73">
        <v>0.01</v>
      </c>
      <c r="J162" s="82"/>
      <c r="K162" s="101">
        <f t="shared" si="1"/>
        <v>235</v>
      </c>
      <c r="L162" s="101">
        <v>1</v>
      </c>
      <c r="M162" s="73" t="s">
        <v>1863</v>
      </c>
      <c r="N162" s="101">
        <v>0.05</v>
      </c>
      <c r="O162" s="73" t="s">
        <v>30</v>
      </c>
      <c r="P162" s="73" t="s">
        <v>819</v>
      </c>
      <c r="Q162" s="73" t="s">
        <v>812</v>
      </c>
      <c r="R162" s="73" t="s">
        <v>812</v>
      </c>
      <c r="S162" s="101">
        <v>0.05</v>
      </c>
    </row>
    <row r="163" spans="1:19" ht="15.75" customHeight="1">
      <c r="A163" s="73">
        <f t="shared" ca="1" si="0"/>
        <v>37655</v>
      </c>
      <c r="B163" s="73">
        <v>1000</v>
      </c>
      <c r="C163" s="73" t="s">
        <v>1864</v>
      </c>
      <c r="D163" s="73" t="s">
        <v>827</v>
      </c>
      <c r="E163" s="73" t="s">
        <v>1848</v>
      </c>
      <c r="F163" s="73" t="s">
        <v>819</v>
      </c>
      <c r="G163" s="73" t="s">
        <v>816</v>
      </c>
      <c r="H163" s="73" t="s">
        <v>812</v>
      </c>
      <c r="I163" s="73">
        <v>0.02</v>
      </c>
      <c r="J163" s="82"/>
      <c r="K163" s="101">
        <f t="shared" si="1"/>
        <v>236</v>
      </c>
      <c r="L163" s="101">
        <v>1</v>
      </c>
      <c r="M163" s="73" t="s">
        <v>1865</v>
      </c>
      <c r="N163" s="101">
        <v>0.05</v>
      </c>
      <c r="O163" s="73" t="s">
        <v>30</v>
      </c>
      <c r="P163" s="73" t="s">
        <v>819</v>
      </c>
      <c r="Q163" s="73" t="s">
        <v>812</v>
      </c>
      <c r="R163" s="73" t="s">
        <v>812</v>
      </c>
      <c r="S163" s="101">
        <v>0.05</v>
      </c>
    </row>
    <row r="164" spans="1:19" ht="15.75" customHeight="1">
      <c r="A164" s="73">
        <f t="shared" ca="1" si="0"/>
        <v>38655</v>
      </c>
      <c r="B164" s="73">
        <v>1000</v>
      </c>
      <c r="C164" s="73" t="s">
        <v>1866</v>
      </c>
      <c r="D164" s="73" t="s">
        <v>1867</v>
      </c>
      <c r="E164" s="73" t="s">
        <v>1848</v>
      </c>
      <c r="F164" s="73" t="s">
        <v>819</v>
      </c>
      <c r="G164" s="73" t="s">
        <v>816</v>
      </c>
      <c r="H164" s="73" t="s">
        <v>812</v>
      </c>
      <c r="I164" s="73">
        <v>6</v>
      </c>
      <c r="J164" s="82"/>
      <c r="K164" s="101">
        <f t="shared" si="1"/>
        <v>237</v>
      </c>
      <c r="L164" s="101">
        <v>1</v>
      </c>
      <c r="M164" s="73" t="s">
        <v>1868</v>
      </c>
      <c r="N164" s="101">
        <v>0.05</v>
      </c>
      <c r="O164" s="73" t="s">
        <v>30</v>
      </c>
      <c r="P164" s="73" t="s">
        <v>819</v>
      </c>
      <c r="Q164" s="73" t="s">
        <v>812</v>
      </c>
      <c r="R164" s="73" t="s">
        <v>812</v>
      </c>
      <c r="S164" s="101">
        <v>0.05</v>
      </c>
    </row>
    <row r="165" spans="1:19" ht="15.75" customHeight="1">
      <c r="A165" s="73">
        <f t="shared" ca="1" si="0"/>
        <v>39655</v>
      </c>
      <c r="B165" s="73">
        <v>25</v>
      </c>
      <c r="C165" s="73" t="s">
        <v>1869</v>
      </c>
      <c r="D165" s="73" t="s">
        <v>1870</v>
      </c>
      <c r="E165" s="73" t="s">
        <v>1848</v>
      </c>
      <c r="F165" s="73" t="s">
        <v>819</v>
      </c>
      <c r="G165" s="73" t="s">
        <v>968</v>
      </c>
      <c r="H165" s="73" t="s">
        <v>812</v>
      </c>
      <c r="I165" s="73">
        <v>0.6</v>
      </c>
      <c r="J165" s="82"/>
      <c r="K165" s="101">
        <f t="shared" si="1"/>
        <v>238</v>
      </c>
      <c r="L165" s="101">
        <v>1</v>
      </c>
      <c r="M165" s="73" t="s">
        <v>1871</v>
      </c>
      <c r="N165" s="101">
        <v>0.05</v>
      </c>
      <c r="O165" s="73" t="s">
        <v>30</v>
      </c>
      <c r="P165" s="73" t="s">
        <v>819</v>
      </c>
      <c r="Q165" s="73" t="s">
        <v>812</v>
      </c>
      <c r="R165" s="73" t="s">
        <v>812</v>
      </c>
      <c r="S165" s="101">
        <v>0.05</v>
      </c>
    </row>
    <row r="166" spans="1:19" ht="15.75" customHeight="1">
      <c r="A166" s="73">
        <f t="shared" ca="1" si="0"/>
        <v>39680</v>
      </c>
      <c r="B166" s="73">
        <v>100</v>
      </c>
      <c r="C166" s="73" t="s">
        <v>1872</v>
      </c>
      <c r="D166" s="73" t="s">
        <v>913</v>
      </c>
      <c r="E166" s="73" t="s">
        <v>1848</v>
      </c>
      <c r="F166" s="73" t="s">
        <v>819</v>
      </c>
      <c r="G166" s="73" t="s">
        <v>977</v>
      </c>
      <c r="H166" s="73" t="s">
        <v>812</v>
      </c>
      <c r="I166" s="73">
        <v>200</v>
      </c>
      <c r="J166" s="82"/>
      <c r="K166" s="101">
        <f t="shared" si="1"/>
        <v>239</v>
      </c>
      <c r="L166" s="101">
        <v>1</v>
      </c>
      <c r="M166" s="73" t="s">
        <v>1873</v>
      </c>
      <c r="N166" s="101">
        <v>0.05</v>
      </c>
      <c r="O166" s="73" t="s">
        <v>30</v>
      </c>
      <c r="P166" s="73" t="s">
        <v>819</v>
      </c>
      <c r="Q166" s="73" t="s">
        <v>812</v>
      </c>
      <c r="R166" s="73" t="s">
        <v>812</v>
      </c>
      <c r="S166" s="101">
        <v>0.05</v>
      </c>
    </row>
    <row r="167" spans="1:19" ht="15.75" customHeight="1">
      <c r="A167" s="73">
        <f t="shared" ca="1" si="0"/>
        <v>39780</v>
      </c>
      <c r="B167" s="73">
        <v>1000</v>
      </c>
      <c r="C167" s="73" t="s">
        <v>1874</v>
      </c>
      <c r="D167" s="73" t="s">
        <v>824</v>
      </c>
      <c r="E167" s="73" t="s">
        <v>1848</v>
      </c>
      <c r="F167" s="73" t="s">
        <v>819</v>
      </c>
      <c r="G167" s="73" t="s">
        <v>816</v>
      </c>
      <c r="H167" s="73" t="s">
        <v>812</v>
      </c>
      <c r="I167" s="73">
        <v>0.04</v>
      </c>
      <c r="J167" s="82"/>
      <c r="K167" s="101">
        <f t="shared" si="1"/>
        <v>240</v>
      </c>
      <c r="L167" s="101">
        <v>1</v>
      </c>
      <c r="M167" s="73" t="s">
        <v>1875</v>
      </c>
      <c r="N167" s="101">
        <v>0.05</v>
      </c>
      <c r="O167" s="73" t="s">
        <v>30</v>
      </c>
      <c r="P167" s="73" t="s">
        <v>819</v>
      </c>
      <c r="Q167" s="73" t="s">
        <v>812</v>
      </c>
      <c r="R167" s="73" t="s">
        <v>812</v>
      </c>
      <c r="S167" s="101">
        <v>0.05</v>
      </c>
    </row>
    <row r="168" spans="1:19" ht="15.75" customHeight="1">
      <c r="A168" s="73">
        <f t="shared" ca="1" si="0"/>
        <v>40780</v>
      </c>
      <c r="B168" s="73">
        <v>250</v>
      </c>
      <c r="C168" s="73" t="s">
        <v>1876</v>
      </c>
      <c r="D168" s="73" t="s">
        <v>884</v>
      </c>
      <c r="E168" s="73" t="s">
        <v>1848</v>
      </c>
      <c r="F168" s="73" t="s">
        <v>819</v>
      </c>
      <c r="G168" s="73" t="s">
        <v>928</v>
      </c>
      <c r="H168" s="73" t="s">
        <v>812</v>
      </c>
      <c r="I168" s="73">
        <v>100</v>
      </c>
      <c r="J168" s="82"/>
      <c r="K168" s="101">
        <f t="shared" si="1"/>
        <v>241</v>
      </c>
      <c r="L168" s="101">
        <v>1</v>
      </c>
      <c r="M168" s="73" t="s">
        <v>1877</v>
      </c>
      <c r="N168" s="101">
        <v>0.05</v>
      </c>
      <c r="O168" s="73" t="s">
        <v>30</v>
      </c>
      <c r="P168" s="73" t="s">
        <v>819</v>
      </c>
      <c r="Q168" s="73" t="s">
        <v>812</v>
      </c>
      <c r="R168" s="73" t="s">
        <v>812</v>
      </c>
      <c r="S168" s="101">
        <v>0.05</v>
      </c>
    </row>
    <row r="169" spans="1:19" ht="15.75" customHeight="1">
      <c r="A169" s="73">
        <f t="shared" ca="1" si="0"/>
        <v>41030</v>
      </c>
      <c r="B169" s="73">
        <v>25</v>
      </c>
      <c r="C169" s="73" t="s">
        <v>1878</v>
      </c>
      <c r="D169" s="73" t="s">
        <v>1419</v>
      </c>
      <c r="E169" s="73" t="s">
        <v>1848</v>
      </c>
      <c r="F169" s="73" t="s">
        <v>819</v>
      </c>
      <c r="G169" s="73" t="s">
        <v>968</v>
      </c>
      <c r="H169" s="73" t="s">
        <v>812</v>
      </c>
      <c r="I169" s="73">
        <v>1000</v>
      </c>
      <c r="J169" s="82"/>
      <c r="K169" s="101">
        <f t="shared" si="1"/>
        <v>242</v>
      </c>
      <c r="L169" s="101">
        <v>1</v>
      </c>
      <c r="M169" s="73" t="s">
        <v>1879</v>
      </c>
      <c r="N169" s="101">
        <v>0.05</v>
      </c>
      <c r="O169" s="73" t="s">
        <v>30</v>
      </c>
      <c r="P169" s="73" t="s">
        <v>819</v>
      </c>
      <c r="Q169" s="73" t="s">
        <v>812</v>
      </c>
      <c r="R169" s="73" t="s">
        <v>812</v>
      </c>
      <c r="S169" s="101">
        <v>0.05</v>
      </c>
    </row>
    <row r="170" spans="1:19" ht="15.75" customHeight="1">
      <c r="A170" s="73">
        <f t="shared" ca="1" si="0"/>
        <v>41055</v>
      </c>
      <c r="B170" s="73">
        <v>250</v>
      </c>
      <c r="C170" s="73" t="s">
        <v>1880</v>
      </c>
      <c r="D170" s="73" t="s">
        <v>824</v>
      </c>
      <c r="E170" s="73" t="s">
        <v>1848</v>
      </c>
      <c r="F170" s="73" t="s">
        <v>819</v>
      </c>
      <c r="G170" s="73" t="s">
        <v>928</v>
      </c>
      <c r="H170" s="73" t="s">
        <v>812</v>
      </c>
      <c r="I170" s="73">
        <v>0.04</v>
      </c>
      <c r="J170" s="82"/>
      <c r="K170" s="101">
        <f t="shared" si="1"/>
        <v>243</v>
      </c>
      <c r="L170" s="101">
        <v>1</v>
      </c>
      <c r="M170" s="73" t="s">
        <v>1881</v>
      </c>
      <c r="N170" s="101">
        <v>0.5</v>
      </c>
      <c r="O170" s="73" t="s">
        <v>30</v>
      </c>
      <c r="P170" s="73" t="s">
        <v>819</v>
      </c>
      <c r="Q170" s="73" t="s">
        <v>812</v>
      </c>
      <c r="R170" s="73" t="s">
        <v>812</v>
      </c>
      <c r="S170" s="101">
        <v>0.5</v>
      </c>
    </row>
    <row r="171" spans="1:19" ht="15.75" customHeight="1">
      <c r="A171" s="73">
        <f t="shared" ca="1" si="0"/>
        <v>41305</v>
      </c>
      <c r="B171" s="73">
        <v>1000</v>
      </c>
      <c r="C171" s="73" t="s">
        <v>1882</v>
      </c>
      <c r="D171" s="73" t="s">
        <v>902</v>
      </c>
      <c r="E171" s="73" t="s">
        <v>1848</v>
      </c>
      <c r="F171" s="73" t="s">
        <v>819</v>
      </c>
      <c r="G171" s="73" t="s">
        <v>816</v>
      </c>
      <c r="H171" s="73" t="s">
        <v>812</v>
      </c>
      <c r="I171" s="73">
        <v>0.5</v>
      </c>
      <c r="J171" s="82"/>
      <c r="K171" s="101">
        <f t="shared" si="1"/>
        <v>244</v>
      </c>
      <c r="L171" s="101">
        <v>1</v>
      </c>
      <c r="M171" s="73" t="s">
        <v>1883</v>
      </c>
      <c r="N171" s="101">
        <v>3</v>
      </c>
      <c r="O171" s="73" t="s">
        <v>30</v>
      </c>
      <c r="P171" s="73" t="s">
        <v>819</v>
      </c>
      <c r="Q171" s="73" t="s">
        <v>812</v>
      </c>
      <c r="R171" s="73" t="s">
        <v>812</v>
      </c>
      <c r="S171" s="101">
        <v>3</v>
      </c>
    </row>
    <row r="172" spans="1:19" ht="15.75" customHeight="1">
      <c r="A172" s="73">
        <f t="shared" ca="1" si="0"/>
        <v>42305</v>
      </c>
      <c r="B172" s="73">
        <v>25</v>
      </c>
      <c r="C172" s="73" t="s">
        <v>1884</v>
      </c>
      <c r="D172" s="73" t="s">
        <v>830</v>
      </c>
      <c r="E172" s="73" t="s">
        <v>1848</v>
      </c>
      <c r="F172" s="73" t="s">
        <v>819</v>
      </c>
      <c r="G172" s="73" t="s">
        <v>968</v>
      </c>
      <c r="H172" s="73" t="s">
        <v>812</v>
      </c>
      <c r="I172" s="73">
        <v>1</v>
      </c>
      <c r="J172" s="82"/>
      <c r="K172" s="101">
        <f t="shared" si="1"/>
        <v>245</v>
      </c>
      <c r="L172" s="101">
        <v>1</v>
      </c>
      <c r="M172" s="73" t="s">
        <v>1885</v>
      </c>
      <c r="N172" s="101">
        <v>1</v>
      </c>
      <c r="O172" s="73" t="s">
        <v>30</v>
      </c>
      <c r="P172" s="73" t="s">
        <v>819</v>
      </c>
      <c r="Q172" s="73" t="s">
        <v>812</v>
      </c>
      <c r="R172" s="73" t="s">
        <v>812</v>
      </c>
      <c r="S172" s="101">
        <v>1</v>
      </c>
    </row>
    <row r="173" spans="1:19" ht="15.75" customHeight="1">
      <c r="A173" s="73">
        <f t="shared" ca="1" si="0"/>
        <v>42330</v>
      </c>
      <c r="B173" s="73">
        <v>100</v>
      </c>
      <c r="C173" s="73" t="s">
        <v>1886</v>
      </c>
      <c r="D173" s="73" t="s">
        <v>1781</v>
      </c>
      <c r="E173" s="73" t="s">
        <v>1848</v>
      </c>
      <c r="F173" s="73" t="s">
        <v>819</v>
      </c>
      <c r="G173" s="73" t="s">
        <v>977</v>
      </c>
      <c r="H173" s="73" t="s">
        <v>812</v>
      </c>
      <c r="I173" s="73">
        <v>2000</v>
      </c>
      <c r="J173" s="82"/>
      <c r="K173" s="101">
        <f t="shared" si="1"/>
        <v>246</v>
      </c>
      <c r="L173" s="101">
        <v>1</v>
      </c>
      <c r="M173" s="73" t="s">
        <v>1887</v>
      </c>
      <c r="N173" s="101">
        <v>0.05</v>
      </c>
      <c r="O173" s="73" t="s">
        <v>30</v>
      </c>
      <c r="P173" s="73" t="s">
        <v>819</v>
      </c>
      <c r="Q173" s="73" t="s">
        <v>812</v>
      </c>
      <c r="R173" s="73" t="s">
        <v>812</v>
      </c>
      <c r="S173" s="101">
        <v>0.05</v>
      </c>
    </row>
    <row r="174" spans="1:19" ht="15.75" customHeight="1">
      <c r="A174" s="73">
        <f t="shared" ca="1" si="0"/>
        <v>42430</v>
      </c>
      <c r="B174" s="73">
        <v>250</v>
      </c>
      <c r="C174" s="73" t="s">
        <v>1888</v>
      </c>
      <c r="D174" s="73" t="s">
        <v>1294</v>
      </c>
      <c r="E174" s="73" t="s">
        <v>1848</v>
      </c>
      <c r="F174" s="73" t="s">
        <v>819</v>
      </c>
      <c r="G174" s="73" t="s">
        <v>928</v>
      </c>
      <c r="H174" s="73" t="s">
        <v>812</v>
      </c>
      <c r="I174" s="73">
        <v>0.1</v>
      </c>
      <c r="J174" s="82"/>
      <c r="K174" s="101">
        <f t="shared" si="1"/>
        <v>247</v>
      </c>
      <c r="L174" s="101">
        <v>1</v>
      </c>
      <c r="M174" s="73" t="s">
        <v>1889</v>
      </c>
      <c r="N174" s="101">
        <v>0.05</v>
      </c>
      <c r="O174" s="73" t="s">
        <v>30</v>
      </c>
      <c r="P174" s="73" t="s">
        <v>819</v>
      </c>
      <c r="Q174" s="73" t="s">
        <v>812</v>
      </c>
      <c r="R174" s="73" t="s">
        <v>812</v>
      </c>
      <c r="S174" s="101">
        <v>0.05</v>
      </c>
    </row>
    <row r="175" spans="1:19" ht="15.75" customHeight="1">
      <c r="A175" s="73">
        <f t="shared" ca="1" si="0"/>
        <v>42680</v>
      </c>
      <c r="B175" s="73">
        <v>25</v>
      </c>
      <c r="C175" s="73" t="s">
        <v>1890</v>
      </c>
      <c r="D175" s="73" t="s">
        <v>913</v>
      </c>
      <c r="E175" s="73" t="s">
        <v>1848</v>
      </c>
      <c r="F175" s="73" t="s">
        <v>819</v>
      </c>
      <c r="G175" s="73" t="s">
        <v>968</v>
      </c>
      <c r="H175" s="73" t="s">
        <v>812</v>
      </c>
      <c r="I175" s="73">
        <v>200</v>
      </c>
      <c r="J175" s="82"/>
      <c r="K175" s="101">
        <f t="shared" si="1"/>
        <v>248</v>
      </c>
      <c r="L175" s="101">
        <v>1</v>
      </c>
      <c r="M175" s="73" t="s">
        <v>1891</v>
      </c>
      <c r="N175" s="101">
        <v>0.05</v>
      </c>
      <c r="O175" s="73" t="s">
        <v>30</v>
      </c>
      <c r="P175" s="73" t="s">
        <v>819</v>
      </c>
      <c r="Q175" s="73" t="s">
        <v>812</v>
      </c>
      <c r="R175" s="73" t="s">
        <v>812</v>
      </c>
      <c r="S175" s="101">
        <v>0.05</v>
      </c>
    </row>
    <row r="176" spans="1:19" ht="15.75" customHeight="1">
      <c r="A176" s="73">
        <f t="shared" ca="1" si="0"/>
        <v>42705</v>
      </c>
      <c r="B176" s="73">
        <v>250</v>
      </c>
      <c r="C176" s="73" t="s">
        <v>1892</v>
      </c>
      <c r="D176" s="73" t="s">
        <v>887</v>
      </c>
      <c r="E176" s="73" t="s">
        <v>1848</v>
      </c>
      <c r="F176" s="73" t="s">
        <v>819</v>
      </c>
      <c r="G176" s="73" t="s">
        <v>928</v>
      </c>
      <c r="H176" s="73" t="s">
        <v>812</v>
      </c>
      <c r="I176" s="73">
        <v>10</v>
      </c>
      <c r="J176" s="82"/>
      <c r="K176" s="101">
        <f t="shared" si="1"/>
        <v>249</v>
      </c>
      <c r="L176" s="101">
        <v>1</v>
      </c>
      <c r="M176" s="73" t="s">
        <v>1893</v>
      </c>
      <c r="N176" s="101">
        <v>0.05</v>
      </c>
      <c r="O176" s="73" t="s">
        <v>30</v>
      </c>
      <c r="P176" s="73" t="s">
        <v>819</v>
      </c>
      <c r="Q176" s="73" t="s">
        <v>812</v>
      </c>
      <c r="R176" s="73" t="s">
        <v>812</v>
      </c>
      <c r="S176" s="101">
        <v>0.05</v>
      </c>
    </row>
    <row r="177" spans="1:19" ht="15.75" customHeight="1">
      <c r="A177" s="73">
        <f t="shared" ca="1" si="0"/>
        <v>42955</v>
      </c>
      <c r="B177" s="73">
        <v>1000</v>
      </c>
      <c r="C177" s="73" t="s">
        <v>1894</v>
      </c>
      <c r="D177" s="73" t="s">
        <v>1895</v>
      </c>
      <c r="E177" s="73" t="s">
        <v>1848</v>
      </c>
      <c r="F177" s="73" t="s">
        <v>819</v>
      </c>
      <c r="G177" s="73" t="s">
        <v>816</v>
      </c>
      <c r="H177" s="73" t="s">
        <v>812</v>
      </c>
      <c r="I177" s="73">
        <v>0.3</v>
      </c>
      <c r="J177" s="82"/>
      <c r="K177" s="101">
        <f t="shared" si="1"/>
        <v>250</v>
      </c>
      <c r="L177" s="101">
        <v>1</v>
      </c>
      <c r="M177" s="73" t="s">
        <v>1896</v>
      </c>
      <c r="N177" s="101">
        <v>0.05</v>
      </c>
      <c r="O177" s="73" t="s">
        <v>30</v>
      </c>
      <c r="P177" s="73" t="s">
        <v>819</v>
      </c>
      <c r="Q177" s="73" t="s">
        <v>812</v>
      </c>
      <c r="R177" s="73" t="s">
        <v>812</v>
      </c>
      <c r="S177" s="101">
        <v>0.05</v>
      </c>
    </row>
    <row r="178" spans="1:19" ht="15.75" customHeight="1">
      <c r="A178" s="73">
        <f t="shared" ca="1" si="0"/>
        <v>43955</v>
      </c>
      <c r="B178" s="73">
        <v>1000</v>
      </c>
      <c r="C178" s="73" t="s">
        <v>1897</v>
      </c>
      <c r="D178" s="73" t="s">
        <v>827</v>
      </c>
      <c r="E178" s="73" t="s">
        <v>1848</v>
      </c>
      <c r="F178" s="73" t="s">
        <v>819</v>
      </c>
      <c r="G178" s="73" t="s">
        <v>816</v>
      </c>
      <c r="H178" s="73" t="s">
        <v>812</v>
      </c>
      <c r="I178" s="73">
        <v>0.02</v>
      </c>
      <c r="J178" s="82"/>
      <c r="K178" s="101">
        <f t="shared" si="1"/>
        <v>251</v>
      </c>
      <c r="L178" s="101">
        <v>1</v>
      </c>
      <c r="M178" s="73" t="s">
        <v>1898</v>
      </c>
      <c r="N178" s="101">
        <v>0.05</v>
      </c>
      <c r="O178" s="73" t="s">
        <v>30</v>
      </c>
      <c r="P178" s="73" t="s">
        <v>819</v>
      </c>
      <c r="Q178" s="73" t="s">
        <v>812</v>
      </c>
      <c r="R178" s="73" t="s">
        <v>812</v>
      </c>
      <c r="S178" s="101">
        <v>0.05</v>
      </c>
    </row>
    <row r="179" spans="1:19" ht="15.75" customHeight="1">
      <c r="A179" s="73">
        <f t="shared" ca="1" si="0"/>
        <v>44955</v>
      </c>
      <c r="B179" s="73">
        <v>1000</v>
      </c>
      <c r="C179" s="73" t="s">
        <v>1899</v>
      </c>
      <c r="D179" s="73" t="s">
        <v>1900</v>
      </c>
      <c r="E179" s="73" t="s">
        <v>1848</v>
      </c>
      <c r="F179" s="73" t="s">
        <v>819</v>
      </c>
      <c r="G179" s="73" t="s">
        <v>816</v>
      </c>
      <c r="H179" s="73" t="s">
        <v>812</v>
      </c>
      <c r="I179" s="73">
        <v>0.08</v>
      </c>
      <c r="J179" s="82"/>
      <c r="K179" s="101">
        <f t="shared" si="1"/>
        <v>252</v>
      </c>
      <c r="L179" s="101">
        <v>1</v>
      </c>
      <c r="M179" s="73" t="s">
        <v>1901</v>
      </c>
      <c r="N179" s="101">
        <v>0.3</v>
      </c>
      <c r="O179" s="73" t="s">
        <v>30</v>
      </c>
      <c r="P179" s="73" t="s">
        <v>819</v>
      </c>
      <c r="Q179" s="73" t="s">
        <v>812</v>
      </c>
      <c r="R179" s="73" t="s">
        <v>812</v>
      </c>
      <c r="S179" s="101">
        <v>0.3</v>
      </c>
    </row>
    <row r="180" spans="1:19" ht="15.75" customHeight="1">
      <c r="A180" s="73">
        <f t="shared" ca="1" si="0"/>
        <v>45955</v>
      </c>
      <c r="B180" s="73">
        <v>1000</v>
      </c>
      <c r="C180" s="73" t="s">
        <v>1902</v>
      </c>
      <c r="D180" s="73" t="s">
        <v>824</v>
      </c>
      <c r="E180" s="73" t="s">
        <v>1848</v>
      </c>
      <c r="F180" s="73" t="s">
        <v>819</v>
      </c>
      <c r="G180" s="73" t="s">
        <v>816</v>
      </c>
      <c r="H180" s="73" t="s">
        <v>812</v>
      </c>
      <c r="I180" s="73">
        <v>0.04</v>
      </c>
      <c r="J180" s="82"/>
      <c r="K180" s="101">
        <f t="shared" si="1"/>
        <v>253</v>
      </c>
      <c r="L180" s="101">
        <v>1</v>
      </c>
      <c r="M180" s="73" t="s">
        <v>1903</v>
      </c>
      <c r="N180" s="101">
        <v>1</v>
      </c>
      <c r="O180" s="73" t="s">
        <v>30</v>
      </c>
      <c r="P180" s="73" t="s">
        <v>819</v>
      </c>
      <c r="Q180" s="73" t="s">
        <v>812</v>
      </c>
      <c r="R180" s="73" t="s">
        <v>812</v>
      </c>
      <c r="S180" s="101">
        <v>1</v>
      </c>
    </row>
    <row r="181" spans="1:19" ht="15.75" customHeight="1">
      <c r="A181" s="73">
        <f t="shared" ca="1" si="0"/>
        <v>46955</v>
      </c>
      <c r="B181" s="73">
        <v>1000</v>
      </c>
      <c r="C181" s="73" t="s">
        <v>1904</v>
      </c>
      <c r="D181" s="73" t="s">
        <v>827</v>
      </c>
      <c r="E181" s="73" t="s">
        <v>1848</v>
      </c>
      <c r="F181" s="73" t="s">
        <v>819</v>
      </c>
      <c r="G181" s="73" t="s">
        <v>816</v>
      </c>
      <c r="H181" s="73" t="s">
        <v>812</v>
      </c>
      <c r="I181" s="73">
        <v>0.02</v>
      </c>
      <c r="J181" s="82"/>
      <c r="K181" s="101">
        <f t="shared" si="1"/>
        <v>254</v>
      </c>
      <c r="L181" s="101">
        <v>1</v>
      </c>
      <c r="M181" s="73" t="s">
        <v>1905</v>
      </c>
      <c r="N181" s="101">
        <v>0.1</v>
      </c>
      <c r="O181" s="73" t="s">
        <v>30</v>
      </c>
      <c r="P181" s="73" t="s">
        <v>819</v>
      </c>
      <c r="Q181" s="73" t="s">
        <v>812</v>
      </c>
      <c r="R181" s="73" t="s">
        <v>812</v>
      </c>
      <c r="S181" s="101">
        <v>0.1</v>
      </c>
    </row>
    <row r="182" spans="1:19" ht="15.75" customHeight="1">
      <c r="A182" s="73">
        <f t="shared" ca="1" si="0"/>
        <v>47955</v>
      </c>
      <c r="B182" s="73">
        <v>25</v>
      </c>
      <c r="C182" s="73" t="s">
        <v>1906</v>
      </c>
      <c r="D182" s="73" t="s">
        <v>1907</v>
      </c>
      <c r="E182" s="73" t="s">
        <v>1848</v>
      </c>
      <c r="F182" s="73" t="s">
        <v>819</v>
      </c>
      <c r="G182" s="73" t="s">
        <v>968</v>
      </c>
      <c r="H182" s="73" t="s">
        <v>812</v>
      </c>
      <c r="I182" s="73">
        <v>0.4</v>
      </c>
      <c r="J182" s="82"/>
      <c r="K182" s="101">
        <f t="shared" si="1"/>
        <v>255</v>
      </c>
      <c r="L182" s="101">
        <v>1</v>
      </c>
      <c r="M182" s="73" t="s">
        <v>1908</v>
      </c>
      <c r="N182" s="101">
        <v>0.05</v>
      </c>
      <c r="O182" s="73" t="s">
        <v>30</v>
      </c>
      <c r="P182" s="73" t="s">
        <v>819</v>
      </c>
      <c r="Q182" s="73" t="s">
        <v>812</v>
      </c>
      <c r="R182" s="73" t="s">
        <v>812</v>
      </c>
      <c r="S182" s="101">
        <v>0.05</v>
      </c>
    </row>
    <row r="183" spans="1:19" ht="15.75" customHeight="1">
      <c r="A183" s="73">
        <f t="shared" ca="1" si="0"/>
        <v>47980</v>
      </c>
      <c r="B183" s="73">
        <v>100</v>
      </c>
      <c r="C183" s="73" t="s">
        <v>1909</v>
      </c>
      <c r="D183" s="73" t="s">
        <v>1598</v>
      </c>
      <c r="E183" s="73" t="s">
        <v>1848</v>
      </c>
      <c r="F183" s="73" t="s">
        <v>819</v>
      </c>
      <c r="G183" s="73" t="s">
        <v>977</v>
      </c>
      <c r="H183" s="73" t="s">
        <v>812</v>
      </c>
      <c r="I183" s="73">
        <v>150</v>
      </c>
      <c r="J183" s="82"/>
      <c r="K183" s="101">
        <f t="shared" si="1"/>
        <v>256</v>
      </c>
      <c r="L183" s="101">
        <v>1</v>
      </c>
      <c r="M183" s="73" t="s">
        <v>1910</v>
      </c>
      <c r="N183" s="101">
        <v>0.05</v>
      </c>
      <c r="O183" s="73" t="s">
        <v>30</v>
      </c>
      <c r="P183" s="73" t="s">
        <v>819</v>
      </c>
      <c r="Q183" s="73" t="s">
        <v>812</v>
      </c>
      <c r="R183" s="73" t="s">
        <v>812</v>
      </c>
      <c r="S183" s="101">
        <v>0.05</v>
      </c>
    </row>
    <row r="184" spans="1:19" ht="15.75" customHeight="1">
      <c r="A184" s="103"/>
      <c r="B184" s="103"/>
      <c r="C184" s="103"/>
      <c r="D184" s="103"/>
      <c r="E184" s="103"/>
      <c r="F184" s="103"/>
      <c r="G184" s="103"/>
      <c r="H184" s="103"/>
      <c r="I184" s="103"/>
      <c r="J184" s="82"/>
      <c r="K184" s="101">
        <f t="shared" si="1"/>
        <v>257</v>
      </c>
      <c r="L184" s="101">
        <v>1</v>
      </c>
      <c r="M184" s="73" t="s">
        <v>1911</v>
      </c>
      <c r="N184" s="101">
        <v>0.05</v>
      </c>
      <c r="O184" s="73" t="s">
        <v>30</v>
      </c>
      <c r="P184" s="73" t="s">
        <v>819</v>
      </c>
      <c r="Q184" s="73" t="s">
        <v>812</v>
      </c>
      <c r="R184" s="73" t="s">
        <v>812</v>
      </c>
      <c r="S184" s="101">
        <v>0.05</v>
      </c>
    </row>
    <row r="185" spans="1:19" ht="15.75" customHeight="1">
      <c r="A185" s="103"/>
      <c r="B185" s="103"/>
      <c r="C185" s="103"/>
      <c r="D185" s="103"/>
      <c r="E185" s="103"/>
      <c r="F185" s="103"/>
      <c r="G185" s="103"/>
      <c r="H185" s="103"/>
      <c r="I185" s="103"/>
      <c r="J185" s="82"/>
      <c r="K185" s="101">
        <f t="shared" si="1"/>
        <v>258</v>
      </c>
      <c r="L185" s="101">
        <v>1</v>
      </c>
      <c r="M185" s="73" t="s">
        <v>1912</v>
      </c>
      <c r="N185" s="101">
        <v>0.05</v>
      </c>
      <c r="O185" s="73" t="s">
        <v>30</v>
      </c>
      <c r="P185" s="73" t="s">
        <v>819</v>
      </c>
      <c r="Q185" s="73" t="s">
        <v>812</v>
      </c>
      <c r="R185" s="73" t="s">
        <v>812</v>
      </c>
      <c r="S185" s="101">
        <v>0.05</v>
      </c>
    </row>
    <row r="186" spans="1:19" ht="15.75" customHeight="1">
      <c r="A186" s="103"/>
      <c r="B186" s="103"/>
      <c r="C186" s="103"/>
      <c r="D186" s="103"/>
      <c r="E186" s="103"/>
      <c r="F186" s="103"/>
      <c r="G186" s="103"/>
      <c r="H186" s="103"/>
      <c r="I186" s="103"/>
      <c r="J186" s="82"/>
      <c r="K186" s="101">
        <f t="shared" si="1"/>
        <v>259</v>
      </c>
      <c r="L186" s="101">
        <v>1</v>
      </c>
      <c r="M186" s="73" t="s">
        <v>1913</v>
      </c>
      <c r="N186" s="101">
        <v>0.1</v>
      </c>
      <c r="O186" s="73" t="s">
        <v>30</v>
      </c>
      <c r="P186" s="73" t="s">
        <v>819</v>
      </c>
      <c r="Q186" s="73" t="s">
        <v>812</v>
      </c>
      <c r="R186" s="73" t="s">
        <v>812</v>
      </c>
      <c r="S186" s="101">
        <v>0.1</v>
      </c>
    </row>
    <row r="187" spans="1:19" ht="15.75" customHeight="1">
      <c r="A187" s="103"/>
      <c r="B187" s="103"/>
      <c r="C187" s="103"/>
      <c r="D187" s="103"/>
      <c r="E187" s="103"/>
      <c r="F187" s="103"/>
      <c r="G187" s="103"/>
      <c r="H187" s="103"/>
      <c r="I187" s="103"/>
      <c r="J187" s="82"/>
      <c r="K187" s="101">
        <f t="shared" si="1"/>
        <v>260</v>
      </c>
      <c r="L187" s="101">
        <v>1</v>
      </c>
      <c r="M187" s="73" t="s">
        <v>1914</v>
      </c>
      <c r="N187" s="101">
        <v>0.05</v>
      </c>
      <c r="O187" s="73" t="s">
        <v>30</v>
      </c>
      <c r="P187" s="73" t="s">
        <v>819</v>
      </c>
      <c r="Q187" s="73" t="s">
        <v>812</v>
      </c>
      <c r="R187" s="73" t="s">
        <v>812</v>
      </c>
      <c r="S187" s="101">
        <v>0.05</v>
      </c>
    </row>
    <row r="188" spans="1:19" ht="15.75" customHeight="1">
      <c r="A188" s="103"/>
      <c r="B188" s="103"/>
      <c r="C188" s="103"/>
      <c r="D188" s="103"/>
      <c r="E188" s="103"/>
      <c r="F188" s="103"/>
      <c r="G188" s="103"/>
      <c r="H188" s="103"/>
      <c r="I188" s="103"/>
      <c r="J188" s="82"/>
      <c r="K188" s="101">
        <f t="shared" si="1"/>
        <v>261</v>
      </c>
      <c r="L188" s="101">
        <v>1</v>
      </c>
      <c r="M188" s="73" t="s">
        <v>1915</v>
      </c>
      <c r="N188" s="101">
        <v>0.05</v>
      </c>
      <c r="O188" s="73" t="s">
        <v>30</v>
      </c>
      <c r="P188" s="73" t="s">
        <v>819</v>
      </c>
      <c r="Q188" s="73" t="s">
        <v>812</v>
      </c>
      <c r="R188" s="73" t="s">
        <v>812</v>
      </c>
      <c r="S188" s="101">
        <v>0.05</v>
      </c>
    </row>
    <row r="189" spans="1:19" ht="15.75" customHeight="1">
      <c r="A189" s="103"/>
      <c r="B189" s="103"/>
      <c r="C189" s="103"/>
      <c r="D189" s="103"/>
      <c r="E189" s="103"/>
      <c r="F189" s="103"/>
      <c r="G189" s="103"/>
      <c r="H189" s="103"/>
      <c r="I189" s="103"/>
      <c r="J189" s="82"/>
      <c r="K189" s="101">
        <f t="shared" si="1"/>
        <v>262</v>
      </c>
      <c r="L189" s="101">
        <v>1</v>
      </c>
      <c r="M189" s="73" t="s">
        <v>1916</v>
      </c>
      <c r="N189" s="101">
        <v>0.05</v>
      </c>
      <c r="O189" s="73" t="s">
        <v>30</v>
      </c>
      <c r="P189" s="73" t="s">
        <v>819</v>
      </c>
      <c r="Q189" s="73" t="s">
        <v>812</v>
      </c>
      <c r="R189" s="73" t="s">
        <v>812</v>
      </c>
      <c r="S189" s="101">
        <v>0.05</v>
      </c>
    </row>
    <row r="190" spans="1:19" ht="15.75" customHeight="1">
      <c r="A190" s="103"/>
      <c r="B190" s="103"/>
      <c r="C190" s="103"/>
      <c r="D190" s="103"/>
      <c r="E190" s="103"/>
      <c r="F190" s="103"/>
      <c r="G190" s="103"/>
      <c r="H190" s="103"/>
      <c r="I190" s="103"/>
      <c r="J190" s="82"/>
      <c r="K190" s="101">
        <f t="shared" si="1"/>
        <v>263</v>
      </c>
      <c r="L190" s="101">
        <v>1</v>
      </c>
      <c r="M190" s="73" t="s">
        <v>1917</v>
      </c>
      <c r="N190" s="101">
        <v>0.05</v>
      </c>
      <c r="O190" s="73" t="s">
        <v>30</v>
      </c>
      <c r="P190" s="73" t="s">
        <v>819</v>
      </c>
      <c r="Q190" s="73" t="s">
        <v>812</v>
      </c>
      <c r="R190" s="73" t="s">
        <v>812</v>
      </c>
      <c r="S190" s="101">
        <v>0.05</v>
      </c>
    </row>
    <row r="191" spans="1:19" ht="15.75" customHeight="1">
      <c r="A191" s="103"/>
      <c r="B191" s="103"/>
      <c r="C191" s="103"/>
      <c r="D191" s="103"/>
      <c r="E191" s="103"/>
      <c r="F191" s="103"/>
      <c r="G191" s="103"/>
      <c r="H191" s="103"/>
      <c r="I191" s="103"/>
      <c r="J191" s="82"/>
      <c r="K191" s="101">
        <f t="shared" si="1"/>
        <v>264</v>
      </c>
      <c r="L191" s="101">
        <v>1</v>
      </c>
      <c r="M191" s="73" t="s">
        <v>1918</v>
      </c>
      <c r="N191" s="101">
        <v>0.05</v>
      </c>
      <c r="O191" s="73" t="s">
        <v>30</v>
      </c>
      <c r="P191" s="73" t="s">
        <v>819</v>
      </c>
      <c r="Q191" s="73" t="s">
        <v>812</v>
      </c>
      <c r="R191" s="73" t="s">
        <v>812</v>
      </c>
      <c r="S191" s="101">
        <v>0.05</v>
      </c>
    </row>
    <row r="192" spans="1:19" ht="15.75" customHeight="1">
      <c r="A192" s="103"/>
      <c r="B192" s="103"/>
      <c r="C192" s="103"/>
      <c r="D192" s="103"/>
      <c r="E192" s="103"/>
      <c r="F192" s="103"/>
      <c r="G192" s="103"/>
      <c r="H192" s="103"/>
      <c r="I192" s="103"/>
      <c r="J192" s="82"/>
      <c r="K192" s="101">
        <f t="shared" si="1"/>
        <v>265</v>
      </c>
      <c r="L192" s="101">
        <v>1</v>
      </c>
      <c r="M192" s="73" t="s">
        <v>1919</v>
      </c>
      <c r="N192" s="101">
        <v>0.05</v>
      </c>
      <c r="O192" s="73" t="s">
        <v>30</v>
      </c>
      <c r="P192" s="73" t="s">
        <v>819</v>
      </c>
      <c r="Q192" s="73" t="s">
        <v>812</v>
      </c>
      <c r="R192" s="73" t="s">
        <v>812</v>
      </c>
      <c r="S192" s="101">
        <v>0.05</v>
      </c>
    </row>
    <row r="193" spans="1:19" ht="15.75" customHeight="1">
      <c r="A193" s="103"/>
      <c r="B193" s="103"/>
      <c r="C193" s="103"/>
      <c r="D193" s="103"/>
      <c r="E193" s="103"/>
      <c r="F193" s="103"/>
      <c r="G193" s="103"/>
      <c r="H193" s="103"/>
      <c r="I193" s="103"/>
      <c r="J193" s="82"/>
      <c r="K193" s="101">
        <f t="shared" si="1"/>
        <v>266</v>
      </c>
      <c r="L193" s="101">
        <v>1</v>
      </c>
      <c r="M193" s="73" t="s">
        <v>1920</v>
      </c>
      <c r="N193" s="101">
        <v>0.05</v>
      </c>
      <c r="O193" s="73" t="s">
        <v>30</v>
      </c>
      <c r="P193" s="73" t="s">
        <v>819</v>
      </c>
      <c r="Q193" s="73" t="s">
        <v>812</v>
      </c>
      <c r="R193" s="73" t="s">
        <v>812</v>
      </c>
      <c r="S193" s="101">
        <v>0.05</v>
      </c>
    </row>
    <row r="194" spans="1:19" ht="15.75" customHeight="1">
      <c r="A194" s="103"/>
      <c r="B194" s="103"/>
      <c r="C194" s="103"/>
      <c r="D194" s="103"/>
      <c r="E194" s="103"/>
      <c r="F194" s="103"/>
      <c r="G194" s="103"/>
      <c r="H194" s="103"/>
      <c r="I194" s="103"/>
      <c r="J194" s="82"/>
      <c r="K194" s="101">
        <f t="shared" si="1"/>
        <v>267</v>
      </c>
      <c r="L194" s="101">
        <v>1</v>
      </c>
      <c r="M194" s="73" t="s">
        <v>1921</v>
      </c>
      <c r="N194" s="101">
        <v>0.3</v>
      </c>
      <c r="O194" s="73" t="s">
        <v>30</v>
      </c>
      <c r="P194" s="73" t="s">
        <v>819</v>
      </c>
      <c r="Q194" s="73" t="s">
        <v>812</v>
      </c>
      <c r="R194" s="73" t="s">
        <v>812</v>
      </c>
      <c r="S194" s="101">
        <v>0.3</v>
      </c>
    </row>
    <row r="195" spans="1:19" ht="15.75" customHeight="1">
      <c r="A195" s="103"/>
      <c r="B195" s="103"/>
      <c r="C195" s="103"/>
      <c r="D195" s="103"/>
      <c r="E195" s="103"/>
      <c r="F195" s="103"/>
      <c r="G195" s="103"/>
      <c r="H195" s="103"/>
      <c r="I195" s="103"/>
      <c r="J195" s="82"/>
      <c r="K195" s="101">
        <f t="shared" si="1"/>
        <v>268</v>
      </c>
      <c r="L195" s="101">
        <v>1</v>
      </c>
      <c r="M195" s="73" t="s">
        <v>1922</v>
      </c>
      <c r="N195" s="101">
        <v>0.05</v>
      </c>
      <c r="O195" s="73" t="s">
        <v>30</v>
      </c>
      <c r="P195" s="73" t="s">
        <v>819</v>
      </c>
      <c r="Q195" s="73" t="s">
        <v>812</v>
      </c>
      <c r="R195" s="73" t="s">
        <v>812</v>
      </c>
      <c r="S195" s="101">
        <v>0.05</v>
      </c>
    </row>
    <row r="196" spans="1:19" ht="15.75" customHeight="1">
      <c r="A196" s="103"/>
      <c r="B196" s="103"/>
      <c r="C196" s="103"/>
      <c r="D196" s="103"/>
      <c r="E196" s="103"/>
      <c r="F196" s="103"/>
      <c r="G196" s="103"/>
      <c r="H196" s="103"/>
      <c r="I196" s="103"/>
      <c r="J196" s="82"/>
      <c r="K196" s="101">
        <f t="shared" si="1"/>
        <v>269</v>
      </c>
      <c r="L196" s="101">
        <v>1</v>
      </c>
      <c r="M196" s="73" t="s">
        <v>1923</v>
      </c>
      <c r="N196" s="101">
        <v>0.05</v>
      </c>
      <c r="O196" s="73" t="s">
        <v>30</v>
      </c>
      <c r="P196" s="73" t="s">
        <v>819</v>
      </c>
      <c r="Q196" s="73" t="s">
        <v>812</v>
      </c>
      <c r="R196" s="73" t="s">
        <v>812</v>
      </c>
      <c r="S196" s="101">
        <v>0.05</v>
      </c>
    </row>
    <row r="197" spans="1:19" ht="15.75" customHeight="1">
      <c r="A197" s="103"/>
      <c r="B197" s="103"/>
      <c r="C197" s="103"/>
      <c r="D197" s="103"/>
      <c r="E197" s="103"/>
      <c r="F197" s="103"/>
      <c r="G197" s="103"/>
      <c r="H197" s="103"/>
      <c r="I197" s="103"/>
      <c r="J197" s="82"/>
      <c r="K197" s="101">
        <f t="shared" si="1"/>
        <v>270</v>
      </c>
      <c r="L197" s="101">
        <v>1</v>
      </c>
      <c r="M197" s="73" t="s">
        <v>1924</v>
      </c>
      <c r="N197" s="101">
        <v>3</v>
      </c>
      <c r="O197" s="73" t="s">
        <v>30</v>
      </c>
      <c r="P197" s="73" t="s">
        <v>819</v>
      </c>
      <c r="Q197" s="73" t="s">
        <v>812</v>
      </c>
      <c r="R197" s="73" t="s">
        <v>812</v>
      </c>
      <c r="S197" s="101">
        <v>3</v>
      </c>
    </row>
    <row r="198" spans="1:19" ht="15.75" customHeight="1">
      <c r="A198" s="103"/>
      <c r="B198" s="103"/>
      <c r="C198" s="103"/>
      <c r="D198" s="103"/>
      <c r="E198" s="103"/>
      <c r="F198" s="103"/>
      <c r="G198" s="103"/>
      <c r="H198" s="103"/>
      <c r="I198" s="103"/>
      <c r="J198" s="82"/>
      <c r="K198" s="101">
        <f t="shared" si="1"/>
        <v>271</v>
      </c>
      <c r="L198" s="101">
        <v>1</v>
      </c>
      <c r="M198" s="73" t="s">
        <v>1925</v>
      </c>
      <c r="N198" s="101">
        <v>0.05</v>
      </c>
      <c r="O198" s="73" t="s">
        <v>30</v>
      </c>
      <c r="P198" s="73" t="s">
        <v>819</v>
      </c>
      <c r="Q198" s="73" t="s">
        <v>812</v>
      </c>
      <c r="R198" s="73" t="s">
        <v>812</v>
      </c>
      <c r="S198" s="101">
        <v>0.05</v>
      </c>
    </row>
    <row r="199" spans="1:19" ht="15.75" customHeight="1">
      <c r="A199" s="103"/>
      <c r="B199" s="103"/>
      <c r="C199" s="103"/>
      <c r="D199" s="103"/>
      <c r="E199" s="103"/>
      <c r="F199" s="103"/>
      <c r="G199" s="103"/>
      <c r="H199" s="103"/>
      <c r="I199" s="103"/>
      <c r="J199" s="82"/>
      <c r="K199" s="101">
        <f t="shared" si="1"/>
        <v>272</v>
      </c>
      <c r="L199" s="101">
        <v>1</v>
      </c>
      <c r="M199" s="73" t="s">
        <v>1926</v>
      </c>
      <c r="N199" s="101">
        <v>0.05</v>
      </c>
      <c r="O199" s="73" t="s">
        <v>30</v>
      </c>
      <c r="P199" s="73" t="s">
        <v>819</v>
      </c>
      <c r="Q199" s="73" t="s">
        <v>812</v>
      </c>
      <c r="R199" s="73" t="s">
        <v>812</v>
      </c>
      <c r="S199" s="101">
        <v>0.05</v>
      </c>
    </row>
    <row r="200" spans="1:19" ht="15.75" customHeight="1">
      <c r="A200" s="103"/>
      <c r="B200" s="103"/>
      <c r="C200" s="103"/>
      <c r="D200" s="103"/>
      <c r="E200" s="103"/>
      <c r="F200" s="103"/>
      <c r="G200" s="103"/>
      <c r="H200" s="103"/>
      <c r="I200" s="103"/>
      <c r="J200" s="82"/>
      <c r="K200" s="101">
        <f t="shared" si="1"/>
        <v>273</v>
      </c>
      <c r="L200" s="101">
        <v>1</v>
      </c>
      <c r="M200" s="73" t="s">
        <v>1927</v>
      </c>
      <c r="N200" s="101">
        <v>0.5</v>
      </c>
      <c r="O200" s="73" t="s">
        <v>30</v>
      </c>
      <c r="P200" s="73" t="s">
        <v>819</v>
      </c>
      <c r="Q200" s="73" t="s">
        <v>812</v>
      </c>
      <c r="R200" s="73" t="s">
        <v>812</v>
      </c>
      <c r="S200" s="101">
        <v>0.5</v>
      </c>
    </row>
    <row r="201" spans="1:19" ht="15.75" customHeight="1">
      <c r="A201" s="103"/>
      <c r="B201" s="103"/>
      <c r="C201" s="103"/>
      <c r="D201" s="103"/>
      <c r="E201" s="103"/>
      <c r="F201" s="103"/>
      <c r="G201" s="103"/>
      <c r="H201" s="103"/>
      <c r="I201" s="103"/>
      <c r="J201" s="82"/>
      <c r="K201" s="101">
        <f t="shared" si="1"/>
        <v>274</v>
      </c>
      <c r="L201" s="101">
        <v>1</v>
      </c>
      <c r="M201" s="73" t="s">
        <v>1928</v>
      </c>
      <c r="N201" s="101">
        <v>0.1</v>
      </c>
      <c r="O201" s="73" t="s">
        <v>30</v>
      </c>
      <c r="P201" s="73" t="s">
        <v>819</v>
      </c>
      <c r="Q201" s="73" t="s">
        <v>812</v>
      </c>
      <c r="R201" s="73" t="s">
        <v>812</v>
      </c>
      <c r="S201" s="101">
        <v>0.1</v>
      </c>
    </row>
    <row r="202" spans="1:19" ht="15.75" customHeight="1">
      <c r="A202" s="103"/>
      <c r="B202" s="103"/>
      <c r="C202" s="103"/>
      <c r="D202" s="103"/>
      <c r="E202" s="103"/>
      <c r="F202" s="103"/>
      <c r="G202" s="103"/>
      <c r="H202" s="103"/>
      <c r="I202" s="103"/>
      <c r="J202" s="82"/>
      <c r="K202" s="101">
        <f t="shared" si="1"/>
        <v>275</v>
      </c>
      <c r="L202" s="101">
        <v>1</v>
      </c>
      <c r="M202" s="73" t="s">
        <v>1929</v>
      </c>
      <c r="N202" s="101">
        <v>0.05</v>
      </c>
      <c r="O202" s="73" t="s">
        <v>30</v>
      </c>
      <c r="P202" s="73" t="s">
        <v>819</v>
      </c>
      <c r="Q202" s="73" t="s">
        <v>812</v>
      </c>
      <c r="R202" s="73" t="s">
        <v>812</v>
      </c>
      <c r="S202" s="101">
        <v>0.05</v>
      </c>
    </row>
    <row r="203" spans="1:19" ht="15.75" customHeight="1">
      <c r="A203" s="103"/>
      <c r="B203" s="103"/>
      <c r="C203" s="103"/>
      <c r="D203" s="103"/>
      <c r="E203" s="103"/>
      <c r="F203" s="103"/>
      <c r="G203" s="103"/>
      <c r="H203" s="103"/>
      <c r="I203" s="103"/>
      <c r="J203" s="82"/>
      <c r="K203" s="101">
        <f t="shared" si="1"/>
        <v>276</v>
      </c>
      <c r="L203" s="101">
        <v>1</v>
      </c>
      <c r="M203" s="73" t="s">
        <v>1930</v>
      </c>
      <c r="N203" s="101">
        <v>0.05</v>
      </c>
      <c r="O203" s="73" t="s">
        <v>30</v>
      </c>
      <c r="P203" s="73" t="s">
        <v>819</v>
      </c>
      <c r="Q203" s="73" t="s">
        <v>812</v>
      </c>
      <c r="R203" s="73" t="s">
        <v>812</v>
      </c>
      <c r="S203" s="101">
        <v>0.05</v>
      </c>
    </row>
    <row r="204" spans="1:19" ht="15.75" customHeight="1">
      <c r="A204" s="103"/>
      <c r="B204" s="103"/>
      <c r="C204" s="103"/>
      <c r="D204" s="103"/>
      <c r="E204" s="103"/>
      <c r="F204" s="103"/>
      <c r="G204" s="103"/>
      <c r="H204" s="103"/>
      <c r="I204" s="103"/>
      <c r="J204" s="82"/>
      <c r="K204" s="101">
        <f t="shared" si="1"/>
        <v>277</v>
      </c>
      <c r="L204" s="101">
        <v>1</v>
      </c>
      <c r="M204" s="73" t="s">
        <v>1931</v>
      </c>
      <c r="N204" s="101">
        <v>0.5</v>
      </c>
      <c r="O204" s="73" t="s">
        <v>30</v>
      </c>
      <c r="P204" s="73" t="s">
        <v>819</v>
      </c>
      <c r="Q204" s="73" t="s">
        <v>812</v>
      </c>
      <c r="R204" s="73" t="s">
        <v>812</v>
      </c>
      <c r="S204" s="101">
        <v>0.5</v>
      </c>
    </row>
    <row r="205" spans="1:19" ht="15.75" customHeight="1">
      <c r="A205" s="103"/>
      <c r="B205" s="103"/>
      <c r="C205" s="103"/>
      <c r="D205" s="103"/>
      <c r="E205" s="103"/>
      <c r="F205" s="103"/>
      <c r="G205" s="103"/>
      <c r="H205" s="103"/>
      <c r="I205" s="103"/>
      <c r="J205" s="82"/>
      <c r="K205" s="101">
        <f t="shared" si="1"/>
        <v>278</v>
      </c>
      <c r="L205" s="101">
        <v>1</v>
      </c>
      <c r="M205" s="73" t="s">
        <v>1691</v>
      </c>
      <c r="N205" s="101">
        <v>0.3</v>
      </c>
      <c r="O205" s="73" t="s">
        <v>30</v>
      </c>
      <c r="P205" s="73" t="s">
        <v>819</v>
      </c>
      <c r="Q205" s="73" t="s">
        <v>812</v>
      </c>
      <c r="R205" s="73" t="s">
        <v>812</v>
      </c>
      <c r="S205" s="101">
        <v>0.3</v>
      </c>
    </row>
    <row r="206" spans="1:19" ht="15.75" customHeight="1">
      <c r="A206" s="103"/>
      <c r="B206" s="103"/>
      <c r="C206" s="103"/>
      <c r="D206" s="103"/>
      <c r="E206" s="103"/>
      <c r="F206" s="103"/>
      <c r="G206" s="103"/>
      <c r="H206" s="103"/>
      <c r="I206" s="103"/>
      <c r="J206" s="82"/>
      <c r="K206" s="101">
        <f t="shared" si="1"/>
        <v>279</v>
      </c>
      <c r="L206" s="101">
        <v>1</v>
      </c>
      <c r="M206" s="73" t="s">
        <v>1932</v>
      </c>
      <c r="N206" s="101">
        <v>0.1</v>
      </c>
      <c r="O206" s="73" t="s">
        <v>30</v>
      </c>
      <c r="P206" s="73" t="s">
        <v>819</v>
      </c>
      <c r="Q206" s="73" t="s">
        <v>812</v>
      </c>
      <c r="R206" s="73" t="s">
        <v>812</v>
      </c>
      <c r="S206" s="101">
        <v>0.1</v>
      </c>
    </row>
    <row r="207" spans="1:19" ht="15.75" customHeight="1">
      <c r="A207" s="103"/>
      <c r="B207" s="103"/>
      <c r="C207" s="103"/>
      <c r="D207" s="103"/>
      <c r="E207" s="103"/>
      <c r="F207" s="103"/>
      <c r="G207" s="103"/>
      <c r="H207" s="103"/>
      <c r="I207" s="103"/>
      <c r="J207" s="82"/>
      <c r="K207" s="101">
        <f t="shared" si="1"/>
        <v>280</v>
      </c>
      <c r="L207" s="101">
        <v>1</v>
      </c>
      <c r="M207" s="73" t="s">
        <v>1933</v>
      </c>
      <c r="N207" s="101">
        <v>0.05</v>
      </c>
      <c r="O207" s="73" t="s">
        <v>30</v>
      </c>
      <c r="P207" s="73" t="s">
        <v>819</v>
      </c>
      <c r="Q207" s="73" t="s">
        <v>812</v>
      </c>
      <c r="R207" s="73" t="s">
        <v>812</v>
      </c>
      <c r="S207" s="101">
        <v>0.05</v>
      </c>
    </row>
    <row r="208" spans="1:19" ht="15.75" customHeight="1">
      <c r="A208" s="103"/>
      <c r="B208" s="103"/>
      <c r="C208" s="103"/>
      <c r="D208" s="103"/>
      <c r="E208" s="103"/>
      <c r="F208" s="103"/>
      <c r="G208" s="103"/>
      <c r="H208" s="103"/>
      <c r="I208" s="103"/>
      <c r="J208" s="82"/>
      <c r="K208" s="101">
        <f t="shared" si="1"/>
        <v>281</v>
      </c>
      <c r="L208" s="101">
        <v>1</v>
      </c>
      <c r="M208" s="73" t="s">
        <v>1934</v>
      </c>
      <c r="N208" s="101">
        <v>0.05</v>
      </c>
      <c r="O208" s="73" t="s">
        <v>30</v>
      </c>
      <c r="P208" s="73" t="s">
        <v>819</v>
      </c>
      <c r="Q208" s="73" t="s">
        <v>812</v>
      </c>
      <c r="R208" s="73" t="s">
        <v>812</v>
      </c>
      <c r="S208" s="101">
        <v>0.05</v>
      </c>
    </row>
    <row r="209" spans="1:19" ht="15.75" customHeight="1">
      <c r="A209" s="103"/>
      <c r="B209" s="103"/>
      <c r="C209" s="103"/>
      <c r="D209" s="103"/>
      <c r="E209" s="103"/>
      <c r="F209" s="103"/>
      <c r="G209" s="103"/>
      <c r="H209" s="103"/>
      <c r="I209" s="103"/>
      <c r="J209" s="82"/>
      <c r="K209" s="101">
        <f t="shared" si="1"/>
        <v>282</v>
      </c>
      <c r="L209" s="101">
        <v>1</v>
      </c>
      <c r="M209" s="73" t="s">
        <v>1935</v>
      </c>
      <c r="N209" s="101">
        <v>0.05</v>
      </c>
      <c r="O209" s="73" t="s">
        <v>30</v>
      </c>
      <c r="P209" s="73" t="s">
        <v>819</v>
      </c>
      <c r="Q209" s="73" t="s">
        <v>812</v>
      </c>
      <c r="R209" s="73" t="s">
        <v>812</v>
      </c>
      <c r="S209" s="101">
        <v>0.05</v>
      </c>
    </row>
    <row r="210" spans="1:19" ht="15.75" customHeight="1">
      <c r="A210" s="103"/>
      <c r="B210" s="103"/>
      <c r="C210" s="103"/>
      <c r="D210" s="103"/>
      <c r="E210" s="103"/>
      <c r="F210" s="103"/>
      <c r="G210" s="103"/>
      <c r="H210" s="103"/>
      <c r="I210" s="103"/>
      <c r="J210" s="82"/>
      <c r="K210" s="101">
        <f t="shared" si="1"/>
        <v>283</v>
      </c>
      <c r="L210" s="101">
        <v>1</v>
      </c>
      <c r="M210" s="73" t="s">
        <v>1936</v>
      </c>
      <c r="N210" s="101">
        <v>0.05</v>
      </c>
      <c r="O210" s="73" t="s">
        <v>30</v>
      </c>
      <c r="P210" s="73" t="s">
        <v>819</v>
      </c>
      <c r="Q210" s="73" t="s">
        <v>812</v>
      </c>
      <c r="R210" s="73" t="s">
        <v>812</v>
      </c>
      <c r="S210" s="101">
        <v>0.05</v>
      </c>
    </row>
    <row r="211" spans="1:19" ht="15.75" customHeight="1">
      <c r="A211" s="103"/>
      <c r="B211" s="103"/>
      <c r="C211" s="103"/>
      <c r="D211" s="103"/>
      <c r="E211" s="103"/>
      <c r="F211" s="103"/>
      <c r="G211" s="103"/>
      <c r="H211" s="103"/>
      <c r="I211" s="103"/>
      <c r="J211" s="82"/>
      <c r="K211" s="101">
        <f t="shared" si="1"/>
        <v>284</v>
      </c>
      <c r="L211" s="101">
        <v>1</v>
      </c>
      <c r="M211" s="73" t="s">
        <v>1937</v>
      </c>
      <c r="N211" s="101">
        <v>0.05</v>
      </c>
      <c r="O211" s="73" t="s">
        <v>30</v>
      </c>
      <c r="P211" s="73" t="s">
        <v>819</v>
      </c>
      <c r="Q211" s="73" t="s">
        <v>812</v>
      </c>
      <c r="R211" s="73" t="s">
        <v>812</v>
      </c>
      <c r="S211" s="101">
        <v>0.05</v>
      </c>
    </row>
    <row r="212" spans="1:19" ht="15.75" customHeight="1">
      <c r="A212" s="103"/>
      <c r="B212" s="103"/>
      <c r="C212" s="103"/>
      <c r="D212" s="103"/>
      <c r="E212" s="103"/>
      <c r="F212" s="103"/>
      <c r="G212" s="103"/>
      <c r="H212" s="103"/>
      <c r="I212" s="103"/>
      <c r="J212" s="82"/>
      <c r="K212" s="101">
        <f t="shared" si="1"/>
        <v>285</v>
      </c>
      <c r="L212" s="101">
        <v>1</v>
      </c>
      <c r="M212" s="73" t="s">
        <v>1938</v>
      </c>
      <c r="N212" s="101">
        <v>0.05</v>
      </c>
      <c r="O212" s="73" t="s">
        <v>30</v>
      </c>
      <c r="P212" s="73" t="s">
        <v>819</v>
      </c>
      <c r="Q212" s="73" t="s">
        <v>812</v>
      </c>
      <c r="R212" s="73" t="s">
        <v>812</v>
      </c>
      <c r="S212" s="101">
        <v>0.05</v>
      </c>
    </row>
    <row r="213" spans="1:19" ht="15.75" customHeight="1">
      <c r="A213" s="103"/>
      <c r="B213" s="103"/>
      <c r="C213" s="103"/>
      <c r="D213" s="103"/>
      <c r="E213" s="103"/>
      <c r="F213" s="103"/>
      <c r="G213" s="103"/>
      <c r="H213" s="103"/>
      <c r="I213" s="103"/>
      <c r="J213" s="82"/>
      <c r="K213" s="101">
        <f t="shared" si="1"/>
        <v>286</v>
      </c>
      <c r="L213" s="101">
        <v>1</v>
      </c>
      <c r="M213" s="73" t="s">
        <v>1939</v>
      </c>
      <c r="N213" s="101">
        <v>0.5</v>
      </c>
      <c r="O213" s="73" t="s">
        <v>30</v>
      </c>
      <c r="P213" s="73" t="s">
        <v>819</v>
      </c>
      <c r="Q213" s="73" t="s">
        <v>812</v>
      </c>
      <c r="R213" s="73" t="s">
        <v>812</v>
      </c>
      <c r="S213" s="101">
        <v>0.5</v>
      </c>
    </row>
    <row r="214" spans="1:19" ht="15.75" customHeight="1">
      <c r="A214" s="103"/>
      <c r="B214" s="103"/>
      <c r="C214" s="103"/>
      <c r="D214" s="103"/>
      <c r="E214" s="103"/>
      <c r="F214" s="103"/>
      <c r="G214" s="103"/>
      <c r="H214" s="103"/>
      <c r="I214" s="103"/>
      <c r="J214" s="82"/>
      <c r="K214" s="101">
        <f t="shared" si="1"/>
        <v>287</v>
      </c>
      <c r="L214" s="101">
        <v>1</v>
      </c>
      <c r="M214" s="73" t="s">
        <v>1940</v>
      </c>
      <c r="N214" s="101">
        <v>0.05</v>
      </c>
      <c r="O214" s="73" t="s">
        <v>30</v>
      </c>
      <c r="P214" s="73" t="s">
        <v>819</v>
      </c>
      <c r="Q214" s="73" t="s">
        <v>812</v>
      </c>
      <c r="R214" s="73" t="s">
        <v>812</v>
      </c>
      <c r="S214" s="101">
        <v>0.05</v>
      </c>
    </row>
    <row r="215" spans="1:19" ht="15.75" customHeight="1">
      <c r="A215" s="103"/>
      <c r="B215" s="103"/>
      <c r="C215" s="103"/>
      <c r="D215" s="103"/>
      <c r="E215" s="103"/>
      <c r="F215" s="103"/>
      <c r="G215" s="103"/>
      <c r="H215" s="103"/>
      <c r="I215" s="103"/>
      <c r="J215" s="82"/>
      <c r="K215" s="101">
        <f t="shared" si="1"/>
        <v>288</v>
      </c>
      <c r="L215" s="101">
        <v>1</v>
      </c>
      <c r="M215" s="73" t="s">
        <v>1941</v>
      </c>
      <c r="N215" s="101">
        <v>0.05</v>
      </c>
      <c r="O215" s="73" t="s">
        <v>30</v>
      </c>
      <c r="P215" s="73" t="s">
        <v>819</v>
      </c>
      <c r="Q215" s="73" t="s">
        <v>812</v>
      </c>
      <c r="R215" s="73" t="s">
        <v>812</v>
      </c>
      <c r="S215" s="101">
        <v>0.05</v>
      </c>
    </row>
    <row r="216" spans="1:19" ht="15.75" customHeight="1">
      <c r="A216" s="103"/>
      <c r="B216" s="103"/>
      <c r="C216" s="103"/>
      <c r="D216" s="103"/>
      <c r="E216" s="103"/>
      <c r="F216" s="103"/>
      <c r="G216" s="103"/>
      <c r="H216" s="103"/>
      <c r="I216" s="103"/>
      <c r="J216" s="82"/>
      <c r="K216" s="101">
        <f t="shared" si="1"/>
        <v>289</v>
      </c>
      <c r="L216" s="101">
        <v>1</v>
      </c>
      <c r="M216" s="73" t="s">
        <v>1942</v>
      </c>
      <c r="N216" s="101">
        <v>0.7</v>
      </c>
      <c r="O216" s="73" t="s">
        <v>30</v>
      </c>
      <c r="P216" s="73" t="s">
        <v>819</v>
      </c>
      <c r="Q216" s="73" t="s">
        <v>812</v>
      </c>
      <c r="R216" s="73" t="s">
        <v>812</v>
      </c>
      <c r="S216" s="101">
        <v>0.7</v>
      </c>
    </row>
    <row r="217" spans="1:19" ht="15.75" customHeight="1">
      <c r="A217" s="103"/>
      <c r="B217" s="103"/>
      <c r="C217" s="103"/>
      <c r="D217" s="103"/>
      <c r="E217" s="103"/>
      <c r="F217" s="103"/>
      <c r="G217" s="103"/>
      <c r="H217" s="103"/>
      <c r="I217" s="103"/>
      <c r="J217" s="82"/>
      <c r="K217" s="101">
        <f t="shared" si="1"/>
        <v>290</v>
      </c>
      <c r="L217" s="101">
        <v>1</v>
      </c>
      <c r="M217" s="73" t="s">
        <v>1943</v>
      </c>
      <c r="N217" s="101">
        <v>0.5</v>
      </c>
      <c r="O217" s="73" t="s">
        <v>30</v>
      </c>
      <c r="P217" s="73" t="s">
        <v>819</v>
      </c>
      <c r="Q217" s="73" t="s">
        <v>812</v>
      </c>
      <c r="R217" s="73" t="s">
        <v>812</v>
      </c>
      <c r="S217" s="101">
        <v>0.5</v>
      </c>
    </row>
    <row r="218" spans="1:19" ht="15.75" customHeight="1">
      <c r="A218" s="103"/>
      <c r="B218" s="103"/>
      <c r="C218" s="103"/>
      <c r="D218" s="103"/>
      <c r="E218" s="103"/>
      <c r="F218" s="103"/>
      <c r="G218" s="103"/>
      <c r="H218" s="103"/>
      <c r="I218" s="103"/>
      <c r="J218" s="82"/>
      <c r="K218" s="101">
        <f t="shared" si="1"/>
        <v>291</v>
      </c>
      <c r="L218" s="101">
        <v>1</v>
      </c>
      <c r="M218" s="73" t="s">
        <v>1944</v>
      </c>
      <c r="N218" s="101">
        <v>0.05</v>
      </c>
      <c r="O218" s="73" t="s">
        <v>30</v>
      </c>
      <c r="P218" s="73" t="s">
        <v>819</v>
      </c>
      <c r="Q218" s="73" t="s">
        <v>812</v>
      </c>
      <c r="R218" s="73" t="s">
        <v>812</v>
      </c>
      <c r="S218" s="101">
        <v>0.05</v>
      </c>
    </row>
    <row r="219" spans="1:19" ht="15.75" customHeight="1">
      <c r="A219" s="103"/>
      <c r="B219" s="103"/>
      <c r="C219" s="103"/>
      <c r="D219" s="103"/>
      <c r="E219" s="103"/>
      <c r="F219" s="103"/>
      <c r="G219" s="103"/>
      <c r="H219" s="103"/>
      <c r="I219" s="103"/>
      <c r="J219" s="73"/>
      <c r="K219" s="101">
        <f t="shared" si="1"/>
        <v>292</v>
      </c>
      <c r="L219" s="101">
        <v>1</v>
      </c>
      <c r="M219" s="73" t="s">
        <v>1945</v>
      </c>
      <c r="N219" s="101">
        <v>0.05</v>
      </c>
      <c r="O219" s="73" t="s">
        <v>30</v>
      </c>
      <c r="P219" s="73" t="s">
        <v>819</v>
      </c>
      <c r="Q219" s="73" t="s">
        <v>812</v>
      </c>
      <c r="R219" s="73" t="s">
        <v>812</v>
      </c>
      <c r="S219" s="101">
        <v>0.05</v>
      </c>
    </row>
    <row r="220" spans="1:19" ht="15.75" customHeight="1">
      <c r="A220" s="103"/>
      <c r="B220" s="103"/>
      <c r="C220" s="103"/>
      <c r="D220" s="103"/>
      <c r="E220" s="103"/>
      <c r="F220" s="103"/>
      <c r="G220" s="103"/>
      <c r="H220" s="103"/>
      <c r="I220" s="103"/>
      <c r="J220" s="73"/>
      <c r="K220" s="73"/>
      <c r="L220" s="73"/>
      <c r="M220" s="73"/>
      <c r="N220" s="73"/>
      <c r="O220" s="73"/>
      <c r="P220" s="73"/>
      <c r="Q220" s="73"/>
      <c r="R220" s="73"/>
      <c r="S220" s="73"/>
    </row>
    <row r="221" spans="1:19" ht="15.75" customHeight="1">
      <c r="A221" s="103"/>
      <c r="B221" s="103"/>
      <c r="C221" s="103"/>
      <c r="D221" s="103"/>
      <c r="E221" s="103"/>
      <c r="F221" s="103"/>
      <c r="G221" s="103"/>
      <c r="H221" s="103"/>
      <c r="I221" s="103"/>
      <c r="J221" s="73"/>
      <c r="K221" s="73"/>
      <c r="L221" s="73"/>
      <c r="M221" s="73"/>
      <c r="N221" s="73"/>
      <c r="O221" s="73"/>
      <c r="P221" s="73"/>
      <c r="Q221" s="73"/>
      <c r="R221" s="73"/>
      <c r="S221" s="73"/>
    </row>
  </sheetData>
  <conditionalFormatting sqref="A1:S221">
    <cfRule type="containsBlanks" dxfId="7" priority="1">
      <formula>LEN(TRIM(A1))=0</formula>
    </cfRule>
  </conditionalFormatting>
  <pageMargins left="0.7" right="0.7" top="0.75" bottom="0.75" header="0" footer="0"/>
  <pageSetup orientation="landscape"/>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23"/>
  <sheetViews>
    <sheetView workbookViewId="0"/>
  </sheetViews>
  <sheetFormatPr defaultColWidth="14.44140625" defaultRowHeight="15" customHeight="1"/>
  <cols>
    <col min="1" max="1" width="7" customWidth="1"/>
    <col min="2" max="2" width="11" customWidth="1"/>
    <col min="3" max="3" width="40" customWidth="1"/>
    <col min="4" max="4" width="8.109375" customWidth="1"/>
    <col min="5" max="5" width="16.33203125" customWidth="1"/>
    <col min="6" max="6" width="6.109375" customWidth="1"/>
    <col min="7" max="7" width="10.33203125" customWidth="1"/>
    <col min="8" max="8" width="9.5546875" customWidth="1"/>
    <col min="9" max="9" width="8.109375" customWidth="1"/>
  </cols>
  <sheetData>
    <row r="1" spans="1:9" ht="14.4">
      <c r="A1" s="104" t="s">
        <v>805</v>
      </c>
      <c r="B1" s="104" t="s">
        <v>806</v>
      </c>
      <c r="C1" s="104" t="s">
        <v>42</v>
      </c>
      <c r="D1" s="104" t="s">
        <v>14</v>
      </c>
      <c r="E1" s="104" t="s">
        <v>807</v>
      </c>
      <c r="F1" s="104" t="s">
        <v>808</v>
      </c>
      <c r="G1" s="104" t="s">
        <v>809</v>
      </c>
      <c r="H1" s="104" t="s">
        <v>810</v>
      </c>
      <c r="I1" s="105" t="s">
        <v>811</v>
      </c>
    </row>
    <row r="2" spans="1:9" ht="15.75" customHeight="1">
      <c r="A2" s="89">
        <v>1</v>
      </c>
      <c r="B2" s="89">
        <f ca="1">30000*(TownSheet!D22)</f>
        <v>33900</v>
      </c>
      <c r="C2" s="89" t="s">
        <v>604</v>
      </c>
      <c r="D2" s="89">
        <v>0</v>
      </c>
      <c r="E2" s="89" t="s">
        <v>812</v>
      </c>
      <c r="F2" s="89" t="s">
        <v>812</v>
      </c>
      <c r="G2" s="89" t="s">
        <v>812</v>
      </c>
      <c r="H2" s="89" t="s">
        <v>812</v>
      </c>
      <c r="I2" s="89">
        <v>0</v>
      </c>
    </row>
    <row r="3" spans="1:9" ht="14.4">
      <c r="A3" s="89">
        <f t="shared" ref="A3:A257" ca="1" si="0">SUM(A2:B2)</f>
        <v>33901</v>
      </c>
      <c r="B3" s="89">
        <v>250</v>
      </c>
      <c r="C3" s="89" t="s">
        <v>1946</v>
      </c>
      <c r="D3" s="89" t="s">
        <v>812</v>
      </c>
      <c r="E3" s="89" t="s">
        <v>1947</v>
      </c>
      <c r="F3" s="89" t="s">
        <v>815</v>
      </c>
      <c r="G3" s="89" t="s">
        <v>816</v>
      </c>
      <c r="H3" s="89" t="s">
        <v>812</v>
      </c>
      <c r="I3" s="89">
        <f ca="1">RANDBETWEEN(1,6)+1*10</f>
        <v>16</v>
      </c>
    </row>
    <row r="4" spans="1:9" ht="14.4">
      <c r="A4" s="89">
        <f t="shared" ca="1" si="0"/>
        <v>34151</v>
      </c>
      <c r="B4" s="89">
        <v>25</v>
      </c>
      <c r="C4" s="89" t="s">
        <v>1948</v>
      </c>
      <c r="D4" s="89" t="s">
        <v>812</v>
      </c>
      <c r="E4" s="89" t="s">
        <v>1947</v>
      </c>
      <c r="F4" s="89" t="s">
        <v>815</v>
      </c>
      <c r="G4" s="89" t="s">
        <v>977</v>
      </c>
      <c r="H4" s="89" t="s">
        <v>812</v>
      </c>
      <c r="I4" s="89">
        <f ca="1">(RANDBETWEEN(1,4)+1)*10000</f>
        <v>20000</v>
      </c>
    </row>
    <row r="5" spans="1:9" ht="14.4">
      <c r="A5" s="89">
        <f t="shared" ca="1" si="0"/>
        <v>34176</v>
      </c>
      <c r="B5" s="89">
        <v>250</v>
      </c>
      <c r="C5" s="89" t="s">
        <v>1949</v>
      </c>
      <c r="D5" s="89" t="s">
        <v>812</v>
      </c>
      <c r="E5" s="89" t="s">
        <v>1947</v>
      </c>
      <c r="F5" s="89" t="s">
        <v>815</v>
      </c>
      <c r="G5" s="89" t="s">
        <v>816</v>
      </c>
      <c r="H5" s="89" t="s">
        <v>812</v>
      </c>
      <c r="I5" s="89">
        <f ca="1">RANDBETWEEN(1,6)+1*10</f>
        <v>16</v>
      </c>
    </row>
    <row r="6" spans="1:9" ht="14.4">
      <c r="A6" s="89">
        <f t="shared" ca="1" si="0"/>
        <v>34426</v>
      </c>
      <c r="B6" s="89">
        <v>200</v>
      </c>
      <c r="C6" s="89" t="s">
        <v>1950</v>
      </c>
      <c r="D6" s="89" t="s">
        <v>812</v>
      </c>
      <c r="E6" s="89" t="s">
        <v>1947</v>
      </c>
      <c r="F6" s="89" t="s">
        <v>815</v>
      </c>
      <c r="G6" s="89" t="s">
        <v>928</v>
      </c>
      <c r="H6" s="89" t="s">
        <v>812</v>
      </c>
      <c r="I6" s="89">
        <f t="shared" ref="I6:I7" ca="1" si="1">RANDBETWEEN(1,6)*100</f>
        <v>100</v>
      </c>
    </row>
    <row r="7" spans="1:9" ht="14.4">
      <c r="A7" s="89">
        <f t="shared" ca="1" si="0"/>
        <v>34626</v>
      </c>
      <c r="B7" s="89">
        <v>200</v>
      </c>
      <c r="C7" s="89" t="s">
        <v>1951</v>
      </c>
      <c r="D7" s="89" t="s">
        <v>812</v>
      </c>
      <c r="E7" s="89" t="s">
        <v>1297</v>
      </c>
      <c r="F7" s="89" t="s">
        <v>815</v>
      </c>
      <c r="G7" s="89" t="s">
        <v>928</v>
      </c>
      <c r="H7" s="89" t="s">
        <v>812</v>
      </c>
      <c r="I7" s="89">
        <f t="shared" ca="1" si="1"/>
        <v>500</v>
      </c>
    </row>
    <row r="8" spans="1:9" ht="14.4">
      <c r="A8" s="89">
        <f t="shared" ca="1" si="0"/>
        <v>34826</v>
      </c>
      <c r="B8" s="89">
        <v>25</v>
      </c>
      <c r="C8" s="89" t="s">
        <v>1952</v>
      </c>
      <c r="D8" s="89" t="s">
        <v>812</v>
      </c>
      <c r="E8" s="89" t="s">
        <v>1953</v>
      </c>
      <c r="F8" s="89" t="s">
        <v>815</v>
      </c>
      <c r="G8" s="89" t="s">
        <v>977</v>
      </c>
      <c r="H8" s="89" t="s">
        <v>812</v>
      </c>
      <c r="I8" s="89">
        <f ca="1">(RANDBETWEEN(1,4)+1)*10000</f>
        <v>20000</v>
      </c>
    </row>
    <row r="9" spans="1:9" ht="14.4">
      <c r="A9" s="89">
        <f t="shared" ca="1" si="0"/>
        <v>34851</v>
      </c>
      <c r="B9" s="89">
        <v>200</v>
      </c>
      <c r="C9" s="89" t="s">
        <v>1954</v>
      </c>
      <c r="D9" s="89" t="s">
        <v>812</v>
      </c>
      <c r="E9" s="89" t="s">
        <v>1953</v>
      </c>
      <c r="F9" s="89" t="s">
        <v>815</v>
      </c>
      <c r="G9" s="89" t="s">
        <v>928</v>
      </c>
      <c r="H9" s="89" t="s">
        <v>1192</v>
      </c>
      <c r="I9" s="89">
        <f ca="1">RANDBETWEEN(1,6)*100</f>
        <v>500</v>
      </c>
    </row>
    <row r="10" spans="1:9" ht="14.4">
      <c r="A10" s="89">
        <f t="shared" ca="1" si="0"/>
        <v>35051</v>
      </c>
      <c r="B10" s="89">
        <v>25</v>
      </c>
      <c r="C10" s="89" t="s">
        <v>1955</v>
      </c>
      <c r="D10" s="89" t="s">
        <v>812</v>
      </c>
      <c r="E10" s="89" t="s">
        <v>1953</v>
      </c>
      <c r="F10" s="89" t="s">
        <v>815</v>
      </c>
      <c r="G10" s="89" t="s">
        <v>977</v>
      </c>
      <c r="H10" s="89" t="s">
        <v>1192</v>
      </c>
      <c r="I10" s="89">
        <f t="shared" ref="I10:I11" ca="1" si="2">(RANDBETWEEN(1,4)+1)*10000</f>
        <v>20000</v>
      </c>
    </row>
    <row r="11" spans="1:9" ht="14.4">
      <c r="A11" s="89">
        <f t="shared" ca="1" si="0"/>
        <v>35076</v>
      </c>
      <c r="B11" s="89">
        <v>25</v>
      </c>
      <c r="C11" s="89" t="s">
        <v>1956</v>
      </c>
      <c r="D11" s="89" t="s">
        <v>812</v>
      </c>
      <c r="E11" s="89" t="s">
        <v>1953</v>
      </c>
      <c r="F11" s="89" t="s">
        <v>815</v>
      </c>
      <c r="G11" s="89" t="s">
        <v>977</v>
      </c>
      <c r="H11" s="89" t="s">
        <v>1192</v>
      </c>
      <c r="I11" s="89">
        <f t="shared" ca="1" si="2"/>
        <v>30000</v>
      </c>
    </row>
    <row r="12" spans="1:9" ht="14.4">
      <c r="A12" s="89">
        <f t="shared" ca="1" si="0"/>
        <v>35101</v>
      </c>
      <c r="B12" s="89">
        <v>5</v>
      </c>
      <c r="C12" s="89" t="s">
        <v>1957</v>
      </c>
      <c r="D12" s="89" t="s">
        <v>812</v>
      </c>
      <c r="E12" s="89" t="s">
        <v>1953</v>
      </c>
      <c r="F12" s="89" t="s">
        <v>815</v>
      </c>
      <c r="G12" s="89" t="s">
        <v>1010</v>
      </c>
      <c r="H12" s="89" t="s">
        <v>1192</v>
      </c>
      <c r="I12" s="89">
        <f t="shared" ref="I12:I13" ca="1" si="3">RANDBETWEEN(2,12)*25000</f>
        <v>75000</v>
      </c>
    </row>
    <row r="13" spans="1:9" ht="14.4">
      <c r="A13" s="89">
        <f t="shared" ca="1" si="0"/>
        <v>35106</v>
      </c>
      <c r="B13" s="89">
        <v>5</v>
      </c>
      <c r="C13" s="89" t="s">
        <v>1958</v>
      </c>
      <c r="D13" s="89" t="s">
        <v>812</v>
      </c>
      <c r="E13" s="89" t="s">
        <v>1953</v>
      </c>
      <c r="F13" s="89" t="s">
        <v>815</v>
      </c>
      <c r="G13" s="89" t="s">
        <v>1010</v>
      </c>
      <c r="H13" s="89" t="s">
        <v>1192</v>
      </c>
      <c r="I13" s="89">
        <f t="shared" ca="1" si="3"/>
        <v>100000</v>
      </c>
    </row>
    <row r="14" spans="1:9" ht="14.4">
      <c r="A14" s="89">
        <f t="shared" ca="1" si="0"/>
        <v>35111</v>
      </c>
      <c r="B14" s="89">
        <v>100</v>
      </c>
      <c r="C14" s="89" t="s">
        <v>1959</v>
      </c>
      <c r="D14" s="89" t="s">
        <v>812</v>
      </c>
      <c r="E14" s="89" t="s">
        <v>1953</v>
      </c>
      <c r="F14" s="89" t="s">
        <v>815</v>
      </c>
      <c r="G14" s="89" t="s">
        <v>968</v>
      </c>
      <c r="H14" s="89" t="s">
        <v>1192</v>
      </c>
      <c r="I14" s="89">
        <f ca="1">RANDBETWEEN(2,20)*1000</f>
        <v>13000</v>
      </c>
    </row>
    <row r="15" spans="1:9" ht="14.4">
      <c r="A15" s="89">
        <f t="shared" ca="1" si="0"/>
        <v>35211</v>
      </c>
      <c r="B15" s="89">
        <v>25</v>
      </c>
      <c r="C15" s="89" t="s">
        <v>1960</v>
      </c>
      <c r="D15" s="89" t="s">
        <v>812</v>
      </c>
      <c r="E15" s="89" t="s">
        <v>1953</v>
      </c>
      <c r="F15" s="89" t="s">
        <v>815</v>
      </c>
      <c r="G15" s="89" t="s">
        <v>977</v>
      </c>
      <c r="H15" s="89" t="s">
        <v>1192</v>
      </c>
      <c r="I15" s="89">
        <f ca="1">(RANDBETWEEN(1,4)+1)*10000</f>
        <v>20000</v>
      </c>
    </row>
    <row r="16" spans="1:9" ht="14.4">
      <c r="A16" s="89">
        <f t="shared" ca="1" si="0"/>
        <v>35236</v>
      </c>
      <c r="B16" s="89">
        <v>200</v>
      </c>
      <c r="C16" s="89" t="s">
        <v>1961</v>
      </c>
      <c r="D16" s="89" t="s">
        <v>812</v>
      </c>
      <c r="E16" s="89" t="s">
        <v>1953</v>
      </c>
      <c r="F16" s="89" t="s">
        <v>815</v>
      </c>
      <c r="G16" s="89" t="s">
        <v>928</v>
      </c>
      <c r="H16" s="89" t="s">
        <v>1192</v>
      </c>
      <c r="I16" s="89">
        <f ca="1">RANDBETWEEN(1,6)*100</f>
        <v>300</v>
      </c>
    </row>
    <row r="17" spans="1:9" ht="14.4">
      <c r="A17" s="89">
        <f t="shared" ca="1" si="0"/>
        <v>35436</v>
      </c>
      <c r="B17" s="89">
        <v>100</v>
      </c>
      <c r="C17" s="89" t="s">
        <v>1962</v>
      </c>
      <c r="D17" s="89" t="s">
        <v>812</v>
      </c>
      <c r="E17" s="89" t="s">
        <v>1953</v>
      </c>
      <c r="F17" s="89" t="s">
        <v>815</v>
      </c>
      <c r="G17" s="89" t="s">
        <v>968</v>
      </c>
      <c r="H17" s="89" t="s">
        <v>1192</v>
      </c>
      <c r="I17" s="89">
        <f ca="1">RANDBETWEEN(2,20)*1000</f>
        <v>18000</v>
      </c>
    </row>
    <row r="18" spans="1:9" ht="14.4">
      <c r="A18" s="89">
        <f t="shared" ca="1" si="0"/>
        <v>35536</v>
      </c>
      <c r="B18" s="89">
        <v>25</v>
      </c>
      <c r="C18" s="89" t="s">
        <v>1963</v>
      </c>
      <c r="D18" s="89" t="s">
        <v>812</v>
      </c>
      <c r="E18" s="89" t="s">
        <v>1953</v>
      </c>
      <c r="F18" s="89" t="s">
        <v>815</v>
      </c>
      <c r="G18" s="89" t="s">
        <v>977</v>
      </c>
      <c r="H18" s="89" t="s">
        <v>1192</v>
      </c>
      <c r="I18" s="89">
        <f ca="1">(RANDBETWEEN(1,4)+1)*10000</f>
        <v>50000</v>
      </c>
    </row>
    <row r="19" spans="1:9" ht="14.4">
      <c r="A19" s="89">
        <f t="shared" ca="1" si="0"/>
        <v>35561</v>
      </c>
      <c r="B19" s="89">
        <v>100</v>
      </c>
      <c r="C19" s="89" t="s">
        <v>1964</v>
      </c>
      <c r="D19" s="89" t="s">
        <v>812</v>
      </c>
      <c r="E19" s="89" t="s">
        <v>1953</v>
      </c>
      <c r="F19" s="89" t="s">
        <v>815</v>
      </c>
      <c r="G19" s="89" t="s">
        <v>968</v>
      </c>
      <c r="H19" s="89" t="s">
        <v>812</v>
      </c>
      <c r="I19" s="89">
        <f t="shared" ref="I19:I29" ca="1" si="4">RANDBETWEEN(2,20)*1000</f>
        <v>16000</v>
      </c>
    </row>
    <row r="20" spans="1:9" ht="14.4">
      <c r="A20" s="89">
        <f t="shared" ca="1" si="0"/>
        <v>35661</v>
      </c>
      <c r="B20" s="89">
        <v>100</v>
      </c>
      <c r="C20" s="89" t="s">
        <v>1965</v>
      </c>
      <c r="D20" s="89" t="s">
        <v>812</v>
      </c>
      <c r="E20" s="89" t="s">
        <v>1953</v>
      </c>
      <c r="F20" s="89" t="s">
        <v>815</v>
      </c>
      <c r="G20" s="89" t="s">
        <v>968</v>
      </c>
      <c r="H20" s="89" t="s">
        <v>1192</v>
      </c>
      <c r="I20" s="89">
        <f t="shared" ca="1" si="4"/>
        <v>4000</v>
      </c>
    </row>
    <row r="21" spans="1:9" ht="14.4">
      <c r="A21" s="89">
        <f t="shared" ca="1" si="0"/>
        <v>35761</v>
      </c>
      <c r="B21" s="89">
        <v>100</v>
      </c>
      <c r="C21" s="89" t="s">
        <v>1966</v>
      </c>
      <c r="D21" s="89" t="s">
        <v>812</v>
      </c>
      <c r="E21" s="89" t="s">
        <v>1967</v>
      </c>
      <c r="F21" s="89" t="s">
        <v>815</v>
      </c>
      <c r="G21" s="89" t="s">
        <v>968</v>
      </c>
      <c r="H21" s="89" t="s">
        <v>812</v>
      </c>
      <c r="I21" s="89">
        <f t="shared" ca="1" si="4"/>
        <v>7000</v>
      </c>
    </row>
    <row r="22" spans="1:9" ht="14.4">
      <c r="A22" s="89">
        <f t="shared" ca="1" si="0"/>
        <v>35861</v>
      </c>
      <c r="B22" s="89">
        <v>100</v>
      </c>
      <c r="C22" s="89" t="s">
        <v>1968</v>
      </c>
      <c r="D22" s="89" t="s">
        <v>812</v>
      </c>
      <c r="E22" s="89" t="s">
        <v>1967</v>
      </c>
      <c r="F22" s="89" t="s">
        <v>815</v>
      </c>
      <c r="G22" s="89" t="s">
        <v>968</v>
      </c>
      <c r="H22" s="89" t="s">
        <v>812</v>
      </c>
      <c r="I22" s="89">
        <f t="shared" ca="1" si="4"/>
        <v>15000</v>
      </c>
    </row>
    <row r="23" spans="1:9" ht="14.4">
      <c r="A23" s="89">
        <f t="shared" ca="1" si="0"/>
        <v>35961</v>
      </c>
      <c r="B23" s="89">
        <v>100</v>
      </c>
      <c r="C23" s="89" t="s">
        <v>1969</v>
      </c>
      <c r="D23" s="89" t="s">
        <v>812</v>
      </c>
      <c r="E23" s="89" t="s">
        <v>1967</v>
      </c>
      <c r="F23" s="89" t="s">
        <v>815</v>
      </c>
      <c r="G23" s="89" t="s">
        <v>968</v>
      </c>
      <c r="H23" s="89" t="s">
        <v>812</v>
      </c>
      <c r="I23" s="89">
        <f t="shared" ca="1" si="4"/>
        <v>7000</v>
      </c>
    </row>
    <row r="24" spans="1:9" ht="15.75" customHeight="1">
      <c r="A24" s="89">
        <f t="shared" ca="1" si="0"/>
        <v>36061</v>
      </c>
      <c r="B24" s="89">
        <v>100</v>
      </c>
      <c r="C24" s="89" t="s">
        <v>1970</v>
      </c>
      <c r="D24" s="89" t="s">
        <v>812</v>
      </c>
      <c r="E24" s="89" t="s">
        <v>1967</v>
      </c>
      <c r="F24" s="89" t="s">
        <v>815</v>
      </c>
      <c r="G24" s="89" t="s">
        <v>968</v>
      </c>
      <c r="H24" s="89" t="s">
        <v>812</v>
      </c>
      <c r="I24" s="89">
        <f t="shared" ca="1" si="4"/>
        <v>3000</v>
      </c>
    </row>
    <row r="25" spans="1:9" ht="15.75" customHeight="1">
      <c r="A25" s="89">
        <f t="shared" ca="1" si="0"/>
        <v>36161</v>
      </c>
      <c r="B25" s="89">
        <v>100</v>
      </c>
      <c r="C25" s="89" t="s">
        <v>1971</v>
      </c>
      <c r="D25" s="89" t="s">
        <v>812</v>
      </c>
      <c r="E25" s="89" t="s">
        <v>1967</v>
      </c>
      <c r="F25" s="89" t="s">
        <v>815</v>
      </c>
      <c r="G25" s="89" t="s">
        <v>968</v>
      </c>
      <c r="H25" s="89" t="s">
        <v>812</v>
      </c>
      <c r="I25" s="89">
        <f t="shared" ca="1" si="4"/>
        <v>14000</v>
      </c>
    </row>
    <row r="26" spans="1:9" ht="15.75" customHeight="1">
      <c r="A26" s="89">
        <f t="shared" ca="1" si="0"/>
        <v>36261</v>
      </c>
      <c r="B26" s="89">
        <v>100</v>
      </c>
      <c r="C26" s="89" t="s">
        <v>1972</v>
      </c>
      <c r="D26" s="89" t="s">
        <v>812</v>
      </c>
      <c r="E26" s="89" t="s">
        <v>1967</v>
      </c>
      <c r="F26" s="89" t="s">
        <v>815</v>
      </c>
      <c r="G26" s="89" t="s">
        <v>968</v>
      </c>
      <c r="H26" s="89" t="s">
        <v>812</v>
      </c>
      <c r="I26" s="89">
        <f t="shared" ca="1" si="4"/>
        <v>11000</v>
      </c>
    </row>
    <row r="27" spans="1:9" ht="15.75" customHeight="1">
      <c r="A27" s="89">
        <f t="shared" ca="1" si="0"/>
        <v>36361</v>
      </c>
      <c r="B27" s="89">
        <v>100</v>
      </c>
      <c r="C27" s="89" t="s">
        <v>1973</v>
      </c>
      <c r="D27" s="89" t="s">
        <v>812</v>
      </c>
      <c r="E27" s="89" t="s">
        <v>1967</v>
      </c>
      <c r="F27" s="89" t="s">
        <v>815</v>
      </c>
      <c r="G27" s="89" t="s">
        <v>968</v>
      </c>
      <c r="H27" s="89" t="s">
        <v>812</v>
      </c>
      <c r="I27" s="89">
        <f t="shared" ca="1" si="4"/>
        <v>9000</v>
      </c>
    </row>
    <row r="28" spans="1:9" ht="15.75" customHeight="1">
      <c r="A28" s="89">
        <f t="shared" ca="1" si="0"/>
        <v>36461</v>
      </c>
      <c r="B28" s="89">
        <v>100</v>
      </c>
      <c r="C28" s="89" t="s">
        <v>1974</v>
      </c>
      <c r="D28" s="89" t="s">
        <v>812</v>
      </c>
      <c r="E28" s="89" t="s">
        <v>1967</v>
      </c>
      <c r="F28" s="89" t="s">
        <v>815</v>
      </c>
      <c r="G28" s="89" t="s">
        <v>968</v>
      </c>
      <c r="H28" s="89" t="s">
        <v>812</v>
      </c>
      <c r="I28" s="89">
        <f t="shared" ca="1" si="4"/>
        <v>4000</v>
      </c>
    </row>
    <row r="29" spans="1:9" ht="15.75" customHeight="1">
      <c r="A29" s="89">
        <f t="shared" ca="1" si="0"/>
        <v>36561</v>
      </c>
      <c r="B29" s="89">
        <v>100</v>
      </c>
      <c r="C29" s="89" t="s">
        <v>1975</v>
      </c>
      <c r="D29" s="89" t="s">
        <v>812</v>
      </c>
      <c r="E29" s="89" t="s">
        <v>1967</v>
      </c>
      <c r="F29" s="89" t="s">
        <v>815</v>
      </c>
      <c r="G29" s="89" t="s">
        <v>968</v>
      </c>
      <c r="H29" s="89" t="s">
        <v>812</v>
      </c>
      <c r="I29" s="89">
        <f t="shared" ca="1" si="4"/>
        <v>10000</v>
      </c>
    </row>
    <row r="30" spans="1:9" ht="15.75" customHeight="1">
      <c r="A30" s="89">
        <f t="shared" ca="1" si="0"/>
        <v>36661</v>
      </c>
      <c r="B30" s="89">
        <v>250</v>
      </c>
      <c r="C30" s="89" t="s">
        <v>1976</v>
      </c>
      <c r="D30" s="89" t="s">
        <v>812</v>
      </c>
      <c r="E30" s="89" t="s">
        <v>1967</v>
      </c>
      <c r="F30" s="89" t="s">
        <v>815</v>
      </c>
      <c r="G30" s="89" t="s">
        <v>816</v>
      </c>
      <c r="H30" s="89" t="s">
        <v>812</v>
      </c>
      <c r="I30" s="89">
        <f ca="1">RANDBETWEEN(1,6)+1*10</f>
        <v>14</v>
      </c>
    </row>
    <row r="31" spans="1:9" ht="15.75" customHeight="1">
      <c r="A31" s="89">
        <f t="shared" ca="1" si="0"/>
        <v>36911</v>
      </c>
      <c r="B31" s="89">
        <v>200</v>
      </c>
      <c r="C31" s="89" t="s">
        <v>1977</v>
      </c>
      <c r="D31" s="89" t="s">
        <v>812</v>
      </c>
      <c r="E31" s="89" t="s">
        <v>1967</v>
      </c>
      <c r="F31" s="89" t="s">
        <v>815</v>
      </c>
      <c r="G31" s="89" t="s">
        <v>928</v>
      </c>
      <c r="H31" s="89" t="s">
        <v>812</v>
      </c>
      <c r="I31" s="89">
        <f t="shared" ref="I31:I32" ca="1" si="5">RANDBETWEEN(1,6)*100</f>
        <v>200</v>
      </c>
    </row>
    <row r="32" spans="1:9" ht="15.75" customHeight="1">
      <c r="A32" s="89">
        <f t="shared" ca="1" si="0"/>
        <v>37111</v>
      </c>
      <c r="B32" s="89">
        <v>200</v>
      </c>
      <c r="C32" s="89" t="s">
        <v>1978</v>
      </c>
      <c r="D32" s="89" t="s">
        <v>812</v>
      </c>
      <c r="E32" s="89" t="s">
        <v>1967</v>
      </c>
      <c r="F32" s="89" t="s">
        <v>815</v>
      </c>
      <c r="G32" s="89" t="s">
        <v>928</v>
      </c>
      <c r="H32" s="89" t="s">
        <v>812</v>
      </c>
      <c r="I32" s="89">
        <f t="shared" ca="1" si="5"/>
        <v>400</v>
      </c>
    </row>
    <row r="33" spans="1:9" ht="15.75" customHeight="1">
      <c r="A33" s="89">
        <f t="shared" ca="1" si="0"/>
        <v>37311</v>
      </c>
      <c r="B33" s="89">
        <v>100</v>
      </c>
      <c r="C33" s="89" t="s">
        <v>1979</v>
      </c>
      <c r="D33" s="89" t="s">
        <v>812</v>
      </c>
      <c r="E33" s="89" t="s">
        <v>1967</v>
      </c>
      <c r="F33" s="89" t="s">
        <v>815</v>
      </c>
      <c r="G33" s="89" t="s">
        <v>968</v>
      </c>
      <c r="H33" s="89" t="s">
        <v>812</v>
      </c>
      <c r="I33" s="89">
        <f t="shared" ref="I33:I34" ca="1" si="6">RANDBETWEEN(2,20)*1000</f>
        <v>4000</v>
      </c>
    </row>
    <row r="34" spans="1:9" ht="15.75" customHeight="1">
      <c r="A34" s="89">
        <f t="shared" ca="1" si="0"/>
        <v>37411</v>
      </c>
      <c r="B34" s="89">
        <v>100</v>
      </c>
      <c r="C34" s="89" t="s">
        <v>1980</v>
      </c>
      <c r="D34" s="89" t="s">
        <v>812</v>
      </c>
      <c r="E34" s="89" t="s">
        <v>1967</v>
      </c>
      <c r="F34" s="89" t="s">
        <v>815</v>
      </c>
      <c r="G34" s="89" t="s">
        <v>968</v>
      </c>
      <c r="H34" s="89" t="s">
        <v>812</v>
      </c>
      <c r="I34" s="89">
        <f t="shared" ca="1" si="6"/>
        <v>15000</v>
      </c>
    </row>
    <row r="35" spans="1:9" ht="15.75" customHeight="1">
      <c r="A35" s="89">
        <f t="shared" ca="1" si="0"/>
        <v>37511</v>
      </c>
      <c r="B35" s="89">
        <v>25</v>
      </c>
      <c r="C35" s="89" t="s">
        <v>1981</v>
      </c>
      <c r="D35" s="89" t="s">
        <v>812</v>
      </c>
      <c r="E35" s="89" t="s">
        <v>1967</v>
      </c>
      <c r="F35" s="89" t="s">
        <v>815</v>
      </c>
      <c r="G35" s="89" t="s">
        <v>977</v>
      </c>
      <c r="H35" s="89" t="s">
        <v>812</v>
      </c>
      <c r="I35" s="89">
        <f t="shared" ref="I35:I37" ca="1" si="7">(RANDBETWEEN(1,4)+1)*10000</f>
        <v>20000</v>
      </c>
    </row>
    <row r="36" spans="1:9" ht="15.75" customHeight="1">
      <c r="A36" s="89">
        <f t="shared" ca="1" si="0"/>
        <v>37536</v>
      </c>
      <c r="B36" s="89">
        <v>25</v>
      </c>
      <c r="C36" s="89" t="s">
        <v>1982</v>
      </c>
      <c r="D36" s="89" t="s">
        <v>812</v>
      </c>
      <c r="E36" s="89" t="s">
        <v>1967</v>
      </c>
      <c r="F36" s="89" t="s">
        <v>815</v>
      </c>
      <c r="G36" s="89" t="s">
        <v>977</v>
      </c>
      <c r="H36" s="89" t="s">
        <v>812</v>
      </c>
      <c r="I36" s="89">
        <f t="shared" ca="1" si="7"/>
        <v>20000</v>
      </c>
    </row>
    <row r="37" spans="1:9" ht="15.75" customHeight="1">
      <c r="A37" s="89">
        <f t="shared" ca="1" si="0"/>
        <v>37561</v>
      </c>
      <c r="B37" s="89">
        <v>25</v>
      </c>
      <c r="C37" s="89" t="s">
        <v>1983</v>
      </c>
      <c r="D37" s="89" t="s">
        <v>812</v>
      </c>
      <c r="E37" s="89" t="s">
        <v>1967</v>
      </c>
      <c r="F37" s="89" t="s">
        <v>815</v>
      </c>
      <c r="G37" s="89" t="s">
        <v>977</v>
      </c>
      <c r="H37" s="89" t="s">
        <v>812</v>
      </c>
      <c r="I37" s="89">
        <f t="shared" ca="1" si="7"/>
        <v>40000</v>
      </c>
    </row>
    <row r="38" spans="1:9" ht="15.75" customHeight="1">
      <c r="A38" s="89">
        <f t="shared" ca="1" si="0"/>
        <v>37586</v>
      </c>
      <c r="B38" s="89">
        <v>5</v>
      </c>
      <c r="C38" s="89" t="s">
        <v>1984</v>
      </c>
      <c r="D38" s="89" t="s">
        <v>812</v>
      </c>
      <c r="E38" s="89" t="s">
        <v>1967</v>
      </c>
      <c r="F38" s="89" t="s">
        <v>815</v>
      </c>
      <c r="G38" s="89" t="s">
        <v>1010</v>
      </c>
      <c r="H38" s="89" t="s">
        <v>812</v>
      </c>
      <c r="I38" s="89">
        <f ca="1">RANDBETWEEN(2,12)*25000</f>
        <v>125000</v>
      </c>
    </row>
    <row r="39" spans="1:9" ht="15.75" customHeight="1">
      <c r="A39" s="89">
        <f t="shared" ca="1" si="0"/>
        <v>37591</v>
      </c>
      <c r="B39" s="89">
        <v>250</v>
      </c>
      <c r="C39" s="89" t="s">
        <v>1985</v>
      </c>
      <c r="D39" s="89" t="s">
        <v>812</v>
      </c>
      <c r="E39" s="89" t="s">
        <v>1967</v>
      </c>
      <c r="F39" s="89" t="s">
        <v>815</v>
      </c>
      <c r="G39" s="89" t="s">
        <v>816</v>
      </c>
      <c r="H39" s="89" t="s">
        <v>812</v>
      </c>
      <c r="I39" s="89">
        <f ca="1">RANDBETWEEN(1,6)+1*10</f>
        <v>13</v>
      </c>
    </row>
    <row r="40" spans="1:9" ht="15.75" customHeight="1">
      <c r="A40" s="89">
        <f t="shared" ca="1" si="0"/>
        <v>37841</v>
      </c>
      <c r="B40" s="89">
        <v>1000</v>
      </c>
      <c r="C40" s="89" t="s">
        <v>1986</v>
      </c>
      <c r="D40" s="89" t="s">
        <v>857</v>
      </c>
      <c r="E40" s="89" t="s">
        <v>1987</v>
      </c>
      <c r="F40" s="89" t="s">
        <v>819</v>
      </c>
      <c r="G40" s="89" t="s">
        <v>812</v>
      </c>
      <c r="H40" s="89" t="s">
        <v>831</v>
      </c>
      <c r="I40" s="89">
        <v>5</v>
      </c>
    </row>
    <row r="41" spans="1:9" ht="15.75" customHeight="1">
      <c r="A41" s="89">
        <f t="shared" ca="1" si="0"/>
        <v>38841</v>
      </c>
      <c r="B41" s="89">
        <v>1000</v>
      </c>
      <c r="C41" s="89" t="s">
        <v>1988</v>
      </c>
      <c r="D41" s="89" t="s">
        <v>812</v>
      </c>
      <c r="E41" s="89" t="s">
        <v>1987</v>
      </c>
      <c r="F41" s="89" t="s">
        <v>819</v>
      </c>
      <c r="G41" s="89" t="s">
        <v>812</v>
      </c>
      <c r="H41" s="89" t="s">
        <v>812</v>
      </c>
      <c r="I41" s="89">
        <v>3</v>
      </c>
    </row>
    <row r="42" spans="1:9" ht="15.75" customHeight="1">
      <c r="A42" s="89">
        <f t="shared" ca="1" si="0"/>
        <v>39841</v>
      </c>
      <c r="B42" s="89">
        <v>1000</v>
      </c>
      <c r="C42" s="89" t="s">
        <v>1547</v>
      </c>
      <c r="D42" s="89" t="s">
        <v>887</v>
      </c>
      <c r="E42" s="89" t="s">
        <v>1987</v>
      </c>
      <c r="F42" s="89" t="s">
        <v>819</v>
      </c>
      <c r="G42" s="89" t="s">
        <v>812</v>
      </c>
      <c r="H42" s="89" t="s">
        <v>831</v>
      </c>
      <c r="I42" s="89">
        <v>10</v>
      </c>
    </row>
    <row r="43" spans="1:9" ht="15.75" customHeight="1">
      <c r="A43" s="89">
        <f t="shared" ca="1" si="0"/>
        <v>40841</v>
      </c>
      <c r="B43" s="89">
        <v>1000</v>
      </c>
      <c r="C43" s="89" t="s">
        <v>1989</v>
      </c>
      <c r="D43" s="89" t="s">
        <v>812</v>
      </c>
      <c r="E43" s="89" t="s">
        <v>1987</v>
      </c>
      <c r="F43" s="89" t="s">
        <v>819</v>
      </c>
      <c r="G43" s="89" t="s">
        <v>812</v>
      </c>
      <c r="H43" s="89" t="s">
        <v>812</v>
      </c>
      <c r="I43" s="89">
        <v>3</v>
      </c>
    </row>
    <row r="44" spans="1:9" ht="15.75" customHeight="1">
      <c r="A44" s="89">
        <f t="shared" ca="1" si="0"/>
        <v>41841</v>
      </c>
      <c r="B44" s="89">
        <v>1000</v>
      </c>
      <c r="C44" s="89" t="s">
        <v>1990</v>
      </c>
      <c r="D44" s="89" t="s">
        <v>857</v>
      </c>
      <c r="E44" s="89" t="s">
        <v>1987</v>
      </c>
      <c r="F44" s="89" t="s">
        <v>819</v>
      </c>
      <c r="G44" s="89" t="s">
        <v>812</v>
      </c>
      <c r="H44" s="89" t="s">
        <v>812</v>
      </c>
      <c r="I44" s="89">
        <v>5</v>
      </c>
    </row>
    <row r="45" spans="1:9" ht="15.75" customHeight="1">
      <c r="A45" s="89">
        <f t="shared" ca="1" si="0"/>
        <v>42841</v>
      </c>
      <c r="B45" s="89">
        <v>1000</v>
      </c>
      <c r="C45" s="89" t="s">
        <v>1653</v>
      </c>
      <c r="D45" s="89" t="s">
        <v>812</v>
      </c>
      <c r="E45" s="89" t="s">
        <v>1987</v>
      </c>
      <c r="F45" s="89" t="s">
        <v>819</v>
      </c>
      <c r="G45" s="89" t="s">
        <v>812</v>
      </c>
      <c r="H45" s="89" t="s">
        <v>812</v>
      </c>
      <c r="I45" s="89">
        <v>3</v>
      </c>
    </row>
    <row r="46" spans="1:9" ht="15.75" customHeight="1">
      <c r="A46" s="89">
        <f t="shared" ca="1" si="0"/>
        <v>43841</v>
      </c>
      <c r="B46" s="89">
        <v>1000</v>
      </c>
      <c r="C46" s="89" t="s">
        <v>1991</v>
      </c>
      <c r="D46" s="89" t="s">
        <v>910</v>
      </c>
      <c r="E46" s="89" t="s">
        <v>1987</v>
      </c>
      <c r="F46" s="89" t="s">
        <v>819</v>
      </c>
      <c r="G46" s="89" t="s">
        <v>812</v>
      </c>
      <c r="H46" s="89" t="s">
        <v>1194</v>
      </c>
      <c r="I46" s="89">
        <v>25</v>
      </c>
    </row>
    <row r="47" spans="1:9" ht="15.75" customHeight="1">
      <c r="A47" s="89">
        <f t="shared" ca="1" si="0"/>
        <v>44841</v>
      </c>
      <c r="B47" s="89">
        <v>1000</v>
      </c>
      <c r="C47" s="89" t="s">
        <v>1992</v>
      </c>
      <c r="D47" s="89" t="s">
        <v>857</v>
      </c>
      <c r="E47" s="89" t="s">
        <v>1987</v>
      </c>
      <c r="F47" s="89" t="s">
        <v>819</v>
      </c>
      <c r="G47" s="89" t="s">
        <v>812</v>
      </c>
      <c r="H47" s="89" t="s">
        <v>1192</v>
      </c>
      <c r="I47" s="89">
        <v>5</v>
      </c>
    </row>
    <row r="48" spans="1:9" ht="15.75" customHeight="1">
      <c r="A48" s="89">
        <f t="shared" ca="1" si="0"/>
        <v>45841</v>
      </c>
      <c r="B48" s="89">
        <v>1000</v>
      </c>
      <c r="C48" s="89" t="s">
        <v>1953</v>
      </c>
      <c r="D48" s="89" t="s">
        <v>887</v>
      </c>
      <c r="E48" s="89" t="s">
        <v>1987</v>
      </c>
      <c r="F48" s="89" t="s">
        <v>819</v>
      </c>
      <c r="G48" s="89" t="s">
        <v>812</v>
      </c>
      <c r="H48" s="89" t="s">
        <v>1192</v>
      </c>
      <c r="I48" s="89">
        <v>10</v>
      </c>
    </row>
    <row r="49" spans="1:9" ht="15.75" customHeight="1">
      <c r="A49" s="89">
        <f t="shared" ca="1" si="0"/>
        <v>46841</v>
      </c>
      <c r="B49" s="89">
        <v>1000</v>
      </c>
      <c r="C49" s="89" t="s">
        <v>1993</v>
      </c>
      <c r="D49" s="89" t="s">
        <v>830</v>
      </c>
      <c r="E49" s="89" t="s">
        <v>1987</v>
      </c>
      <c r="F49" s="89" t="s">
        <v>819</v>
      </c>
      <c r="G49" s="89" t="s">
        <v>812</v>
      </c>
      <c r="H49" s="89" t="s">
        <v>812</v>
      </c>
      <c r="I49" s="89">
        <v>1</v>
      </c>
    </row>
    <row r="50" spans="1:9" ht="15.75" customHeight="1">
      <c r="A50" s="89">
        <f t="shared" ca="1" si="0"/>
        <v>47841</v>
      </c>
      <c r="B50" s="89">
        <v>1000</v>
      </c>
      <c r="C50" s="89" t="s">
        <v>1994</v>
      </c>
      <c r="D50" s="89" t="s">
        <v>830</v>
      </c>
      <c r="E50" s="89" t="s">
        <v>1987</v>
      </c>
      <c r="F50" s="89" t="s">
        <v>819</v>
      </c>
      <c r="G50" s="89" t="s">
        <v>812</v>
      </c>
      <c r="H50" s="89" t="s">
        <v>812</v>
      </c>
      <c r="I50" s="89">
        <v>1</v>
      </c>
    </row>
    <row r="51" spans="1:9" ht="15.75" customHeight="1">
      <c r="A51" s="89">
        <f t="shared" ca="1" si="0"/>
        <v>48841</v>
      </c>
      <c r="B51" s="89">
        <v>1000</v>
      </c>
      <c r="C51" s="89" t="s">
        <v>1995</v>
      </c>
      <c r="D51" s="89" t="s">
        <v>887</v>
      </c>
      <c r="E51" s="89" t="s">
        <v>1987</v>
      </c>
      <c r="F51" s="89" t="s">
        <v>819</v>
      </c>
      <c r="G51" s="89" t="s">
        <v>812</v>
      </c>
      <c r="H51" s="89" t="s">
        <v>831</v>
      </c>
      <c r="I51" s="89">
        <v>10</v>
      </c>
    </row>
    <row r="52" spans="1:9" ht="15.75" customHeight="1">
      <c r="A52" s="89">
        <f t="shared" ca="1" si="0"/>
        <v>49841</v>
      </c>
      <c r="B52" s="89">
        <v>1000</v>
      </c>
      <c r="C52" s="89" t="s">
        <v>1996</v>
      </c>
      <c r="D52" s="89" t="s">
        <v>887</v>
      </c>
      <c r="E52" s="89" t="s">
        <v>1987</v>
      </c>
      <c r="F52" s="89" t="s">
        <v>819</v>
      </c>
      <c r="G52" s="89" t="s">
        <v>812</v>
      </c>
      <c r="H52" s="89" t="s">
        <v>831</v>
      </c>
      <c r="I52" s="89">
        <v>10</v>
      </c>
    </row>
    <row r="53" spans="1:9" ht="15.75" customHeight="1">
      <c r="A53" s="89">
        <f t="shared" ca="1" si="0"/>
        <v>50841</v>
      </c>
      <c r="B53" s="89">
        <v>5</v>
      </c>
      <c r="C53" s="89" t="s">
        <v>1997</v>
      </c>
      <c r="D53" s="89" t="s">
        <v>812</v>
      </c>
      <c r="E53" s="89" t="s">
        <v>1998</v>
      </c>
      <c r="F53" s="89" t="s">
        <v>815</v>
      </c>
      <c r="G53" s="89" t="s">
        <v>1010</v>
      </c>
      <c r="H53" s="89" t="s">
        <v>1198</v>
      </c>
      <c r="I53" s="89">
        <f t="shared" ref="I53:I54" ca="1" si="8">RANDBETWEEN(2,12)*25000</f>
        <v>175000</v>
      </c>
    </row>
    <row r="54" spans="1:9" ht="15.75" customHeight="1">
      <c r="A54" s="89">
        <f t="shared" ca="1" si="0"/>
        <v>50846</v>
      </c>
      <c r="B54" s="89">
        <v>5</v>
      </c>
      <c r="C54" s="89" t="s">
        <v>1999</v>
      </c>
      <c r="D54" s="89" t="s">
        <v>812</v>
      </c>
      <c r="E54" s="89" t="s">
        <v>1998</v>
      </c>
      <c r="F54" s="89" t="s">
        <v>815</v>
      </c>
      <c r="G54" s="89" t="s">
        <v>1010</v>
      </c>
      <c r="H54" s="89" t="s">
        <v>812</v>
      </c>
      <c r="I54" s="89">
        <f t="shared" ca="1" si="8"/>
        <v>125000</v>
      </c>
    </row>
    <row r="55" spans="1:9" ht="15.75" customHeight="1">
      <c r="A55" s="89">
        <f t="shared" ca="1" si="0"/>
        <v>50851</v>
      </c>
      <c r="B55" s="89">
        <v>200</v>
      </c>
      <c r="C55" s="89" t="s">
        <v>2000</v>
      </c>
      <c r="D55" s="89" t="s">
        <v>812</v>
      </c>
      <c r="E55" s="89" t="s">
        <v>1998</v>
      </c>
      <c r="F55" s="89" t="s">
        <v>815</v>
      </c>
      <c r="G55" s="89" t="s">
        <v>928</v>
      </c>
      <c r="H55" s="89" t="s">
        <v>1198</v>
      </c>
      <c r="I55" s="89">
        <f ca="1">RANDBETWEEN(1,6)*100</f>
        <v>100</v>
      </c>
    </row>
    <row r="56" spans="1:9" ht="15.75" customHeight="1">
      <c r="A56" s="89">
        <f t="shared" ca="1" si="0"/>
        <v>51051</v>
      </c>
      <c r="B56" s="89">
        <v>100</v>
      </c>
      <c r="C56" s="89" t="s">
        <v>2001</v>
      </c>
      <c r="D56" s="89" t="s">
        <v>812</v>
      </c>
      <c r="E56" s="89" t="s">
        <v>1998</v>
      </c>
      <c r="F56" s="89" t="s">
        <v>815</v>
      </c>
      <c r="G56" s="89" t="s">
        <v>968</v>
      </c>
      <c r="H56" s="89" t="s">
        <v>1212</v>
      </c>
      <c r="I56" s="89">
        <f ca="1">RANDBETWEEN(2,20)*1000</f>
        <v>13000</v>
      </c>
    </row>
    <row r="57" spans="1:9" ht="15.75" customHeight="1">
      <c r="A57" s="89">
        <f t="shared" ca="1" si="0"/>
        <v>51151</v>
      </c>
      <c r="B57" s="89">
        <v>250</v>
      </c>
      <c r="C57" s="89" t="s">
        <v>2002</v>
      </c>
      <c r="D57" s="89" t="s">
        <v>812</v>
      </c>
      <c r="E57" s="89" t="s">
        <v>1998</v>
      </c>
      <c r="F57" s="89" t="s">
        <v>815</v>
      </c>
      <c r="G57" s="89" t="s">
        <v>816</v>
      </c>
      <c r="H57" s="89" t="s">
        <v>812</v>
      </c>
      <c r="I57" s="89">
        <f t="shared" ref="I57:I58" ca="1" si="9">RANDBETWEEN(1,6)+1*10</f>
        <v>13</v>
      </c>
    </row>
    <row r="58" spans="1:9" ht="15.75" customHeight="1">
      <c r="A58" s="89">
        <f t="shared" ca="1" si="0"/>
        <v>51401</v>
      </c>
      <c r="B58" s="89">
        <v>250</v>
      </c>
      <c r="C58" s="89" t="s">
        <v>2003</v>
      </c>
      <c r="D58" s="89" t="s">
        <v>812</v>
      </c>
      <c r="E58" s="89" t="s">
        <v>1998</v>
      </c>
      <c r="F58" s="89" t="s">
        <v>815</v>
      </c>
      <c r="G58" s="89" t="s">
        <v>816</v>
      </c>
      <c r="H58" s="89" t="s">
        <v>812</v>
      </c>
      <c r="I58" s="89">
        <f t="shared" ca="1" si="9"/>
        <v>11</v>
      </c>
    </row>
    <row r="59" spans="1:9" ht="15.75" customHeight="1">
      <c r="A59" s="89">
        <f t="shared" ca="1" si="0"/>
        <v>51651</v>
      </c>
      <c r="B59" s="89">
        <v>100</v>
      </c>
      <c r="C59" s="89" t="s">
        <v>2004</v>
      </c>
      <c r="D59" s="89" t="s">
        <v>812</v>
      </c>
      <c r="E59" s="89" t="s">
        <v>1998</v>
      </c>
      <c r="F59" s="89" t="s">
        <v>815</v>
      </c>
      <c r="G59" s="89" t="s">
        <v>968</v>
      </c>
      <c r="H59" s="89" t="s">
        <v>1198</v>
      </c>
      <c r="I59" s="89">
        <f t="shared" ref="I59:I60" ca="1" si="10">RANDBETWEEN(2,20)*1000</f>
        <v>10000</v>
      </c>
    </row>
    <row r="60" spans="1:9" ht="15.75" customHeight="1">
      <c r="A60" s="89">
        <f t="shared" ca="1" si="0"/>
        <v>51751</v>
      </c>
      <c r="B60" s="89">
        <v>100</v>
      </c>
      <c r="C60" s="89" t="s">
        <v>2005</v>
      </c>
      <c r="D60" s="89" t="s">
        <v>812</v>
      </c>
      <c r="E60" s="89" t="s">
        <v>1998</v>
      </c>
      <c r="F60" s="89" t="s">
        <v>815</v>
      </c>
      <c r="G60" s="89" t="s">
        <v>968</v>
      </c>
      <c r="H60" s="89" t="s">
        <v>1194</v>
      </c>
      <c r="I60" s="89">
        <f t="shared" ca="1" si="10"/>
        <v>4000</v>
      </c>
    </row>
    <row r="61" spans="1:9" ht="15.75" customHeight="1">
      <c r="A61" s="89">
        <f t="shared" ca="1" si="0"/>
        <v>51851</v>
      </c>
      <c r="B61" s="89">
        <v>25</v>
      </c>
      <c r="C61" s="89" t="s">
        <v>2006</v>
      </c>
      <c r="D61" s="89" t="s">
        <v>812</v>
      </c>
      <c r="E61" s="89" t="s">
        <v>1998</v>
      </c>
      <c r="F61" s="89" t="s">
        <v>815</v>
      </c>
      <c r="G61" s="89" t="s">
        <v>977</v>
      </c>
      <c r="H61" s="89" t="s">
        <v>1198</v>
      </c>
      <c r="I61" s="89">
        <f ca="1">(RANDBETWEEN(1,4)+1)*10000</f>
        <v>30000</v>
      </c>
    </row>
    <row r="62" spans="1:9" ht="15.75" customHeight="1">
      <c r="A62" s="89">
        <f t="shared" ca="1" si="0"/>
        <v>51876</v>
      </c>
      <c r="B62" s="89">
        <v>250</v>
      </c>
      <c r="C62" s="89" t="s">
        <v>2007</v>
      </c>
      <c r="D62" s="89" t="s">
        <v>812</v>
      </c>
      <c r="E62" s="89" t="s">
        <v>1998</v>
      </c>
      <c r="F62" s="89" t="s">
        <v>815</v>
      </c>
      <c r="G62" s="89" t="s">
        <v>816</v>
      </c>
      <c r="H62" s="89" t="s">
        <v>812</v>
      </c>
      <c r="I62" s="89">
        <f ca="1">RANDBETWEEN(1,6)+1*10</f>
        <v>13</v>
      </c>
    </row>
    <row r="63" spans="1:9" ht="15.75" customHeight="1">
      <c r="A63" s="89">
        <f t="shared" ca="1" si="0"/>
        <v>52126</v>
      </c>
      <c r="B63" s="89">
        <v>25</v>
      </c>
      <c r="C63" s="89" t="s">
        <v>2008</v>
      </c>
      <c r="D63" s="89" t="s">
        <v>812</v>
      </c>
      <c r="E63" s="89" t="s">
        <v>1998</v>
      </c>
      <c r="F63" s="89" t="s">
        <v>815</v>
      </c>
      <c r="G63" s="89" t="s">
        <v>977</v>
      </c>
      <c r="H63" s="89" t="s">
        <v>1198</v>
      </c>
      <c r="I63" s="89">
        <f ca="1">(RANDBETWEEN(1,4)+1)*10000</f>
        <v>40000</v>
      </c>
    </row>
    <row r="64" spans="1:9" ht="15.75" customHeight="1">
      <c r="A64" s="89">
        <f t="shared" ca="1" si="0"/>
        <v>52151</v>
      </c>
      <c r="B64" s="89">
        <v>100</v>
      </c>
      <c r="C64" s="89" t="s">
        <v>2009</v>
      </c>
      <c r="D64" s="89" t="s">
        <v>812</v>
      </c>
      <c r="E64" s="89" t="s">
        <v>1998</v>
      </c>
      <c r="F64" s="89" t="s">
        <v>815</v>
      </c>
      <c r="G64" s="89" t="s">
        <v>968</v>
      </c>
      <c r="H64" s="89" t="s">
        <v>1198</v>
      </c>
      <c r="I64" s="89">
        <f ca="1">RANDBETWEEN(2,20)*1000</f>
        <v>10000</v>
      </c>
    </row>
    <row r="65" spans="1:9" ht="15.75" customHeight="1">
      <c r="A65" s="89">
        <f t="shared" ca="1" si="0"/>
        <v>52251</v>
      </c>
      <c r="B65" s="89">
        <v>25</v>
      </c>
      <c r="C65" s="89" t="s">
        <v>2010</v>
      </c>
      <c r="D65" s="89" t="s">
        <v>812</v>
      </c>
      <c r="E65" s="89" t="s">
        <v>1998</v>
      </c>
      <c r="F65" s="89" t="s">
        <v>815</v>
      </c>
      <c r="G65" s="89" t="s">
        <v>977</v>
      </c>
      <c r="H65" s="89" t="s">
        <v>1198</v>
      </c>
      <c r="I65" s="89">
        <f t="shared" ref="I65:I66" ca="1" si="11">(RANDBETWEEN(1,4)+1)*10000</f>
        <v>40000</v>
      </c>
    </row>
    <row r="66" spans="1:9" ht="15.75" customHeight="1">
      <c r="A66" s="89">
        <f t="shared" ca="1" si="0"/>
        <v>52276</v>
      </c>
      <c r="B66" s="89">
        <v>25</v>
      </c>
      <c r="C66" s="89" t="s">
        <v>2011</v>
      </c>
      <c r="D66" s="89" t="s">
        <v>812</v>
      </c>
      <c r="E66" s="89" t="s">
        <v>1998</v>
      </c>
      <c r="F66" s="89" t="s">
        <v>815</v>
      </c>
      <c r="G66" s="89" t="s">
        <v>977</v>
      </c>
      <c r="H66" s="89" t="s">
        <v>1198</v>
      </c>
      <c r="I66" s="89">
        <f t="shared" ca="1" si="11"/>
        <v>30000</v>
      </c>
    </row>
    <row r="67" spans="1:9" ht="15.75" customHeight="1">
      <c r="A67" s="89">
        <f t="shared" ca="1" si="0"/>
        <v>52301</v>
      </c>
      <c r="B67" s="89">
        <v>100</v>
      </c>
      <c r="C67" s="89" t="s">
        <v>2012</v>
      </c>
      <c r="D67" s="89" t="s">
        <v>812</v>
      </c>
      <c r="E67" s="89" t="s">
        <v>1998</v>
      </c>
      <c r="F67" s="89" t="s">
        <v>815</v>
      </c>
      <c r="G67" s="89" t="s">
        <v>968</v>
      </c>
      <c r="H67" s="89" t="s">
        <v>1198</v>
      </c>
      <c r="I67" s="89">
        <f ca="1">RANDBETWEEN(2,20)*1000</f>
        <v>18000</v>
      </c>
    </row>
    <row r="68" spans="1:9" ht="15.75" customHeight="1">
      <c r="A68" s="89">
        <f t="shared" ca="1" si="0"/>
        <v>52401</v>
      </c>
      <c r="B68" s="89">
        <v>200</v>
      </c>
      <c r="C68" s="89" t="s">
        <v>2013</v>
      </c>
      <c r="D68" s="89" t="s">
        <v>812</v>
      </c>
      <c r="E68" s="89" t="s">
        <v>1998</v>
      </c>
      <c r="F68" s="89" t="s">
        <v>815</v>
      </c>
      <c r="G68" s="89" t="s">
        <v>928</v>
      </c>
      <c r="H68" s="89" t="s">
        <v>1198</v>
      </c>
      <c r="I68" s="89">
        <f ca="1">RANDBETWEEN(1,6)*100</f>
        <v>500</v>
      </c>
    </row>
    <row r="69" spans="1:9" ht="15.75" customHeight="1">
      <c r="A69" s="89">
        <f t="shared" ca="1" si="0"/>
        <v>52601</v>
      </c>
      <c r="B69" s="89">
        <v>5</v>
      </c>
      <c r="C69" s="89" t="s">
        <v>2014</v>
      </c>
      <c r="D69" s="89" t="s">
        <v>812</v>
      </c>
      <c r="E69" s="89" t="s">
        <v>1998</v>
      </c>
      <c r="F69" s="89" t="s">
        <v>815</v>
      </c>
      <c r="G69" s="89" t="s">
        <v>1010</v>
      </c>
      <c r="H69" s="89" t="s">
        <v>1198</v>
      </c>
      <c r="I69" s="89">
        <f ca="1">RANDBETWEEN(2,12)*25000</f>
        <v>225000</v>
      </c>
    </row>
    <row r="70" spans="1:9" ht="15.75" customHeight="1">
      <c r="A70" s="89">
        <f t="shared" ca="1" si="0"/>
        <v>52606</v>
      </c>
      <c r="B70" s="89">
        <v>200</v>
      </c>
      <c r="C70" s="89" t="s">
        <v>2015</v>
      </c>
      <c r="D70" s="89" t="s">
        <v>812</v>
      </c>
      <c r="E70" s="89" t="s">
        <v>1998</v>
      </c>
      <c r="F70" s="89" t="s">
        <v>815</v>
      </c>
      <c r="G70" s="89" t="s">
        <v>928</v>
      </c>
      <c r="H70" s="89" t="s">
        <v>1198</v>
      </c>
      <c r="I70" s="89">
        <f ca="1">RANDBETWEEN(1,6)*100</f>
        <v>300</v>
      </c>
    </row>
    <row r="71" spans="1:9" ht="15.75" customHeight="1">
      <c r="A71" s="89">
        <f t="shared" ca="1" si="0"/>
        <v>52806</v>
      </c>
      <c r="B71" s="89">
        <v>100</v>
      </c>
      <c r="C71" s="89" t="s">
        <v>2016</v>
      </c>
      <c r="D71" s="89" t="s">
        <v>812</v>
      </c>
      <c r="E71" s="89" t="s">
        <v>1998</v>
      </c>
      <c r="F71" s="89" t="s">
        <v>815</v>
      </c>
      <c r="G71" s="89" t="s">
        <v>968</v>
      </c>
      <c r="H71" s="89" t="s">
        <v>1198</v>
      </c>
      <c r="I71" s="89">
        <f ca="1">RANDBETWEEN(2,20)*1000</f>
        <v>6000</v>
      </c>
    </row>
    <row r="72" spans="1:9" ht="15.75" customHeight="1">
      <c r="A72" s="89">
        <f t="shared" ca="1" si="0"/>
        <v>52906</v>
      </c>
      <c r="B72" s="89">
        <v>25</v>
      </c>
      <c r="C72" s="89" t="s">
        <v>2017</v>
      </c>
      <c r="D72" s="89" t="s">
        <v>812</v>
      </c>
      <c r="E72" s="89" t="s">
        <v>1998</v>
      </c>
      <c r="F72" s="89" t="s">
        <v>815</v>
      </c>
      <c r="G72" s="89" t="s">
        <v>977</v>
      </c>
      <c r="H72" s="89" t="s">
        <v>1198</v>
      </c>
      <c r="I72" s="89">
        <f ca="1">(RANDBETWEEN(1,4)+1)*10000</f>
        <v>30000</v>
      </c>
    </row>
    <row r="73" spans="1:9" ht="15.75" customHeight="1">
      <c r="A73" s="89">
        <f t="shared" ca="1" si="0"/>
        <v>52931</v>
      </c>
      <c r="B73" s="89">
        <v>100</v>
      </c>
      <c r="C73" s="89" t="s">
        <v>2018</v>
      </c>
      <c r="D73" s="89" t="s">
        <v>812</v>
      </c>
      <c r="E73" s="89" t="s">
        <v>1998</v>
      </c>
      <c r="F73" s="89" t="s">
        <v>815</v>
      </c>
      <c r="G73" s="89" t="s">
        <v>968</v>
      </c>
      <c r="H73" s="89" t="s">
        <v>1198</v>
      </c>
      <c r="I73" s="89">
        <f ca="1">RANDBETWEEN(2,20)*1000</f>
        <v>7000</v>
      </c>
    </row>
    <row r="74" spans="1:9" ht="15.75" customHeight="1">
      <c r="A74" s="89">
        <f t="shared" ca="1" si="0"/>
        <v>53031</v>
      </c>
      <c r="B74" s="89">
        <v>25</v>
      </c>
      <c r="C74" s="89" t="s">
        <v>2019</v>
      </c>
      <c r="D74" s="89" t="s">
        <v>812</v>
      </c>
      <c r="E74" s="89" t="s">
        <v>1998</v>
      </c>
      <c r="F74" s="89" t="s">
        <v>815</v>
      </c>
      <c r="G74" s="89" t="s">
        <v>977</v>
      </c>
      <c r="H74" s="89" t="s">
        <v>1198</v>
      </c>
      <c r="I74" s="89">
        <f ca="1">(RANDBETWEEN(1,4)+1)*10000</f>
        <v>40000</v>
      </c>
    </row>
    <row r="75" spans="1:9" ht="15.75" customHeight="1">
      <c r="A75" s="89">
        <f t="shared" ca="1" si="0"/>
        <v>53056</v>
      </c>
      <c r="B75" s="89">
        <v>100</v>
      </c>
      <c r="C75" s="89" t="s">
        <v>2020</v>
      </c>
      <c r="D75" s="89" t="s">
        <v>812</v>
      </c>
      <c r="E75" s="89" t="s">
        <v>2021</v>
      </c>
      <c r="F75" s="89" t="s">
        <v>815</v>
      </c>
      <c r="G75" s="89" t="s">
        <v>968</v>
      </c>
      <c r="H75" s="89" t="s">
        <v>1198</v>
      </c>
      <c r="I75" s="89">
        <f ca="1">RANDBETWEEN(2,20)*1000</f>
        <v>20000</v>
      </c>
    </row>
    <row r="76" spans="1:9" ht="15.75" customHeight="1">
      <c r="A76" s="89">
        <f t="shared" ca="1" si="0"/>
        <v>53156</v>
      </c>
      <c r="B76" s="89">
        <v>1</v>
      </c>
      <c r="C76" s="89" t="s">
        <v>2022</v>
      </c>
      <c r="D76" s="89" t="str">
        <f>"Priceless"</f>
        <v>Priceless</v>
      </c>
      <c r="E76" s="89" t="s">
        <v>2021</v>
      </c>
      <c r="F76" s="89" t="s">
        <v>815</v>
      </c>
      <c r="G76" s="89" t="s">
        <v>1225</v>
      </c>
      <c r="H76" s="89" t="s">
        <v>1198</v>
      </c>
      <c r="I76" s="89" t="str">
        <f>"Priceless"</f>
        <v>Priceless</v>
      </c>
    </row>
    <row r="77" spans="1:9" ht="15.75" customHeight="1">
      <c r="A77" s="89">
        <f t="shared" ca="1" si="0"/>
        <v>53157</v>
      </c>
      <c r="B77" s="89">
        <v>1000</v>
      </c>
      <c r="C77" s="89" t="s">
        <v>1998</v>
      </c>
      <c r="D77" s="89" t="s">
        <v>857</v>
      </c>
      <c r="E77" s="89" t="s">
        <v>2023</v>
      </c>
      <c r="F77" s="89" t="s">
        <v>819</v>
      </c>
      <c r="G77" s="89" t="s">
        <v>812</v>
      </c>
      <c r="H77" s="89" t="s">
        <v>1198</v>
      </c>
      <c r="I77" s="89">
        <v>5</v>
      </c>
    </row>
    <row r="78" spans="1:9" ht="15.75" customHeight="1">
      <c r="A78" s="89">
        <f t="shared" ca="1" si="0"/>
        <v>54157</v>
      </c>
      <c r="B78" s="89">
        <v>1000</v>
      </c>
      <c r="C78" s="89" t="s">
        <v>2024</v>
      </c>
      <c r="D78" s="89" t="s">
        <v>857</v>
      </c>
      <c r="E78" s="89" t="s">
        <v>2023</v>
      </c>
      <c r="F78" s="89" t="s">
        <v>819</v>
      </c>
      <c r="G78" s="89" t="s">
        <v>812</v>
      </c>
      <c r="H78" s="89" t="s">
        <v>1198</v>
      </c>
      <c r="I78" s="89">
        <v>5</v>
      </c>
    </row>
    <row r="79" spans="1:9" ht="15.75" customHeight="1">
      <c r="A79" s="89">
        <f t="shared" ca="1" si="0"/>
        <v>55157</v>
      </c>
      <c r="B79" s="89">
        <v>100</v>
      </c>
      <c r="C79" s="89" t="s">
        <v>2025</v>
      </c>
      <c r="D79" s="89" t="s">
        <v>812</v>
      </c>
      <c r="E79" s="89" t="s">
        <v>1995</v>
      </c>
      <c r="F79" s="89" t="s">
        <v>815</v>
      </c>
      <c r="G79" s="89" t="s">
        <v>968</v>
      </c>
      <c r="H79" s="89" t="s">
        <v>831</v>
      </c>
      <c r="I79" s="89">
        <f ca="1">RANDBETWEEN(2,20)*1000</f>
        <v>2000</v>
      </c>
    </row>
    <row r="80" spans="1:9" ht="15.75" customHeight="1">
      <c r="A80" s="89">
        <f t="shared" ca="1" si="0"/>
        <v>55257</v>
      </c>
      <c r="B80" s="89">
        <v>250</v>
      </c>
      <c r="C80" s="89" t="s">
        <v>2026</v>
      </c>
      <c r="D80" s="89" t="s">
        <v>812</v>
      </c>
      <c r="E80" s="89" t="s">
        <v>1995</v>
      </c>
      <c r="F80" s="89" t="s">
        <v>815</v>
      </c>
      <c r="G80" s="89" t="s">
        <v>816</v>
      </c>
      <c r="H80" s="89" t="s">
        <v>812</v>
      </c>
      <c r="I80" s="89">
        <f ca="1">RANDBETWEEN(1,6)+1*10</f>
        <v>13</v>
      </c>
    </row>
    <row r="81" spans="1:9" ht="15.75" customHeight="1">
      <c r="A81" s="89">
        <f t="shared" ca="1" si="0"/>
        <v>55507</v>
      </c>
      <c r="B81" s="89">
        <v>100</v>
      </c>
      <c r="C81" s="89" t="s">
        <v>2027</v>
      </c>
      <c r="D81" s="89" t="s">
        <v>812</v>
      </c>
      <c r="E81" s="89" t="s">
        <v>1995</v>
      </c>
      <c r="F81" s="89" t="s">
        <v>815</v>
      </c>
      <c r="G81" s="89" t="s">
        <v>968</v>
      </c>
      <c r="H81" s="89" t="s">
        <v>831</v>
      </c>
      <c r="I81" s="89">
        <f ca="1">RANDBETWEEN(2,20)*1000</f>
        <v>9000</v>
      </c>
    </row>
    <row r="82" spans="1:9" ht="15.75" customHeight="1">
      <c r="A82" s="89">
        <f t="shared" ca="1" si="0"/>
        <v>55607</v>
      </c>
      <c r="B82" s="89">
        <v>200</v>
      </c>
      <c r="C82" s="89" t="s">
        <v>2028</v>
      </c>
      <c r="D82" s="89" t="s">
        <v>812</v>
      </c>
      <c r="E82" s="89" t="s">
        <v>1995</v>
      </c>
      <c r="F82" s="89" t="s">
        <v>815</v>
      </c>
      <c r="G82" s="89" t="s">
        <v>928</v>
      </c>
      <c r="H82" s="89" t="s">
        <v>831</v>
      </c>
      <c r="I82" s="89">
        <f ca="1">RANDBETWEEN(1,6)*100</f>
        <v>400</v>
      </c>
    </row>
    <row r="83" spans="1:9" ht="15.75" customHeight="1">
      <c r="A83" s="89">
        <f t="shared" ca="1" si="0"/>
        <v>55807</v>
      </c>
      <c r="B83" s="89">
        <v>100</v>
      </c>
      <c r="C83" s="89" t="s">
        <v>2029</v>
      </c>
      <c r="D83" s="89" t="s">
        <v>812</v>
      </c>
      <c r="E83" s="89" t="s">
        <v>1995</v>
      </c>
      <c r="F83" s="89" t="s">
        <v>815</v>
      </c>
      <c r="G83" s="89" t="s">
        <v>968</v>
      </c>
      <c r="H83" s="89" t="s">
        <v>831</v>
      </c>
      <c r="I83" s="89">
        <f t="shared" ref="I83:I85" ca="1" si="12">RANDBETWEEN(2,20)*1000</f>
        <v>16000</v>
      </c>
    </row>
    <row r="84" spans="1:9" ht="15.75" customHeight="1">
      <c r="A84" s="89">
        <f t="shared" ca="1" si="0"/>
        <v>55907</v>
      </c>
      <c r="B84" s="89">
        <v>100</v>
      </c>
      <c r="C84" s="89" t="s">
        <v>2030</v>
      </c>
      <c r="D84" s="89" t="s">
        <v>812</v>
      </c>
      <c r="E84" s="89" t="s">
        <v>1995</v>
      </c>
      <c r="F84" s="89" t="s">
        <v>815</v>
      </c>
      <c r="G84" s="89" t="s">
        <v>968</v>
      </c>
      <c r="H84" s="89" t="s">
        <v>831</v>
      </c>
      <c r="I84" s="89">
        <f t="shared" ca="1" si="12"/>
        <v>12000</v>
      </c>
    </row>
    <row r="85" spans="1:9" ht="15.75" customHeight="1">
      <c r="A85" s="89">
        <f t="shared" ca="1" si="0"/>
        <v>56007</v>
      </c>
      <c r="B85" s="89">
        <v>100</v>
      </c>
      <c r="C85" s="89" t="s">
        <v>2031</v>
      </c>
      <c r="D85" s="89" t="s">
        <v>812</v>
      </c>
      <c r="E85" s="89" t="s">
        <v>1995</v>
      </c>
      <c r="F85" s="89" t="s">
        <v>815</v>
      </c>
      <c r="G85" s="89" t="s">
        <v>968</v>
      </c>
      <c r="H85" s="89" t="s">
        <v>831</v>
      </c>
      <c r="I85" s="89">
        <f t="shared" ca="1" si="12"/>
        <v>13000</v>
      </c>
    </row>
    <row r="86" spans="1:9" ht="15.75" customHeight="1">
      <c r="A86" s="89">
        <f t="shared" ca="1" si="0"/>
        <v>56107</v>
      </c>
      <c r="B86" s="89">
        <v>200</v>
      </c>
      <c r="C86" s="89" t="s">
        <v>2032</v>
      </c>
      <c r="D86" s="89" t="s">
        <v>812</v>
      </c>
      <c r="E86" s="89" t="s">
        <v>1995</v>
      </c>
      <c r="F86" s="89" t="s">
        <v>815</v>
      </c>
      <c r="G86" s="89" t="s">
        <v>928</v>
      </c>
      <c r="H86" s="89" t="s">
        <v>831</v>
      </c>
      <c r="I86" s="89">
        <f t="shared" ref="I86:I87" ca="1" si="13">RANDBETWEEN(1,6)*100</f>
        <v>300</v>
      </c>
    </row>
    <row r="87" spans="1:9" ht="15.75" customHeight="1">
      <c r="A87" s="89">
        <f t="shared" ca="1" si="0"/>
        <v>56307</v>
      </c>
      <c r="B87" s="89">
        <v>200</v>
      </c>
      <c r="C87" s="89" t="s">
        <v>2033</v>
      </c>
      <c r="D87" s="89" t="s">
        <v>812</v>
      </c>
      <c r="E87" s="89" t="s">
        <v>1995</v>
      </c>
      <c r="F87" s="89" t="s">
        <v>815</v>
      </c>
      <c r="G87" s="89" t="s">
        <v>928</v>
      </c>
      <c r="H87" s="89" t="s">
        <v>831</v>
      </c>
      <c r="I87" s="89">
        <f t="shared" ca="1" si="13"/>
        <v>300</v>
      </c>
    </row>
    <row r="88" spans="1:9" ht="15.75" customHeight="1">
      <c r="A88" s="89">
        <f t="shared" ca="1" si="0"/>
        <v>56507</v>
      </c>
      <c r="B88" s="89">
        <v>100</v>
      </c>
      <c r="C88" s="89" t="s">
        <v>2034</v>
      </c>
      <c r="D88" s="89" t="s">
        <v>812</v>
      </c>
      <c r="E88" s="89" t="s">
        <v>1995</v>
      </c>
      <c r="F88" s="89" t="s">
        <v>815</v>
      </c>
      <c r="G88" s="89" t="s">
        <v>968</v>
      </c>
      <c r="H88" s="89" t="s">
        <v>831</v>
      </c>
      <c r="I88" s="89">
        <f ca="1">RANDBETWEEN(2,20)*1000</f>
        <v>16000</v>
      </c>
    </row>
    <row r="89" spans="1:9" ht="15.75" customHeight="1">
      <c r="A89" s="89">
        <f t="shared" ca="1" si="0"/>
        <v>56607</v>
      </c>
      <c r="B89" s="89">
        <v>25</v>
      </c>
      <c r="C89" s="89" t="s">
        <v>2035</v>
      </c>
      <c r="D89" s="89" t="s">
        <v>812</v>
      </c>
      <c r="E89" s="89" t="s">
        <v>1995</v>
      </c>
      <c r="F89" s="89" t="s">
        <v>815</v>
      </c>
      <c r="G89" s="89" t="s">
        <v>977</v>
      </c>
      <c r="H89" s="89" t="s">
        <v>831</v>
      </c>
      <c r="I89" s="89">
        <f ca="1">(RANDBETWEEN(1,4)+1)*10000</f>
        <v>20000</v>
      </c>
    </row>
    <row r="90" spans="1:9" ht="15.75" customHeight="1">
      <c r="A90" s="89">
        <f t="shared" ca="1" si="0"/>
        <v>56632</v>
      </c>
      <c r="B90" s="89">
        <v>250</v>
      </c>
      <c r="C90" s="89" t="s">
        <v>2036</v>
      </c>
      <c r="D90" s="89" t="s">
        <v>812</v>
      </c>
      <c r="E90" s="89" t="s">
        <v>1995</v>
      </c>
      <c r="F90" s="89" t="s">
        <v>815</v>
      </c>
      <c r="G90" s="89" t="s">
        <v>816</v>
      </c>
      <c r="H90" s="89" t="s">
        <v>812</v>
      </c>
      <c r="I90" s="89">
        <f t="shared" ref="I90:I91" ca="1" si="14">RANDBETWEEN(1,6)+1*10</f>
        <v>12</v>
      </c>
    </row>
    <row r="91" spans="1:9" ht="15.75" customHeight="1">
      <c r="A91" s="89">
        <f t="shared" ca="1" si="0"/>
        <v>56882</v>
      </c>
      <c r="B91" s="89">
        <v>250</v>
      </c>
      <c r="C91" s="89" t="s">
        <v>2037</v>
      </c>
      <c r="D91" s="89" t="s">
        <v>812</v>
      </c>
      <c r="E91" s="89" t="s">
        <v>1995</v>
      </c>
      <c r="F91" s="89" t="s">
        <v>815</v>
      </c>
      <c r="G91" s="89" t="s">
        <v>816</v>
      </c>
      <c r="H91" s="89" t="s">
        <v>812</v>
      </c>
      <c r="I91" s="89">
        <f t="shared" ca="1" si="14"/>
        <v>12</v>
      </c>
    </row>
    <row r="92" spans="1:9" ht="15.75" customHeight="1">
      <c r="A92" s="89">
        <f t="shared" ca="1" si="0"/>
        <v>57132</v>
      </c>
      <c r="B92" s="89">
        <v>200</v>
      </c>
      <c r="C92" s="89" t="s">
        <v>2038</v>
      </c>
      <c r="D92" s="89" t="s">
        <v>812</v>
      </c>
      <c r="E92" s="89" t="s">
        <v>1995</v>
      </c>
      <c r="F92" s="89" t="s">
        <v>815</v>
      </c>
      <c r="G92" s="89" t="s">
        <v>928</v>
      </c>
      <c r="H92" s="89" t="s">
        <v>831</v>
      </c>
      <c r="I92" s="89">
        <f ca="1">RANDBETWEEN(1,6)*100</f>
        <v>100</v>
      </c>
    </row>
    <row r="93" spans="1:9" ht="15.75" customHeight="1">
      <c r="A93" s="89">
        <f t="shared" ca="1" si="0"/>
        <v>57332</v>
      </c>
      <c r="B93" s="89">
        <v>250</v>
      </c>
      <c r="C93" s="89" t="s">
        <v>2039</v>
      </c>
      <c r="D93" s="89" t="s">
        <v>812</v>
      </c>
      <c r="E93" s="89" t="s">
        <v>1995</v>
      </c>
      <c r="F93" s="89" t="s">
        <v>815</v>
      </c>
      <c r="G93" s="89" t="s">
        <v>816</v>
      </c>
      <c r="H93" s="89" t="s">
        <v>812</v>
      </c>
      <c r="I93" s="89">
        <f ca="1">RANDBETWEEN(1,6)+1*10</f>
        <v>12</v>
      </c>
    </row>
    <row r="94" spans="1:9" ht="15.75" customHeight="1">
      <c r="A94" s="89">
        <f t="shared" ca="1" si="0"/>
        <v>57582</v>
      </c>
      <c r="B94" s="89">
        <v>200</v>
      </c>
      <c r="C94" s="89" t="s">
        <v>2040</v>
      </c>
      <c r="D94" s="89" t="s">
        <v>812</v>
      </c>
      <c r="E94" s="89" t="s">
        <v>1995</v>
      </c>
      <c r="F94" s="89" t="s">
        <v>815</v>
      </c>
      <c r="G94" s="89" t="s">
        <v>928</v>
      </c>
      <c r="H94" s="89" t="s">
        <v>831</v>
      </c>
      <c r="I94" s="89">
        <f ca="1">RANDBETWEEN(1,6)*100</f>
        <v>500</v>
      </c>
    </row>
    <row r="95" spans="1:9" ht="15.75" customHeight="1">
      <c r="A95" s="89">
        <f t="shared" ca="1" si="0"/>
        <v>57782</v>
      </c>
      <c r="B95" s="89">
        <v>100</v>
      </c>
      <c r="C95" s="89" t="s">
        <v>2041</v>
      </c>
      <c r="D95" s="89" t="s">
        <v>812</v>
      </c>
      <c r="E95" s="89" t="s">
        <v>1995</v>
      </c>
      <c r="F95" s="89" t="s">
        <v>815</v>
      </c>
      <c r="G95" s="89" t="s">
        <v>968</v>
      </c>
      <c r="H95" s="89" t="s">
        <v>831</v>
      </c>
      <c r="I95" s="89">
        <f ca="1">RANDBETWEEN(2,20)*1000</f>
        <v>11000</v>
      </c>
    </row>
    <row r="96" spans="1:9" ht="15.75" customHeight="1">
      <c r="A96" s="89">
        <f t="shared" ca="1" si="0"/>
        <v>57882</v>
      </c>
      <c r="B96" s="89">
        <v>25</v>
      </c>
      <c r="C96" s="89" t="s">
        <v>2042</v>
      </c>
      <c r="D96" s="89" t="s">
        <v>812</v>
      </c>
      <c r="E96" s="89" t="s">
        <v>1995</v>
      </c>
      <c r="F96" s="89" t="s">
        <v>815</v>
      </c>
      <c r="G96" s="89" t="s">
        <v>977</v>
      </c>
      <c r="H96" s="89" t="s">
        <v>831</v>
      </c>
      <c r="I96" s="89">
        <f ca="1">(RANDBETWEEN(1,4)+1)*10000</f>
        <v>30000</v>
      </c>
    </row>
    <row r="97" spans="1:9" ht="15.75" customHeight="1">
      <c r="A97" s="89">
        <f t="shared" ca="1" si="0"/>
        <v>57907</v>
      </c>
      <c r="B97" s="89">
        <v>100</v>
      </c>
      <c r="C97" s="89" t="s">
        <v>2043</v>
      </c>
      <c r="D97" s="89" t="s">
        <v>812</v>
      </c>
      <c r="E97" s="89" t="s">
        <v>1995</v>
      </c>
      <c r="F97" s="89" t="s">
        <v>815</v>
      </c>
      <c r="G97" s="89" t="s">
        <v>968</v>
      </c>
      <c r="H97" s="89" t="s">
        <v>812</v>
      </c>
      <c r="I97" s="89">
        <f ca="1">RANDBETWEEN(2,20)*1000</f>
        <v>8000</v>
      </c>
    </row>
    <row r="98" spans="1:9" ht="15.75" customHeight="1">
      <c r="A98" s="89">
        <f t="shared" ca="1" si="0"/>
        <v>58007</v>
      </c>
      <c r="B98" s="89">
        <v>200</v>
      </c>
      <c r="C98" s="89" t="s">
        <v>2044</v>
      </c>
      <c r="D98" s="89" t="s">
        <v>812</v>
      </c>
      <c r="E98" s="89" t="s">
        <v>1995</v>
      </c>
      <c r="F98" s="89" t="s">
        <v>815</v>
      </c>
      <c r="G98" s="89" t="s">
        <v>928</v>
      </c>
      <c r="H98" s="89" t="s">
        <v>831</v>
      </c>
      <c r="I98" s="89">
        <f ca="1">RANDBETWEEN(1,6)*100</f>
        <v>400</v>
      </c>
    </row>
    <row r="99" spans="1:9" ht="15.75" customHeight="1">
      <c r="A99" s="89">
        <f t="shared" ca="1" si="0"/>
        <v>58207</v>
      </c>
      <c r="B99" s="89">
        <v>100</v>
      </c>
      <c r="C99" s="89" t="s">
        <v>2045</v>
      </c>
      <c r="D99" s="89" t="s">
        <v>812</v>
      </c>
      <c r="E99" s="89" t="s">
        <v>1995</v>
      </c>
      <c r="F99" s="89" t="s">
        <v>815</v>
      </c>
      <c r="G99" s="89" t="s">
        <v>968</v>
      </c>
      <c r="H99" s="89" t="s">
        <v>812</v>
      </c>
      <c r="I99" s="89">
        <f t="shared" ref="I99:I100" ca="1" si="15">RANDBETWEEN(2,20)*1000</f>
        <v>14000</v>
      </c>
    </row>
    <row r="100" spans="1:9" ht="15.75" customHeight="1">
      <c r="A100" s="89">
        <f t="shared" ca="1" si="0"/>
        <v>58307</v>
      </c>
      <c r="B100" s="89">
        <v>100</v>
      </c>
      <c r="C100" s="89" t="s">
        <v>2046</v>
      </c>
      <c r="D100" s="89" t="s">
        <v>812</v>
      </c>
      <c r="E100" s="89" t="s">
        <v>1995</v>
      </c>
      <c r="F100" s="89" t="s">
        <v>815</v>
      </c>
      <c r="G100" s="89" t="s">
        <v>968</v>
      </c>
      <c r="H100" s="89" t="s">
        <v>831</v>
      </c>
      <c r="I100" s="89">
        <f t="shared" ca="1" si="15"/>
        <v>6000</v>
      </c>
    </row>
    <row r="101" spans="1:9" ht="15.75" customHeight="1">
      <c r="A101" s="89">
        <f t="shared" ca="1" si="0"/>
        <v>58407</v>
      </c>
      <c r="B101" s="89">
        <v>200</v>
      </c>
      <c r="C101" s="89" t="s">
        <v>2047</v>
      </c>
      <c r="D101" s="89" t="s">
        <v>812</v>
      </c>
      <c r="E101" s="89" t="s">
        <v>1351</v>
      </c>
      <c r="F101" s="89" t="s">
        <v>815</v>
      </c>
      <c r="G101" s="89" t="s">
        <v>928</v>
      </c>
      <c r="H101" s="89" t="s">
        <v>2048</v>
      </c>
      <c r="I101" s="89">
        <f ca="1">RANDBETWEEN(1,6)*100</f>
        <v>400</v>
      </c>
    </row>
    <row r="102" spans="1:9" ht="15.75" customHeight="1">
      <c r="A102" s="89">
        <f t="shared" ca="1" si="0"/>
        <v>58607</v>
      </c>
      <c r="B102" s="89">
        <v>200</v>
      </c>
      <c r="C102" s="89" t="s">
        <v>2049</v>
      </c>
      <c r="D102" s="89" t="s">
        <v>812</v>
      </c>
      <c r="E102" s="89" t="s">
        <v>1351</v>
      </c>
      <c r="F102" s="89" t="s">
        <v>815</v>
      </c>
      <c r="G102" s="89" t="s">
        <v>928</v>
      </c>
      <c r="H102" s="89" t="s">
        <v>812</v>
      </c>
      <c r="I102" s="89">
        <f ca="1">RANDBETWEEN(1,6)*100</f>
        <v>300</v>
      </c>
    </row>
    <row r="103" spans="1:9" ht="15.75" customHeight="1">
      <c r="A103" s="89">
        <f t="shared" ca="1" si="0"/>
        <v>58807</v>
      </c>
      <c r="B103" s="89">
        <v>250</v>
      </c>
      <c r="C103" s="89" t="s">
        <v>2050</v>
      </c>
      <c r="D103" s="89" t="s">
        <v>812</v>
      </c>
      <c r="E103" s="89" t="s">
        <v>1351</v>
      </c>
      <c r="F103" s="89" t="s">
        <v>815</v>
      </c>
      <c r="G103" s="89" t="s">
        <v>816</v>
      </c>
      <c r="H103" s="89" t="s">
        <v>812</v>
      </c>
      <c r="I103" s="89">
        <f t="shared" ref="I103:I106" ca="1" si="16">RANDBETWEEN(1,6)+1*10</f>
        <v>15</v>
      </c>
    </row>
    <row r="104" spans="1:9" ht="15.75" customHeight="1">
      <c r="A104" s="89">
        <f t="shared" ca="1" si="0"/>
        <v>59057</v>
      </c>
      <c r="B104" s="89">
        <v>250</v>
      </c>
      <c r="C104" s="89" t="s">
        <v>2051</v>
      </c>
      <c r="D104" s="89" t="s">
        <v>812</v>
      </c>
      <c r="E104" s="89" t="s">
        <v>1351</v>
      </c>
      <c r="F104" s="89" t="s">
        <v>815</v>
      </c>
      <c r="G104" s="89" t="s">
        <v>816</v>
      </c>
      <c r="H104" s="89" t="s">
        <v>812</v>
      </c>
      <c r="I104" s="89">
        <f t="shared" ca="1" si="16"/>
        <v>16</v>
      </c>
    </row>
    <row r="105" spans="1:9" ht="15.75" customHeight="1">
      <c r="A105" s="89">
        <f t="shared" ca="1" si="0"/>
        <v>59307</v>
      </c>
      <c r="B105" s="89">
        <v>250</v>
      </c>
      <c r="C105" s="89" t="s">
        <v>2052</v>
      </c>
      <c r="D105" s="89" t="s">
        <v>812</v>
      </c>
      <c r="E105" s="89" t="s">
        <v>1351</v>
      </c>
      <c r="F105" s="89" t="s">
        <v>815</v>
      </c>
      <c r="G105" s="89" t="s">
        <v>816</v>
      </c>
      <c r="H105" s="89" t="s">
        <v>812</v>
      </c>
      <c r="I105" s="89">
        <f t="shared" ca="1" si="16"/>
        <v>16</v>
      </c>
    </row>
    <row r="106" spans="1:9" ht="15.75" customHeight="1">
      <c r="A106" s="89">
        <f t="shared" ca="1" si="0"/>
        <v>59557</v>
      </c>
      <c r="B106" s="89">
        <v>250</v>
      </c>
      <c r="C106" s="89" t="s">
        <v>2053</v>
      </c>
      <c r="D106" s="89" t="s">
        <v>812</v>
      </c>
      <c r="E106" s="89" t="s">
        <v>1351</v>
      </c>
      <c r="F106" s="89" t="s">
        <v>815</v>
      </c>
      <c r="G106" s="89" t="s">
        <v>816</v>
      </c>
      <c r="H106" s="89" t="s">
        <v>812</v>
      </c>
      <c r="I106" s="89">
        <f t="shared" ca="1" si="16"/>
        <v>11</v>
      </c>
    </row>
    <row r="107" spans="1:9" ht="15.75" customHeight="1">
      <c r="A107" s="89">
        <f t="shared" ca="1" si="0"/>
        <v>59807</v>
      </c>
      <c r="B107" s="89">
        <v>100</v>
      </c>
      <c r="C107" s="89" t="s">
        <v>1350</v>
      </c>
      <c r="D107" s="89" t="s">
        <v>812</v>
      </c>
      <c r="E107" s="89" t="s">
        <v>1351</v>
      </c>
      <c r="F107" s="89" t="s">
        <v>815</v>
      </c>
      <c r="G107" s="89" t="s">
        <v>968</v>
      </c>
      <c r="H107" s="89" t="s">
        <v>831</v>
      </c>
      <c r="I107" s="89">
        <f ca="1">RANDBETWEEN(2,20)*1000</f>
        <v>2000</v>
      </c>
    </row>
    <row r="108" spans="1:9" ht="15.75" customHeight="1">
      <c r="A108" s="89">
        <f t="shared" ca="1" si="0"/>
        <v>59907</v>
      </c>
      <c r="B108" s="89">
        <v>200</v>
      </c>
      <c r="C108" s="89" t="s">
        <v>1352</v>
      </c>
      <c r="D108" s="89" t="s">
        <v>812</v>
      </c>
      <c r="E108" s="89" t="s">
        <v>1351</v>
      </c>
      <c r="F108" s="89" t="s">
        <v>815</v>
      </c>
      <c r="G108" s="89" t="s">
        <v>928</v>
      </c>
      <c r="H108" s="89" t="s">
        <v>831</v>
      </c>
      <c r="I108" s="89">
        <f ca="1">RANDBETWEEN(1,6)*100</f>
        <v>400</v>
      </c>
    </row>
    <row r="109" spans="1:9" ht="15.75" customHeight="1">
      <c r="A109" s="89">
        <f t="shared" ca="1" si="0"/>
        <v>60107</v>
      </c>
      <c r="B109" s="89">
        <v>100</v>
      </c>
      <c r="C109" s="89" t="s">
        <v>1353</v>
      </c>
      <c r="D109" s="89" t="s">
        <v>812</v>
      </c>
      <c r="E109" s="89" t="s">
        <v>1351</v>
      </c>
      <c r="F109" s="89" t="s">
        <v>815</v>
      </c>
      <c r="G109" s="89" t="s">
        <v>968</v>
      </c>
      <c r="H109" s="89" t="s">
        <v>831</v>
      </c>
      <c r="I109" s="89">
        <f ca="1">RANDBETWEEN(2,20)*1000</f>
        <v>19000</v>
      </c>
    </row>
    <row r="110" spans="1:9" ht="15.75" customHeight="1">
      <c r="A110" s="89">
        <f t="shared" ca="1" si="0"/>
        <v>60207</v>
      </c>
      <c r="B110" s="89">
        <v>250</v>
      </c>
      <c r="C110" s="89" t="s">
        <v>2054</v>
      </c>
      <c r="D110" s="89" t="s">
        <v>812</v>
      </c>
      <c r="E110" s="89" t="s">
        <v>1351</v>
      </c>
      <c r="F110" s="89" t="s">
        <v>815</v>
      </c>
      <c r="G110" s="89" t="s">
        <v>816</v>
      </c>
      <c r="H110" s="89" t="s">
        <v>812</v>
      </c>
      <c r="I110" s="89">
        <f t="shared" ref="I110:I111" ca="1" si="17">RANDBETWEEN(1,6)+1*10</f>
        <v>14</v>
      </c>
    </row>
    <row r="111" spans="1:9" ht="15.75" customHeight="1">
      <c r="A111" s="89">
        <f t="shared" ca="1" si="0"/>
        <v>60457</v>
      </c>
      <c r="B111" s="89">
        <v>250</v>
      </c>
      <c r="C111" s="89" t="s">
        <v>2055</v>
      </c>
      <c r="D111" s="89" t="s">
        <v>812</v>
      </c>
      <c r="E111" s="89" t="s">
        <v>1351</v>
      </c>
      <c r="F111" s="89" t="s">
        <v>815</v>
      </c>
      <c r="G111" s="89" t="s">
        <v>816</v>
      </c>
      <c r="H111" s="89" t="s">
        <v>812</v>
      </c>
      <c r="I111" s="89">
        <f t="shared" ca="1" si="17"/>
        <v>11</v>
      </c>
    </row>
    <row r="112" spans="1:9" ht="15.75" customHeight="1">
      <c r="A112" s="89">
        <f t="shared" ca="1" si="0"/>
        <v>60707</v>
      </c>
      <c r="B112" s="89">
        <v>25</v>
      </c>
      <c r="C112" s="89" t="s">
        <v>1354</v>
      </c>
      <c r="D112" s="89" t="s">
        <v>812</v>
      </c>
      <c r="E112" s="89" t="s">
        <v>1351</v>
      </c>
      <c r="F112" s="89" t="s">
        <v>815</v>
      </c>
      <c r="G112" s="89" t="s">
        <v>977</v>
      </c>
      <c r="H112" s="89" t="s">
        <v>831</v>
      </c>
      <c r="I112" s="89">
        <f t="shared" ref="I112:I113" ca="1" si="18">(RANDBETWEEN(1,4)+1)*10000</f>
        <v>40000</v>
      </c>
    </row>
    <row r="113" spans="1:9" ht="15.75" customHeight="1">
      <c r="A113" s="89">
        <f t="shared" ca="1" si="0"/>
        <v>60732</v>
      </c>
      <c r="B113" s="89">
        <v>25</v>
      </c>
      <c r="C113" s="89" t="s">
        <v>1355</v>
      </c>
      <c r="D113" s="89" t="s">
        <v>812</v>
      </c>
      <c r="E113" s="89" t="s">
        <v>1351</v>
      </c>
      <c r="F113" s="89" t="s">
        <v>815</v>
      </c>
      <c r="G113" s="89" t="s">
        <v>977</v>
      </c>
      <c r="H113" s="89" t="s">
        <v>831</v>
      </c>
      <c r="I113" s="89">
        <f t="shared" ca="1" si="18"/>
        <v>30000</v>
      </c>
    </row>
    <row r="114" spans="1:9" ht="15.75" customHeight="1">
      <c r="A114" s="89">
        <f t="shared" ca="1" si="0"/>
        <v>60757</v>
      </c>
      <c r="B114" s="89">
        <v>5</v>
      </c>
      <c r="C114" s="89" t="s">
        <v>2056</v>
      </c>
      <c r="D114" s="89" t="s">
        <v>812</v>
      </c>
      <c r="E114" s="89" t="s">
        <v>1351</v>
      </c>
      <c r="F114" s="89" t="s">
        <v>815</v>
      </c>
      <c r="G114" s="89" t="s">
        <v>1010</v>
      </c>
      <c r="H114" s="89" t="s">
        <v>2057</v>
      </c>
      <c r="I114" s="89">
        <f ca="1">RANDBETWEEN(2,12)*25000</f>
        <v>75000</v>
      </c>
    </row>
    <row r="115" spans="1:9" ht="15.75" customHeight="1">
      <c r="A115" s="89">
        <f t="shared" ca="1" si="0"/>
        <v>60762</v>
      </c>
      <c r="B115" s="89">
        <v>100</v>
      </c>
      <c r="C115" s="89" t="s">
        <v>2058</v>
      </c>
      <c r="D115" s="89" t="s">
        <v>812</v>
      </c>
      <c r="E115" s="89" t="s">
        <v>1351</v>
      </c>
      <c r="F115" s="89" t="s">
        <v>815</v>
      </c>
      <c r="G115" s="89" t="s">
        <v>968</v>
      </c>
      <c r="H115" s="89" t="s">
        <v>812</v>
      </c>
      <c r="I115" s="89">
        <f ca="1">RANDBETWEEN(2,20)*1000</f>
        <v>20000</v>
      </c>
    </row>
    <row r="116" spans="1:9" ht="15.75" customHeight="1">
      <c r="A116" s="89">
        <f t="shared" ca="1" si="0"/>
        <v>60862</v>
      </c>
      <c r="B116" s="89">
        <v>200</v>
      </c>
      <c r="C116" s="89" t="s">
        <v>2059</v>
      </c>
      <c r="D116" s="89" t="s">
        <v>812</v>
      </c>
      <c r="E116" s="89" t="s">
        <v>1351</v>
      </c>
      <c r="F116" s="89" t="s">
        <v>815</v>
      </c>
      <c r="G116" s="89" t="s">
        <v>928</v>
      </c>
      <c r="H116" s="89" t="s">
        <v>812</v>
      </c>
      <c r="I116" s="89">
        <f ca="1">RANDBETWEEN(1,6)*100</f>
        <v>400</v>
      </c>
    </row>
    <row r="117" spans="1:9" ht="15.75" customHeight="1">
      <c r="A117" s="89">
        <f t="shared" ca="1" si="0"/>
        <v>61062</v>
      </c>
      <c r="B117" s="89">
        <v>100</v>
      </c>
      <c r="C117" s="89" t="s">
        <v>2060</v>
      </c>
      <c r="D117" s="89" t="s">
        <v>812</v>
      </c>
      <c r="E117" s="89" t="s">
        <v>1351</v>
      </c>
      <c r="F117" s="89" t="s">
        <v>815</v>
      </c>
      <c r="G117" s="89" t="s">
        <v>968</v>
      </c>
      <c r="H117" s="89" t="s">
        <v>812</v>
      </c>
      <c r="I117" s="89">
        <f t="shared" ref="I117:I119" ca="1" si="19">RANDBETWEEN(2,20)*1000</f>
        <v>9000</v>
      </c>
    </row>
    <row r="118" spans="1:9" ht="15.75" customHeight="1">
      <c r="A118" s="89">
        <f t="shared" ca="1" si="0"/>
        <v>61162</v>
      </c>
      <c r="B118" s="89">
        <v>100</v>
      </c>
      <c r="C118" s="89" t="s">
        <v>2061</v>
      </c>
      <c r="D118" s="89" t="s">
        <v>812</v>
      </c>
      <c r="E118" s="89" t="s">
        <v>1351</v>
      </c>
      <c r="F118" s="89" t="s">
        <v>815</v>
      </c>
      <c r="G118" s="89" t="s">
        <v>968</v>
      </c>
      <c r="H118" s="89" t="s">
        <v>812</v>
      </c>
      <c r="I118" s="89">
        <f t="shared" ca="1" si="19"/>
        <v>19000</v>
      </c>
    </row>
    <row r="119" spans="1:9" ht="15.75" customHeight="1">
      <c r="A119" s="89">
        <f t="shared" ca="1" si="0"/>
        <v>61262</v>
      </c>
      <c r="B119" s="89">
        <v>100</v>
      </c>
      <c r="C119" s="89" t="s">
        <v>2062</v>
      </c>
      <c r="D119" s="89" t="s">
        <v>812</v>
      </c>
      <c r="E119" s="89" t="s">
        <v>1351</v>
      </c>
      <c r="F119" s="89" t="s">
        <v>815</v>
      </c>
      <c r="G119" s="89" t="s">
        <v>968</v>
      </c>
      <c r="H119" s="89" t="s">
        <v>2063</v>
      </c>
      <c r="I119" s="89">
        <f t="shared" ca="1" si="19"/>
        <v>7000</v>
      </c>
    </row>
    <row r="120" spans="1:9" ht="15.75" customHeight="1">
      <c r="A120" s="89">
        <f t="shared" ca="1" si="0"/>
        <v>61362</v>
      </c>
      <c r="B120" s="89">
        <v>200</v>
      </c>
      <c r="C120" s="89" t="s">
        <v>2064</v>
      </c>
      <c r="D120" s="89" t="s">
        <v>812</v>
      </c>
      <c r="E120" s="89" t="s">
        <v>1351</v>
      </c>
      <c r="F120" s="89" t="s">
        <v>815</v>
      </c>
      <c r="G120" s="89" t="s">
        <v>928</v>
      </c>
      <c r="H120" s="89" t="s">
        <v>812</v>
      </c>
      <c r="I120" s="89">
        <f ca="1">RANDBETWEEN(1,6)*100</f>
        <v>300</v>
      </c>
    </row>
    <row r="121" spans="1:9" ht="15.75" customHeight="1">
      <c r="A121" s="89">
        <f t="shared" ca="1" si="0"/>
        <v>61562</v>
      </c>
      <c r="B121" s="89">
        <v>25</v>
      </c>
      <c r="C121" s="89" t="s">
        <v>2065</v>
      </c>
      <c r="D121" s="89" t="s">
        <v>812</v>
      </c>
      <c r="E121" s="89" t="s">
        <v>1351</v>
      </c>
      <c r="F121" s="89" t="s">
        <v>815</v>
      </c>
      <c r="G121" s="89" t="s">
        <v>977</v>
      </c>
      <c r="H121" s="89" t="s">
        <v>2063</v>
      </c>
      <c r="I121" s="89">
        <f ca="1">(RANDBETWEEN(1,4)+1)*10000</f>
        <v>30000</v>
      </c>
    </row>
    <row r="122" spans="1:9" ht="15.75" customHeight="1">
      <c r="A122" s="89">
        <f t="shared" ca="1" si="0"/>
        <v>61587</v>
      </c>
      <c r="B122" s="89">
        <v>200</v>
      </c>
      <c r="C122" s="89" t="s">
        <v>2066</v>
      </c>
      <c r="D122" s="89" t="s">
        <v>812</v>
      </c>
      <c r="E122" s="89" t="s">
        <v>1351</v>
      </c>
      <c r="F122" s="89" t="s">
        <v>815</v>
      </c>
      <c r="G122" s="89" t="s">
        <v>928</v>
      </c>
      <c r="H122" s="89" t="s">
        <v>2067</v>
      </c>
      <c r="I122" s="89">
        <f t="shared" ref="I122:I128" ca="1" si="20">RANDBETWEEN(1,6)*100</f>
        <v>500</v>
      </c>
    </row>
    <row r="123" spans="1:9" ht="15.75" customHeight="1">
      <c r="A123" s="89">
        <f t="shared" ca="1" si="0"/>
        <v>61787</v>
      </c>
      <c r="B123" s="89">
        <v>200</v>
      </c>
      <c r="C123" s="89" t="s">
        <v>2068</v>
      </c>
      <c r="D123" s="89" t="s">
        <v>812</v>
      </c>
      <c r="E123" s="89" t="s">
        <v>1351</v>
      </c>
      <c r="F123" s="89" t="s">
        <v>815</v>
      </c>
      <c r="G123" s="89" t="s">
        <v>928</v>
      </c>
      <c r="H123" s="89" t="s">
        <v>2063</v>
      </c>
      <c r="I123" s="89">
        <f t="shared" ca="1" si="20"/>
        <v>600</v>
      </c>
    </row>
    <row r="124" spans="1:9" ht="15.75" customHeight="1">
      <c r="A124" s="89">
        <f t="shared" ca="1" si="0"/>
        <v>61987</v>
      </c>
      <c r="B124" s="89">
        <v>200</v>
      </c>
      <c r="C124" s="89" t="s">
        <v>2069</v>
      </c>
      <c r="D124" s="89" t="s">
        <v>812</v>
      </c>
      <c r="E124" s="89" t="s">
        <v>1351</v>
      </c>
      <c r="F124" s="89" t="s">
        <v>815</v>
      </c>
      <c r="G124" s="89" t="s">
        <v>928</v>
      </c>
      <c r="H124" s="89" t="s">
        <v>2063</v>
      </c>
      <c r="I124" s="89">
        <f t="shared" ca="1" si="20"/>
        <v>200</v>
      </c>
    </row>
    <row r="125" spans="1:9" ht="15.75" customHeight="1">
      <c r="A125" s="89">
        <f t="shared" ca="1" si="0"/>
        <v>62187</v>
      </c>
      <c r="B125" s="89">
        <v>200</v>
      </c>
      <c r="C125" s="89" t="s">
        <v>2070</v>
      </c>
      <c r="D125" s="89" t="s">
        <v>812</v>
      </c>
      <c r="E125" s="89" t="s">
        <v>1351</v>
      </c>
      <c r="F125" s="89" t="s">
        <v>815</v>
      </c>
      <c r="G125" s="89" t="s">
        <v>928</v>
      </c>
      <c r="H125" s="89" t="s">
        <v>2063</v>
      </c>
      <c r="I125" s="89">
        <f t="shared" ca="1" si="20"/>
        <v>500</v>
      </c>
    </row>
    <row r="126" spans="1:9" ht="15.75" customHeight="1">
      <c r="A126" s="89">
        <f t="shared" ca="1" si="0"/>
        <v>62387</v>
      </c>
      <c r="B126" s="89">
        <v>200</v>
      </c>
      <c r="C126" s="89" t="s">
        <v>2071</v>
      </c>
      <c r="D126" s="89" t="s">
        <v>812</v>
      </c>
      <c r="E126" s="89" t="s">
        <v>1351</v>
      </c>
      <c r="F126" s="89" t="s">
        <v>815</v>
      </c>
      <c r="G126" s="89" t="s">
        <v>928</v>
      </c>
      <c r="H126" s="89" t="s">
        <v>2063</v>
      </c>
      <c r="I126" s="89">
        <f t="shared" ca="1" si="20"/>
        <v>600</v>
      </c>
    </row>
    <row r="127" spans="1:9" ht="15.75" customHeight="1">
      <c r="A127" s="89">
        <f t="shared" ca="1" si="0"/>
        <v>62587</v>
      </c>
      <c r="B127" s="89">
        <v>200</v>
      </c>
      <c r="C127" s="89" t="s">
        <v>2072</v>
      </c>
      <c r="D127" s="89" t="s">
        <v>812</v>
      </c>
      <c r="E127" s="89" t="s">
        <v>1351</v>
      </c>
      <c r="F127" s="89" t="s">
        <v>815</v>
      </c>
      <c r="G127" s="89" t="s">
        <v>928</v>
      </c>
      <c r="H127" s="89" t="s">
        <v>831</v>
      </c>
      <c r="I127" s="89">
        <f t="shared" ca="1" si="20"/>
        <v>500</v>
      </c>
    </row>
    <row r="128" spans="1:9" ht="15.75" customHeight="1">
      <c r="A128" s="89">
        <f t="shared" ca="1" si="0"/>
        <v>62787</v>
      </c>
      <c r="B128" s="89">
        <v>200</v>
      </c>
      <c r="C128" s="89" t="s">
        <v>2073</v>
      </c>
      <c r="D128" s="89" t="s">
        <v>812</v>
      </c>
      <c r="E128" s="89" t="s">
        <v>1351</v>
      </c>
      <c r="F128" s="89" t="s">
        <v>815</v>
      </c>
      <c r="G128" s="89" t="s">
        <v>928</v>
      </c>
      <c r="H128" s="89" t="s">
        <v>812</v>
      </c>
      <c r="I128" s="89">
        <f t="shared" ca="1" si="20"/>
        <v>200</v>
      </c>
    </row>
    <row r="129" spans="1:9" ht="15.75" customHeight="1">
      <c r="A129" s="89">
        <f t="shared" ca="1" si="0"/>
        <v>62987</v>
      </c>
      <c r="B129" s="89">
        <v>100</v>
      </c>
      <c r="C129" s="89" t="s">
        <v>2074</v>
      </c>
      <c r="D129" s="89" t="s">
        <v>812</v>
      </c>
      <c r="E129" s="89" t="s">
        <v>1351</v>
      </c>
      <c r="F129" s="89" t="s">
        <v>815</v>
      </c>
      <c r="G129" s="89" t="s">
        <v>968</v>
      </c>
      <c r="H129" s="89" t="s">
        <v>812</v>
      </c>
      <c r="I129" s="89">
        <f t="shared" ref="I129:I130" ca="1" si="21">RANDBETWEEN(2,20)*1000</f>
        <v>20000</v>
      </c>
    </row>
    <row r="130" spans="1:9" ht="15.75" customHeight="1">
      <c r="A130" s="89">
        <f t="shared" ca="1" si="0"/>
        <v>63087</v>
      </c>
      <c r="B130" s="89">
        <v>100</v>
      </c>
      <c r="C130" s="89" t="s">
        <v>2075</v>
      </c>
      <c r="D130" s="89" t="s">
        <v>812</v>
      </c>
      <c r="E130" s="89" t="s">
        <v>1351</v>
      </c>
      <c r="F130" s="89" t="s">
        <v>815</v>
      </c>
      <c r="G130" s="89" t="s">
        <v>968</v>
      </c>
      <c r="H130" s="89" t="s">
        <v>2076</v>
      </c>
      <c r="I130" s="89">
        <f t="shared" ca="1" si="21"/>
        <v>5000</v>
      </c>
    </row>
    <row r="131" spans="1:9" ht="15.75" customHeight="1">
      <c r="A131" s="89">
        <f t="shared" ca="1" si="0"/>
        <v>63187</v>
      </c>
      <c r="B131" s="89">
        <v>250</v>
      </c>
      <c r="C131" s="89" t="s">
        <v>2077</v>
      </c>
      <c r="D131" s="89" t="s">
        <v>812</v>
      </c>
      <c r="E131" s="89" t="s">
        <v>1351</v>
      </c>
      <c r="F131" s="89" t="s">
        <v>815</v>
      </c>
      <c r="G131" s="89" t="s">
        <v>816</v>
      </c>
      <c r="H131" s="89" t="s">
        <v>812</v>
      </c>
      <c r="I131" s="89">
        <f t="shared" ref="I131:I132" ca="1" si="22">RANDBETWEEN(1,6)+1*10</f>
        <v>16</v>
      </c>
    </row>
    <row r="132" spans="1:9" ht="15.75" customHeight="1">
      <c r="A132" s="89">
        <f t="shared" ca="1" si="0"/>
        <v>63437</v>
      </c>
      <c r="B132" s="89">
        <v>250</v>
      </c>
      <c r="C132" s="89" t="s">
        <v>2078</v>
      </c>
      <c r="D132" s="89" t="s">
        <v>812</v>
      </c>
      <c r="E132" s="89" t="s">
        <v>1351</v>
      </c>
      <c r="F132" s="89" t="s">
        <v>815</v>
      </c>
      <c r="G132" s="89" t="s">
        <v>816</v>
      </c>
      <c r="H132" s="89" t="s">
        <v>812</v>
      </c>
      <c r="I132" s="89">
        <f t="shared" ca="1" si="22"/>
        <v>12</v>
      </c>
    </row>
    <row r="133" spans="1:9" ht="15.75" customHeight="1">
      <c r="A133" s="89">
        <f t="shared" ca="1" si="0"/>
        <v>63687</v>
      </c>
      <c r="B133" s="89">
        <v>5</v>
      </c>
      <c r="C133" s="89" t="s">
        <v>2079</v>
      </c>
      <c r="D133" s="89" t="s">
        <v>812</v>
      </c>
      <c r="E133" s="89" t="s">
        <v>1351</v>
      </c>
      <c r="F133" s="89" t="s">
        <v>815</v>
      </c>
      <c r="G133" s="89" t="s">
        <v>1010</v>
      </c>
      <c r="H133" s="89" t="s">
        <v>812</v>
      </c>
      <c r="I133" s="89">
        <f ca="1">RANDBETWEEN(2,12)*25000</f>
        <v>300000</v>
      </c>
    </row>
    <row r="134" spans="1:9" ht="15.75" customHeight="1">
      <c r="A134" s="89">
        <f t="shared" ca="1" si="0"/>
        <v>63692</v>
      </c>
      <c r="B134" s="89">
        <v>100</v>
      </c>
      <c r="C134" s="89" t="s">
        <v>2080</v>
      </c>
      <c r="D134" s="89" t="s">
        <v>812</v>
      </c>
      <c r="E134" s="89" t="s">
        <v>1351</v>
      </c>
      <c r="F134" s="89" t="s">
        <v>815</v>
      </c>
      <c r="G134" s="89" t="s">
        <v>968</v>
      </c>
      <c r="H134" s="89" t="s">
        <v>812</v>
      </c>
      <c r="I134" s="89">
        <f ca="1">RANDBETWEEN(2,20)*1000</f>
        <v>14000</v>
      </c>
    </row>
    <row r="135" spans="1:9" ht="15.75" customHeight="1">
      <c r="A135" s="89">
        <f t="shared" ca="1" si="0"/>
        <v>63792</v>
      </c>
      <c r="B135" s="89">
        <v>25</v>
      </c>
      <c r="C135" s="89" t="s">
        <v>1356</v>
      </c>
      <c r="D135" s="89" t="s">
        <v>812</v>
      </c>
      <c r="E135" s="89" t="s">
        <v>1351</v>
      </c>
      <c r="F135" s="89" t="s">
        <v>815</v>
      </c>
      <c r="G135" s="89" t="s">
        <v>977</v>
      </c>
      <c r="H135" s="89" t="s">
        <v>812</v>
      </c>
      <c r="I135" s="89">
        <f t="shared" ref="I135:I136" ca="1" si="23">(RANDBETWEEN(1,4)+1)*10000</f>
        <v>20000</v>
      </c>
    </row>
    <row r="136" spans="1:9" ht="15.75" customHeight="1">
      <c r="A136" s="89">
        <f t="shared" ca="1" si="0"/>
        <v>63817</v>
      </c>
      <c r="B136" s="89">
        <v>25</v>
      </c>
      <c r="C136" s="89" t="s">
        <v>1357</v>
      </c>
      <c r="D136" s="89" t="s">
        <v>812</v>
      </c>
      <c r="E136" s="89" t="s">
        <v>1351</v>
      </c>
      <c r="F136" s="89" t="s">
        <v>815</v>
      </c>
      <c r="G136" s="89" t="s">
        <v>977</v>
      </c>
      <c r="H136" s="89" t="s">
        <v>812</v>
      </c>
      <c r="I136" s="89">
        <f t="shared" ca="1" si="23"/>
        <v>40000</v>
      </c>
    </row>
    <row r="137" spans="1:9" ht="15.75" customHeight="1">
      <c r="A137" s="89">
        <f t="shared" ca="1" si="0"/>
        <v>63842</v>
      </c>
      <c r="B137" s="89">
        <v>200</v>
      </c>
      <c r="C137" s="89" t="s">
        <v>2081</v>
      </c>
      <c r="D137" s="89" t="s">
        <v>812</v>
      </c>
      <c r="E137" s="89" t="s">
        <v>1351</v>
      </c>
      <c r="F137" s="89" t="s">
        <v>815</v>
      </c>
      <c r="G137" s="89" t="s">
        <v>928</v>
      </c>
      <c r="H137" s="89" t="s">
        <v>812</v>
      </c>
      <c r="I137" s="89">
        <f ca="1">RANDBETWEEN(1,6)*100</f>
        <v>500</v>
      </c>
    </row>
    <row r="138" spans="1:9" ht="15.75" customHeight="1">
      <c r="A138" s="89">
        <f t="shared" ca="1" si="0"/>
        <v>64042</v>
      </c>
      <c r="B138" s="89">
        <v>100</v>
      </c>
      <c r="C138" s="89" t="s">
        <v>1358</v>
      </c>
      <c r="D138" s="89" t="s">
        <v>812</v>
      </c>
      <c r="E138" s="89" t="s">
        <v>1351</v>
      </c>
      <c r="F138" s="89" t="s">
        <v>815</v>
      </c>
      <c r="G138" s="89" t="s">
        <v>968</v>
      </c>
      <c r="H138" s="89" t="s">
        <v>812</v>
      </c>
      <c r="I138" s="89">
        <f ca="1">RANDBETWEEN(2,20)*1000</f>
        <v>7000</v>
      </c>
    </row>
    <row r="139" spans="1:9" ht="15.75" customHeight="1">
      <c r="A139" s="89">
        <f t="shared" ca="1" si="0"/>
        <v>64142</v>
      </c>
      <c r="B139" s="89">
        <v>250</v>
      </c>
      <c r="C139" s="89" t="s">
        <v>2082</v>
      </c>
      <c r="D139" s="89" t="s">
        <v>812</v>
      </c>
      <c r="E139" s="89" t="s">
        <v>1351</v>
      </c>
      <c r="F139" s="89" t="s">
        <v>815</v>
      </c>
      <c r="G139" s="89" t="s">
        <v>816</v>
      </c>
      <c r="H139" s="89" t="s">
        <v>812</v>
      </c>
      <c r="I139" s="89">
        <f t="shared" ref="I139:I140" ca="1" si="24">RANDBETWEEN(1,6)+1*10</f>
        <v>15</v>
      </c>
    </row>
    <row r="140" spans="1:9" ht="15.75" customHeight="1">
      <c r="A140" s="89">
        <f t="shared" ca="1" si="0"/>
        <v>64392</v>
      </c>
      <c r="B140" s="89">
        <v>250</v>
      </c>
      <c r="C140" s="89" t="s">
        <v>2083</v>
      </c>
      <c r="D140" s="89" t="s">
        <v>812</v>
      </c>
      <c r="E140" s="89" t="s">
        <v>1351</v>
      </c>
      <c r="F140" s="89" t="s">
        <v>815</v>
      </c>
      <c r="G140" s="89" t="s">
        <v>816</v>
      </c>
      <c r="H140" s="89" t="s">
        <v>812</v>
      </c>
      <c r="I140" s="89">
        <f t="shared" ca="1" si="24"/>
        <v>14</v>
      </c>
    </row>
    <row r="141" spans="1:9" ht="15.75" customHeight="1">
      <c r="A141" s="89">
        <f t="shared" ca="1" si="0"/>
        <v>64642</v>
      </c>
      <c r="B141" s="89">
        <v>25</v>
      </c>
      <c r="C141" s="89" t="s">
        <v>1359</v>
      </c>
      <c r="D141" s="89" t="s">
        <v>812</v>
      </c>
      <c r="E141" s="89" t="s">
        <v>1351</v>
      </c>
      <c r="F141" s="89" t="s">
        <v>815</v>
      </c>
      <c r="G141" s="89" t="s">
        <v>977</v>
      </c>
      <c r="H141" s="89" t="s">
        <v>812</v>
      </c>
      <c r="I141" s="89">
        <f ca="1">(RANDBETWEEN(1,4)+1)*10000</f>
        <v>50000</v>
      </c>
    </row>
    <row r="142" spans="1:9" ht="15.75" customHeight="1">
      <c r="A142" s="89">
        <f t="shared" ca="1" si="0"/>
        <v>64667</v>
      </c>
      <c r="B142" s="89">
        <v>5</v>
      </c>
      <c r="C142" s="89" t="s">
        <v>1360</v>
      </c>
      <c r="D142" s="89" t="s">
        <v>812</v>
      </c>
      <c r="E142" s="89" t="s">
        <v>1351</v>
      </c>
      <c r="F142" s="89" t="s">
        <v>815</v>
      </c>
      <c r="G142" s="89" t="s">
        <v>1010</v>
      </c>
      <c r="H142" s="89" t="s">
        <v>812</v>
      </c>
      <c r="I142" s="89">
        <f t="shared" ref="I142:I144" ca="1" si="25">RANDBETWEEN(2,12)*25000</f>
        <v>275000</v>
      </c>
    </row>
    <row r="143" spans="1:9" ht="15.75" customHeight="1">
      <c r="A143" s="89">
        <f t="shared" ca="1" si="0"/>
        <v>64672</v>
      </c>
      <c r="B143" s="89">
        <v>5</v>
      </c>
      <c r="C143" s="89" t="s">
        <v>1361</v>
      </c>
      <c r="D143" s="89" t="s">
        <v>812</v>
      </c>
      <c r="E143" s="89" t="s">
        <v>1351</v>
      </c>
      <c r="F143" s="89" t="s">
        <v>815</v>
      </c>
      <c r="G143" s="89" t="s">
        <v>1010</v>
      </c>
      <c r="H143" s="89" t="s">
        <v>812</v>
      </c>
      <c r="I143" s="89">
        <f t="shared" ca="1" si="25"/>
        <v>50000</v>
      </c>
    </row>
    <row r="144" spans="1:9" ht="15.75" customHeight="1">
      <c r="A144" s="89">
        <f t="shared" ca="1" si="0"/>
        <v>64677</v>
      </c>
      <c r="B144" s="89">
        <v>5</v>
      </c>
      <c r="C144" s="89" t="s">
        <v>2084</v>
      </c>
      <c r="D144" s="89" t="s">
        <v>812</v>
      </c>
      <c r="E144" s="89" t="s">
        <v>1351</v>
      </c>
      <c r="F144" s="89" t="s">
        <v>815</v>
      </c>
      <c r="G144" s="89" t="s">
        <v>1010</v>
      </c>
      <c r="H144" s="89" t="s">
        <v>812</v>
      </c>
      <c r="I144" s="89">
        <f t="shared" ca="1" si="25"/>
        <v>225000</v>
      </c>
    </row>
    <row r="145" spans="1:9" ht="15.75" customHeight="1">
      <c r="A145" s="89">
        <f t="shared" ca="1" si="0"/>
        <v>64682</v>
      </c>
      <c r="B145" s="89">
        <v>100</v>
      </c>
      <c r="C145" s="89" t="s">
        <v>2085</v>
      </c>
      <c r="D145" s="89" t="s">
        <v>812</v>
      </c>
      <c r="E145" s="89" t="s">
        <v>1351</v>
      </c>
      <c r="F145" s="89" t="s">
        <v>815</v>
      </c>
      <c r="G145" s="89" t="s">
        <v>968</v>
      </c>
      <c r="H145" s="89" t="s">
        <v>812</v>
      </c>
      <c r="I145" s="89">
        <f ca="1">RANDBETWEEN(1,6)*100</f>
        <v>300</v>
      </c>
    </row>
    <row r="146" spans="1:9" ht="15.75" customHeight="1">
      <c r="A146" s="89">
        <f t="shared" ca="1" si="0"/>
        <v>64782</v>
      </c>
      <c r="B146" s="89">
        <v>100</v>
      </c>
      <c r="C146" s="89" t="s">
        <v>1362</v>
      </c>
      <c r="D146" s="89" t="s">
        <v>812</v>
      </c>
      <c r="E146" s="89" t="s">
        <v>1351</v>
      </c>
      <c r="F146" s="89" t="s">
        <v>815</v>
      </c>
      <c r="G146" s="89" t="s">
        <v>968</v>
      </c>
      <c r="H146" s="89" t="s">
        <v>812</v>
      </c>
      <c r="I146" s="89">
        <f ca="1">RANDBETWEEN(2,20)*1000</f>
        <v>19000</v>
      </c>
    </row>
    <row r="147" spans="1:9" ht="15.75" customHeight="1">
      <c r="A147" s="89">
        <f t="shared" ca="1" si="0"/>
        <v>64882</v>
      </c>
      <c r="B147" s="89">
        <v>5</v>
      </c>
      <c r="C147" s="89" t="s">
        <v>2086</v>
      </c>
      <c r="D147" s="89" t="s">
        <v>812</v>
      </c>
      <c r="E147" s="89" t="s">
        <v>1351</v>
      </c>
      <c r="F147" s="89" t="s">
        <v>815</v>
      </c>
      <c r="G147" s="89" t="s">
        <v>1010</v>
      </c>
      <c r="H147" s="89" t="s">
        <v>812</v>
      </c>
      <c r="I147" s="89">
        <f ca="1">RANDBETWEEN(2,12)*25000</f>
        <v>75000</v>
      </c>
    </row>
    <row r="148" spans="1:9" ht="15.75" customHeight="1">
      <c r="A148" s="89">
        <f t="shared" ca="1" si="0"/>
        <v>64887</v>
      </c>
      <c r="B148" s="89">
        <v>100</v>
      </c>
      <c r="C148" s="89" t="s">
        <v>2087</v>
      </c>
      <c r="D148" s="89" t="s">
        <v>812</v>
      </c>
      <c r="E148" s="89" t="s">
        <v>1351</v>
      </c>
      <c r="F148" s="89" t="s">
        <v>815</v>
      </c>
      <c r="G148" s="89" t="s">
        <v>968</v>
      </c>
      <c r="H148" s="89" t="s">
        <v>812</v>
      </c>
      <c r="I148" s="89">
        <f ca="1">RANDBETWEEN(1,6)*100</f>
        <v>100</v>
      </c>
    </row>
    <row r="149" spans="1:9" ht="15.75" customHeight="1">
      <c r="A149" s="89">
        <f t="shared" ca="1" si="0"/>
        <v>64987</v>
      </c>
      <c r="B149" s="89">
        <v>1</v>
      </c>
      <c r="C149" s="89" t="s">
        <v>2088</v>
      </c>
      <c r="D149" s="89" t="str">
        <f>"Priceless"</f>
        <v>Priceless</v>
      </c>
      <c r="E149" s="89" t="s">
        <v>1351</v>
      </c>
      <c r="F149" s="89" t="s">
        <v>815</v>
      </c>
      <c r="G149" s="89" t="s">
        <v>1225</v>
      </c>
      <c r="H149" s="89" t="s">
        <v>839</v>
      </c>
      <c r="I149" s="89" t="str">
        <f>"Priceless"</f>
        <v>Priceless</v>
      </c>
    </row>
    <row r="150" spans="1:9" ht="15.75" customHeight="1">
      <c r="A150" s="89">
        <f t="shared" ca="1" si="0"/>
        <v>64988</v>
      </c>
      <c r="B150" s="89">
        <v>100</v>
      </c>
      <c r="C150" s="89" t="s">
        <v>2089</v>
      </c>
      <c r="D150" s="89" t="s">
        <v>812</v>
      </c>
      <c r="E150" s="89" t="s">
        <v>1351</v>
      </c>
      <c r="F150" s="89" t="s">
        <v>815</v>
      </c>
      <c r="G150" s="89" t="s">
        <v>968</v>
      </c>
      <c r="H150" s="89" t="s">
        <v>812</v>
      </c>
      <c r="I150" s="89">
        <f ca="1">RANDBETWEEN(1,6)*100</f>
        <v>200</v>
      </c>
    </row>
    <row r="151" spans="1:9" ht="15.75" customHeight="1">
      <c r="A151" s="89">
        <f t="shared" ca="1" si="0"/>
        <v>65088</v>
      </c>
      <c r="B151" s="89">
        <v>1</v>
      </c>
      <c r="C151" s="89" t="s">
        <v>2090</v>
      </c>
      <c r="D151" s="89" t="str">
        <f>"Priceless"</f>
        <v>Priceless</v>
      </c>
      <c r="E151" s="89" t="s">
        <v>1351</v>
      </c>
      <c r="F151" s="89" t="s">
        <v>815</v>
      </c>
      <c r="G151" s="89" t="s">
        <v>1225</v>
      </c>
      <c r="H151" s="89" t="s">
        <v>839</v>
      </c>
      <c r="I151" s="89" t="str">
        <f>"Priceless"</f>
        <v>Priceless</v>
      </c>
    </row>
    <row r="152" spans="1:9" ht="15.75" customHeight="1">
      <c r="A152" s="89">
        <f t="shared" ca="1" si="0"/>
        <v>65089</v>
      </c>
      <c r="B152" s="89">
        <v>200</v>
      </c>
      <c r="C152" s="89" t="s">
        <v>2091</v>
      </c>
      <c r="D152" s="89" t="s">
        <v>812</v>
      </c>
      <c r="E152" s="89" t="s">
        <v>1351</v>
      </c>
      <c r="F152" s="89" t="s">
        <v>815</v>
      </c>
      <c r="G152" s="89" t="s">
        <v>928</v>
      </c>
      <c r="H152" s="89" t="s">
        <v>812</v>
      </c>
      <c r="I152" s="89">
        <f ca="1">RANDBETWEEN(1,6)*100</f>
        <v>400</v>
      </c>
    </row>
    <row r="153" spans="1:9" ht="15.75" customHeight="1">
      <c r="A153" s="89">
        <f t="shared" ca="1" si="0"/>
        <v>65289</v>
      </c>
      <c r="B153" s="89">
        <v>250</v>
      </c>
      <c r="C153" s="89" t="s">
        <v>2092</v>
      </c>
      <c r="D153" s="89" t="s">
        <v>812</v>
      </c>
      <c r="E153" s="89" t="s">
        <v>1351</v>
      </c>
      <c r="F153" s="89" t="s">
        <v>815</v>
      </c>
      <c r="G153" s="89" t="s">
        <v>816</v>
      </c>
      <c r="H153" s="89" t="s">
        <v>812</v>
      </c>
      <c r="I153" s="89">
        <f ca="1">RANDBETWEEN(1,6)+1*10</f>
        <v>11</v>
      </c>
    </row>
    <row r="154" spans="1:9" ht="15.75" customHeight="1">
      <c r="A154" s="89">
        <f t="shared" ca="1" si="0"/>
        <v>65539</v>
      </c>
      <c r="B154" s="89">
        <v>200</v>
      </c>
      <c r="C154" s="89" t="s">
        <v>2093</v>
      </c>
      <c r="D154" s="89" t="s">
        <v>812</v>
      </c>
      <c r="E154" s="89" t="s">
        <v>1351</v>
      </c>
      <c r="F154" s="89" t="s">
        <v>815</v>
      </c>
      <c r="G154" s="89" t="s">
        <v>928</v>
      </c>
      <c r="H154" s="89" t="s">
        <v>812</v>
      </c>
      <c r="I154" s="89">
        <f ca="1">RANDBETWEEN(1,6)*100</f>
        <v>200</v>
      </c>
    </row>
    <row r="155" spans="1:9" ht="15.75" customHeight="1">
      <c r="A155" s="89">
        <f t="shared" ca="1" si="0"/>
        <v>65739</v>
      </c>
      <c r="B155" s="89">
        <v>250</v>
      </c>
      <c r="C155" s="89" t="s">
        <v>2094</v>
      </c>
      <c r="D155" s="89" t="s">
        <v>812</v>
      </c>
      <c r="E155" s="89" t="s">
        <v>1351</v>
      </c>
      <c r="F155" s="89" t="s">
        <v>815</v>
      </c>
      <c r="G155" s="89" t="s">
        <v>816</v>
      </c>
      <c r="H155" s="89" t="s">
        <v>812</v>
      </c>
      <c r="I155" s="89">
        <f ca="1">RANDBETWEEN(1,6)+1*10</f>
        <v>15</v>
      </c>
    </row>
    <row r="156" spans="1:9" ht="15.75" customHeight="1">
      <c r="A156" s="89">
        <f t="shared" ca="1" si="0"/>
        <v>65989</v>
      </c>
      <c r="B156" s="89">
        <v>100</v>
      </c>
      <c r="C156" s="89" t="s">
        <v>2095</v>
      </c>
      <c r="D156" s="89" t="s">
        <v>812</v>
      </c>
      <c r="E156" s="89" t="s">
        <v>1351</v>
      </c>
      <c r="F156" s="89" t="s">
        <v>815</v>
      </c>
      <c r="G156" s="89" t="s">
        <v>968</v>
      </c>
      <c r="H156" s="89" t="s">
        <v>812</v>
      </c>
      <c r="I156" s="89">
        <f t="shared" ref="I156:I157" ca="1" si="26">RANDBETWEEN(2,20)*1000</f>
        <v>9000</v>
      </c>
    </row>
    <row r="157" spans="1:9" ht="15.75" customHeight="1">
      <c r="A157" s="89">
        <f t="shared" ca="1" si="0"/>
        <v>66089</v>
      </c>
      <c r="B157" s="89">
        <v>100</v>
      </c>
      <c r="C157" s="89" t="s">
        <v>2096</v>
      </c>
      <c r="D157" s="89" t="s">
        <v>812</v>
      </c>
      <c r="E157" s="89" t="s">
        <v>1351</v>
      </c>
      <c r="F157" s="89" t="s">
        <v>815</v>
      </c>
      <c r="G157" s="89" t="s">
        <v>968</v>
      </c>
      <c r="H157" s="89" t="s">
        <v>812</v>
      </c>
      <c r="I157" s="89">
        <f t="shared" ca="1" si="26"/>
        <v>17000</v>
      </c>
    </row>
    <row r="158" spans="1:9" ht="15.75" customHeight="1">
      <c r="A158" s="89">
        <f t="shared" ca="1" si="0"/>
        <v>66189</v>
      </c>
      <c r="B158" s="89">
        <v>200</v>
      </c>
      <c r="C158" s="89" t="s">
        <v>2097</v>
      </c>
      <c r="D158" s="89" t="s">
        <v>812</v>
      </c>
      <c r="E158" s="89" t="s">
        <v>1351</v>
      </c>
      <c r="F158" s="89" t="s">
        <v>815</v>
      </c>
      <c r="G158" s="89" t="s">
        <v>928</v>
      </c>
      <c r="H158" s="89" t="s">
        <v>812</v>
      </c>
      <c r="I158" s="89">
        <f ca="1">RANDBETWEEN(1,6)*100</f>
        <v>500</v>
      </c>
    </row>
    <row r="159" spans="1:9" ht="15.75" customHeight="1">
      <c r="A159" s="89">
        <f t="shared" ca="1" si="0"/>
        <v>66389</v>
      </c>
      <c r="B159" s="89">
        <v>250</v>
      </c>
      <c r="C159" s="89" t="s">
        <v>2098</v>
      </c>
      <c r="D159" s="89" t="s">
        <v>812</v>
      </c>
      <c r="E159" s="89" t="s">
        <v>1351</v>
      </c>
      <c r="F159" s="89" t="s">
        <v>815</v>
      </c>
      <c r="G159" s="89" t="s">
        <v>816</v>
      </c>
      <c r="H159" s="89" t="s">
        <v>812</v>
      </c>
      <c r="I159" s="89">
        <f ca="1">RANDBETWEEN(1,6)+1*10</f>
        <v>14</v>
      </c>
    </row>
    <row r="160" spans="1:9" ht="15.75" customHeight="1">
      <c r="A160" s="89">
        <f t="shared" ca="1" si="0"/>
        <v>66639</v>
      </c>
      <c r="B160" s="89">
        <v>200</v>
      </c>
      <c r="C160" s="89" t="s">
        <v>2099</v>
      </c>
      <c r="D160" s="89" t="s">
        <v>812</v>
      </c>
      <c r="E160" s="89" t="s">
        <v>1351</v>
      </c>
      <c r="F160" s="89" t="s">
        <v>815</v>
      </c>
      <c r="G160" s="89" t="s">
        <v>928</v>
      </c>
      <c r="H160" s="89" t="s">
        <v>812</v>
      </c>
      <c r="I160" s="89">
        <f ca="1">RANDBETWEEN(1,6)*100</f>
        <v>500</v>
      </c>
    </row>
    <row r="161" spans="1:9" ht="15.75" customHeight="1">
      <c r="A161" s="89">
        <f t="shared" ca="1" si="0"/>
        <v>66839</v>
      </c>
      <c r="B161" s="89">
        <v>100</v>
      </c>
      <c r="C161" s="89" t="s">
        <v>2100</v>
      </c>
      <c r="D161" s="89" t="s">
        <v>812</v>
      </c>
      <c r="E161" s="89" t="s">
        <v>1351</v>
      </c>
      <c r="F161" s="89" t="s">
        <v>815</v>
      </c>
      <c r="G161" s="89" t="s">
        <v>968</v>
      </c>
      <c r="H161" s="89" t="s">
        <v>812</v>
      </c>
      <c r="I161" s="89">
        <f ca="1">RANDBETWEEN(2,20)*1000</f>
        <v>12000</v>
      </c>
    </row>
    <row r="162" spans="1:9" ht="15.75" customHeight="1">
      <c r="A162" s="89">
        <f t="shared" ca="1" si="0"/>
        <v>66939</v>
      </c>
      <c r="B162" s="89">
        <v>200</v>
      </c>
      <c r="C162" s="89" t="s">
        <v>2101</v>
      </c>
      <c r="D162" s="89" t="s">
        <v>812</v>
      </c>
      <c r="E162" s="89" t="s">
        <v>1351</v>
      </c>
      <c r="F162" s="89" t="s">
        <v>815</v>
      </c>
      <c r="G162" s="89" t="s">
        <v>928</v>
      </c>
      <c r="H162" s="89" t="s">
        <v>812</v>
      </c>
      <c r="I162" s="89">
        <f ca="1">RANDBETWEEN(1,6)*100</f>
        <v>300</v>
      </c>
    </row>
    <row r="163" spans="1:9" ht="15.75" customHeight="1">
      <c r="A163" s="89">
        <f t="shared" ca="1" si="0"/>
        <v>67139</v>
      </c>
      <c r="B163" s="89">
        <v>100</v>
      </c>
      <c r="C163" s="89" t="s">
        <v>2102</v>
      </c>
      <c r="D163" s="89" t="s">
        <v>812</v>
      </c>
      <c r="E163" s="89" t="s">
        <v>1351</v>
      </c>
      <c r="F163" s="89" t="s">
        <v>815</v>
      </c>
      <c r="G163" s="89" t="s">
        <v>968</v>
      </c>
      <c r="H163" s="89" t="s">
        <v>1194</v>
      </c>
      <c r="I163" s="89">
        <f ca="1">RANDBETWEEN(2,20)*1000</f>
        <v>13000</v>
      </c>
    </row>
    <row r="164" spans="1:9" ht="15.75" customHeight="1">
      <c r="A164" s="89">
        <f t="shared" ca="1" si="0"/>
        <v>67239</v>
      </c>
      <c r="B164" s="89">
        <v>250</v>
      </c>
      <c r="C164" s="89" t="s">
        <v>2103</v>
      </c>
      <c r="D164" s="89" t="s">
        <v>812</v>
      </c>
      <c r="E164" s="89" t="s">
        <v>1351</v>
      </c>
      <c r="F164" s="89" t="s">
        <v>815</v>
      </c>
      <c r="G164" s="89" t="s">
        <v>816</v>
      </c>
      <c r="H164" s="89" t="s">
        <v>812</v>
      </c>
      <c r="I164" s="89">
        <f t="shared" ref="I164:I170" ca="1" si="27">RANDBETWEEN(1,6)+1*10</f>
        <v>14</v>
      </c>
    </row>
    <row r="165" spans="1:9" ht="15.75" customHeight="1">
      <c r="A165" s="89">
        <f t="shared" ca="1" si="0"/>
        <v>67489</v>
      </c>
      <c r="B165" s="89">
        <v>250</v>
      </c>
      <c r="C165" s="89" t="s">
        <v>2104</v>
      </c>
      <c r="D165" s="89" t="s">
        <v>812</v>
      </c>
      <c r="E165" s="89" t="s">
        <v>1351</v>
      </c>
      <c r="F165" s="89" t="s">
        <v>815</v>
      </c>
      <c r="G165" s="89" t="s">
        <v>816</v>
      </c>
      <c r="H165" s="89" t="s">
        <v>812</v>
      </c>
      <c r="I165" s="89">
        <f t="shared" ca="1" si="27"/>
        <v>15</v>
      </c>
    </row>
    <row r="166" spans="1:9" ht="15.75" customHeight="1">
      <c r="A166" s="89">
        <f t="shared" ca="1" si="0"/>
        <v>67739</v>
      </c>
      <c r="B166" s="89">
        <v>250</v>
      </c>
      <c r="C166" s="89" t="s">
        <v>2105</v>
      </c>
      <c r="D166" s="89" t="s">
        <v>812</v>
      </c>
      <c r="E166" s="89" t="s">
        <v>1351</v>
      </c>
      <c r="F166" s="89" t="s">
        <v>815</v>
      </c>
      <c r="G166" s="89" t="s">
        <v>816</v>
      </c>
      <c r="H166" s="89" t="s">
        <v>812</v>
      </c>
      <c r="I166" s="89">
        <f t="shared" ca="1" si="27"/>
        <v>12</v>
      </c>
    </row>
    <row r="167" spans="1:9" ht="15.75" customHeight="1">
      <c r="A167" s="89">
        <f t="shared" ca="1" si="0"/>
        <v>67989</v>
      </c>
      <c r="B167" s="89">
        <v>250</v>
      </c>
      <c r="C167" s="89" t="s">
        <v>2106</v>
      </c>
      <c r="D167" s="89" t="s">
        <v>812</v>
      </c>
      <c r="E167" s="89" t="s">
        <v>1351</v>
      </c>
      <c r="F167" s="89" t="s">
        <v>815</v>
      </c>
      <c r="G167" s="89" t="s">
        <v>816</v>
      </c>
      <c r="H167" s="89" t="s">
        <v>812</v>
      </c>
      <c r="I167" s="89">
        <f t="shared" ca="1" si="27"/>
        <v>13</v>
      </c>
    </row>
    <row r="168" spans="1:9" ht="15.75" customHeight="1">
      <c r="A168" s="89">
        <f t="shared" ca="1" si="0"/>
        <v>68239</v>
      </c>
      <c r="B168" s="89">
        <v>250</v>
      </c>
      <c r="C168" s="89" t="s">
        <v>2107</v>
      </c>
      <c r="D168" s="89" t="s">
        <v>812</v>
      </c>
      <c r="E168" s="89" t="s">
        <v>1351</v>
      </c>
      <c r="F168" s="89" t="s">
        <v>815</v>
      </c>
      <c r="G168" s="89" t="s">
        <v>816</v>
      </c>
      <c r="H168" s="89" t="s">
        <v>812</v>
      </c>
      <c r="I168" s="89">
        <f t="shared" ca="1" si="27"/>
        <v>14</v>
      </c>
    </row>
    <row r="169" spans="1:9" ht="15.75" customHeight="1">
      <c r="A169" s="89">
        <f t="shared" ca="1" si="0"/>
        <v>68489</v>
      </c>
      <c r="B169" s="89">
        <v>250</v>
      </c>
      <c r="C169" s="89" t="s">
        <v>2108</v>
      </c>
      <c r="D169" s="89" t="s">
        <v>812</v>
      </c>
      <c r="E169" s="89" t="s">
        <v>1351</v>
      </c>
      <c r="F169" s="89" t="s">
        <v>815</v>
      </c>
      <c r="G169" s="89" t="s">
        <v>816</v>
      </c>
      <c r="H169" s="89" t="s">
        <v>812</v>
      </c>
      <c r="I169" s="89">
        <f t="shared" ca="1" si="27"/>
        <v>14</v>
      </c>
    </row>
    <row r="170" spans="1:9" ht="15.75" customHeight="1">
      <c r="A170" s="89">
        <f t="shared" ca="1" si="0"/>
        <v>68739</v>
      </c>
      <c r="B170" s="89">
        <v>250</v>
      </c>
      <c r="C170" s="89" t="s">
        <v>2109</v>
      </c>
      <c r="D170" s="89" t="s">
        <v>812</v>
      </c>
      <c r="E170" s="89" t="s">
        <v>1351</v>
      </c>
      <c r="F170" s="89" t="s">
        <v>815</v>
      </c>
      <c r="G170" s="89" t="s">
        <v>816</v>
      </c>
      <c r="H170" s="89" t="s">
        <v>812</v>
      </c>
      <c r="I170" s="89">
        <f t="shared" ca="1" si="27"/>
        <v>11</v>
      </c>
    </row>
    <row r="171" spans="1:9" ht="15.75" customHeight="1">
      <c r="A171" s="89">
        <f t="shared" ca="1" si="0"/>
        <v>68989</v>
      </c>
      <c r="B171" s="89">
        <v>25</v>
      </c>
      <c r="C171" s="89" t="s">
        <v>2110</v>
      </c>
      <c r="D171" s="89" t="s">
        <v>812</v>
      </c>
      <c r="E171" s="89" t="s">
        <v>1351</v>
      </c>
      <c r="F171" s="89" t="s">
        <v>815</v>
      </c>
      <c r="G171" s="89" t="s">
        <v>977</v>
      </c>
      <c r="H171" s="89" t="s">
        <v>831</v>
      </c>
      <c r="I171" s="89">
        <f ca="1">(RANDBETWEEN(1,4)+1)*10000</f>
        <v>30000</v>
      </c>
    </row>
    <row r="172" spans="1:9" ht="15.75" customHeight="1">
      <c r="A172" s="89">
        <f t="shared" ca="1" si="0"/>
        <v>69014</v>
      </c>
      <c r="B172" s="89">
        <v>250</v>
      </c>
      <c r="C172" s="89" t="s">
        <v>2111</v>
      </c>
      <c r="D172" s="89" t="s">
        <v>812</v>
      </c>
      <c r="E172" s="89" t="s">
        <v>1351</v>
      </c>
      <c r="F172" s="89" t="s">
        <v>815</v>
      </c>
      <c r="G172" s="89" t="s">
        <v>816</v>
      </c>
      <c r="H172" s="89" t="s">
        <v>812</v>
      </c>
      <c r="I172" s="89">
        <f ca="1">RANDBETWEEN(1,6)+1*10</f>
        <v>14</v>
      </c>
    </row>
    <row r="173" spans="1:9" ht="15.75" customHeight="1">
      <c r="A173" s="89">
        <f t="shared" ca="1" si="0"/>
        <v>69264</v>
      </c>
      <c r="B173" s="89">
        <v>100</v>
      </c>
      <c r="C173" s="89" t="s">
        <v>2112</v>
      </c>
      <c r="D173" s="89" t="s">
        <v>812</v>
      </c>
      <c r="E173" s="89" t="s">
        <v>1351</v>
      </c>
      <c r="F173" s="89" t="s">
        <v>815</v>
      </c>
      <c r="G173" s="89" t="s">
        <v>968</v>
      </c>
      <c r="H173" s="89" t="s">
        <v>812</v>
      </c>
      <c r="I173" s="89">
        <f ca="1">RANDBETWEEN(2,20)*1000</f>
        <v>10000</v>
      </c>
    </row>
    <row r="174" spans="1:9" ht="15.75" customHeight="1">
      <c r="A174" s="89">
        <f t="shared" ca="1" si="0"/>
        <v>69364</v>
      </c>
      <c r="B174" s="89">
        <v>200</v>
      </c>
      <c r="C174" s="89" t="s">
        <v>2113</v>
      </c>
      <c r="D174" s="89" t="s">
        <v>812</v>
      </c>
      <c r="E174" s="89" t="s">
        <v>1351</v>
      </c>
      <c r="F174" s="89" t="s">
        <v>815</v>
      </c>
      <c r="G174" s="89" t="s">
        <v>928</v>
      </c>
      <c r="H174" s="89" t="s">
        <v>812</v>
      </c>
      <c r="I174" s="89">
        <f ca="1">RANDBETWEEN(1,6)*100</f>
        <v>600</v>
      </c>
    </row>
    <row r="175" spans="1:9" ht="15.75" customHeight="1">
      <c r="A175" s="89">
        <f t="shared" ca="1" si="0"/>
        <v>69564</v>
      </c>
      <c r="B175" s="89">
        <v>250</v>
      </c>
      <c r="C175" s="89" t="s">
        <v>2114</v>
      </c>
      <c r="D175" s="89" t="s">
        <v>812</v>
      </c>
      <c r="E175" s="89" t="s">
        <v>1351</v>
      </c>
      <c r="F175" s="89" t="s">
        <v>815</v>
      </c>
      <c r="G175" s="89" t="s">
        <v>816</v>
      </c>
      <c r="H175" s="89" t="s">
        <v>812</v>
      </c>
      <c r="I175" s="89">
        <f ca="1">RANDBETWEEN(1,6)+1*10</f>
        <v>13</v>
      </c>
    </row>
    <row r="176" spans="1:9" ht="15.75" customHeight="1">
      <c r="A176" s="89">
        <f t="shared" ca="1" si="0"/>
        <v>69814</v>
      </c>
      <c r="B176" s="89">
        <v>100</v>
      </c>
      <c r="C176" s="89" t="s">
        <v>2115</v>
      </c>
      <c r="D176" s="89" t="s">
        <v>812</v>
      </c>
      <c r="E176" s="89" t="s">
        <v>1351</v>
      </c>
      <c r="F176" s="89" t="s">
        <v>815</v>
      </c>
      <c r="G176" s="89" t="s">
        <v>968</v>
      </c>
      <c r="H176" s="89" t="s">
        <v>812</v>
      </c>
      <c r="I176" s="89">
        <f ca="1">RANDBETWEEN(2,20)*1000</f>
        <v>13000</v>
      </c>
    </row>
    <row r="177" spans="1:9" ht="15.75" customHeight="1">
      <c r="A177" s="89">
        <f t="shared" ca="1" si="0"/>
        <v>69914</v>
      </c>
      <c r="B177" s="89">
        <v>250</v>
      </c>
      <c r="C177" s="89" t="s">
        <v>2116</v>
      </c>
      <c r="D177" s="89" t="s">
        <v>812</v>
      </c>
      <c r="E177" s="89" t="s">
        <v>1351</v>
      </c>
      <c r="F177" s="89" t="s">
        <v>815</v>
      </c>
      <c r="G177" s="89" t="s">
        <v>816</v>
      </c>
      <c r="H177" s="89" t="s">
        <v>812</v>
      </c>
      <c r="I177" s="89">
        <f t="shared" ref="I177:I178" ca="1" si="28">RANDBETWEEN(1,6)+1*10</f>
        <v>11</v>
      </c>
    </row>
    <row r="178" spans="1:9" ht="15.75" customHeight="1">
      <c r="A178" s="89">
        <f t="shared" ca="1" si="0"/>
        <v>70164</v>
      </c>
      <c r="B178" s="89">
        <v>250</v>
      </c>
      <c r="C178" s="89" t="s">
        <v>2117</v>
      </c>
      <c r="D178" s="89" t="s">
        <v>812</v>
      </c>
      <c r="E178" s="89" t="s">
        <v>1351</v>
      </c>
      <c r="F178" s="89" t="s">
        <v>815</v>
      </c>
      <c r="G178" s="89" t="s">
        <v>816</v>
      </c>
      <c r="H178" s="89" t="s">
        <v>812</v>
      </c>
      <c r="I178" s="89">
        <f t="shared" ca="1" si="28"/>
        <v>11</v>
      </c>
    </row>
    <row r="179" spans="1:9" ht="15.75" customHeight="1">
      <c r="A179" s="89">
        <f t="shared" ca="1" si="0"/>
        <v>70414</v>
      </c>
      <c r="B179" s="89">
        <v>200</v>
      </c>
      <c r="C179" s="89" t="s">
        <v>2118</v>
      </c>
      <c r="D179" s="89" t="s">
        <v>812</v>
      </c>
      <c r="E179" s="89" t="s">
        <v>1351</v>
      </c>
      <c r="F179" s="89" t="s">
        <v>815</v>
      </c>
      <c r="G179" s="89" t="s">
        <v>928</v>
      </c>
      <c r="H179" s="89" t="s">
        <v>812</v>
      </c>
      <c r="I179" s="89">
        <f ca="1">RANDBETWEEN(1,6)*100</f>
        <v>100</v>
      </c>
    </row>
    <row r="180" spans="1:9" ht="15.75" customHeight="1">
      <c r="A180" s="89">
        <f t="shared" ca="1" si="0"/>
        <v>70614</v>
      </c>
      <c r="B180" s="89">
        <v>250</v>
      </c>
      <c r="C180" s="89" t="s">
        <v>2119</v>
      </c>
      <c r="D180" s="89" t="s">
        <v>812</v>
      </c>
      <c r="E180" s="89" t="s">
        <v>1351</v>
      </c>
      <c r="F180" s="89" t="s">
        <v>815</v>
      </c>
      <c r="G180" s="89" t="s">
        <v>816</v>
      </c>
      <c r="H180" s="89" t="s">
        <v>812</v>
      </c>
      <c r="I180" s="89">
        <f t="shared" ref="I180:I185" ca="1" si="29">RANDBETWEEN(1,6)+1*10</f>
        <v>11</v>
      </c>
    </row>
    <row r="181" spans="1:9" ht="15.75" customHeight="1">
      <c r="A181" s="89">
        <f t="shared" ca="1" si="0"/>
        <v>70864</v>
      </c>
      <c r="B181" s="89">
        <v>250</v>
      </c>
      <c r="C181" s="89" t="s">
        <v>2120</v>
      </c>
      <c r="D181" s="89" t="s">
        <v>812</v>
      </c>
      <c r="E181" s="89" t="s">
        <v>1351</v>
      </c>
      <c r="F181" s="89" t="s">
        <v>815</v>
      </c>
      <c r="G181" s="89" t="s">
        <v>816</v>
      </c>
      <c r="H181" s="89" t="s">
        <v>812</v>
      </c>
      <c r="I181" s="89">
        <f t="shared" ca="1" si="29"/>
        <v>16</v>
      </c>
    </row>
    <row r="182" spans="1:9" ht="15.75" customHeight="1">
      <c r="A182" s="89">
        <f t="shared" ca="1" si="0"/>
        <v>71114</v>
      </c>
      <c r="B182" s="89">
        <v>250</v>
      </c>
      <c r="C182" s="89" t="s">
        <v>2121</v>
      </c>
      <c r="D182" s="89" t="s">
        <v>812</v>
      </c>
      <c r="E182" s="89" t="s">
        <v>1351</v>
      </c>
      <c r="F182" s="89" t="s">
        <v>815</v>
      </c>
      <c r="G182" s="89" t="s">
        <v>816</v>
      </c>
      <c r="H182" s="89" t="s">
        <v>812</v>
      </c>
      <c r="I182" s="89">
        <f t="shared" ca="1" si="29"/>
        <v>11</v>
      </c>
    </row>
    <row r="183" spans="1:9" ht="15.75" customHeight="1">
      <c r="A183" s="89">
        <f t="shared" ca="1" si="0"/>
        <v>71364</v>
      </c>
      <c r="B183" s="89">
        <v>250</v>
      </c>
      <c r="C183" s="89" t="s">
        <v>2122</v>
      </c>
      <c r="D183" s="89" t="s">
        <v>812</v>
      </c>
      <c r="E183" s="89" t="s">
        <v>1351</v>
      </c>
      <c r="F183" s="89" t="s">
        <v>815</v>
      </c>
      <c r="G183" s="89" t="s">
        <v>816</v>
      </c>
      <c r="H183" s="89" t="s">
        <v>812</v>
      </c>
      <c r="I183" s="89">
        <f t="shared" ca="1" si="29"/>
        <v>12</v>
      </c>
    </row>
    <row r="184" spans="1:9" ht="15.75" customHeight="1">
      <c r="A184" s="89">
        <f t="shared" ca="1" si="0"/>
        <v>71614</v>
      </c>
      <c r="B184" s="89">
        <v>250</v>
      </c>
      <c r="C184" s="89" t="s">
        <v>2123</v>
      </c>
      <c r="D184" s="89" t="s">
        <v>812</v>
      </c>
      <c r="E184" s="89" t="s">
        <v>1351</v>
      </c>
      <c r="F184" s="89" t="s">
        <v>815</v>
      </c>
      <c r="G184" s="89" t="s">
        <v>816</v>
      </c>
      <c r="H184" s="89" t="s">
        <v>812</v>
      </c>
      <c r="I184" s="89">
        <f t="shared" ca="1" si="29"/>
        <v>16</v>
      </c>
    </row>
    <row r="185" spans="1:9" ht="15.75" customHeight="1">
      <c r="A185" s="89">
        <f t="shared" ca="1" si="0"/>
        <v>71864</v>
      </c>
      <c r="B185" s="89">
        <v>250</v>
      </c>
      <c r="C185" s="89" t="s">
        <v>2124</v>
      </c>
      <c r="D185" s="89" t="s">
        <v>812</v>
      </c>
      <c r="E185" s="89" t="s">
        <v>1351</v>
      </c>
      <c r="F185" s="89" t="s">
        <v>815</v>
      </c>
      <c r="G185" s="89" t="s">
        <v>816</v>
      </c>
      <c r="H185" s="89" t="s">
        <v>812</v>
      </c>
      <c r="I185" s="89">
        <f t="shared" ca="1" si="29"/>
        <v>13</v>
      </c>
    </row>
    <row r="186" spans="1:9" ht="15.75" customHeight="1">
      <c r="A186" s="89">
        <f t="shared" ca="1" si="0"/>
        <v>72114</v>
      </c>
      <c r="B186" s="89">
        <v>100</v>
      </c>
      <c r="C186" s="89" t="s">
        <v>2125</v>
      </c>
      <c r="D186" s="89" t="s">
        <v>812</v>
      </c>
      <c r="E186" s="89" t="s">
        <v>1351</v>
      </c>
      <c r="F186" s="89" t="s">
        <v>815</v>
      </c>
      <c r="G186" s="89" t="s">
        <v>968</v>
      </c>
      <c r="H186" s="89" t="s">
        <v>839</v>
      </c>
      <c r="I186" s="89">
        <f ca="1">RANDBETWEEN(2,20)*1000</f>
        <v>7000</v>
      </c>
    </row>
    <row r="187" spans="1:9" ht="15.75" customHeight="1">
      <c r="A187" s="89">
        <f t="shared" ca="1" si="0"/>
        <v>72214</v>
      </c>
      <c r="B187" s="89">
        <v>250</v>
      </c>
      <c r="C187" s="89" t="s">
        <v>2126</v>
      </c>
      <c r="D187" s="89" t="s">
        <v>812</v>
      </c>
      <c r="E187" s="89" t="s">
        <v>1351</v>
      </c>
      <c r="F187" s="89" t="s">
        <v>815</v>
      </c>
      <c r="G187" s="89" t="s">
        <v>816</v>
      </c>
      <c r="H187" s="89" t="s">
        <v>812</v>
      </c>
      <c r="I187" s="89">
        <f ca="1">RANDBETWEEN(1,6)+1*10</f>
        <v>14</v>
      </c>
    </row>
    <row r="188" spans="1:9" ht="15.75" customHeight="1">
      <c r="A188" s="89">
        <f t="shared" ca="1" si="0"/>
        <v>72464</v>
      </c>
      <c r="B188" s="89">
        <v>200</v>
      </c>
      <c r="C188" s="89" t="s">
        <v>1363</v>
      </c>
      <c r="D188" s="89" t="s">
        <v>812</v>
      </c>
      <c r="E188" s="89" t="s">
        <v>1351</v>
      </c>
      <c r="F188" s="89" t="s">
        <v>815</v>
      </c>
      <c r="G188" s="89" t="s">
        <v>928</v>
      </c>
      <c r="H188" s="89" t="s">
        <v>812</v>
      </c>
      <c r="I188" s="89">
        <f t="shared" ref="I188:I189" ca="1" si="30">RANDBETWEEN(1,6)*100</f>
        <v>500</v>
      </c>
    </row>
    <row r="189" spans="1:9" ht="15.75" customHeight="1">
      <c r="A189" s="89">
        <f t="shared" ca="1" si="0"/>
        <v>72664</v>
      </c>
      <c r="B189" s="89">
        <v>200</v>
      </c>
      <c r="C189" s="89" t="s">
        <v>2127</v>
      </c>
      <c r="D189" s="89" t="s">
        <v>812</v>
      </c>
      <c r="E189" s="89" t="s">
        <v>1351</v>
      </c>
      <c r="F189" s="89" t="s">
        <v>815</v>
      </c>
      <c r="G189" s="89" t="s">
        <v>928</v>
      </c>
      <c r="H189" s="89" t="s">
        <v>1194</v>
      </c>
      <c r="I189" s="89">
        <f t="shared" ca="1" si="30"/>
        <v>500</v>
      </c>
    </row>
    <row r="190" spans="1:9" ht="15.75" customHeight="1">
      <c r="A190" s="89">
        <f t="shared" ca="1" si="0"/>
        <v>72864</v>
      </c>
      <c r="B190" s="89">
        <v>25</v>
      </c>
      <c r="C190" s="89" t="s">
        <v>2128</v>
      </c>
      <c r="D190" s="89" t="s">
        <v>812</v>
      </c>
      <c r="E190" s="89" t="s">
        <v>1351</v>
      </c>
      <c r="F190" s="89" t="s">
        <v>815</v>
      </c>
      <c r="G190" s="89" t="s">
        <v>977</v>
      </c>
      <c r="H190" s="89" t="s">
        <v>812</v>
      </c>
      <c r="I190" s="89">
        <f ca="1">(RANDBETWEEN(1,4)+1)*10000</f>
        <v>20000</v>
      </c>
    </row>
    <row r="191" spans="1:9" ht="15.75" customHeight="1">
      <c r="A191" s="89">
        <f t="shared" ca="1" si="0"/>
        <v>72889</v>
      </c>
      <c r="B191" s="89">
        <v>250</v>
      </c>
      <c r="C191" s="89" t="s">
        <v>2129</v>
      </c>
      <c r="D191" s="89" t="s">
        <v>812</v>
      </c>
      <c r="E191" s="89" t="s">
        <v>1351</v>
      </c>
      <c r="F191" s="89" t="s">
        <v>815</v>
      </c>
      <c r="G191" s="89" t="s">
        <v>816</v>
      </c>
      <c r="H191" s="89" t="s">
        <v>812</v>
      </c>
      <c r="I191" s="89">
        <f ca="1">RANDBETWEEN(1,6)+1*10</f>
        <v>12</v>
      </c>
    </row>
    <row r="192" spans="1:9" ht="15.75" customHeight="1">
      <c r="A192" s="89">
        <f t="shared" ca="1" si="0"/>
        <v>73139</v>
      </c>
      <c r="B192" s="89">
        <v>200</v>
      </c>
      <c r="C192" s="89" t="s">
        <v>2130</v>
      </c>
      <c r="D192" s="89" t="s">
        <v>812</v>
      </c>
      <c r="E192" s="89" t="s">
        <v>1351</v>
      </c>
      <c r="F192" s="89" t="s">
        <v>815</v>
      </c>
      <c r="G192" s="89" t="s">
        <v>928</v>
      </c>
      <c r="H192" s="89" t="s">
        <v>812</v>
      </c>
      <c r="I192" s="89">
        <f ca="1">RANDBETWEEN(1,6)*100</f>
        <v>400</v>
      </c>
    </row>
    <row r="193" spans="1:9" ht="15.75" customHeight="1">
      <c r="A193" s="89">
        <f t="shared" ca="1" si="0"/>
        <v>73339</v>
      </c>
      <c r="B193" s="89">
        <v>100</v>
      </c>
      <c r="C193" s="89" t="s">
        <v>2131</v>
      </c>
      <c r="D193" s="89" t="s">
        <v>812</v>
      </c>
      <c r="E193" s="89" t="s">
        <v>1351</v>
      </c>
      <c r="F193" s="89" t="s">
        <v>815</v>
      </c>
      <c r="G193" s="89" t="s">
        <v>968</v>
      </c>
      <c r="H193" s="89" t="s">
        <v>812</v>
      </c>
      <c r="I193" s="89">
        <f ca="1">RANDBETWEEN(2,20)*1000</f>
        <v>19000</v>
      </c>
    </row>
    <row r="194" spans="1:9" ht="15.75" customHeight="1">
      <c r="A194" s="89">
        <f t="shared" ca="1" si="0"/>
        <v>73439</v>
      </c>
      <c r="B194" s="89">
        <v>25</v>
      </c>
      <c r="C194" s="89" t="s">
        <v>2132</v>
      </c>
      <c r="D194" s="89" t="s">
        <v>812</v>
      </c>
      <c r="E194" s="89" t="s">
        <v>1351</v>
      </c>
      <c r="F194" s="89" t="s">
        <v>815</v>
      </c>
      <c r="G194" s="89" t="s">
        <v>977</v>
      </c>
      <c r="H194" s="89" t="s">
        <v>812</v>
      </c>
      <c r="I194" s="89">
        <f t="shared" ref="I194:I198" ca="1" si="31">(RANDBETWEEN(1,4)+1)*10000</f>
        <v>30000</v>
      </c>
    </row>
    <row r="195" spans="1:9" ht="15.75" customHeight="1">
      <c r="A195" s="89">
        <f t="shared" ca="1" si="0"/>
        <v>73464</v>
      </c>
      <c r="B195" s="89">
        <v>25</v>
      </c>
      <c r="C195" s="89" t="s">
        <v>2133</v>
      </c>
      <c r="D195" s="89" t="s">
        <v>812</v>
      </c>
      <c r="E195" s="89" t="s">
        <v>1351</v>
      </c>
      <c r="F195" s="89" t="s">
        <v>815</v>
      </c>
      <c r="G195" s="89" t="s">
        <v>977</v>
      </c>
      <c r="H195" s="89" t="s">
        <v>812</v>
      </c>
      <c r="I195" s="89">
        <f t="shared" ca="1" si="31"/>
        <v>30000</v>
      </c>
    </row>
    <row r="196" spans="1:9" ht="15.75" customHeight="1">
      <c r="A196" s="89">
        <f t="shared" ca="1" si="0"/>
        <v>73489</v>
      </c>
      <c r="B196" s="89">
        <v>25</v>
      </c>
      <c r="C196" s="89" t="s">
        <v>2134</v>
      </c>
      <c r="D196" s="89" t="s">
        <v>812</v>
      </c>
      <c r="E196" s="89" t="s">
        <v>1351</v>
      </c>
      <c r="F196" s="89" t="s">
        <v>815</v>
      </c>
      <c r="G196" s="89" t="s">
        <v>977</v>
      </c>
      <c r="H196" s="89" t="s">
        <v>812</v>
      </c>
      <c r="I196" s="89">
        <f t="shared" ca="1" si="31"/>
        <v>30000</v>
      </c>
    </row>
    <row r="197" spans="1:9" ht="15.75" customHeight="1">
      <c r="A197" s="89">
        <f t="shared" ca="1" si="0"/>
        <v>73514</v>
      </c>
      <c r="B197" s="89">
        <v>25</v>
      </c>
      <c r="C197" s="89" t="s">
        <v>2135</v>
      </c>
      <c r="D197" s="89" t="s">
        <v>812</v>
      </c>
      <c r="E197" s="89" t="s">
        <v>1351</v>
      </c>
      <c r="F197" s="89" t="s">
        <v>815</v>
      </c>
      <c r="G197" s="89" t="s">
        <v>977</v>
      </c>
      <c r="H197" s="89" t="s">
        <v>812</v>
      </c>
      <c r="I197" s="89">
        <f t="shared" ca="1" si="31"/>
        <v>40000</v>
      </c>
    </row>
    <row r="198" spans="1:9" ht="15.75" customHeight="1">
      <c r="A198" s="89">
        <f t="shared" ca="1" si="0"/>
        <v>73539</v>
      </c>
      <c r="B198" s="89">
        <v>25</v>
      </c>
      <c r="C198" s="89" t="s">
        <v>2136</v>
      </c>
      <c r="D198" s="89" t="s">
        <v>812</v>
      </c>
      <c r="E198" s="89" t="s">
        <v>1351</v>
      </c>
      <c r="F198" s="89" t="s">
        <v>815</v>
      </c>
      <c r="G198" s="89" t="s">
        <v>977</v>
      </c>
      <c r="H198" s="89" t="s">
        <v>812</v>
      </c>
      <c r="I198" s="89">
        <f t="shared" ca="1" si="31"/>
        <v>30000</v>
      </c>
    </row>
    <row r="199" spans="1:9" ht="15.75" customHeight="1">
      <c r="A199" s="89">
        <f t="shared" ca="1" si="0"/>
        <v>73564</v>
      </c>
      <c r="B199" s="89">
        <v>100</v>
      </c>
      <c r="C199" s="89" t="s">
        <v>2137</v>
      </c>
      <c r="D199" s="89" t="s">
        <v>812</v>
      </c>
      <c r="E199" s="89" t="s">
        <v>1351</v>
      </c>
      <c r="F199" s="89" t="s">
        <v>815</v>
      </c>
      <c r="G199" s="89" t="s">
        <v>968</v>
      </c>
      <c r="H199" s="89" t="s">
        <v>831</v>
      </c>
      <c r="I199" s="89">
        <f ca="1">RANDBETWEEN(2,20)*1000</f>
        <v>2000</v>
      </c>
    </row>
    <row r="200" spans="1:9" ht="15.75" customHeight="1">
      <c r="A200" s="89">
        <f t="shared" ca="1" si="0"/>
        <v>73664</v>
      </c>
      <c r="B200" s="89">
        <v>200</v>
      </c>
      <c r="C200" s="89" t="s">
        <v>2138</v>
      </c>
      <c r="D200" s="89" t="s">
        <v>812</v>
      </c>
      <c r="E200" s="89" t="s">
        <v>1351</v>
      </c>
      <c r="F200" s="89" t="s">
        <v>815</v>
      </c>
      <c r="G200" s="89" t="s">
        <v>928</v>
      </c>
      <c r="H200" s="89" t="s">
        <v>812</v>
      </c>
      <c r="I200" s="89">
        <f ca="1">RANDBETWEEN(1,6)*100</f>
        <v>200</v>
      </c>
    </row>
    <row r="201" spans="1:9" ht="15.75" customHeight="1">
      <c r="A201" s="89">
        <f t="shared" ca="1" si="0"/>
        <v>73864</v>
      </c>
      <c r="B201" s="89">
        <v>250</v>
      </c>
      <c r="C201" s="89" t="s">
        <v>2139</v>
      </c>
      <c r="D201" s="89" t="s">
        <v>812</v>
      </c>
      <c r="E201" s="89" t="s">
        <v>1351</v>
      </c>
      <c r="F201" s="89" t="s">
        <v>815</v>
      </c>
      <c r="G201" s="89" t="s">
        <v>816</v>
      </c>
      <c r="H201" s="89" t="s">
        <v>812</v>
      </c>
      <c r="I201" s="89">
        <f t="shared" ref="I201:I204" ca="1" si="32">RANDBETWEEN(1,6)+1*10</f>
        <v>13</v>
      </c>
    </row>
    <row r="202" spans="1:9" ht="15.75" customHeight="1">
      <c r="A202" s="89">
        <f t="shared" ca="1" si="0"/>
        <v>74114</v>
      </c>
      <c r="B202" s="89">
        <v>250</v>
      </c>
      <c r="C202" s="89" t="s">
        <v>2140</v>
      </c>
      <c r="D202" s="89" t="s">
        <v>812</v>
      </c>
      <c r="E202" s="89" t="s">
        <v>1351</v>
      </c>
      <c r="F202" s="89" t="s">
        <v>815</v>
      </c>
      <c r="G202" s="89" t="s">
        <v>816</v>
      </c>
      <c r="H202" s="89" t="s">
        <v>812</v>
      </c>
      <c r="I202" s="89">
        <f t="shared" ca="1" si="32"/>
        <v>16</v>
      </c>
    </row>
    <row r="203" spans="1:9" ht="15.75" customHeight="1">
      <c r="A203" s="89">
        <f t="shared" ca="1" si="0"/>
        <v>74364</v>
      </c>
      <c r="B203" s="89">
        <v>250</v>
      </c>
      <c r="C203" s="89" t="s">
        <v>2141</v>
      </c>
      <c r="D203" s="89" t="s">
        <v>812</v>
      </c>
      <c r="E203" s="89" t="s">
        <v>1351</v>
      </c>
      <c r="F203" s="89" t="s">
        <v>815</v>
      </c>
      <c r="G203" s="89" t="s">
        <v>816</v>
      </c>
      <c r="H203" s="89" t="s">
        <v>812</v>
      </c>
      <c r="I203" s="89">
        <f t="shared" ca="1" si="32"/>
        <v>15</v>
      </c>
    </row>
    <row r="204" spans="1:9" ht="15.75" customHeight="1">
      <c r="A204" s="89">
        <f t="shared" ca="1" si="0"/>
        <v>74614</v>
      </c>
      <c r="B204" s="89">
        <v>250</v>
      </c>
      <c r="C204" s="89" t="s">
        <v>2142</v>
      </c>
      <c r="D204" s="89" t="s">
        <v>812</v>
      </c>
      <c r="E204" s="89" t="s">
        <v>1351</v>
      </c>
      <c r="F204" s="89" t="s">
        <v>815</v>
      </c>
      <c r="G204" s="89" t="s">
        <v>816</v>
      </c>
      <c r="H204" s="89" t="s">
        <v>2143</v>
      </c>
      <c r="I204" s="89">
        <f t="shared" ca="1" si="32"/>
        <v>11</v>
      </c>
    </row>
    <row r="205" spans="1:9" ht="15.75" customHeight="1">
      <c r="A205" s="89">
        <f t="shared" ca="1" si="0"/>
        <v>74864</v>
      </c>
      <c r="B205" s="89">
        <v>100</v>
      </c>
      <c r="C205" s="89" t="s">
        <v>2144</v>
      </c>
      <c r="D205" s="89" t="s">
        <v>812</v>
      </c>
      <c r="E205" s="89" t="s">
        <v>1351</v>
      </c>
      <c r="F205" s="89" t="s">
        <v>815</v>
      </c>
      <c r="G205" s="89" t="s">
        <v>968</v>
      </c>
      <c r="H205" s="89" t="s">
        <v>831</v>
      </c>
      <c r="I205" s="89">
        <f ca="1">RANDBETWEEN(2,20)*1000</f>
        <v>13000</v>
      </c>
    </row>
    <row r="206" spans="1:9" ht="15.75" customHeight="1">
      <c r="A206" s="89">
        <f t="shared" ca="1" si="0"/>
        <v>74964</v>
      </c>
      <c r="B206" s="89">
        <v>200</v>
      </c>
      <c r="C206" s="89" t="s">
        <v>1370</v>
      </c>
      <c r="D206" s="89" t="s">
        <v>812</v>
      </c>
      <c r="E206" s="89" t="s">
        <v>1351</v>
      </c>
      <c r="F206" s="89" t="s">
        <v>815</v>
      </c>
      <c r="G206" s="89" t="s">
        <v>928</v>
      </c>
      <c r="H206" s="89" t="s">
        <v>812</v>
      </c>
      <c r="I206" s="89">
        <f ca="1">RANDBETWEEN(1,6)*100</f>
        <v>100</v>
      </c>
    </row>
    <row r="207" spans="1:9" ht="15.75" customHeight="1">
      <c r="A207" s="89">
        <f t="shared" ca="1" si="0"/>
        <v>75164</v>
      </c>
      <c r="B207" s="89">
        <v>100</v>
      </c>
      <c r="C207" s="89" t="s">
        <v>2145</v>
      </c>
      <c r="D207" s="89" t="s">
        <v>812</v>
      </c>
      <c r="E207" s="89" t="s">
        <v>1351</v>
      </c>
      <c r="F207" s="89" t="s">
        <v>815</v>
      </c>
      <c r="G207" s="89" t="s">
        <v>968</v>
      </c>
      <c r="H207" s="89" t="s">
        <v>812</v>
      </c>
      <c r="I207" s="89">
        <f t="shared" ref="I207:I208" ca="1" si="33">RANDBETWEEN(2,20)*1000</f>
        <v>4000</v>
      </c>
    </row>
    <row r="208" spans="1:9" ht="15.75" customHeight="1">
      <c r="A208" s="89">
        <f t="shared" ca="1" si="0"/>
        <v>75264</v>
      </c>
      <c r="B208" s="89">
        <v>100</v>
      </c>
      <c r="C208" s="89" t="s">
        <v>2146</v>
      </c>
      <c r="D208" s="89" t="s">
        <v>812</v>
      </c>
      <c r="E208" s="89" t="s">
        <v>1351</v>
      </c>
      <c r="F208" s="89" t="s">
        <v>815</v>
      </c>
      <c r="G208" s="89" t="s">
        <v>968</v>
      </c>
      <c r="H208" s="89" t="s">
        <v>812</v>
      </c>
      <c r="I208" s="89">
        <f t="shared" ca="1" si="33"/>
        <v>12000</v>
      </c>
    </row>
    <row r="209" spans="1:9" ht="15.75" customHeight="1">
      <c r="A209" s="89">
        <f t="shared" ca="1" si="0"/>
        <v>75364</v>
      </c>
      <c r="B209" s="89">
        <v>250</v>
      </c>
      <c r="C209" s="89" t="s">
        <v>2147</v>
      </c>
      <c r="D209" s="89" t="s">
        <v>812</v>
      </c>
      <c r="E209" s="89" t="s">
        <v>1351</v>
      </c>
      <c r="F209" s="89" t="s">
        <v>815</v>
      </c>
      <c r="G209" s="89" t="s">
        <v>816</v>
      </c>
      <c r="H209" s="89" t="s">
        <v>812</v>
      </c>
      <c r="I209" s="89">
        <f ca="1">RANDBETWEEN(1,6)+1*10</f>
        <v>15</v>
      </c>
    </row>
    <row r="210" spans="1:9" ht="15.75" customHeight="1">
      <c r="A210" s="89">
        <f t="shared" ca="1" si="0"/>
        <v>75614</v>
      </c>
      <c r="B210" s="89">
        <v>25</v>
      </c>
      <c r="C210" s="89" t="s">
        <v>2148</v>
      </c>
      <c r="D210" s="89" t="s">
        <v>812</v>
      </c>
      <c r="E210" s="89" t="s">
        <v>1351</v>
      </c>
      <c r="F210" s="89" t="s">
        <v>815</v>
      </c>
      <c r="G210" s="89" t="s">
        <v>977</v>
      </c>
      <c r="H210" s="89" t="s">
        <v>812</v>
      </c>
      <c r="I210" s="89">
        <f ca="1">(RANDBETWEEN(1,4)+1)*10000</f>
        <v>30000</v>
      </c>
    </row>
    <row r="211" spans="1:9" ht="15.75" customHeight="1">
      <c r="A211" s="89">
        <f t="shared" ca="1" si="0"/>
        <v>75639</v>
      </c>
      <c r="B211" s="89">
        <v>250</v>
      </c>
      <c r="C211" s="89" t="s">
        <v>2149</v>
      </c>
      <c r="D211" s="89" t="s">
        <v>812</v>
      </c>
      <c r="E211" s="89" t="s">
        <v>1351</v>
      </c>
      <c r="F211" s="89" t="s">
        <v>815</v>
      </c>
      <c r="G211" s="89" t="s">
        <v>816</v>
      </c>
      <c r="H211" s="89" t="s">
        <v>812</v>
      </c>
      <c r="I211" s="89">
        <f ca="1">RANDBETWEEN(1,6)+1*10</f>
        <v>11</v>
      </c>
    </row>
    <row r="212" spans="1:9" ht="15.75" customHeight="1">
      <c r="A212" s="89">
        <f t="shared" ca="1" si="0"/>
        <v>75889</v>
      </c>
      <c r="B212" s="89">
        <v>100</v>
      </c>
      <c r="C212" s="89" t="s">
        <v>2150</v>
      </c>
      <c r="D212" s="89" t="s">
        <v>812</v>
      </c>
      <c r="E212" s="89" t="s">
        <v>1351</v>
      </c>
      <c r="F212" s="89" t="s">
        <v>815</v>
      </c>
      <c r="G212" s="89" t="s">
        <v>968</v>
      </c>
      <c r="H212" s="89" t="s">
        <v>812</v>
      </c>
      <c r="I212" s="89">
        <f ca="1">RANDBETWEEN(2,20)*1000</f>
        <v>9000</v>
      </c>
    </row>
    <row r="213" spans="1:9" ht="15.75" customHeight="1">
      <c r="A213" s="89">
        <f t="shared" ca="1" si="0"/>
        <v>75989</v>
      </c>
      <c r="B213" s="89">
        <v>200</v>
      </c>
      <c r="C213" s="89" t="s">
        <v>2151</v>
      </c>
      <c r="D213" s="89" t="s">
        <v>812</v>
      </c>
      <c r="E213" s="89" t="s">
        <v>1351</v>
      </c>
      <c r="F213" s="89" t="s">
        <v>815</v>
      </c>
      <c r="G213" s="89" t="s">
        <v>928</v>
      </c>
      <c r="H213" s="89" t="s">
        <v>812</v>
      </c>
      <c r="I213" s="89">
        <f ca="1">RANDBETWEEN(1,6)*100</f>
        <v>300</v>
      </c>
    </row>
    <row r="214" spans="1:9" ht="15.75" customHeight="1">
      <c r="A214" s="89">
        <f t="shared" ca="1" si="0"/>
        <v>76189</v>
      </c>
      <c r="B214" s="89">
        <v>5</v>
      </c>
      <c r="C214" s="89" t="s">
        <v>2152</v>
      </c>
      <c r="D214" s="89" t="s">
        <v>812</v>
      </c>
      <c r="E214" s="89" t="s">
        <v>1351</v>
      </c>
      <c r="F214" s="89" t="s">
        <v>815</v>
      </c>
      <c r="G214" s="89" t="s">
        <v>1010</v>
      </c>
      <c r="H214" s="89" t="s">
        <v>812</v>
      </c>
      <c r="I214" s="89">
        <f ca="1">RANDBETWEEN(2,12)*25000</f>
        <v>275000</v>
      </c>
    </row>
    <row r="215" spans="1:9" ht="15.75" customHeight="1">
      <c r="A215" s="89">
        <f t="shared" ca="1" si="0"/>
        <v>76194</v>
      </c>
      <c r="B215" s="89">
        <v>250</v>
      </c>
      <c r="C215" s="89" t="s">
        <v>2153</v>
      </c>
      <c r="D215" s="89" t="s">
        <v>812</v>
      </c>
      <c r="E215" s="89" t="s">
        <v>1351</v>
      </c>
      <c r="F215" s="89" t="s">
        <v>815</v>
      </c>
      <c r="G215" s="89" t="s">
        <v>816</v>
      </c>
      <c r="H215" s="89" t="s">
        <v>812</v>
      </c>
      <c r="I215" s="89">
        <f ca="1">RANDBETWEEN(1,6)+1*10</f>
        <v>16</v>
      </c>
    </row>
    <row r="216" spans="1:9" ht="15.75" customHeight="1">
      <c r="A216" s="89">
        <f t="shared" ca="1" si="0"/>
        <v>76444</v>
      </c>
      <c r="B216" s="89">
        <v>200</v>
      </c>
      <c r="C216" s="89" t="s">
        <v>2154</v>
      </c>
      <c r="D216" s="89" t="s">
        <v>812</v>
      </c>
      <c r="E216" s="89" t="s">
        <v>1351</v>
      </c>
      <c r="F216" s="89" t="s">
        <v>815</v>
      </c>
      <c r="G216" s="89" t="s">
        <v>928</v>
      </c>
      <c r="H216" s="89" t="s">
        <v>812</v>
      </c>
      <c r="I216" s="89">
        <f t="shared" ref="I216:I218" ca="1" si="34">RANDBETWEEN(1,6)*100</f>
        <v>100</v>
      </c>
    </row>
    <row r="217" spans="1:9" ht="15.75" customHeight="1">
      <c r="A217" s="89">
        <f t="shared" ca="1" si="0"/>
        <v>76644</v>
      </c>
      <c r="B217" s="89">
        <v>100</v>
      </c>
      <c r="C217" s="89" t="s">
        <v>2155</v>
      </c>
      <c r="D217" s="89" t="s">
        <v>812</v>
      </c>
      <c r="E217" s="89" t="s">
        <v>1351</v>
      </c>
      <c r="F217" s="89" t="s">
        <v>815</v>
      </c>
      <c r="G217" s="89" t="s">
        <v>968</v>
      </c>
      <c r="H217" s="89" t="s">
        <v>812</v>
      </c>
      <c r="I217" s="89">
        <f t="shared" ca="1" si="34"/>
        <v>600</v>
      </c>
    </row>
    <row r="218" spans="1:9" ht="15.75" customHeight="1">
      <c r="A218" s="89">
        <f t="shared" ca="1" si="0"/>
        <v>76744</v>
      </c>
      <c r="B218" s="89">
        <v>100</v>
      </c>
      <c r="C218" s="89" t="s">
        <v>2156</v>
      </c>
      <c r="D218" s="89" t="s">
        <v>812</v>
      </c>
      <c r="E218" s="89" t="s">
        <v>1351</v>
      </c>
      <c r="F218" s="89" t="s">
        <v>815</v>
      </c>
      <c r="G218" s="89" t="s">
        <v>968</v>
      </c>
      <c r="H218" s="89" t="s">
        <v>812</v>
      </c>
      <c r="I218" s="89">
        <f t="shared" ca="1" si="34"/>
        <v>500</v>
      </c>
    </row>
    <row r="219" spans="1:9" ht="15.75" customHeight="1">
      <c r="A219" s="89">
        <f t="shared" ca="1" si="0"/>
        <v>76844</v>
      </c>
      <c r="B219" s="89">
        <v>100</v>
      </c>
      <c r="C219" s="89" t="s">
        <v>2157</v>
      </c>
      <c r="D219" s="89" t="s">
        <v>812</v>
      </c>
      <c r="E219" s="89" t="s">
        <v>1351</v>
      </c>
      <c r="F219" s="89" t="s">
        <v>815</v>
      </c>
      <c r="G219" s="89" t="s">
        <v>968</v>
      </c>
      <c r="H219" s="89" t="s">
        <v>812</v>
      </c>
      <c r="I219" s="89">
        <f ca="1">RANDBETWEEN(2,20)*1000</f>
        <v>8000</v>
      </c>
    </row>
    <row r="220" spans="1:9" ht="15.75" customHeight="1">
      <c r="A220" s="89">
        <f t="shared" ca="1" si="0"/>
        <v>76944</v>
      </c>
      <c r="B220" s="89">
        <v>200</v>
      </c>
      <c r="C220" s="89" t="s">
        <v>2158</v>
      </c>
      <c r="D220" s="89" t="s">
        <v>812</v>
      </c>
      <c r="E220" s="89" t="s">
        <v>1351</v>
      </c>
      <c r="F220" s="89" t="s">
        <v>815</v>
      </c>
      <c r="G220" s="89" t="s">
        <v>928</v>
      </c>
      <c r="H220" s="89" t="s">
        <v>812</v>
      </c>
      <c r="I220" s="89">
        <f t="shared" ref="I220:I221" ca="1" si="35">RANDBETWEEN(1,6)*100</f>
        <v>300</v>
      </c>
    </row>
    <row r="221" spans="1:9" ht="15.75" customHeight="1">
      <c r="A221" s="89">
        <f t="shared" ca="1" si="0"/>
        <v>77144</v>
      </c>
      <c r="B221" s="89">
        <v>200</v>
      </c>
      <c r="C221" s="89" t="s">
        <v>2159</v>
      </c>
      <c r="D221" s="89" t="s">
        <v>812</v>
      </c>
      <c r="E221" s="89" t="s">
        <v>1351</v>
      </c>
      <c r="F221" s="89" t="s">
        <v>815</v>
      </c>
      <c r="G221" s="89" t="s">
        <v>928</v>
      </c>
      <c r="H221" s="89" t="s">
        <v>812</v>
      </c>
      <c r="I221" s="89">
        <f t="shared" ca="1" si="35"/>
        <v>100</v>
      </c>
    </row>
    <row r="222" spans="1:9" ht="15.75" customHeight="1">
      <c r="A222" s="89">
        <f t="shared" ca="1" si="0"/>
        <v>77344</v>
      </c>
      <c r="B222" s="89">
        <v>250</v>
      </c>
      <c r="C222" s="89" t="s">
        <v>2160</v>
      </c>
      <c r="D222" s="89" t="s">
        <v>812</v>
      </c>
      <c r="E222" s="89" t="s">
        <v>1351</v>
      </c>
      <c r="F222" s="89" t="s">
        <v>815</v>
      </c>
      <c r="G222" s="89" t="s">
        <v>816</v>
      </c>
      <c r="H222" s="89" t="s">
        <v>812</v>
      </c>
      <c r="I222" s="89">
        <f t="shared" ref="I222:I230" ca="1" si="36">RANDBETWEEN(1,6)+1*10</f>
        <v>12</v>
      </c>
    </row>
    <row r="223" spans="1:9" ht="15.75" customHeight="1">
      <c r="A223" s="89">
        <f t="shared" ca="1" si="0"/>
        <v>77594</v>
      </c>
      <c r="B223" s="89">
        <v>250</v>
      </c>
      <c r="C223" s="89" t="s">
        <v>2161</v>
      </c>
      <c r="D223" s="89" t="s">
        <v>812</v>
      </c>
      <c r="E223" s="89" t="s">
        <v>1351</v>
      </c>
      <c r="F223" s="89" t="s">
        <v>815</v>
      </c>
      <c r="G223" s="89" t="s">
        <v>816</v>
      </c>
      <c r="H223" s="89" t="s">
        <v>812</v>
      </c>
      <c r="I223" s="89">
        <f t="shared" ca="1" si="36"/>
        <v>11</v>
      </c>
    </row>
    <row r="224" spans="1:9" ht="15.75" customHeight="1">
      <c r="A224" s="89">
        <f t="shared" ca="1" si="0"/>
        <v>77844</v>
      </c>
      <c r="B224" s="89">
        <v>250</v>
      </c>
      <c r="C224" s="89" t="s">
        <v>2162</v>
      </c>
      <c r="D224" s="89" t="s">
        <v>812</v>
      </c>
      <c r="E224" s="89" t="s">
        <v>1351</v>
      </c>
      <c r="F224" s="89" t="s">
        <v>815</v>
      </c>
      <c r="G224" s="89" t="s">
        <v>816</v>
      </c>
      <c r="H224" s="89" t="s">
        <v>812</v>
      </c>
      <c r="I224" s="89">
        <f t="shared" ca="1" si="36"/>
        <v>12</v>
      </c>
    </row>
    <row r="225" spans="1:9" ht="15.75" customHeight="1">
      <c r="A225" s="89">
        <f t="shared" ca="1" si="0"/>
        <v>78094</v>
      </c>
      <c r="B225" s="89">
        <v>250</v>
      </c>
      <c r="C225" s="89" t="s">
        <v>2163</v>
      </c>
      <c r="D225" s="89" t="s">
        <v>812</v>
      </c>
      <c r="E225" s="89" t="s">
        <v>1351</v>
      </c>
      <c r="F225" s="89" t="s">
        <v>815</v>
      </c>
      <c r="G225" s="89" t="s">
        <v>816</v>
      </c>
      <c r="H225" s="89" t="s">
        <v>812</v>
      </c>
      <c r="I225" s="89">
        <f t="shared" ca="1" si="36"/>
        <v>12</v>
      </c>
    </row>
    <row r="226" spans="1:9" ht="15.75" customHeight="1">
      <c r="A226" s="89">
        <f t="shared" ca="1" si="0"/>
        <v>78344</v>
      </c>
      <c r="B226" s="89">
        <v>250</v>
      </c>
      <c r="C226" s="89" t="s">
        <v>2164</v>
      </c>
      <c r="D226" s="89" t="s">
        <v>812</v>
      </c>
      <c r="E226" s="89" t="s">
        <v>1351</v>
      </c>
      <c r="F226" s="89" t="s">
        <v>815</v>
      </c>
      <c r="G226" s="89" t="s">
        <v>816</v>
      </c>
      <c r="H226" s="89" t="s">
        <v>812</v>
      </c>
      <c r="I226" s="89">
        <f t="shared" ca="1" si="36"/>
        <v>11</v>
      </c>
    </row>
    <row r="227" spans="1:9" ht="15.75" customHeight="1">
      <c r="A227" s="89">
        <f t="shared" ca="1" si="0"/>
        <v>78594</v>
      </c>
      <c r="B227" s="89">
        <v>250</v>
      </c>
      <c r="C227" s="89" t="s">
        <v>2165</v>
      </c>
      <c r="D227" s="89" t="s">
        <v>812</v>
      </c>
      <c r="E227" s="89" t="s">
        <v>1351</v>
      </c>
      <c r="F227" s="89" t="s">
        <v>815</v>
      </c>
      <c r="G227" s="89" t="s">
        <v>816</v>
      </c>
      <c r="H227" s="89" t="s">
        <v>812</v>
      </c>
      <c r="I227" s="89">
        <f t="shared" ca="1" si="36"/>
        <v>15</v>
      </c>
    </row>
    <row r="228" spans="1:9" ht="15.75" customHeight="1">
      <c r="A228" s="89">
        <f t="shared" ca="1" si="0"/>
        <v>78844</v>
      </c>
      <c r="B228" s="89">
        <v>250</v>
      </c>
      <c r="C228" s="89" t="s">
        <v>2166</v>
      </c>
      <c r="D228" s="89" t="s">
        <v>812</v>
      </c>
      <c r="E228" s="89" t="s">
        <v>1351</v>
      </c>
      <c r="F228" s="89" t="s">
        <v>815</v>
      </c>
      <c r="G228" s="89" t="s">
        <v>816</v>
      </c>
      <c r="H228" s="89" t="s">
        <v>812</v>
      </c>
      <c r="I228" s="89">
        <f t="shared" ca="1" si="36"/>
        <v>12</v>
      </c>
    </row>
    <row r="229" spans="1:9" ht="15.75" customHeight="1">
      <c r="A229" s="89">
        <f t="shared" ca="1" si="0"/>
        <v>79094</v>
      </c>
      <c r="B229" s="89">
        <v>250</v>
      </c>
      <c r="C229" s="89" t="s">
        <v>2167</v>
      </c>
      <c r="D229" s="89" t="s">
        <v>812</v>
      </c>
      <c r="E229" s="89" t="s">
        <v>1351</v>
      </c>
      <c r="F229" s="89" t="s">
        <v>815</v>
      </c>
      <c r="G229" s="89" t="s">
        <v>816</v>
      </c>
      <c r="H229" s="89" t="s">
        <v>812</v>
      </c>
      <c r="I229" s="89">
        <f t="shared" ca="1" si="36"/>
        <v>14</v>
      </c>
    </row>
    <row r="230" spans="1:9" ht="15.75" customHeight="1">
      <c r="A230" s="89">
        <f t="shared" ca="1" si="0"/>
        <v>79344</v>
      </c>
      <c r="B230" s="89">
        <v>250</v>
      </c>
      <c r="C230" s="89" t="s">
        <v>2168</v>
      </c>
      <c r="D230" s="89" t="s">
        <v>812</v>
      </c>
      <c r="E230" s="89" t="s">
        <v>1351</v>
      </c>
      <c r="F230" s="89" t="s">
        <v>815</v>
      </c>
      <c r="G230" s="89" t="s">
        <v>816</v>
      </c>
      <c r="H230" s="89" t="s">
        <v>812</v>
      </c>
      <c r="I230" s="89">
        <f t="shared" ca="1" si="36"/>
        <v>12</v>
      </c>
    </row>
    <row r="231" spans="1:9" ht="15.75" customHeight="1">
      <c r="A231" s="89">
        <f t="shared" ca="1" si="0"/>
        <v>79594</v>
      </c>
      <c r="B231" s="89">
        <v>25</v>
      </c>
      <c r="C231" s="89" t="s">
        <v>2169</v>
      </c>
      <c r="D231" s="89" t="s">
        <v>812</v>
      </c>
      <c r="E231" s="89" t="s">
        <v>1351</v>
      </c>
      <c r="F231" s="89" t="s">
        <v>815</v>
      </c>
      <c r="G231" s="89" t="s">
        <v>977</v>
      </c>
      <c r="H231" s="89" t="s">
        <v>812</v>
      </c>
      <c r="I231" s="89">
        <f ca="1">(RANDBETWEEN(1,4)+1)*10000</f>
        <v>20000</v>
      </c>
    </row>
    <row r="232" spans="1:9" ht="15.75" customHeight="1">
      <c r="A232" s="89">
        <f t="shared" ca="1" si="0"/>
        <v>79619</v>
      </c>
      <c r="B232" s="89">
        <v>200</v>
      </c>
      <c r="C232" s="89" t="s">
        <v>2170</v>
      </c>
      <c r="D232" s="89" t="s">
        <v>812</v>
      </c>
      <c r="E232" s="89" t="s">
        <v>1351</v>
      </c>
      <c r="F232" s="89" t="s">
        <v>815</v>
      </c>
      <c r="G232" s="89" t="s">
        <v>928</v>
      </c>
      <c r="H232" s="89" t="s">
        <v>812</v>
      </c>
      <c r="I232" s="89">
        <f ca="1">RANDBETWEEN(1,6)*100</f>
        <v>500</v>
      </c>
    </row>
    <row r="233" spans="1:9" ht="15.75" customHeight="1">
      <c r="A233" s="89">
        <f t="shared" ca="1" si="0"/>
        <v>79819</v>
      </c>
      <c r="B233" s="89">
        <v>250</v>
      </c>
      <c r="C233" s="89" t="s">
        <v>2171</v>
      </c>
      <c r="D233" s="89" t="s">
        <v>812</v>
      </c>
      <c r="E233" s="89" t="s">
        <v>1351</v>
      </c>
      <c r="F233" s="89" t="s">
        <v>815</v>
      </c>
      <c r="G233" s="89" t="s">
        <v>816</v>
      </c>
      <c r="H233" s="89" t="s">
        <v>812</v>
      </c>
      <c r="I233" s="89">
        <f ca="1">RANDBETWEEN(1,6)+1*10</f>
        <v>12</v>
      </c>
    </row>
    <row r="234" spans="1:9" ht="15.75" customHeight="1">
      <c r="A234" s="89">
        <f t="shared" ca="1" si="0"/>
        <v>80069</v>
      </c>
      <c r="B234" s="89">
        <v>25</v>
      </c>
      <c r="C234" s="89" t="s">
        <v>2172</v>
      </c>
      <c r="D234" s="89" t="s">
        <v>812</v>
      </c>
      <c r="E234" s="89" t="s">
        <v>1351</v>
      </c>
      <c r="F234" s="89" t="s">
        <v>815</v>
      </c>
      <c r="G234" s="89" t="s">
        <v>977</v>
      </c>
      <c r="H234" s="89" t="s">
        <v>1194</v>
      </c>
      <c r="I234" s="89">
        <f ca="1">(RANDBETWEEN(1,4)+1)*10000</f>
        <v>20000</v>
      </c>
    </row>
    <row r="235" spans="1:9" ht="15.75" customHeight="1">
      <c r="A235" s="89">
        <f t="shared" ca="1" si="0"/>
        <v>80094</v>
      </c>
      <c r="B235" s="89">
        <v>5</v>
      </c>
      <c r="C235" s="89" t="s">
        <v>2173</v>
      </c>
      <c r="D235" s="89" t="s">
        <v>812</v>
      </c>
      <c r="E235" s="89" t="s">
        <v>1351</v>
      </c>
      <c r="F235" s="89" t="s">
        <v>815</v>
      </c>
      <c r="G235" s="89" t="s">
        <v>1010</v>
      </c>
      <c r="H235" s="89" t="s">
        <v>1194</v>
      </c>
      <c r="I235" s="89">
        <f t="shared" ref="I235:I237" ca="1" si="37">RANDBETWEEN(2,12)*25000</f>
        <v>275000</v>
      </c>
    </row>
    <row r="236" spans="1:9" ht="15.75" customHeight="1">
      <c r="A236" s="89">
        <f t="shared" ca="1" si="0"/>
        <v>80099</v>
      </c>
      <c r="B236" s="89">
        <v>5</v>
      </c>
      <c r="C236" s="89" t="s">
        <v>2174</v>
      </c>
      <c r="D236" s="89" t="s">
        <v>812</v>
      </c>
      <c r="E236" s="89" t="s">
        <v>1351</v>
      </c>
      <c r="F236" s="89" t="s">
        <v>815</v>
      </c>
      <c r="G236" s="89" t="s">
        <v>1010</v>
      </c>
      <c r="H236" s="89" t="s">
        <v>1194</v>
      </c>
      <c r="I236" s="89">
        <f t="shared" ca="1" si="37"/>
        <v>150000</v>
      </c>
    </row>
    <row r="237" spans="1:9" ht="15.75" customHeight="1">
      <c r="A237" s="89">
        <f t="shared" ca="1" si="0"/>
        <v>80104</v>
      </c>
      <c r="B237" s="89">
        <v>5</v>
      </c>
      <c r="C237" s="89" t="s">
        <v>2175</v>
      </c>
      <c r="D237" s="89" t="s">
        <v>812</v>
      </c>
      <c r="E237" s="89" t="s">
        <v>1351</v>
      </c>
      <c r="F237" s="89" t="s">
        <v>815</v>
      </c>
      <c r="G237" s="89" t="s">
        <v>1010</v>
      </c>
      <c r="H237" s="89" t="s">
        <v>1194</v>
      </c>
      <c r="I237" s="89">
        <f t="shared" ca="1" si="37"/>
        <v>300000</v>
      </c>
    </row>
    <row r="238" spans="1:9" ht="15.75" customHeight="1">
      <c r="A238" s="89">
        <f t="shared" ca="1" si="0"/>
        <v>80109</v>
      </c>
      <c r="B238" s="89">
        <v>100</v>
      </c>
      <c r="C238" s="89" t="s">
        <v>2176</v>
      </c>
      <c r="D238" s="89" t="s">
        <v>812</v>
      </c>
      <c r="E238" s="89" t="s">
        <v>1351</v>
      </c>
      <c r="F238" s="89" t="s">
        <v>815</v>
      </c>
      <c r="G238" s="89" t="s">
        <v>968</v>
      </c>
      <c r="H238" s="89" t="s">
        <v>812</v>
      </c>
      <c r="I238" s="89">
        <f ca="1">RANDBETWEEN(2,20)*1000</f>
        <v>11000</v>
      </c>
    </row>
    <row r="239" spans="1:9" ht="15.75" customHeight="1">
      <c r="A239" s="89">
        <f t="shared" ca="1" si="0"/>
        <v>80209</v>
      </c>
      <c r="B239" s="89">
        <v>5</v>
      </c>
      <c r="C239" s="89" t="s">
        <v>2177</v>
      </c>
      <c r="D239" s="89" t="s">
        <v>812</v>
      </c>
      <c r="E239" s="89" t="s">
        <v>1351</v>
      </c>
      <c r="F239" s="89" t="s">
        <v>815</v>
      </c>
      <c r="G239" s="89" t="s">
        <v>1010</v>
      </c>
      <c r="H239" s="89" t="s">
        <v>812</v>
      </c>
      <c r="I239" s="89">
        <f ca="1">RANDBETWEEN(2,12)*25000</f>
        <v>50000</v>
      </c>
    </row>
    <row r="240" spans="1:9" ht="15.75" customHeight="1">
      <c r="A240" s="89">
        <f t="shared" ca="1" si="0"/>
        <v>80214</v>
      </c>
      <c r="B240" s="89">
        <v>100</v>
      </c>
      <c r="C240" s="89" t="s">
        <v>2178</v>
      </c>
      <c r="D240" s="89" t="s">
        <v>812</v>
      </c>
      <c r="E240" s="89" t="s">
        <v>1351</v>
      </c>
      <c r="F240" s="89" t="s">
        <v>815</v>
      </c>
      <c r="G240" s="89" t="s">
        <v>968</v>
      </c>
      <c r="H240" s="89" t="s">
        <v>812</v>
      </c>
      <c r="I240" s="89">
        <f ca="1">RANDBETWEEN(2,20)*1000</f>
        <v>13000</v>
      </c>
    </row>
    <row r="241" spans="1:9" ht="15.75" customHeight="1">
      <c r="A241" s="89">
        <f t="shared" ca="1" si="0"/>
        <v>80314</v>
      </c>
      <c r="B241" s="89">
        <v>250</v>
      </c>
      <c r="C241" s="89" t="s">
        <v>2179</v>
      </c>
      <c r="D241" s="89" t="s">
        <v>812</v>
      </c>
      <c r="E241" s="89" t="s">
        <v>1351</v>
      </c>
      <c r="F241" s="89" t="s">
        <v>815</v>
      </c>
      <c r="G241" s="89" t="s">
        <v>816</v>
      </c>
      <c r="H241" s="89" t="s">
        <v>812</v>
      </c>
      <c r="I241" s="89">
        <f ca="1">RANDBETWEEN(1,6)+1*10</f>
        <v>11</v>
      </c>
    </row>
    <row r="242" spans="1:9" ht="15.75" customHeight="1">
      <c r="A242" s="89">
        <f t="shared" ca="1" si="0"/>
        <v>80564</v>
      </c>
      <c r="B242" s="89">
        <v>200</v>
      </c>
      <c r="C242" s="89" t="s">
        <v>2180</v>
      </c>
      <c r="D242" s="89" t="s">
        <v>812</v>
      </c>
      <c r="E242" s="89" t="s">
        <v>1351</v>
      </c>
      <c r="F242" s="89" t="s">
        <v>815</v>
      </c>
      <c r="G242" s="89" t="s">
        <v>928</v>
      </c>
      <c r="H242" s="89" t="s">
        <v>1192</v>
      </c>
      <c r="I242" s="89">
        <f t="shared" ref="I242:I243" ca="1" si="38">RANDBETWEEN(1,6)*100</f>
        <v>300</v>
      </c>
    </row>
    <row r="243" spans="1:9" ht="15.75" customHeight="1">
      <c r="A243" s="89">
        <f t="shared" ca="1" si="0"/>
        <v>80764</v>
      </c>
      <c r="B243" s="89">
        <v>200</v>
      </c>
      <c r="C243" s="89" t="s">
        <v>2181</v>
      </c>
      <c r="D243" s="89" t="s">
        <v>812</v>
      </c>
      <c r="E243" s="89" t="s">
        <v>1351</v>
      </c>
      <c r="F243" s="89" t="s">
        <v>815</v>
      </c>
      <c r="G243" s="89" t="s">
        <v>928</v>
      </c>
      <c r="H243" s="89" t="s">
        <v>812</v>
      </c>
      <c r="I243" s="89">
        <f t="shared" ca="1" si="38"/>
        <v>200</v>
      </c>
    </row>
    <row r="244" spans="1:9" ht="15.75" customHeight="1">
      <c r="A244" s="89">
        <f t="shared" ca="1" si="0"/>
        <v>80964</v>
      </c>
      <c r="B244" s="89">
        <v>5</v>
      </c>
      <c r="C244" s="89" t="s">
        <v>2182</v>
      </c>
      <c r="D244" s="89" t="s">
        <v>812</v>
      </c>
      <c r="E244" s="89" t="s">
        <v>1351</v>
      </c>
      <c r="F244" s="89" t="s">
        <v>815</v>
      </c>
      <c r="G244" s="89" t="s">
        <v>1010</v>
      </c>
      <c r="H244" s="89" t="s">
        <v>812</v>
      </c>
      <c r="I244" s="89">
        <f t="shared" ref="I244:I245" ca="1" si="39">RANDBETWEEN(2,12)*25000</f>
        <v>225000</v>
      </c>
    </row>
    <row r="245" spans="1:9" ht="15.75" customHeight="1">
      <c r="A245" s="89">
        <f t="shared" ca="1" si="0"/>
        <v>80969</v>
      </c>
      <c r="B245" s="89">
        <v>5</v>
      </c>
      <c r="C245" s="89" t="s">
        <v>2183</v>
      </c>
      <c r="D245" s="89" t="s">
        <v>812</v>
      </c>
      <c r="E245" s="89" t="s">
        <v>1351</v>
      </c>
      <c r="F245" s="89" t="s">
        <v>815</v>
      </c>
      <c r="G245" s="89" t="s">
        <v>1010</v>
      </c>
      <c r="H245" s="89" t="s">
        <v>812</v>
      </c>
      <c r="I245" s="89">
        <f t="shared" ca="1" si="39"/>
        <v>75000</v>
      </c>
    </row>
    <row r="246" spans="1:9" ht="15.75" customHeight="1">
      <c r="A246" s="89">
        <f t="shared" ca="1" si="0"/>
        <v>80974</v>
      </c>
      <c r="B246" s="89">
        <v>25</v>
      </c>
      <c r="C246" s="89" t="s">
        <v>2184</v>
      </c>
      <c r="D246" s="89" t="s">
        <v>812</v>
      </c>
      <c r="E246" s="89" t="s">
        <v>1351</v>
      </c>
      <c r="F246" s="89" t="s">
        <v>815</v>
      </c>
      <c r="G246" s="89" t="s">
        <v>977</v>
      </c>
      <c r="H246" s="89" t="s">
        <v>812</v>
      </c>
      <c r="I246" s="89">
        <f t="shared" ref="I246:I249" ca="1" si="40">(RANDBETWEEN(1,4)+1)*10000</f>
        <v>20000</v>
      </c>
    </row>
    <row r="247" spans="1:9" ht="15.75" customHeight="1">
      <c r="A247" s="89">
        <f t="shared" ca="1" si="0"/>
        <v>80999</v>
      </c>
      <c r="B247" s="89">
        <v>25</v>
      </c>
      <c r="C247" s="89" t="s">
        <v>2185</v>
      </c>
      <c r="D247" s="89" t="s">
        <v>812</v>
      </c>
      <c r="E247" s="89" t="s">
        <v>1351</v>
      </c>
      <c r="F247" s="89" t="s">
        <v>815</v>
      </c>
      <c r="G247" s="89" t="s">
        <v>977</v>
      </c>
      <c r="H247" s="89" t="s">
        <v>812</v>
      </c>
      <c r="I247" s="89">
        <f t="shared" ca="1" si="40"/>
        <v>20000</v>
      </c>
    </row>
    <row r="248" spans="1:9" ht="15.75" customHeight="1">
      <c r="A248" s="89">
        <f t="shared" ca="1" si="0"/>
        <v>81024</v>
      </c>
      <c r="B248" s="89">
        <v>25</v>
      </c>
      <c r="C248" s="89" t="s">
        <v>2186</v>
      </c>
      <c r="D248" s="89" t="s">
        <v>812</v>
      </c>
      <c r="E248" s="89" t="s">
        <v>1351</v>
      </c>
      <c r="F248" s="89" t="s">
        <v>815</v>
      </c>
      <c r="G248" s="89" t="s">
        <v>977</v>
      </c>
      <c r="H248" s="89" t="s">
        <v>812</v>
      </c>
      <c r="I248" s="89">
        <f t="shared" ca="1" si="40"/>
        <v>50000</v>
      </c>
    </row>
    <row r="249" spans="1:9" ht="15.75" customHeight="1">
      <c r="A249" s="89">
        <f t="shared" ca="1" si="0"/>
        <v>81049</v>
      </c>
      <c r="B249" s="89">
        <v>25</v>
      </c>
      <c r="C249" s="89" t="s">
        <v>2187</v>
      </c>
      <c r="D249" s="89" t="s">
        <v>812</v>
      </c>
      <c r="E249" s="89" t="s">
        <v>1351</v>
      </c>
      <c r="F249" s="89" t="s">
        <v>815</v>
      </c>
      <c r="G249" s="89" t="s">
        <v>977</v>
      </c>
      <c r="H249" s="89" t="s">
        <v>812</v>
      </c>
      <c r="I249" s="89">
        <f t="shared" ca="1" si="40"/>
        <v>30000</v>
      </c>
    </row>
    <row r="250" spans="1:9" ht="15.75" customHeight="1">
      <c r="A250" s="89">
        <f t="shared" ca="1" si="0"/>
        <v>81074</v>
      </c>
      <c r="B250" s="89">
        <v>100</v>
      </c>
      <c r="C250" s="89" t="s">
        <v>2188</v>
      </c>
      <c r="D250" s="89" t="s">
        <v>812</v>
      </c>
      <c r="E250" s="89" t="s">
        <v>1351</v>
      </c>
      <c r="F250" s="89" t="s">
        <v>815</v>
      </c>
      <c r="G250" s="89" t="s">
        <v>968</v>
      </c>
      <c r="H250" s="89" t="s">
        <v>812</v>
      </c>
      <c r="I250" s="89">
        <f ca="1">RANDBETWEEN(2,20)*1000</f>
        <v>3000</v>
      </c>
    </row>
    <row r="251" spans="1:9" ht="15.75" customHeight="1">
      <c r="A251" s="89">
        <f t="shared" ca="1" si="0"/>
        <v>81174</v>
      </c>
      <c r="B251" s="89">
        <v>25</v>
      </c>
      <c r="C251" s="89" t="s">
        <v>2189</v>
      </c>
      <c r="D251" s="89" t="s">
        <v>812</v>
      </c>
      <c r="E251" s="89" t="s">
        <v>1351</v>
      </c>
      <c r="F251" s="89" t="s">
        <v>815</v>
      </c>
      <c r="G251" s="89" t="s">
        <v>977</v>
      </c>
      <c r="H251" s="89" t="s">
        <v>812</v>
      </c>
      <c r="I251" s="89">
        <f t="shared" ref="I251:I252" ca="1" si="41">(RANDBETWEEN(1,4)+1)*10000</f>
        <v>20000</v>
      </c>
    </row>
    <row r="252" spans="1:9" ht="15.75" customHeight="1">
      <c r="A252" s="89">
        <f t="shared" ca="1" si="0"/>
        <v>81199</v>
      </c>
      <c r="B252" s="89">
        <v>25</v>
      </c>
      <c r="C252" s="89" t="s">
        <v>2190</v>
      </c>
      <c r="D252" s="89" t="s">
        <v>812</v>
      </c>
      <c r="E252" s="89" t="s">
        <v>1351</v>
      </c>
      <c r="F252" s="89" t="s">
        <v>815</v>
      </c>
      <c r="G252" s="89" t="s">
        <v>977</v>
      </c>
      <c r="H252" s="89" t="s">
        <v>812</v>
      </c>
      <c r="I252" s="89">
        <f t="shared" ca="1" si="41"/>
        <v>30000</v>
      </c>
    </row>
    <row r="253" spans="1:9" ht="15.75" customHeight="1">
      <c r="A253" s="89">
        <f t="shared" ca="1" si="0"/>
        <v>81224</v>
      </c>
      <c r="B253" s="89">
        <v>100</v>
      </c>
      <c r="C253" s="89" t="s">
        <v>2191</v>
      </c>
      <c r="D253" s="89" t="s">
        <v>812</v>
      </c>
      <c r="E253" s="89" t="s">
        <v>1351</v>
      </c>
      <c r="F253" s="89" t="s">
        <v>815</v>
      </c>
      <c r="G253" s="89" t="s">
        <v>968</v>
      </c>
      <c r="H253" s="89" t="s">
        <v>812</v>
      </c>
      <c r="I253" s="89">
        <f t="shared" ref="I253:I254" ca="1" si="42">RANDBETWEEN(2,20)*1000</f>
        <v>7000</v>
      </c>
    </row>
    <row r="254" spans="1:9" ht="15.75" customHeight="1">
      <c r="A254" s="89">
        <f t="shared" ca="1" si="0"/>
        <v>81324</v>
      </c>
      <c r="B254" s="89">
        <v>100</v>
      </c>
      <c r="C254" s="89" t="s">
        <v>2192</v>
      </c>
      <c r="D254" s="89" t="s">
        <v>812</v>
      </c>
      <c r="E254" s="89" t="s">
        <v>1351</v>
      </c>
      <c r="F254" s="89" t="s">
        <v>815</v>
      </c>
      <c r="G254" s="89" t="s">
        <v>968</v>
      </c>
      <c r="H254" s="89" t="s">
        <v>812</v>
      </c>
      <c r="I254" s="89">
        <f t="shared" ca="1" si="42"/>
        <v>8000</v>
      </c>
    </row>
    <row r="255" spans="1:9" ht="15.75" customHeight="1">
      <c r="A255" s="89">
        <f t="shared" ca="1" si="0"/>
        <v>81424</v>
      </c>
      <c r="B255" s="89">
        <v>1</v>
      </c>
      <c r="C255" s="89" t="s">
        <v>2193</v>
      </c>
      <c r="D255" s="89" t="str">
        <f>"Priceless"</f>
        <v>Priceless</v>
      </c>
      <c r="E255" s="89" t="s">
        <v>1351</v>
      </c>
      <c r="F255" s="89" t="s">
        <v>815</v>
      </c>
      <c r="G255" s="89" t="s">
        <v>1225</v>
      </c>
      <c r="H255" s="89" t="s">
        <v>812</v>
      </c>
      <c r="I255" s="89" t="str">
        <f>"Priceless"</f>
        <v>Priceless</v>
      </c>
    </row>
    <row r="256" spans="1:9" ht="15.75" customHeight="1">
      <c r="A256" s="89">
        <f t="shared" ca="1" si="0"/>
        <v>81425</v>
      </c>
      <c r="B256" s="89">
        <v>250</v>
      </c>
      <c r="C256" s="89" t="s">
        <v>2194</v>
      </c>
      <c r="D256" s="89" t="s">
        <v>812</v>
      </c>
      <c r="E256" s="89" t="s">
        <v>1351</v>
      </c>
      <c r="F256" s="89" t="s">
        <v>815</v>
      </c>
      <c r="G256" s="89" t="s">
        <v>816</v>
      </c>
      <c r="H256" s="89" t="s">
        <v>812</v>
      </c>
      <c r="I256" s="89">
        <f ca="1">RANDBETWEEN(1,6)+1*10</f>
        <v>12</v>
      </c>
    </row>
    <row r="257" spans="1:9" ht="15.75" customHeight="1">
      <c r="A257" s="89">
        <f t="shared" ca="1" si="0"/>
        <v>81675</v>
      </c>
      <c r="B257" s="89">
        <v>200</v>
      </c>
      <c r="C257" s="89" t="s">
        <v>2195</v>
      </c>
      <c r="D257" s="89" t="s">
        <v>812</v>
      </c>
      <c r="E257" s="89" t="s">
        <v>1351</v>
      </c>
      <c r="F257" s="89" t="s">
        <v>815</v>
      </c>
      <c r="G257" s="89" t="s">
        <v>928</v>
      </c>
      <c r="H257" s="89" t="s">
        <v>831</v>
      </c>
      <c r="I257" s="89">
        <f t="shared" ref="I257:I260" ca="1" si="43">RANDBETWEEN(1,6)*100</f>
        <v>400</v>
      </c>
    </row>
    <row r="258" spans="1:9" ht="15.75" customHeight="1">
      <c r="A258" s="89">
        <f t="shared" ref="A258:A512" ca="1" si="44">SUM(A257:B257)</f>
        <v>81875</v>
      </c>
      <c r="B258" s="89">
        <v>200</v>
      </c>
      <c r="C258" s="89" t="s">
        <v>2196</v>
      </c>
      <c r="D258" s="89" t="s">
        <v>812</v>
      </c>
      <c r="E258" s="89" t="s">
        <v>1351</v>
      </c>
      <c r="F258" s="89" t="s">
        <v>815</v>
      </c>
      <c r="G258" s="89" t="s">
        <v>928</v>
      </c>
      <c r="H258" s="89" t="s">
        <v>812</v>
      </c>
      <c r="I258" s="89">
        <f t="shared" ca="1" si="43"/>
        <v>100</v>
      </c>
    </row>
    <row r="259" spans="1:9" ht="15.75" customHeight="1">
      <c r="A259" s="89">
        <f t="shared" ca="1" si="44"/>
        <v>82075</v>
      </c>
      <c r="B259" s="89">
        <v>200</v>
      </c>
      <c r="C259" s="89" t="s">
        <v>2197</v>
      </c>
      <c r="D259" s="89" t="s">
        <v>812</v>
      </c>
      <c r="E259" s="89" t="s">
        <v>1351</v>
      </c>
      <c r="F259" s="89" t="s">
        <v>815</v>
      </c>
      <c r="G259" s="89" t="s">
        <v>928</v>
      </c>
      <c r="H259" s="89" t="s">
        <v>812</v>
      </c>
      <c r="I259" s="89">
        <f t="shared" ca="1" si="43"/>
        <v>600</v>
      </c>
    </row>
    <row r="260" spans="1:9" ht="15.75" customHeight="1">
      <c r="A260" s="89">
        <f t="shared" ca="1" si="44"/>
        <v>82275</v>
      </c>
      <c r="B260" s="89">
        <v>200</v>
      </c>
      <c r="C260" s="89" t="s">
        <v>2198</v>
      </c>
      <c r="D260" s="89" t="s">
        <v>812</v>
      </c>
      <c r="E260" s="89" t="s">
        <v>1351</v>
      </c>
      <c r="F260" s="89" t="s">
        <v>815</v>
      </c>
      <c r="G260" s="89" t="s">
        <v>928</v>
      </c>
      <c r="H260" s="89" t="s">
        <v>812</v>
      </c>
      <c r="I260" s="89">
        <f t="shared" ca="1" si="43"/>
        <v>600</v>
      </c>
    </row>
    <row r="261" spans="1:9" ht="15.75" customHeight="1">
      <c r="A261" s="89">
        <f t="shared" ca="1" si="44"/>
        <v>82475</v>
      </c>
      <c r="B261" s="89">
        <v>100</v>
      </c>
      <c r="C261" s="89" t="s">
        <v>2199</v>
      </c>
      <c r="D261" s="89" t="s">
        <v>812</v>
      </c>
      <c r="E261" s="89" t="s">
        <v>1351</v>
      </c>
      <c r="F261" s="89" t="s">
        <v>815</v>
      </c>
      <c r="G261" s="89" t="s">
        <v>968</v>
      </c>
      <c r="H261" s="89" t="s">
        <v>831</v>
      </c>
      <c r="I261" s="89">
        <f ca="1">RANDBETWEEN(2,20)*1000</f>
        <v>5000</v>
      </c>
    </row>
    <row r="262" spans="1:9" ht="15.75" customHeight="1">
      <c r="A262" s="89">
        <f t="shared" ca="1" si="44"/>
        <v>82575</v>
      </c>
      <c r="B262" s="89">
        <v>250</v>
      </c>
      <c r="C262" s="89" t="s">
        <v>2200</v>
      </c>
      <c r="D262" s="89" t="s">
        <v>812</v>
      </c>
      <c r="E262" s="89" t="s">
        <v>1351</v>
      </c>
      <c r="F262" s="89" t="s">
        <v>815</v>
      </c>
      <c r="G262" s="89" t="s">
        <v>816</v>
      </c>
      <c r="H262" s="89" t="s">
        <v>812</v>
      </c>
      <c r="I262" s="89">
        <f ca="1">RANDBETWEEN(1,6)+1*10</f>
        <v>11</v>
      </c>
    </row>
    <row r="263" spans="1:9" ht="15.75" customHeight="1">
      <c r="A263" s="89">
        <f t="shared" ca="1" si="44"/>
        <v>82825</v>
      </c>
      <c r="B263" s="89">
        <v>25</v>
      </c>
      <c r="C263" s="89" t="s">
        <v>2201</v>
      </c>
      <c r="D263" s="89" t="s">
        <v>812</v>
      </c>
      <c r="E263" s="89" t="s">
        <v>1351</v>
      </c>
      <c r="F263" s="89" t="s">
        <v>815</v>
      </c>
      <c r="G263" s="89" t="s">
        <v>977</v>
      </c>
      <c r="H263" s="89" t="s">
        <v>831</v>
      </c>
      <c r="I263" s="89">
        <f ca="1">(RANDBETWEEN(1,4)+1)*10000</f>
        <v>50000</v>
      </c>
    </row>
    <row r="264" spans="1:9" ht="15.75" customHeight="1">
      <c r="A264" s="89">
        <f t="shared" ca="1" si="44"/>
        <v>82850</v>
      </c>
      <c r="B264" s="89">
        <v>100</v>
      </c>
      <c r="C264" s="89" t="s">
        <v>2202</v>
      </c>
      <c r="D264" s="89" t="s">
        <v>812</v>
      </c>
      <c r="E264" s="89" t="s">
        <v>1351</v>
      </c>
      <c r="F264" s="89" t="s">
        <v>815</v>
      </c>
      <c r="G264" s="89" t="s">
        <v>968</v>
      </c>
      <c r="H264" s="89" t="s">
        <v>812</v>
      </c>
      <c r="I264" s="89">
        <f t="shared" ref="I264:I269" ca="1" si="45">RANDBETWEEN(1,6)*100</f>
        <v>500</v>
      </c>
    </row>
    <row r="265" spans="1:9" ht="15.75" customHeight="1">
      <c r="A265" s="89">
        <f t="shared" ca="1" si="44"/>
        <v>82950</v>
      </c>
      <c r="B265" s="89">
        <v>200</v>
      </c>
      <c r="C265" s="89" t="s">
        <v>2203</v>
      </c>
      <c r="D265" s="89" t="s">
        <v>812</v>
      </c>
      <c r="E265" s="89" t="s">
        <v>1351</v>
      </c>
      <c r="F265" s="89" t="s">
        <v>815</v>
      </c>
      <c r="G265" s="89" t="s">
        <v>928</v>
      </c>
      <c r="H265" s="89" t="s">
        <v>812</v>
      </c>
      <c r="I265" s="89">
        <f t="shared" ca="1" si="45"/>
        <v>300</v>
      </c>
    </row>
    <row r="266" spans="1:9" ht="15.75" customHeight="1">
      <c r="A266" s="89">
        <f t="shared" ca="1" si="44"/>
        <v>83150</v>
      </c>
      <c r="B266" s="89">
        <v>200</v>
      </c>
      <c r="C266" s="89" t="s">
        <v>2204</v>
      </c>
      <c r="D266" s="89" t="s">
        <v>812</v>
      </c>
      <c r="E266" s="89" t="s">
        <v>1351</v>
      </c>
      <c r="F266" s="89" t="s">
        <v>815</v>
      </c>
      <c r="G266" s="89" t="s">
        <v>928</v>
      </c>
      <c r="H266" s="89" t="s">
        <v>812</v>
      </c>
      <c r="I266" s="89">
        <f t="shared" ca="1" si="45"/>
        <v>100</v>
      </c>
    </row>
    <row r="267" spans="1:9" ht="15.75" customHeight="1">
      <c r="A267" s="89">
        <f t="shared" ca="1" si="44"/>
        <v>83350</v>
      </c>
      <c r="B267" s="89">
        <v>200</v>
      </c>
      <c r="C267" s="89" t="s">
        <v>2205</v>
      </c>
      <c r="D267" s="89" t="s">
        <v>812</v>
      </c>
      <c r="E267" s="89" t="s">
        <v>1351</v>
      </c>
      <c r="F267" s="89" t="s">
        <v>815</v>
      </c>
      <c r="G267" s="89" t="s">
        <v>928</v>
      </c>
      <c r="H267" s="89" t="s">
        <v>812</v>
      </c>
      <c r="I267" s="89">
        <f t="shared" ca="1" si="45"/>
        <v>400</v>
      </c>
    </row>
    <row r="268" spans="1:9" ht="15.75" customHeight="1">
      <c r="A268" s="89">
        <f t="shared" ca="1" si="44"/>
        <v>83550</v>
      </c>
      <c r="B268" s="89">
        <v>200</v>
      </c>
      <c r="C268" s="89" t="s">
        <v>2206</v>
      </c>
      <c r="D268" s="89" t="s">
        <v>812</v>
      </c>
      <c r="E268" s="89" t="s">
        <v>1351</v>
      </c>
      <c r="F268" s="89" t="s">
        <v>815</v>
      </c>
      <c r="G268" s="89" t="s">
        <v>928</v>
      </c>
      <c r="H268" s="89" t="s">
        <v>812</v>
      </c>
      <c r="I268" s="89">
        <f t="shared" ca="1" si="45"/>
        <v>100</v>
      </c>
    </row>
    <row r="269" spans="1:9" ht="15.75" customHeight="1">
      <c r="A269" s="89">
        <f t="shared" ca="1" si="44"/>
        <v>83750</v>
      </c>
      <c r="B269" s="89">
        <v>200</v>
      </c>
      <c r="C269" s="89" t="s">
        <v>2207</v>
      </c>
      <c r="D269" s="89" t="s">
        <v>812</v>
      </c>
      <c r="E269" s="89" t="s">
        <v>1351</v>
      </c>
      <c r="F269" s="89" t="s">
        <v>815</v>
      </c>
      <c r="G269" s="89" t="s">
        <v>928</v>
      </c>
      <c r="H269" s="89" t="s">
        <v>812</v>
      </c>
      <c r="I269" s="89">
        <f t="shared" ca="1" si="45"/>
        <v>200</v>
      </c>
    </row>
    <row r="270" spans="1:9" ht="15.75" customHeight="1">
      <c r="A270" s="89">
        <f t="shared" ca="1" si="44"/>
        <v>83950</v>
      </c>
      <c r="B270" s="89">
        <v>250</v>
      </c>
      <c r="C270" s="89" t="s">
        <v>2208</v>
      </c>
      <c r="D270" s="89" t="s">
        <v>812</v>
      </c>
      <c r="E270" s="89" t="s">
        <v>1351</v>
      </c>
      <c r="F270" s="89" t="s">
        <v>815</v>
      </c>
      <c r="G270" s="89" t="s">
        <v>816</v>
      </c>
      <c r="H270" s="89" t="s">
        <v>812</v>
      </c>
      <c r="I270" s="89">
        <f t="shared" ref="I270:I272" ca="1" si="46">RANDBETWEEN(1,6)+1*10</f>
        <v>13</v>
      </c>
    </row>
    <row r="271" spans="1:9" ht="15.75" customHeight="1">
      <c r="A271" s="89">
        <f t="shared" ca="1" si="44"/>
        <v>84200</v>
      </c>
      <c r="B271" s="89">
        <v>250</v>
      </c>
      <c r="C271" s="89" t="s">
        <v>1364</v>
      </c>
      <c r="D271" s="89" t="s">
        <v>812</v>
      </c>
      <c r="E271" s="89" t="s">
        <v>1351</v>
      </c>
      <c r="F271" s="89" t="s">
        <v>815</v>
      </c>
      <c r="G271" s="89" t="s">
        <v>816</v>
      </c>
      <c r="H271" s="89" t="s">
        <v>812</v>
      </c>
      <c r="I271" s="89">
        <f t="shared" ca="1" si="46"/>
        <v>14</v>
      </c>
    </row>
    <row r="272" spans="1:9" ht="15.75" customHeight="1">
      <c r="A272" s="89">
        <f t="shared" ca="1" si="44"/>
        <v>84450</v>
      </c>
      <c r="B272" s="89">
        <v>250</v>
      </c>
      <c r="C272" s="89" t="s">
        <v>2209</v>
      </c>
      <c r="D272" s="89" t="s">
        <v>812</v>
      </c>
      <c r="E272" s="89" t="s">
        <v>1351</v>
      </c>
      <c r="F272" s="89" t="s">
        <v>815</v>
      </c>
      <c r="G272" s="89" t="s">
        <v>816</v>
      </c>
      <c r="H272" s="89" t="s">
        <v>812</v>
      </c>
      <c r="I272" s="89">
        <f t="shared" ca="1" si="46"/>
        <v>12</v>
      </c>
    </row>
    <row r="273" spans="1:9" ht="15.75" customHeight="1">
      <c r="A273" s="89">
        <f t="shared" ca="1" si="44"/>
        <v>84700</v>
      </c>
      <c r="B273" s="89">
        <v>200</v>
      </c>
      <c r="C273" s="89" t="s">
        <v>2210</v>
      </c>
      <c r="D273" s="89" t="s">
        <v>812</v>
      </c>
      <c r="E273" s="89" t="s">
        <v>1351</v>
      </c>
      <c r="F273" s="89" t="s">
        <v>815</v>
      </c>
      <c r="G273" s="89" t="s">
        <v>928</v>
      </c>
      <c r="H273" s="89" t="s">
        <v>831</v>
      </c>
      <c r="I273" s="89">
        <f ca="1">RANDBETWEEN(1,6)*100</f>
        <v>500</v>
      </c>
    </row>
    <row r="274" spans="1:9" ht="15.75" customHeight="1">
      <c r="A274" s="89">
        <f t="shared" ca="1" si="44"/>
        <v>84900</v>
      </c>
      <c r="B274" s="89">
        <v>25</v>
      </c>
      <c r="C274" s="89" t="s">
        <v>2211</v>
      </c>
      <c r="D274" s="89" t="s">
        <v>812</v>
      </c>
      <c r="E274" s="89" t="s">
        <v>1351</v>
      </c>
      <c r="F274" s="89" t="s">
        <v>815</v>
      </c>
      <c r="G274" s="89" t="s">
        <v>977</v>
      </c>
      <c r="H274" s="89" t="s">
        <v>812</v>
      </c>
      <c r="I274" s="89">
        <f ca="1">(RANDBETWEEN(1,4)+1)*10000</f>
        <v>50000</v>
      </c>
    </row>
    <row r="275" spans="1:9" ht="15.75" customHeight="1">
      <c r="A275" s="89">
        <f t="shared" ca="1" si="44"/>
        <v>84925</v>
      </c>
      <c r="B275" s="89">
        <v>200</v>
      </c>
      <c r="C275" s="89" t="s">
        <v>2212</v>
      </c>
      <c r="D275" s="89" t="s">
        <v>812</v>
      </c>
      <c r="E275" s="89" t="s">
        <v>1351</v>
      </c>
      <c r="F275" s="89" t="s">
        <v>815</v>
      </c>
      <c r="G275" s="89" t="s">
        <v>928</v>
      </c>
      <c r="H275" s="89" t="s">
        <v>812</v>
      </c>
      <c r="I275" s="89">
        <f ca="1">RANDBETWEEN(1,6)*100</f>
        <v>400</v>
      </c>
    </row>
    <row r="276" spans="1:9" ht="15.75" customHeight="1">
      <c r="A276" s="89">
        <f t="shared" ca="1" si="44"/>
        <v>85125</v>
      </c>
      <c r="B276" s="89">
        <v>1</v>
      </c>
      <c r="C276" s="89" t="s">
        <v>2213</v>
      </c>
      <c r="D276" s="89" t="str">
        <f>"Priceless"</f>
        <v>Priceless</v>
      </c>
      <c r="E276" s="89" t="s">
        <v>1351</v>
      </c>
      <c r="F276" s="89" t="s">
        <v>815</v>
      </c>
      <c r="G276" s="89" t="s">
        <v>1225</v>
      </c>
      <c r="H276" s="89" t="s">
        <v>812</v>
      </c>
      <c r="I276" s="89" t="str">
        <f>"Priceless"</f>
        <v>Priceless</v>
      </c>
    </row>
    <row r="277" spans="1:9" ht="15.75" customHeight="1">
      <c r="A277" s="89">
        <f t="shared" ca="1" si="44"/>
        <v>85126</v>
      </c>
      <c r="B277" s="89">
        <v>200</v>
      </c>
      <c r="C277" s="89" t="s">
        <v>1365</v>
      </c>
      <c r="D277" s="89" t="s">
        <v>812</v>
      </c>
      <c r="E277" s="89" t="s">
        <v>1351</v>
      </c>
      <c r="F277" s="89" t="s">
        <v>815</v>
      </c>
      <c r="G277" s="89" t="s">
        <v>928</v>
      </c>
      <c r="H277" s="89" t="s">
        <v>812</v>
      </c>
      <c r="I277" s="89">
        <f t="shared" ref="I277:I279" ca="1" si="47">RANDBETWEEN(1,6)*100</f>
        <v>500</v>
      </c>
    </row>
    <row r="278" spans="1:9" ht="15.75" customHeight="1">
      <c r="A278" s="89">
        <f t="shared" ca="1" si="44"/>
        <v>85326</v>
      </c>
      <c r="B278" s="89">
        <v>200</v>
      </c>
      <c r="C278" s="89" t="s">
        <v>1366</v>
      </c>
      <c r="D278" s="89" t="s">
        <v>812</v>
      </c>
      <c r="E278" s="89" t="s">
        <v>1351</v>
      </c>
      <c r="F278" s="89" t="s">
        <v>815</v>
      </c>
      <c r="G278" s="89" t="s">
        <v>928</v>
      </c>
      <c r="H278" s="89" t="s">
        <v>812</v>
      </c>
      <c r="I278" s="89">
        <f t="shared" ca="1" si="47"/>
        <v>600</v>
      </c>
    </row>
    <row r="279" spans="1:9" ht="15.75" customHeight="1">
      <c r="A279" s="89">
        <f t="shared" ca="1" si="44"/>
        <v>85526</v>
      </c>
      <c r="B279" s="89">
        <v>200</v>
      </c>
      <c r="C279" s="89" t="s">
        <v>1367</v>
      </c>
      <c r="D279" s="89" t="s">
        <v>812</v>
      </c>
      <c r="E279" s="89" t="s">
        <v>1351</v>
      </c>
      <c r="F279" s="89" t="s">
        <v>815</v>
      </c>
      <c r="G279" s="89" t="s">
        <v>928</v>
      </c>
      <c r="H279" s="89" t="s">
        <v>812</v>
      </c>
      <c r="I279" s="89">
        <f t="shared" ca="1" si="47"/>
        <v>400</v>
      </c>
    </row>
    <row r="280" spans="1:9" ht="15.75" customHeight="1">
      <c r="A280" s="89">
        <f t="shared" ca="1" si="44"/>
        <v>85726</v>
      </c>
      <c r="B280" s="89">
        <v>100</v>
      </c>
      <c r="C280" s="89" t="s">
        <v>2214</v>
      </c>
      <c r="D280" s="89" t="s">
        <v>812</v>
      </c>
      <c r="E280" s="89" t="s">
        <v>1351</v>
      </c>
      <c r="F280" s="89" t="s">
        <v>815</v>
      </c>
      <c r="G280" s="89" t="s">
        <v>968</v>
      </c>
      <c r="H280" s="89" t="s">
        <v>812</v>
      </c>
      <c r="I280" s="89">
        <f ca="1">RANDBETWEEN(2,20)*1000</f>
        <v>6000</v>
      </c>
    </row>
    <row r="281" spans="1:9" ht="15.75" customHeight="1">
      <c r="A281" s="89">
        <f t="shared" ca="1" si="44"/>
        <v>85826</v>
      </c>
      <c r="B281" s="89">
        <v>250</v>
      </c>
      <c r="C281" s="89" t="s">
        <v>1371</v>
      </c>
      <c r="D281" s="89" t="s">
        <v>812</v>
      </c>
      <c r="E281" s="89" t="s">
        <v>1351</v>
      </c>
      <c r="F281" s="89" t="s">
        <v>815</v>
      </c>
      <c r="G281" s="89" t="s">
        <v>816</v>
      </c>
      <c r="H281" s="89" t="s">
        <v>812</v>
      </c>
      <c r="I281" s="89">
        <f ca="1">RANDBETWEEN(1,6)+1*10</f>
        <v>16</v>
      </c>
    </row>
    <row r="282" spans="1:9" ht="15.75" customHeight="1">
      <c r="A282" s="89">
        <f t="shared" ca="1" si="44"/>
        <v>86076</v>
      </c>
      <c r="B282" s="89">
        <v>100</v>
      </c>
      <c r="C282" s="89" t="s">
        <v>1372</v>
      </c>
      <c r="D282" s="89" t="s">
        <v>812</v>
      </c>
      <c r="E282" s="89" t="s">
        <v>1351</v>
      </c>
      <c r="F282" s="89" t="s">
        <v>815</v>
      </c>
      <c r="G282" s="89" t="s">
        <v>968</v>
      </c>
      <c r="H282" s="89" t="s">
        <v>812</v>
      </c>
      <c r="I282" s="89">
        <f t="shared" ref="I282:I286" ca="1" si="48">RANDBETWEEN(2,20)*1000</f>
        <v>15000</v>
      </c>
    </row>
    <row r="283" spans="1:9" ht="15.75" customHeight="1">
      <c r="A283" s="89">
        <f t="shared" ca="1" si="44"/>
        <v>86176</v>
      </c>
      <c r="B283" s="89">
        <v>100</v>
      </c>
      <c r="C283" s="89" t="s">
        <v>1373</v>
      </c>
      <c r="D283" s="89" t="s">
        <v>812</v>
      </c>
      <c r="E283" s="89" t="s">
        <v>1351</v>
      </c>
      <c r="F283" s="89" t="s">
        <v>815</v>
      </c>
      <c r="G283" s="89" t="s">
        <v>968</v>
      </c>
      <c r="H283" s="89" t="s">
        <v>812</v>
      </c>
      <c r="I283" s="89">
        <f t="shared" ca="1" si="48"/>
        <v>3000</v>
      </c>
    </row>
    <row r="284" spans="1:9" ht="15.75" customHeight="1">
      <c r="A284" s="89">
        <f t="shared" ca="1" si="44"/>
        <v>86276</v>
      </c>
      <c r="B284" s="89">
        <v>100</v>
      </c>
      <c r="C284" s="89" t="s">
        <v>1374</v>
      </c>
      <c r="D284" s="89" t="s">
        <v>812</v>
      </c>
      <c r="E284" s="89" t="s">
        <v>1351</v>
      </c>
      <c r="F284" s="89" t="s">
        <v>815</v>
      </c>
      <c r="G284" s="89" t="s">
        <v>968</v>
      </c>
      <c r="H284" s="89" t="s">
        <v>812</v>
      </c>
      <c r="I284" s="89">
        <f t="shared" ca="1" si="48"/>
        <v>4000</v>
      </c>
    </row>
    <row r="285" spans="1:9" ht="15.75" customHeight="1">
      <c r="A285" s="89">
        <f t="shared" ca="1" si="44"/>
        <v>86376</v>
      </c>
      <c r="B285" s="89">
        <v>100</v>
      </c>
      <c r="C285" s="89" t="s">
        <v>1375</v>
      </c>
      <c r="D285" s="89" t="s">
        <v>812</v>
      </c>
      <c r="E285" s="89" t="s">
        <v>1351</v>
      </c>
      <c r="F285" s="89" t="s">
        <v>815</v>
      </c>
      <c r="G285" s="89" t="s">
        <v>968</v>
      </c>
      <c r="H285" s="89" t="s">
        <v>812</v>
      </c>
      <c r="I285" s="89">
        <f t="shared" ca="1" si="48"/>
        <v>8000</v>
      </c>
    </row>
    <row r="286" spans="1:9" ht="15.75" customHeight="1">
      <c r="A286" s="89">
        <f t="shared" ca="1" si="44"/>
        <v>86476</v>
      </c>
      <c r="B286" s="89">
        <v>100</v>
      </c>
      <c r="C286" s="89" t="s">
        <v>1376</v>
      </c>
      <c r="D286" s="89" t="s">
        <v>812</v>
      </c>
      <c r="E286" s="89" t="s">
        <v>1351</v>
      </c>
      <c r="F286" s="89" t="s">
        <v>815</v>
      </c>
      <c r="G286" s="89" t="s">
        <v>968</v>
      </c>
      <c r="H286" s="89" t="s">
        <v>812</v>
      </c>
      <c r="I286" s="89">
        <f t="shared" ca="1" si="48"/>
        <v>6000</v>
      </c>
    </row>
    <row r="287" spans="1:9" ht="15.75" customHeight="1">
      <c r="A287" s="89">
        <f t="shared" ca="1" si="44"/>
        <v>86576</v>
      </c>
      <c r="B287" s="89">
        <v>25</v>
      </c>
      <c r="C287" s="89" t="s">
        <v>1377</v>
      </c>
      <c r="D287" s="89" t="s">
        <v>812</v>
      </c>
      <c r="E287" s="89" t="s">
        <v>1351</v>
      </c>
      <c r="F287" s="89" t="s">
        <v>815</v>
      </c>
      <c r="G287" s="89" t="s">
        <v>977</v>
      </c>
      <c r="H287" s="89" t="s">
        <v>812</v>
      </c>
      <c r="I287" s="89">
        <f ca="1">(RANDBETWEEN(1,4)+1)*10000</f>
        <v>50000</v>
      </c>
    </row>
    <row r="288" spans="1:9" ht="15.75" customHeight="1">
      <c r="A288" s="89">
        <f t="shared" ca="1" si="44"/>
        <v>86601</v>
      </c>
      <c r="B288" s="89">
        <v>100</v>
      </c>
      <c r="C288" s="89" t="s">
        <v>1378</v>
      </c>
      <c r="D288" s="89" t="s">
        <v>812</v>
      </c>
      <c r="E288" s="89" t="s">
        <v>1351</v>
      </c>
      <c r="F288" s="89" t="s">
        <v>815</v>
      </c>
      <c r="G288" s="89" t="s">
        <v>968</v>
      </c>
      <c r="H288" s="89" t="s">
        <v>812</v>
      </c>
      <c r="I288" s="89">
        <f t="shared" ref="I288:I289" ca="1" si="49">RANDBETWEEN(2,20)*1000</f>
        <v>19000</v>
      </c>
    </row>
    <row r="289" spans="1:9" ht="15.75" customHeight="1">
      <c r="A289" s="89">
        <f t="shared" ca="1" si="44"/>
        <v>86701</v>
      </c>
      <c r="B289" s="89">
        <v>100</v>
      </c>
      <c r="C289" s="89" t="s">
        <v>1379</v>
      </c>
      <c r="D289" s="89" t="s">
        <v>812</v>
      </c>
      <c r="E289" s="89" t="s">
        <v>1351</v>
      </c>
      <c r="F289" s="89" t="s">
        <v>815</v>
      </c>
      <c r="G289" s="89" t="s">
        <v>968</v>
      </c>
      <c r="H289" s="89" t="s">
        <v>812</v>
      </c>
      <c r="I289" s="89">
        <f t="shared" ca="1" si="49"/>
        <v>14000</v>
      </c>
    </row>
    <row r="290" spans="1:9" ht="15.75" customHeight="1">
      <c r="A290" s="89">
        <f t="shared" ca="1" si="44"/>
        <v>86801</v>
      </c>
      <c r="B290" s="89">
        <v>200</v>
      </c>
      <c r="C290" s="89" t="s">
        <v>1380</v>
      </c>
      <c r="D290" s="89" t="s">
        <v>812</v>
      </c>
      <c r="E290" s="89" t="s">
        <v>1351</v>
      </c>
      <c r="F290" s="89" t="s">
        <v>815</v>
      </c>
      <c r="G290" s="89" t="s">
        <v>928</v>
      </c>
      <c r="H290" s="89" t="s">
        <v>812</v>
      </c>
      <c r="I290" s="89">
        <f t="shared" ref="I290:I291" ca="1" si="50">RANDBETWEEN(1,6)*100</f>
        <v>100</v>
      </c>
    </row>
    <row r="291" spans="1:9" ht="15.75" customHeight="1">
      <c r="A291" s="89">
        <f t="shared" ca="1" si="44"/>
        <v>87001</v>
      </c>
      <c r="B291" s="89">
        <v>100</v>
      </c>
      <c r="C291" s="89" t="s">
        <v>2215</v>
      </c>
      <c r="D291" s="89" t="s">
        <v>812</v>
      </c>
      <c r="E291" s="89" t="s">
        <v>1351</v>
      </c>
      <c r="F291" s="89" t="s">
        <v>815</v>
      </c>
      <c r="G291" s="89" t="s">
        <v>968</v>
      </c>
      <c r="H291" s="89" t="s">
        <v>812</v>
      </c>
      <c r="I291" s="89">
        <f t="shared" ca="1" si="50"/>
        <v>600</v>
      </c>
    </row>
    <row r="292" spans="1:9" ht="15.75" customHeight="1">
      <c r="A292" s="89">
        <f t="shared" ca="1" si="44"/>
        <v>87101</v>
      </c>
      <c r="B292" s="89">
        <v>100</v>
      </c>
      <c r="C292" s="89" t="s">
        <v>2216</v>
      </c>
      <c r="D292" s="89" t="s">
        <v>812</v>
      </c>
      <c r="E292" s="89" t="s">
        <v>1351</v>
      </c>
      <c r="F292" s="89" t="s">
        <v>815</v>
      </c>
      <c r="G292" s="89" t="s">
        <v>968</v>
      </c>
      <c r="H292" s="89" t="s">
        <v>1198</v>
      </c>
      <c r="I292" s="89">
        <f ca="1">RANDBETWEEN(2,20)*1000</f>
        <v>3000</v>
      </c>
    </row>
    <row r="293" spans="1:9" ht="15.75" customHeight="1">
      <c r="A293" s="89">
        <f t="shared" ca="1" si="44"/>
        <v>87201</v>
      </c>
      <c r="B293" s="89">
        <v>200</v>
      </c>
      <c r="C293" s="89" t="s">
        <v>2217</v>
      </c>
      <c r="D293" s="89" t="s">
        <v>812</v>
      </c>
      <c r="E293" s="89" t="s">
        <v>1351</v>
      </c>
      <c r="F293" s="89" t="s">
        <v>815</v>
      </c>
      <c r="G293" s="89" t="s">
        <v>928</v>
      </c>
      <c r="H293" s="89" t="s">
        <v>812</v>
      </c>
      <c r="I293" s="89">
        <f ca="1">RANDBETWEEN(1,6)*100</f>
        <v>300</v>
      </c>
    </row>
    <row r="294" spans="1:9" ht="15.75" customHeight="1">
      <c r="A294" s="89">
        <f t="shared" ca="1" si="44"/>
        <v>87401</v>
      </c>
      <c r="B294" s="89">
        <v>100</v>
      </c>
      <c r="C294" s="89" t="s">
        <v>2218</v>
      </c>
      <c r="D294" s="89" t="s">
        <v>812</v>
      </c>
      <c r="E294" s="89" t="s">
        <v>1351</v>
      </c>
      <c r="F294" s="89" t="s">
        <v>815</v>
      </c>
      <c r="G294" s="89" t="s">
        <v>968</v>
      </c>
      <c r="H294" s="89" t="s">
        <v>812</v>
      </c>
      <c r="I294" s="89">
        <f ca="1">RANDBETWEEN(2,20)*1000</f>
        <v>17000</v>
      </c>
    </row>
    <row r="295" spans="1:9" ht="15.75" customHeight="1">
      <c r="A295" s="89">
        <f t="shared" ca="1" si="44"/>
        <v>87501</v>
      </c>
      <c r="B295" s="89">
        <v>250</v>
      </c>
      <c r="C295" s="89" t="s">
        <v>2219</v>
      </c>
      <c r="D295" s="89" t="s">
        <v>812</v>
      </c>
      <c r="E295" s="89" t="s">
        <v>1351</v>
      </c>
      <c r="F295" s="89" t="s">
        <v>815</v>
      </c>
      <c r="G295" s="89" t="s">
        <v>816</v>
      </c>
      <c r="H295" s="89" t="s">
        <v>812</v>
      </c>
      <c r="I295" s="89">
        <f ca="1">RANDBETWEEN(1,6)+1*10</f>
        <v>14</v>
      </c>
    </row>
    <row r="296" spans="1:9" ht="15.75" customHeight="1">
      <c r="A296" s="89">
        <f t="shared" ca="1" si="44"/>
        <v>87751</v>
      </c>
      <c r="B296" s="89">
        <v>200</v>
      </c>
      <c r="C296" s="89" t="s">
        <v>2220</v>
      </c>
      <c r="D296" s="89" t="s">
        <v>812</v>
      </c>
      <c r="E296" s="89" t="s">
        <v>1351</v>
      </c>
      <c r="F296" s="89" t="s">
        <v>815</v>
      </c>
      <c r="G296" s="89" t="s">
        <v>928</v>
      </c>
      <c r="H296" s="89" t="s">
        <v>812</v>
      </c>
      <c r="I296" s="89">
        <f ca="1">RANDBETWEEN(1,6)*100</f>
        <v>300</v>
      </c>
    </row>
    <row r="297" spans="1:9" ht="15.75" customHeight="1">
      <c r="A297" s="89">
        <f t="shared" ca="1" si="44"/>
        <v>87951</v>
      </c>
      <c r="B297" s="89">
        <v>100</v>
      </c>
      <c r="C297" s="89" t="s">
        <v>2221</v>
      </c>
      <c r="D297" s="89" t="s">
        <v>812</v>
      </c>
      <c r="E297" s="89" t="s">
        <v>1351</v>
      </c>
      <c r="F297" s="89" t="s">
        <v>815</v>
      </c>
      <c r="G297" s="89" t="s">
        <v>968</v>
      </c>
      <c r="H297" s="89" t="s">
        <v>812</v>
      </c>
      <c r="I297" s="89">
        <f ca="1">RANDBETWEEN(2,20)*1000</f>
        <v>17000</v>
      </c>
    </row>
    <row r="298" spans="1:9" ht="15.75" customHeight="1">
      <c r="A298" s="89">
        <f t="shared" ca="1" si="44"/>
        <v>88051</v>
      </c>
      <c r="B298" s="89">
        <v>200</v>
      </c>
      <c r="C298" s="89" t="s">
        <v>1368</v>
      </c>
      <c r="D298" s="89" t="s">
        <v>812</v>
      </c>
      <c r="E298" s="89" t="s">
        <v>1351</v>
      </c>
      <c r="F298" s="89" t="s">
        <v>815</v>
      </c>
      <c r="G298" s="89" t="s">
        <v>928</v>
      </c>
      <c r="H298" s="89" t="s">
        <v>831</v>
      </c>
      <c r="I298" s="89">
        <f ca="1">RANDBETWEEN(1,6)*100</f>
        <v>600</v>
      </c>
    </row>
    <row r="299" spans="1:9" ht="15.75" customHeight="1">
      <c r="A299" s="89">
        <f t="shared" ca="1" si="44"/>
        <v>88251</v>
      </c>
      <c r="B299" s="89">
        <v>100</v>
      </c>
      <c r="C299" s="89" t="s">
        <v>1369</v>
      </c>
      <c r="D299" s="89" t="s">
        <v>812</v>
      </c>
      <c r="E299" s="89" t="s">
        <v>1351</v>
      </c>
      <c r="F299" s="89" t="s">
        <v>815</v>
      </c>
      <c r="G299" s="89" t="s">
        <v>968</v>
      </c>
      <c r="H299" s="89" t="s">
        <v>831</v>
      </c>
      <c r="I299" s="89">
        <f ca="1">RANDBETWEEN(2,20)*1000</f>
        <v>20000</v>
      </c>
    </row>
    <row r="300" spans="1:9" ht="15.75" customHeight="1">
      <c r="A300" s="89">
        <f t="shared" ca="1" si="44"/>
        <v>88351</v>
      </c>
      <c r="B300" s="89">
        <v>5</v>
      </c>
      <c r="C300" s="89" t="s">
        <v>2222</v>
      </c>
      <c r="D300" s="89" t="s">
        <v>812</v>
      </c>
      <c r="E300" s="89" t="s">
        <v>1351</v>
      </c>
      <c r="F300" s="89" t="s">
        <v>815</v>
      </c>
      <c r="G300" s="89" t="s">
        <v>1010</v>
      </c>
      <c r="H300" s="89" t="s">
        <v>831</v>
      </c>
      <c r="I300" s="89">
        <f ca="1">RANDBETWEEN(2,12)*25000</f>
        <v>100000</v>
      </c>
    </row>
    <row r="301" spans="1:9" ht="15.75" customHeight="1">
      <c r="A301" s="89">
        <f t="shared" ca="1" si="44"/>
        <v>88356</v>
      </c>
      <c r="B301" s="89">
        <v>250</v>
      </c>
      <c r="C301" s="89" t="s">
        <v>2223</v>
      </c>
      <c r="D301" s="89" t="s">
        <v>812</v>
      </c>
      <c r="E301" s="89" t="s">
        <v>1351</v>
      </c>
      <c r="F301" s="89" t="s">
        <v>815</v>
      </c>
      <c r="G301" s="89" t="s">
        <v>816</v>
      </c>
      <c r="H301" s="89" t="s">
        <v>812</v>
      </c>
      <c r="I301" s="89">
        <f ca="1">RANDBETWEEN(1,6)+1*10</f>
        <v>13</v>
      </c>
    </row>
    <row r="302" spans="1:9" ht="15.75" customHeight="1">
      <c r="A302" s="89">
        <f t="shared" ca="1" si="44"/>
        <v>88606</v>
      </c>
      <c r="B302" s="89">
        <v>200</v>
      </c>
      <c r="C302" s="89" t="s">
        <v>2224</v>
      </c>
      <c r="D302" s="89" t="s">
        <v>812</v>
      </c>
      <c r="E302" s="89" t="s">
        <v>1351</v>
      </c>
      <c r="F302" s="89" t="s">
        <v>815</v>
      </c>
      <c r="G302" s="89" t="s">
        <v>928</v>
      </c>
      <c r="H302" s="89" t="s">
        <v>812</v>
      </c>
      <c r="I302" s="89">
        <f ca="1">RANDBETWEEN(1,6)*100</f>
        <v>300</v>
      </c>
    </row>
    <row r="303" spans="1:9" ht="15.75" customHeight="1">
      <c r="A303" s="89">
        <f t="shared" ca="1" si="44"/>
        <v>88806</v>
      </c>
      <c r="B303" s="89">
        <v>250</v>
      </c>
      <c r="C303" s="89" t="s">
        <v>2225</v>
      </c>
      <c r="D303" s="89" t="s">
        <v>812</v>
      </c>
      <c r="E303" s="89" t="s">
        <v>1351</v>
      </c>
      <c r="F303" s="89" t="s">
        <v>815</v>
      </c>
      <c r="G303" s="89" t="s">
        <v>816</v>
      </c>
      <c r="H303" s="89" t="s">
        <v>812</v>
      </c>
      <c r="I303" s="89">
        <f ca="1">RANDBETWEEN(1,6)+1*10</f>
        <v>15</v>
      </c>
    </row>
    <row r="304" spans="1:9" ht="15.75" customHeight="1">
      <c r="A304" s="89">
        <f t="shared" ca="1" si="44"/>
        <v>89056</v>
      </c>
      <c r="B304" s="89">
        <v>200</v>
      </c>
      <c r="C304" s="89" t="s">
        <v>2226</v>
      </c>
      <c r="D304" s="89" t="s">
        <v>812</v>
      </c>
      <c r="E304" s="89" t="s">
        <v>1351</v>
      </c>
      <c r="F304" s="89" t="s">
        <v>815</v>
      </c>
      <c r="G304" s="89" t="s">
        <v>928</v>
      </c>
      <c r="H304" s="89" t="s">
        <v>812</v>
      </c>
      <c r="I304" s="89">
        <f t="shared" ref="I304:I307" ca="1" si="51">RANDBETWEEN(1,6)*100</f>
        <v>400</v>
      </c>
    </row>
    <row r="305" spans="1:9" ht="15.75" customHeight="1">
      <c r="A305" s="89">
        <f t="shared" ca="1" si="44"/>
        <v>89256</v>
      </c>
      <c r="B305" s="89">
        <v>200</v>
      </c>
      <c r="C305" s="89" t="s">
        <v>2227</v>
      </c>
      <c r="D305" s="89" t="s">
        <v>812</v>
      </c>
      <c r="E305" s="89" t="s">
        <v>1351</v>
      </c>
      <c r="F305" s="89" t="s">
        <v>815</v>
      </c>
      <c r="G305" s="89" t="s">
        <v>928</v>
      </c>
      <c r="H305" s="89" t="s">
        <v>812</v>
      </c>
      <c r="I305" s="89">
        <f t="shared" ca="1" si="51"/>
        <v>500</v>
      </c>
    </row>
    <row r="306" spans="1:9" ht="15.75" customHeight="1">
      <c r="A306" s="89">
        <f t="shared" ca="1" si="44"/>
        <v>89456</v>
      </c>
      <c r="B306" s="89">
        <v>100</v>
      </c>
      <c r="C306" s="89" t="s">
        <v>2228</v>
      </c>
      <c r="D306" s="89" t="s">
        <v>812</v>
      </c>
      <c r="E306" s="89" t="s">
        <v>1351</v>
      </c>
      <c r="F306" s="89" t="s">
        <v>815</v>
      </c>
      <c r="G306" s="89" t="s">
        <v>968</v>
      </c>
      <c r="H306" s="89" t="s">
        <v>812</v>
      </c>
      <c r="I306" s="89">
        <f t="shared" ca="1" si="51"/>
        <v>100</v>
      </c>
    </row>
    <row r="307" spans="1:9" ht="15.75" customHeight="1">
      <c r="A307" s="89">
        <f t="shared" ca="1" si="44"/>
        <v>89556</v>
      </c>
      <c r="B307" s="89">
        <v>200</v>
      </c>
      <c r="C307" s="89" t="s">
        <v>2229</v>
      </c>
      <c r="D307" s="89" t="s">
        <v>812</v>
      </c>
      <c r="E307" s="89" t="s">
        <v>1351</v>
      </c>
      <c r="F307" s="89" t="s">
        <v>815</v>
      </c>
      <c r="G307" s="89" t="s">
        <v>928</v>
      </c>
      <c r="H307" s="89" t="s">
        <v>812</v>
      </c>
      <c r="I307" s="89">
        <f t="shared" ca="1" si="51"/>
        <v>100</v>
      </c>
    </row>
    <row r="308" spans="1:9" ht="15.75" customHeight="1">
      <c r="A308" s="89">
        <f t="shared" ca="1" si="44"/>
        <v>89756</v>
      </c>
      <c r="B308" s="89">
        <v>25</v>
      </c>
      <c r="C308" s="89" t="s">
        <v>2230</v>
      </c>
      <c r="D308" s="89" t="s">
        <v>812</v>
      </c>
      <c r="E308" s="89" t="s">
        <v>1351</v>
      </c>
      <c r="F308" s="89" t="s">
        <v>815</v>
      </c>
      <c r="G308" s="89" t="s">
        <v>977</v>
      </c>
      <c r="H308" s="89" t="s">
        <v>812</v>
      </c>
      <c r="I308" s="89">
        <f ca="1">(RANDBETWEEN(1,4)+1)*10000</f>
        <v>20000</v>
      </c>
    </row>
    <row r="309" spans="1:9" ht="15.75" customHeight="1">
      <c r="A309" s="89">
        <f t="shared" ca="1" si="44"/>
        <v>89781</v>
      </c>
      <c r="B309" s="89">
        <v>250</v>
      </c>
      <c r="C309" s="89" t="s">
        <v>2231</v>
      </c>
      <c r="D309" s="89" t="s">
        <v>812</v>
      </c>
      <c r="E309" s="89" t="s">
        <v>1351</v>
      </c>
      <c r="F309" s="89" t="s">
        <v>815</v>
      </c>
      <c r="G309" s="89" t="s">
        <v>816</v>
      </c>
      <c r="H309" s="89" t="s">
        <v>812</v>
      </c>
      <c r="I309" s="89">
        <f ca="1">RANDBETWEEN(1,6)+1*10</f>
        <v>11</v>
      </c>
    </row>
    <row r="310" spans="1:9" ht="15.75" customHeight="1">
      <c r="A310" s="89">
        <f t="shared" ca="1" si="44"/>
        <v>90031</v>
      </c>
      <c r="B310" s="89">
        <v>200</v>
      </c>
      <c r="C310" s="89" t="s">
        <v>2232</v>
      </c>
      <c r="D310" s="89" t="s">
        <v>812</v>
      </c>
      <c r="E310" s="89" t="s">
        <v>1351</v>
      </c>
      <c r="F310" s="89" t="s">
        <v>815</v>
      </c>
      <c r="G310" s="89" t="s">
        <v>928</v>
      </c>
      <c r="H310" s="89" t="s">
        <v>812</v>
      </c>
      <c r="I310" s="89">
        <f ca="1">RANDBETWEEN(1,6)*100</f>
        <v>500</v>
      </c>
    </row>
    <row r="311" spans="1:9" ht="15.75" customHeight="1">
      <c r="A311" s="89">
        <f t="shared" ca="1" si="44"/>
        <v>90231</v>
      </c>
      <c r="B311" s="89">
        <v>5</v>
      </c>
      <c r="C311" s="89" t="s">
        <v>2233</v>
      </c>
      <c r="D311" s="89" t="s">
        <v>812</v>
      </c>
      <c r="E311" s="89" t="s">
        <v>1351</v>
      </c>
      <c r="F311" s="89" t="s">
        <v>815</v>
      </c>
      <c r="G311" s="89" t="s">
        <v>1010</v>
      </c>
      <c r="H311" s="89" t="s">
        <v>812</v>
      </c>
      <c r="I311" s="89">
        <f ca="1">RANDBETWEEN(2,12)*25000</f>
        <v>250000</v>
      </c>
    </row>
    <row r="312" spans="1:9" ht="15.75" customHeight="1">
      <c r="A312" s="89">
        <f t="shared" ca="1" si="44"/>
        <v>90236</v>
      </c>
      <c r="B312" s="89">
        <v>100</v>
      </c>
      <c r="C312" s="89" t="s">
        <v>2234</v>
      </c>
      <c r="D312" s="89" t="s">
        <v>812</v>
      </c>
      <c r="E312" s="89" t="s">
        <v>1351</v>
      </c>
      <c r="F312" s="89" t="s">
        <v>815</v>
      </c>
      <c r="G312" s="89" t="s">
        <v>968</v>
      </c>
      <c r="H312" s="89" t="s">
        <v>812</v>
      </c>
      <c r="I312" s="89">
        <f ca="1">RANDBETWEEN(1,6)*100</f>
        <v>300</v>
      </c>
    </row>
    <row r="313" spans="1:9" ht="15.75" customHeight="1">
      <c r="A313" s="89">
        <f t="shared" ca="1" si="44"/>
        <v>90336</v>
      </c>
      <c r="B313" s="89">
        <v>100</v>
      </c>
      <c r="C313" s="89" t="s">
        <v>2235</v>
      </c>
      <c r="D313" s="89" t="s">
        <v>812</v>
      </c>
      <c r="E313" s="89" t="s">
        <v>1351</v>
      </c>
      <c r="F313" s="89" t="s">
        <v>815</v>
      </c>
      <c r="G313" s="89" t="s">
        <v>968</v>
      </c>
      <c r="H313" s="89" t="s">
        <v>812</v>
      </c>
      <c r="I313" s="89">
        <f ca="1">RANDBETWEEN(2,20)*1000</f>
        <v>9000</v>
      </c>
    </row>
    <row r="314" spans="1:9" ht="15.75" customHeight="1">
      <c r="A314" s="89">
        <f t="shared" ca="1" si="44"/>
        <v>90436</v>
      </c>
      <c r="B314" s="89">
        <v>200</v>
      </c>
      <c r="C314" s="89" t="s">
        <v>2236</v>
      </c>
      <c r="D314" s="89" t="s">
        <v>812</v>
      </c>
      <c r="E314" s="89" t="s">
        <v>1351</v>
      </c>
      <c r="F314" s="89" t="s">
        <v>815</v>
      </c>
      <c r="G314" s="89" t="s">
        <v>928</v>
      </c>
      <c r="H314" s="89" t="s">
        <v>812</v>
      </c>
      <c r="I314" s="89">
        <f ca="1">RANDBETWEEN(1,6)*100</f>
        <v>600</v>
      </c>
    </row>
    <row r="315" spans="1:9" ht="15.75" customHeight="1">
      <c r="A315" s="89">
        <f t="shared" ca="1" si="44"/>
        <v>90636</v>
      </c>
      <c r="B315" s="89">
        <v>1</v>
      </c>
      <c r="C315" s="89" t="s">
        <v>2237</v>
      </c>
      <c r="D315" s="89" t="str">
        <f>"Priceless"</f>
        <v>Priceless</v>
      </c>
      <c r="E315" s="89" t="s">
        <v>1351</v>
      </c>
      <c r="F315" s="89" t="s">
        <v>815</v>
      </c>
      <c r="G315" s="89" t="s">
        <v>1225</v>
      </c>
      <c r="H315" s="89" t="s">
        <v>812</v>
      </c>
      <c r="I315" s="89" t="str">
        <f>"Priceless"</f>
        <v>Priceless</v>
      </c>
    </row>
    <row r="316" spans="1:9" ht="15.75" customHeight="1">
      <c r="A316" s="89">
        <f t="shared" ca="1" si="44"/>
        <v>90637</v>
      </c>
      <c r="B316" s="89">
        <v>250</v>
      </c>
      <c r="C316" s="89" t="s">
        <v>2238</v>
      </c>
      <c r="D316" s="89" t="s">
        <v>812</v>
      </c>
      <c r="E316" s="89" t="s">
        <v>1351</v>
      </c>
      <c r="F316" s="89" t="s">
        <v>815</v>
      </c>
      <c r="G316" s="89" t="s">
        <v>816</v>
      </c>
      <c r="H316" s="89" t="s">
        <v>812</v>
      </c>
      <c r="I316" s="89">
        <f ca="1">RANDBETWEEN(1,6)+1*10</f>
        <v>15</v>
      </c>
    </row>
    <row r="317" spans="1:9" ht="15.75" customHeight="1">
      <c r="A317" s="89">
        <f t="shared" ca="1" si="44"/>
        <v>90887</v>
      </c>
      <c r="B317" s="89">
        <v>200</v>
      </c>
      <c r="C317" s="89" t="s">
        <v>2239</v>
      </c>
      <c r="D317" s="89" t="s">
        <v>812</v>
      </c>
      <c r="E317" s="89" t="s">
        <v>1351</v>
      </c>
      <c r="F317" s="89" t="s">
        <v>815</v>
      </c>
      <c r="G317" s="89" t="s">
        <v>928</v>
      </c>
      <c r="H317" s="89" t="s">
        <v>812</v>
      </c>
      <c r="I317" s="89">
        <f t="shared" ref="I317:I318" ca="1" si="52">RANDBETWEEN(1,6)*100</f>
        <v>100</v>
      </c>
    </row>
    <row r="318" spans="1:9" ht="15.75" customHeight="1">
      <c r="A318" s="89">
        <f t="shared" ca="1" si="44"/>
        <v>91087</v>
      </c>
      <c r="B318" s="89">
        <v>200</v>
      </c>
      <c r="C318" s="89" t="s">
        <v>2240</v>
      </c>
      <c r="D318" s="89" t="s">
        <v>812</v>
      </c>
      <c r="E318" s="89" t="s">
        <v>1351</v>
      </c>
      <c r="F318" s="89" t="s">
        <v>815</v>
      </c>
      <c r="G318" s="89" t="s">
        <v>928</v>
      </c>
      <c r="H318" s="89" t="s">
        <v>812</v>
      </c>
      <c r="I318" s="89">
        <f t="shared" ca="1" si="52"/>
        <v>500</v>
      </c>
    </row>
    <row r="319" spans="1:9" ht="15.75" customHeight="1">
      <c r="A319" s="89">
        <f t="shared" ca="1" si="44"/>
        <v>91287</v>
      </c>
      <c r="B319" s="89">
        <v>250</v>
      </c>
      <c r="C319" s="89" t="s">
        <v>2241</v>
      </c>
      <c r="D319" s="89" t="s">
        <v>812</v>
      </c>
      <c r="E319" s="89" t="s">
        <v>1351</v>
      </c>
      <c r="F319" s="89" t="s">
        <v>815</v>
      </c>
      <c r="G319" s="89" t="s">
        <v>816</v>
      </c>
      <c r="H319" s="89" t="s">
        <v>812</v>
      </c>
      <c r="I319" s="89">
        <f t="shared" ref="I319:I326" ca="1" si="53">RANDBETWEEN(1,6)+1*10</f>
        <v>15</v>
      </c>
    </row>
    <row r="320" spans="1:9" ht="15.75" customHeight="1">
      <c r="A320" s="89">
        <f t="shared" ca="1" si="44"/>
        <v>91537</v>
      </c>
      <c r="B320" s="89">
        <v>250</v>
      </c>
      <c r="C320" s="89" t="s">
        <v>2242</v>
      </c>
      <c r="D320" s="89" t="s">
        <v>812</v>
      </c>
      <c r="E320" s="89" t="s">
        <v>1351</v>
      </c>
      <c r="F320" s="89" t="s">
        <v>815</v>
      </c>
      <c r="G320" s="89" t="s">
        <v>816</v>
      </c>
      <c r="H320" s="89" t="s">
        <v>812</v>
      </c>
      <c r="I320" s="89">
        <f t="shared" ca="1" si="53"/>
        <v>14</v>
      </c>
    </row>
    <row r="321" spans="1:9" ht="15.75" customHeight="1">
      <c r="A321" s="89">
        <f t="shared" ca="1" si="44"/>
        <v>91787</v>
      </c>
      <c r="B321" s="89">
        <v>250</v>
      </c>
      <c r="C321" s="89" t="s">
        <v>2243</v>
      </c>
      <c r="D321" s="89" t="s">
        <v>812</v>
      </c>
      <c r="E321" s="89" t="s">
        <v>1351</v>
      </c>
      <c r="F321" s="89" t="s">
        <v>815</v>
      </c>
      <c r="G321" s="89" t="s">
        <v>816</v>
      </c>
      <c r="H321" s="89" t="s">
        <v>812</v>
      </c>
      <c r="I321" s="89">
        <f t="shared" ca="1" si="53"/>
        <v>15</v>
      </c>
    </row>
    <row r="322" spans="1:9" ht="15.75" customHeight="1">
      <c r="A322" s="89">
        <f t="shared" ca="1" si="44"/>
        <v>92037</v>
      </c>
      <c r="B322" s="89">
        <v>250</v>
      </c>
      <c r="C322" s="89" t="s">
        <v>2244</v>
      </c>
      <c r="D322" s="89" t="s">
        <v>812</v>
      </c>
      <c r="E322" s="89" t="s">
        <v>1351</v>
      </c>
      <c r="F322" s="89" t="s">
        <v>815</v>
      </c>
      <c r="G322" s="89" t="s">
        <v>816</v>
      </c>
      <c r="H322" s="89" t="s">
        <v>812</v>
      </c>
      <c r="I322" s="89">
        <f t="shared" ca="1" si="53"/>
        <v>14</v>
      </c>
    </row>
    <row r="323" spans="1:9" ht="15.75" customHeight="1">
      <c r="A323" s="89">
        <f t="shared" ca="1" si="44"/>
        <v>92287</v>
      </c>
      <c r="B323" s="89">
        <v>250</v>
      </c>
      <c r="C323" s="89" t="s">
        <v>2245</v>
      </c>
      <c r="D323" s="89" t="s">
        <v>812</v>
      </c>
      <c r="E323" s="89" t="s">
        <v>1351</v>
      </c>
      <c r="F323" s="89" t="s">
        <v>815</v>
      </c>
      <c r="G323" s="89" t="s">
        <v>816</v>
      </c>
      <c r="H323" s="89" t="s">
        <v>812</v>
      </c>
      <c r="I323" s="89">
        <f t="shared" ca="1" si="53"/>
        <v>11</v>
      </c>
    </row>
    <row r="324" spans="1:9" ht="15.75" customHeight="1">
      <c r="A324" s="89">
        <f t="shared" ca="1" si="44"/>
        <v>92537</v>
      </c>
      <c r="B324" s="89">
        <v>250</v>
      </c>
      <c r="C324" s="89" t="s">
        <v>2246</v>
      </c>
      <c r="D324" s="89" t="s">
        <v>812</v>
      </c>
      <c r="E324" s="89" t="s">
        <v>1351</v>
      </c>
      <c r="F324" s="89" t="s">
        <v>815</v>
      </c>
      <c r="G324" s="89" t="s">
        <v>816</v>
      </c>
      <c r="H324" s="89" t="s">
        <v>812</v>
      </c>
      <c r="I324" s="89">
        <f t="shared" ca="1" si="53"/>
        <v>12</v>
      </c>
    </row>
    <row r="325" spans="1:9" ht="15.75" customHeight="1">
      <c r="A325" s="89">
        <f t="shared" ca="1" si="44"/>
        <v>92787</v>
      </c>
      <c r="B325" s="89">
        <v>250</v>
      </c>
      <c r="C325" s="89" t="s">
        <v>2247</v>
      </c>
      <c r="D325" s="89" t="s">
        <v>812</v>
      </c>
      <c r="E325" s="89" t="s">
        <v>1351</v>
      </c>
      <c r="F325" s="89" t="s">
        <v>815</v>
      </c>
      <c r="G325" s="89" t="s">
        <v>816</v>
      </c>
      <c r="H325" s="89" t="s">
        <v>812</v>
      </c>
      <c r="I325" s="89">
        <f t="shared" ca="1" si="53"/>
        <v>11</v>
      </c>
    </row>
    <row r="326" spans="1:9" ht="15.75" customHeight="1">
      <c r="A326" s="89">
        <f t="shared" ca="1" si="44"/>
        <v>93037</v>
      </c>
      <c r="B326" s="89">
        <v>250</v>
      </c>
      <c r="C326" s="89" t="s">
        <v>2248</v>
      </c>
      <c r="D326" s="89" t="s">
        <v>812</v>
      </c>
      <c r="E326" s="89" t="s">
        <v>1351</v>
      </c>
      <c r="F326" s="89" t="s">
        <v>815</v>
      </c>
      <c r="G326" s="89" t="s">
        <v>816</v>
      </c>
      <c r="H326" s="89" t="s">
        <v>812</v>
      </c>
      <c r="I326" s="89">
        <f t="shared" ca="1" si="53"/>
        <v>16</v>
      </c>
    </row>
    <row r="327" spans="1:9" ht="15.75" customHeight="1">
      <c r="A327" s="89">
        <f t="shared" ca="1" si="44"/>
        <v>93287</v>
      </c>
      <c r="B327" s="89">
        <v>200</v>
      </c>
      <c r="C327" s="89" t="s">
        <v>2249</v>
      </c>
      <c r="D327" s="89" t="s">
        <v>812</v>
      </c>
      <c r="E327" s="89" t="s">
        <v>1351</v>
      </c>
      <c r="F327" s="89" t="s">
        <v>815</v>
      </c>
      <c r="G327" s="89" t="s">
        <v>928</v>
      </c>
      <c r="H327" s="89" t="s">
        <v>812</v>
      </c>
      <c r="I327" s="89">
        <f ca="1">RANDBETWEEN(1,6)*100</f>
        <v>600</v>
      </c>
    </row>
    <row r="328" spans="1:9" ht="15.75" customHeight="1">
      <c r="A328" s="89">
        <f t="shared" ca="1" si="44"/>
        <v>93487</v>
      </c>
      <c r="B328" s="89">
        <v>250</v>
      </c>
      <c r="C328" s="89" t="s">
        <v>2250</v>
      </c>
      <c r="D328" s="89" t="s">
        <v>812</v>
      </c>
      <c r="E328" s="89" t="s">
        <v>1351</v>
      </c>
      <c r="F328" s="89" t="s">
        <v>815</v>
      </c>
      <c r="G328" s="89" t="s">
        <v>816</v>
      </c>
      <c r="H328" s="89" t="s">
        <v>812</v>
      </c>
      <c r="I328" s="89">
        <f t="shared" ref="I328:I334" ca="1" si="54">RANDBETWEEN(1,6)+1*10</f>
        <v>15</v>
      </c>
    </row>
    <row r="329" spans="1:9" ht="15.75" customHeight="1">
      <c r="A329" s="89">
        <f t="shared" ca="1" si="44"/>
        <v>93737</v>
      </c>
      <c r="B329" s="89">
        <v>250</v>
      </c>
      <c r="C329" s="89" t="s">
        <v>2251</v>
      </c>
      <c r="D329" s="89" t="s">
        <v>812</v>
      </c>
      <c r="E329" s="89" t="s">
        <v>1351</v>
      </c>
      <c r="F329" s="89" t="s">
        <v>815</v>
      </c>
      <c r="G329" s="89" t="s">
        <v>816</v>
      </c>
      <c r="H329" s="89" t="s">
        <v>812</v>
      </c>
      <c r="I329" s="89">
        <f t="shared" ca="1" si="54"/>
        <v>13</v>
      </c>
    </row>
    <row r="330" spans="1:9" ht="15.75" customHeight="1">
      <c r="A330" s="89">
        <f t="shared" ca="1" si="44"/>
        <v>93987</v>
      </c>
      <c r="B330" s="89">
        <v>250</v>
      </c>
      <c r="C330" s="89" t="s">
        <v>2252</v>
      </c>
      <c r="D330" s="89" t="s">
        <v>812</v>
      </c>
      <c r="E330" s="89" t="s">
        <v>1351</v>
      </c>
      <c r="F330" s="89" t="s">
        <v>815</v>
      </c>
      <c r="G330" s="89" t="s">
        <v>816</v>
      </c>
      <c r="H330" s="89" t="s">
        <v>812</v>
      </c>
      <c r="I330" s="89">
        <f t="shared" ca="1" si="54"/>
        <v>11</v>
      </c>
    </row>
    <row r="331" spans="1:9" ht="15.75" customHeight="1">
      <c r="A331" s="89">
        <f t="shared" ca="1" si="44"/>
        <v>94237</v>
      </c>
      <c r="B331" s="89">
        <v>250</v>
      </c>
      <c r="C331" s="89" t="s">
        <v>2253</v>
      </c>
      <c r="D331" s="89" t="s">
        <v>812</v>
      </c>
      <c r="E331" s="89" t="s">
        <v>1351</v>
      </c>
      <c r="F331" s="89" t="s">
        <v>815</v>
      </c>
      <c r="G331" s="89" t="s">
        <v>816</v>
      </c>
      <c r="H331" s="89" t="s">
        <v>812</v>
      </c>
      <c r="I331" s="89">
        <f t="shared" ca="1" si="54"/>
        <v>13</v>
      </c>
    </row>
    <row r="332" spans="1:9" ht="15.75" customHeight="1">
      <c r="A332" s="89">
        <f t="shared" ca="1" si="44"/>
        <v>94487</v>
      </c>
      <c r="B332" s="89">
        <v>250</v>
      </c>
      <c r="C332" s="89" t="s">
        <v>2254</v>
      </c>
      <c r="D332" s="89" t="s">
        <v>812</v>
      </c>
      <c r="E332" s="89" t="s">
        <v>1351</v>
      </c>
      <c r="F332" s="89" t="s">
        <v>815</v>
      </c>
      <c r="G332" s="89" t="s">
        <v>816</v>
      </c>
      <c r="H332" s="89" t="s">
        <v>812</v>
      </c>
      <c r="I332" s="89">
        <f t="shared" ca="1" si="54"/>
        <v>12</v>
      </c>
    </row>
    <row r="333" spans="1:9" ht="15.75" customHeight="1">
      <c r="A333" s="89">
        <f t="shared" ca="1" si="44"/>
        <v>94737</v>
      </c>
      <c r="B333" s="89">
        <v>250</v>
      </c>
      <c r="C333" s="89" t="s">
        <v>2255</v>
      </c>
      <c r="D333" s="89" t="s">
        <v>812</v>
      </c>
      <c r="E333" s="89" t="s">
        <v>1351</v>
      </c>
      <c r="F333" s="89" t="s">
        <v>815</v>
      </c>
      <c r="G333" s="89" t="s">
        <v>816</v>
      </c>
      <c r="H333" s="89" t="s">
        <v>812</v>
      </c>
      <c r="I333" s="89">
        <f t="shared" ca="1" si="54"/>
        <v>15</v>
      </c>
    </row>
    <row r="334" spans="1:9" ht="15.75" customHeight="1">
      <c r="A334" s="89">
        <f t="shared" ca="1" si="44"/>
        <v>94987</v>
      </c>
      <c r="B334" s="89">
        <v>250</v>
      </c>
      <c r="C334" s="89" t="s">
        <v>2256</v>
      </c>
      <c r="D334" s="89" t="s">
        <v>812</v>
      </c>
      <c r="E334" s="89" t="s">
        <v>1351</v>
      </c>
      <c r="F334" s="89" t="s">
        <v>815</v>
      </c>
      <c r="G334" s="89" t="s">
        <v>816</v>
      </c>
      <c r="H334" s="89" t="s">
        <v>812</v>
      </c>
      <c r="I334" s="89">
        <f t="shared" ca="1" si="54"/>
        <v>14</v>
      </c>
    </row>
    <row r="335" spans="1:9" ht="15.75" customHeight="1">
      <c r="A335" s="89">
        <f t="shared" ca="1" si="44"/>
        <v>95237</v>
      </c>
      <c r="B335" s="89">
        <v>200</v>
      </c>
      <c r="C335" s="89" t="s">
        <v>2257</v>
      </c>
      <c r="D335" s="89" t="s">
        <v>812</v>
      </c>
      <c r="E335" s="89" t="s">
        <v>1351</v>
      </c>
      <c r="F335" s="89" t="s">
        <v>815</v>
      </c>
      <c r="G335" s="89" t="s">
        <v>928</v>
      </c>
      <c r="H335" s="89" t="s">
        <v>812</v>
      </c>
      <c r="I335" s="89">
        <f ca="1">RANDBETWEEN(1,6)*100</f>
        <v>300</v>
      </c>
    </row>
    <row r="336" spans="1:9" ht="15.75" customHeight="1">
      <c r="A336" s="89">
        <f t="shared" ca="1" si="44"/>
        <v>95437</v>
      </c>
      <c r="B336" s="89">
        <v>250</v>
      </c>
      <c r="C336" s="89" t="s">
        <v>2258</v>
      </c>
      <c r="D336" s="89" t="s">
        <v>812</v>
      </c>
      <c r="E336" s="89" t="s">
        <v>1351</v>
      </c>
      <c r="F336" s="89" t="s">
        <v>815</v>
      </c>
      <c r="G336" s="89" t="s">
        <v>816</v>
      </c>
      <c r="H336" s="89" t="s">
        <v>812</v>
      </c>
      <c r="I336" s="89">
        <f ca="1">RANDBETWEEN(1,6)+1*10</f>
        <v>13</v>
      </c>
    </row>
    <row r="337" spans="1:9" ht="15.75" customHeight="1">
      <c r="A337" s="89">
        <f t="shared" ca="1" si="44"/>
        <v>95687</v>
      </c>
      <c r="B337" s="89">
        <v>200</v>
      </c>
      <c r="C337" s="89" t="s">
        <v>2259</v>
      </c>
      <c r="D337" s="89" t="s">
        <v>812</v>
      </c>
      <c r="E337" s="89" t="s">
        <v>1351</v>
      </c>
      <c r="F337" s="89" t="s">
        <v>815</v>
      </c>
      <c r="G337" s="89" t="s">
        <v>928</v>
      </c>
      <c r="H337" s="89" t="s">
        <v>812</v>
      </c>
      <c r="I337" s="89">
        <f ca="1">RANDBETWEEN(1,6)*100</f>
        <v>600</v>
      </c>
    </row>
    <row r="338" spans="1:9" ht="15.75" customHeight="1">
      <c r="A338" s="89">
        <f t="shared" ca="1" si="44"/>
        <v>95887</v>
      </c>
      <c r="B338" s="89">
        <v>100</v>
      </c>
      <c r="C338" s="89" t="s">
        <v>2260</v>
      </c>
      <c r="D338" s="89" t="s">
        <v>812</v>
      </c>
      <c r="E338" s="89" t="s">
        <v>1351</v>
      </c>
      <c r="F338" s="89" t="s">
        <v>815</v>
      </c>
      <c r="G338" s="89" t="s">
        <v>968</v>
      </c>
      <c r="H338" s="89" t="s">
        <v>831</v>
      </c>
      <c r="I338" s="89">
        <f ca="1">RANDBETWEEN(2,20)*1000</f>
        <v>11000</v>
      </c>
    </row>
    <row r="339" spans="1:9" ht="15.75" customHeight="1">
      <c r="A339" s="89">
        <f t="shared" ca="1" si="44"/>
        <v>95987</v>
      </c>
      <c r="B339" s="89">
        <v>25</v>
      </c>
      <c r="C339" s="89" t="s">
        <v>2261</v>
      </c>
      <c r="D339" s="89" t="s">
        <v>812</v>
      </c>
      <c r="E339" s="89" t="s">
        <v>1351</v>
      </c>
      <c r="F339" s="89" t="s">
        <v>815</v>
      </c>
      <c r="G339" s="89" t="s">
        <v>977</v>
      </c>
      <c r="H339" s="89" t="s">
        <v>812</v>
      </c>
      <c r="I339" s="89">
        <f ca="1">(RANDBETWEEN(1,4)+1)*10000</f>
        <v>40000</v>
      </c>
    </row>
    <row r="340" spans="1:9" ht="15.75" customHeight="1">
      <c r="A340" s="89">
        <f t="shared" ca="1" si="44"/>
        <v>96012</v>
      </c>
      <c r="B340" s="89">
        <v>200</v>
      </c>
      <c r="C340" s="89" t="s">
        <v>2262</v>
      </c>
      <c r="D340" s="89" t="s">
        <v>812</v>
      </c>
      <c r="E340" s="89" t="s">
        <v>1351</v>
      </c>
      <c r="F340" s="89" t="s">
        <v>815</v>
      </c>
      <c r="G340" s="89" t="s">
        <v>928</v>
      </c>
      <c r="H340" s="89" t="s">
        <v>812</v>
      </c>
      <c r="I340" s="89">
        <f t="shared" ref="I340:I341" ca="1" si="55">RANDBETWEEN(1,6)*100</f>
        <v>500</v>
      </c>
    </row>
    <row r="341" spans="1:9" ht="15.75" customHeight="1">
      <c r="A341" s="89">
        <f t="shared" ca="1" si="44"/>
        <v>96212</v>
      </c>
      <c r="B341" s="89">
        <v>200</v>
      </c>
      <c r="C341" s="89" t="s">
        <v>2263</v>
      </c>
      <c r="D341" s="89" t="s">
        <v>812</v>
      </c>
      <c r="E341" s="89" t="s">
        <v>1351</v>
      </c>
      <c r="F341" s="89" t="s">
        <v>815</v>
      </c>
      <c r="G341" s="89" t="s">
        <v>928</v>
      </c>
      <c r="H341" s="89" t="s">
        <v>812</v>
      </c>
      <c r="I341" s="89">
        <f t="shared" ca="1" si="55"/>
        <v>400</v>
      </c>
    </row>
    <row r="342" spans="1:9" ht="15.75" customHeight="1">
      <c r="A342" s="89">
        <f t="shared" ca="1" si="44"/>
        <v>96412</v>
      </c>
      <c r="B342" s="89">
        <v>100</v>
      </c>
      <c r="C342" s="89" t="s">
        <v>2264</v>
      </c>
      <c r="D342" s="89" t="s">
        <v>812</v>
      </c>
      <c r="E342" s="89" t="s">
        <v>1351</v>
      </c>
      <c r="F342" s="89" t="s">
        <v>815</v>
      </c>
      <c r="G342" s="89" t="s">
        <v>968</v>
      </c>
      <c r="H342" s="89" t="s">
        <v>812</v>
      </c>
      <c r="I342" s="89">
        <f ca="1">RANDBETWEEN(2,20)*1000</f>
        <v>15000</v>
      </c>
    </row>
    <row r="343" spans="1:9" ht="15.75" customHeight="1">
      <c r="A343" s="89">
        <f t="shared" ca="1" si="44"/>
        <v>96512</v>
      </c>
      <c r="B343" s="89">
        <v>5</v>
      </c>
      <c r="C343" s="89" t="s">
        <v>2265</v>
      </c>
      <c r="D343" s="89" t="s">
        <v>812</v>
      </c>
      <c r="E343" s="89" t="s">
        <v>1351</v>
      </c>
      <c r="F343" s="89" t="s">
        <v>815</v>
      </c>
      <c r="G343" s="89" t="s">
        <v>1010</v>
      </c>
      <c r="H343" s="89" t="s">
        <v>812</v>
      </c>
      <c r="I343" s="89">
        <f ca="1">RANDBETWEEN(2,12)*25000</f>
        <v>250000</v>
      </c>
    </row>
    <row r="344" spans="1:9" ht="15.75" customHeight="1">
      <c r="A344" s="89">
        <f t="shared" ca="1" si="44"/>
        <v>96517</v>
      </c>
      <c r="B344" s="89">
        <v>250</v>
      </c>
      <c r="C344" s="89" t="s">
        <v>2266</v>
      </c>
      <c r="D344" s="89" t="s">
        <v>812</v>
      </c>
      <c r="E344" s="89" t="s">
        <v>1351</v>
      </c>
      <c r="F344" s="89" t="s">
        <v>815</v>
      </c>
      <c r="G344" s="89" t="s">
        <v>816</v>
      </c>
      <c r="H344" s="89" t="s">
        <v>812</v>
      </c>
      <c r="I344" s="89">
        <f ca="1">RANDBETWEEN(1,6)+1*10</f>
        <v>14</v>
      </c>
    </row>
    <row r="345" spans="1:9" ht="15.75" customHeight="1">
      <c r="A345" s="89">
        <f t="shared" ca="1" si="44"/>
        <v>96767</v>
      </c>
      <c r="B345" s="89">
        <v>100</v>
      </c>
      <c r="C345" s="89" t="s">
        <v>2267</v>
      </c>
      <c r="D345" s="89" t="s">
        <v>812</v>
      </c>
      <c r="E345" s="89" t="s">
        <v>1351</v>
      </c>
      <c r="F345" s="89" t="s">
        <v>815</v>
      </c>
      <c r="G345" s="89" t="s">
        <v>968</v>
      </c>
      <c r="H345" s="89" t="s">
        <v>839</v>
      </c>
      <c r="I345" s="89">
        <f ca="1">RANDBETWEEN(2,20)*1000</f>
        <v>2000</v>
      </c>
    </row>
    <row r="346" spans="1:9" ht="15.75" customHeight="1">
      <c r="A346" s="89">
        <f t="shared" ca="1" si="44"/>
        <v>96867</v>
      </c>
      <c r="B346" s="89">
        <v>250</v>
      </c>
      <c r="C346" s="89" t="s">
        <v>2268</v>
      </c>
      <c r="D346" s="89" t="s">
        <v>812</v>
      </c>
      <c r="E346" s="89" t="s">
        <v>1351</v>
      </c>
      <c r="F346" s="89" t="s">
        <v>815</v>
      </c>
      <c r="G346" s="89" t="s">
        <v>816</v>
      </c>
      <c r="H346" s="89" t="s">
        <v>812</v>
      </c>
      <c r="I346" s="89">
        <f ca="1">RANDBETWEEN(1,6)+1*10</f>
        <v>13</v>
      </c>
    </row>
    <row r="347" spans="1:9" ht="15.75" customHeight="1">
      <c r="A347" s="89">
        <f t="shared" ca="1" si="44"/>
        <v>97117</v>
      </c>
      <c r="B347" s="89">
        <v>5</v>
      </c>
      <c r="C347" s="89" t="s">
        <v>2269</v>
      </c>
      <c r="D347" s="89" t="s">
        <v>812</v>
      </c>
      <c r="E347" s="89" t="s">
        <v>1351</v>
      </c>
      <c r="F347" s="89" t="s">
        <v>815</v>
      </c>
      <c r="G347" s="89" t="s">
        <v>1010</v>
      </c>
      <c r="H347" s="89" t="s">
        <v>812</v>
      </c>
      <c r="I347" s="89">
        <f ca="1">RANDBETWEEN(2,12)*25000</f>
        <v>275000</v>
      </c>
    </row>
    <row r="348" spans="1:9" ht="15.75" customHeight="1">
      <c r="A348" s="89">
        <f t="shared" ca="1" si="44"/>
        <v>97122</v>
      </c>
      <c r="B348" s="89">
        <v>100</v>
      </c>
      <c r="C348" s="89" t="s">
        <v>2270</v>
      </c>
      <c r="D348" s="89" t="s">
        <v>812</v>
      </c>
      <c r="E348" s="89" t="s">
        <v>1351</v>
      </c>
      <c r="F348" s="89" t="s">
        <v>815</v>
      </c>
      <c r="G348" s="89" t="s">
        <v>968</v>
      </c>
      <c r="H348" s="89" t="s">
        <v>1192</v>
      </c>
      <c r="I348" s="89">
        <f ca="1">RANDBETWEEN(2,20)*1000</f>
        <v>17000</v>
      </c>
    </row>
    <row r="349" spans="1:9" ht="15.75" customHeight="1">
      <c r="A349" s="89">
        <f t="shared" ca="1" si="44"/>
        <v>97222</v>
      </c>
      <c r="B349" s="89">
        <v>250</v>
      </c>
      <c r="C349" s="89" t="s">
        <v>2271</v>
      </c>
      <c r="D349" s="89" t="s">
        <v>812</v>
      </c>
      <c r="E349" s="89" t="s">
        <v>1351</v>
      </c>
      <c r="F349" s="89" t="s">
        <v>815</v>
      </c>
      <c r="G349" s="89" t="s">
        <v>816</v>
      </c>
      <c r="H349" s="89" t="s">
        <v>812</v>
      </c>
      <c r="I349" s="89">
        <f ca="1">RANDBETWEEN(1,6)+1*10</f>
        <v>14</v>
      </c>
    </row>
    <row r="350" spans="1:9" ht="15.75" customHeight="1">
      <c r="A350" s="89">
        <f t="shared" ca="1" si="44"/>
        <v>97472</v>
      </c>
      <c r="B350" s="89">
        <v>100</v>
      </c>
      <c r="C350" s="89" t="s">
        <v>2272</v>
      </c>
      <c r="D350" s="89" t="s">
        <v>812</v>
      </c>
      <c r="E350" s="89" t="s">
        <v>1351</v>
      </c>
      <c r="F350" s="89" t="s">
        <v>815</v>
      </c>
      <c r="G350" s="89" t="s">
        <v>968</v>
      </c>
      <c r="H350" s="89" t="s">
        <v>1192</v>
      </c>
      <c r="I350" s="89">
        <f t="shared" ref="I350:I351" ca="1" si="56">RANDBETWEEN(2,20)*1000</f>
        <v>5000</v>
      </c>
    </row>
    <row r="351" spans="1:9" ht="15.75" customHeight="1">
      <c r="A351" s="89">
        <f t="shared" ca="1" si="44"/>
        <v>97572</v>
      </c>
      <c r="B351" s="89">
        <v>100</v>
      </c>
      <c r="C351" s="89" t="s">
        <v>2273</v>
      </c>
      <c r="D351" s="89" t="s">
        <v>812</v>
      </c>
      <c r="E351" s="89" t="s">
        <v>1351</v>
      </c>
      <c r="F351" s="89" t="s">
        <v>815</v>
      </c>
      <c r="G351" s="89" t="s">
        <v>968</v>
      </c>
      <c r="H351" s="89" t="s">
        <v>1192</v>
      </c>
      <c r="I351" s="89">
        <f t="shared" ca="1" si="56"/>
        <v>15000</v>
      </c>
    </row>
    <row r="352" spans="1:9" ht="15.75" customHeight="1">
      <c r="A352" s="89">
        <f t="shared" ca="1" si="44"/>
        <v>97672</v>
      </c>
      <c r="B352" s="89">
        <v>25</v>
      </c>
      <c r="C352" s="89" t="s">
        <v>2274</v>
      </c>
      <c r="D352" s="89" t="s">
        <v>812</v>
      </c>
      <c r="E352" s="89" t="s">
        <v>1351</v>
      </c>
      <c r="F352" s="89" t="s">
        <v>815</v>
      </c>
      <c r="G352" s="89" t="s">
        <v>977</v>
      </c>
      <c r="H352" s="89" t="s">
        <v>1192</v>
      </c>
      <c r="I352" s="89">
        <f ca="1">(RANDBETWEEN(1,4)+1)*10000</f>
        <v>50000</v>
      </c>
    </row>
    <row r="353" spans="1:9" ht="15.75" customHeight="1">
      <c r="A353" s="89">
        <f t="shared" ca="1" si="44"/>
        <v>97697</v>
      </c>
      <c r="B353" s="89">
        <v>5</v>
      </c>
      <c r="C353" s="89" t="s">
        <v>2275</v>
      </c>
      <c r="D353" s="89" t="s">
        <v>812</v>
      </c>
      <c r="E353" s="89" t="s">
        <v>1351</v>
      </c>
      <c r="F353" s="89" t="s">
        <v>815</v>
      </c>
      <c r="G353" s="89" t="s">
        <v>1010</v>
      </c>
      <c r="H353" s="89" t="s">
        <v>1192</v>
      </c>
      <c r="I353" s="89">
        <f ca="1">RANDBETWEEN(2,12)*25000</f>
        <v>200000</v>
      </c>
    </row>
    <row r="354" spans="1:9" ht="15.75" customHeight="1">
      <c r="A354" s="89">
        <f t="shared" ca="1" si="44"/>
        <v>97702</v>
      </c>
      <c r="B354" s="89">
        <v>100</v>
      </c>
      <c r="C354" s="89" t="s">
        <v>2276</v>
      </c>
      <c r="D354" s="89" t="s">
        <v>812</v>
      </c>
      <c r="E354" s="89" t="s">
        <v>1351</v>
      </c>
      <c r="F354" s="89" t="s">
        <v>815</v>
      </c>
      <c r="G354" s="89" t="s">
        <v>968</v>
      </c>
      <c r="H354" s="89" t="s">
        <v>1192</v>
      </c>
      <c r="I354" s="89">
        <f ca="1">RANDBETWEEN(2,20)*1000</f>
        <v>8000</v>
      </c>
    </row>
    <row r="355" spans="1:9" ht="15.75" customHeight="1">
      <c r="A355" s="89">
        <f t="shared" ca="1" si="44"/>
        <v>97802</v>
      </c>
      <c r="B355" s="89">
        <v>25</v>
      </c>
      <c r="C355" s="89" t="s">
        <v>2277</v>
      </c>
      <c r="D355" s="89" t="s">
        <v>812</v>
      </c>
      <c r="E355" s="89" t="s">
        <v>1351</v>
      </c>
      <c r="F355" s="89" t="s">
        <v>815</v>
      </c>
      <c r="G355" s="89" t="s">
        <v>977</v>
      </c>
      <c r="H355" s="89" t="s">
        <v>812</v>
      </c>
      <c r="I355" s="89">
        <f ca="1">(RANDBETWEEN(1,4)+1)*10000</f>
        <v>20000</v>
      </c>
    </row>
    <row r="356" spans="1:9" ht="15.75" customHeight="1">
      <c r="A356" s="89">
        <f t="shared" ca="1" si="44"/>
        <v>97827</v>
      </c>
      <c r="B356" s="89">
        <v>100</v>
      </c>
      <c r="C356" s="89" t="s">
        <v>2278</v>
      </c>
      <c r="D356" s="89" t="s">
        <v>812</v>
      </c>
      <c r="E356" s="89" t="s">
        <v>1351</v>
      </c>
      <c r="F356" s="89" t="s">
        <v>815</v>
      </c>
      <c r="G356" s="89" t="s">
        <v>968</v>
      </c>
      <c r="H356" s="89" t="s">
        <v>812</v>
      </c>
      <c r="I356" s="89">
        <f ca="1">RANDBETWEEN(2,20)*1000</f>
        <v>9000</v>
      </c>
    </row>
    <row r="357" spans="1:9" ht="15.75" customHeight="1">
      <c r="A357" s="89">
        <f t="shared" ca="1" si="44"/>
        <v>97927</v>
      </c>
      <c r="B357" s="89">
        <v>5</v>
      </c>
      <c r="C357" s="89" t="s">
        <v>2279</v>
      </c>
      <c r="D357" s="89" t="s">
        <v>812</v>
      </c>
      <c r="E357" s="89" t="s">
        <v>1351</v>
      </c>
      <c r="F357" s="89" t="s">
        <v>815</v>
      </c>
      <c r="G357" s="89" t="s">
        <v>1010</v>
      </c>
      <c r="H357" s="89" t="s">
        <v>1185</v>
      </c>
      <c r="I357" s="89">
        <f ca="1">RANDBETWEEN(2,12)*25000</f>
        <v>200000</v>
      </c>
    </row>
    <row r="358" spans="1:9" ht="15.75" customHeight="1">
      <c r="A358" s="89">
        <f t="shared" ca="1" si="44"/>
        <v>97932</v>
      </c>
      <c r="B358" s="89">
        <v>25</v>
      </c>
      <c r="C358" s="89" t="s">
        <v>2280</v>
      </c>
      <c r="D358" s="89" t="s">
        <v>812</v>
      </c>
      <c r="E358" s="89" t="s">
        <v>1351</v>
      </c>
      <c r="F358" s="89" t="s">
        <v>815</v>
      </c>
      <c r="G358" s="89" t="s">
        <v>977</v>
      </c>
      <c r="H358" s="89" t="s">
        <v>812</v>
      </c>
      <c r="I358" s="89">
        <f ca="1">(RANDBETWEEN(1,4)+1)*10000</f>
        <v>40000</v>
      </c>
    </row>
    <row r="359" spans="1:9" ht="15.75" customHeight="1">
      <c r="A359" s="89">
        <f t="shared" ca="1" si="44"/>
        <v>97957</v>
      </c>
      <c r="B359" s="89">
        <v>100</v>
      </c>
      <c r="C359" s="89" t="s">
        <v>2281</v>
      </c>
      <c r="D359" s="89" t="s">
        <v>812</v>
      </c>
      <c r="E359" s="89" t="s">
        <v>1351</v>
      </c>
      <c r="F359" s="89" t="s">
        <v>815</v>
      </c>
      <c r="G359" s="89" t="s">
        <v>968</v>
      </c>
      <c r="H359" s="89" t="s">
        <v>812</v>
      </c>
      <c r="I359" s="89">
        <f ca="1">RANDBETWEEN(1,6)*100</f>
        <v>300</v>
      </c>
    </row>
    <row r="360" spans="1:9" ht="15.75" customHeight="1">
      <c r="A360" s="89">
        <f t="shared" ca="1" si="44"/>
        <v>98057</v>
      </c>
      <c r="B360" s="89">
        <v>5</v>
      </c>
      <c r="C360" s="89" t="s">
        <v>2282</v>
      </c>
      <c r="D360" s="89" t="s">
        <v>812</v>
      </c>
      <c r="E360" s="89" t="s">
        <v>1351</v>
      </c>
      <c r="F360" s="89" t="s">
        <v>815</v>
      </c>
      <c r="G360" s="89" t="s">
        <v>1010</v>
      </c>
      <c r="H360" s="89" t="s">
        <v>812</v>
      </c>
      <c r="I360" s="89">
        <f ca="1">RANDBETWEEN(2,12)*25000</f>
        <v>225000</v>
      </c>
    </row>
    <row r="361" spans="1:9" ht="15.75" customHeight="1">
      <c r="A361" s="89">
        <f t="shared" ca="1" si="44"/>
        <v>98062</v>
      </c>
      <c r="B361" s="89">
        <v>250</v>
      </c>
      <c r="C361" s="89" t="s">
        <v>2283</v>
      </c>
      <c r="D361" s="89" t="s">
        <v>812</v>
      </c>
      <c r="E361" s="89" t="s">
        <v>1351</v>
      </c>
      <c r="F361" s="89" t="s">
        <v>815</v>
      </c>
      <c r="G361" s="89" t="s">
        <v>816</v>
      </c>
      <c r="H361" s="89" t="s">
        <v>812</v>
      </c>
      <c r="I361" s="89">
        <f ca="1">RANDBETWEEN(1,6)+1*10</f>
        <v>16</v>
      </c>
    </row>
    <row r="362" spans="1:9" ht="15.75" customHeight="1">
      <c r="A362" s="89">
        <f t="shared" ca="1" si="44"/>
        <v>98312</v>
      </c>
      <c r="B362" s="89">
        <v>25</v>
      </c>
      <c r="C362" s="89" t="s">
        <v>2284</v>
      </c>
      <c r="D362" s="89" t="s">
        <v>812</v>
      </c>
      <c r="E362" s="89" t="s">
        <v>1351</v>
      </c>
      <c r="F362" s="89" t="s">
        <v>815</v>
      </c>
      <c r="G362" s="89" t="s">
        <v>977</v>
      </c>
      <c r="H362" s="89" t="s">
        <v>812</v>
      </c>
      <c r="I362" s="89">
        <f ca="1">(RANDBETWEEN(1,4)+1)*10000</f>
        <v>40000</v>
      </c>
    </row>
    <row r="363" spans="1:9" ht="15.75" customHeight="1">
      <c r="A363" s="89">
        <f t="shared" ca="1" si="44"/>
        <v>98337</v>
      </c>
      <c r="B363" s="89">
        <v>200</v>
      </c>
      <c r="C363" s="89" t="s">
        <v>2285</v>
      </c>
      <c r="D363" s="89" t="s">
        <v>812</v>
      </c>
      <c r="E363" s="89" t="s">
        <v>1351</v>
      </c>
      <c r="F363" s="89" t="s">
        <v>815</v>
      </c>
      <c r="G363" s="89" t="s">
        <v>928</v>
      </c>
      <c r="H363" s="89" t="s">
        <v>812</v>
      </c>
      <c r="I363" s="89">
        <f t="shared" ref="I363:I364" ca="1" si="57">RANDBETWEEN(1,6)*100</f>
        <v>200</v>
      </c>
    </row>
    <row r="364" spans="1:9" ht="15.75" customHeight="1">
      <c r="A364" s="89">
        <f t="shared" ca="1" si="44"/>
        <v>98537</v>
      </c>
      <c r="B364" s="89">
        <v>200</v>
      </c>
      <c r="C364" s="89" t="s">
        <v>2286</v>
      </c>
      <c r="D364" s="89" t="s">
        <v>812</v>
      </c>
      <c r="E364" s="89" t="s">
        <v>1351</v>
      </c>
      <c r="F364" s="89" t="s">
        <v>815</v>
      </c>
      <c r="G364" s="89" t="s">
        <v>928</v>
      </c>
      <c r="H364" s="89" t="s">
        <v>812</v>
      </c>
      <c r="I364" s="89">
        <f t="shared" ca="1" si="57"/>
        <v>100</v>
      </c>
    </row>
    <row r="365" spans="1:9" ht="15.75" customHeight="1">
      <c r="A365" s="89">
        <f t="shared" ca="1" si="44"/>
        <v>98737</v>
      </c>
      <c r="B365" s="89">
        <v>100</v>
      </c>
      <c r="C365" s="89" t="s">
        <v>2287</v>
      </c>
      <c r="D365" s="89" t="s">
        <v>812</v>
      </c>
      <c r="E365" s="89" t="s">
        <v>1351</v>
      </c>
      <c r="F365" s="89" t="s">
        <v>815</v>
      </c>
      <c r="G365" s="89" t="s">
        <v>968</v>
      </c>
      <c r="H365" s="89" t="s">
        <v>812</v>
      </c>
      <c r="I365" s="89">
        <f ca="1">RANDBETWEEN(2,20)*1000</f>
        <v>16000</v>
      </c>
    </row>
    <row r="366" spans="1:9" ht="15.75" customHeight="1">
      <c r="A366" s="89">
        <f t="shared" ca="1" si="44"/>
        <v>98837</v>
      </c>
      <c r="B366" s="89">
        <v>25</v>
      </c>
      <c r="C366" s="89" t="s">
        <v>2288</v>
      </c>
      <c r="D366" s="89" t="s">
        <v>812</v>
      </c>
      <c r="E366" s="89" t="s">
        <v>1351</v>
      </c>
      <c r="F366" s="89" t="s">
        <v>815</v>
      </c>
      <c r="G366" s="89" t="s">
        <v>977</v>
      </c>
      <c r="H366" s="89" t="s">
        <v>812</v>
      </c>
      <c r="I366" s="89">
        <f t="shared" ref="I366:I367" ca="1" si="58">(RANDBETWEEN(1,4)+1)*10000</f>
        <v>30000</v>
      </c>
    </row>
    <row r="367" spans="1:9" ht="15.75" customHeight="1">
      <c r="A367" s="89">
        <f t="shared" ca="1" si="44"/>
        <v>98862</v>
      </c>
      <c r="B367" s="89">
        <v>25</v>
      </c>
      <c r="C367" s="89" t="s">
        <v>2289</v>
      </c>
      <c r="D367" s="89" t="s">
        <v>812</v>
      </c>
      <c r="E367" s="89" t="s">
        <v>1351</v>
      </c>
      <c r="F367" s="89" t="s">
        <v>815</v>
      </c>
      <c r="G367" s="89" t="s">
        <v>977</v>
      </c>
      <c r="H367" s="89" t="s">
        <v>812</v>
      </c>
      <c r="I367" s="89">
        <f t="shared" ca="1" si="58"/>
        <v>20000</v>
      </c>
    </row>
    <row r="368" spans="1:9" ht="15.75" customHeight="1">
      <c r="A368" s="89">
        <f t="shared" ca="1" si="44"/>
        <v>98887</v>
      </c>
      <c r="B368" s="89">
        <v>100</v>
      </c>
      <c r="C368" s="89" t="s">
        <v>2290</v>
      </c>
      <c r="D368" s="89" t="s">
        <v>812</v>
      </c>
      <c r="E368" s="89" t="s">
        <v>1351</v>
      </c>
      <c r="F368" s="89" t="s">
        <v>815</v>
      </c>
      <c r="G368" s="89" t="s">
        <v>968</v>
      </c>
      <c r="H368" s="89" t="s">
        <v>812</v>
      </c>
      <c r="I368" s="89">
        <f ca="1">RANDBETWEEN(2,20)*1000</f>
        <v>16000</v>
      </c>
    </row>
    <row r="369" spans="1:9" ht="15.75" customHeight="1">
      <c r="A369" s="89">
        <f t="shared" ca="1" si="44"/>
        <v>98987</v>
      </c>
      <c r="B369" s="89">
        <v>25</v>
      </c>
      <c r="C369" s="89" t="s">
        <v>2291</v>
      </c>
      <c r="D369" s="89" t="s">
        <v>812</v>
      </c>
      <c r="E369" s="89" t="s">
        <v>1351</v>
      </c>
      <c r="F369" s="89" t="s">
        <v>815</v>
      </c>
      <c r="G369" s="89" t="s">
        <v>977</v>
      </c>
      <c r="H369" s="89" t="s">
        <v>812</v>
      </c>
      <c r="I369" s="89">
        <f ca="1">(RANDBETWEEN(1,4)+1)*10000</f>
        <v>50000</v>
      </c>
    </row>
    <row r="370" spans="1:9" ht="15.75" customHeight="1">
      <c r="A370" s="89">
        <f t="shared" ca="1" si="44"/>
        <v>99012</v>
      </c>
      <c r="B370" s="89">
        <v>5</v>
      </c>
      <c r="C370" s="89" t="s">
        <v>2292</v>
      </c>
      <c r="D370" s="89" t="s">
        <v>812</v>
      </c>
      <c r="E370" s="89" t="s">
        <v>1351</v>
      </c>
      <c r="F370" s="89" t="s">
        <v>815</v>
      </c>
      <c r="G370" s="89" t="s">
        <v>1010</v>
      </c>
      <c r="H370" s="89" t="s">
        <v>812</v>
      </c>
      <c r="I370" s="89">
        <f ca="1">RANDBETWEEN(2,12)*25000</f>
        <v>275000</v>
      </c>
    </row>
    <row r="371" spans="1:9" ht="15.75" customHeight="1">
      <c r="A371" s="89">
        <f t="shared" ca="1" si="44"/>
        <v>99017</v>
      </c>
      <c r="B371" s="89">
        <v>100</v>
      </c>
      <c r="C371" s="89" t="s">
        <v>2293</v>
      </c>
      <c r="D371" s="89" t="s">
        <v>812</v>
      </c>
      <c r="E371" s="89" t="s">
        <v>1351</v>
      </c>
      <c r="F371" s="89" t="s">
        <v>815</v>
      </c>
      <c r="G371" s="89" t="s">
        <v>968</v>
      </c>
      <c r="H371" s="89" t="s">
        <v>812</v>
      </c>
      <c r="I371" s="89">
        <f ca="1">RANDBETWEEN(2,20)*1000</f>
        <v>13000</v>
      </c>
    </row>
    <row r="372" spans="1:9" ht="15.75" customHeight="1">
      <c r="A372" s="89">
        <f t="shared" ca="1" si="44"/>
        <v>99117</v>
      </c>
      <c r="B372" s="89">
        <v>25</v>
      </c>
      <c r="C372" s="89" t="s">
        <v>2294</v>
      </c>
      <c r="D372" s="89" t="s">
        <v>812</v>
      </c>
      <c r="E372" s="89" t="s">
        <v>1351</v>
      </c>
      <c r="F372" s="89" t="s">
        <v>815</v>
      </c>
      <c r="G372" s="89" t="s">
        <v>977</v>
      </c>
      <c r="H372" s="89" t="s">
        <v>812</v>
      </c>
      <c r="I372" s="89">
        <f t="shared" ref="I372:I373" ca="1" si="59">(RANDBETWEEN(1,4)+1)*10000</f>
        <v>20000</v>
      </c>
    </row>
    <row r="373" spans="1:9" ht="15.75" customHeight="1">
      <c r="A373" s="89">
        <f t="shared" ca="1" si="44"/>
        <v>99142</v>
      </c>
      <c r="B373" s="89">
        <v>25</v>
      </c>
      <c r="C373" s="89" t="s">
        <v>2295</v>
      </c>
      <c r="D373" s="89" t="s">
        <v>812</v>
      </c>
      <c r="E373" s="89" t="s">
        <v>1351</v>
      </c>
      <c r="F373" s="89" t="s">
        <v>815</v>
      </c>
      <c r="G373" s="89" t="s">
        <v>977</v>
      </c>
      <c r="H373" s="89" t="s">
        <v>812</v>
      </c>
      <c r="I373" s="89">
        <f t="shared" ca="1" si="59"/>
        <v>40000</v>
      </c>
    </row>
    <row r="374" spans="1:9" ht="15.75" customHeight="1">
      <c r="A374" s="89">
        <f t="shared" ca="1" si="44"/>
        <v>99167</v>
      </c>
      <c r="B374" s="89">
        <v>100</v>
      </c>
      <c r="C374" s="89" t="s">
        <v>2296</v>
      </c>
      <c r="D374" s="89" t="s">
        <v>812</v>
      </c>
      <c r="E374" s="89" t="s">
        <v>1351</v>
      </c>
      <c r="F374" s="89" t="s">
        <v>815</v>
      </c>
      <c r="G374" s="89" t="s">
        <v>968</v>
      </c>
      <c r="H374" s="89" t="s">
        <v>812</v>
      </c>
      <c r="I374" s="89">
        <f ca="1">RANDBETWEEN(2,20)*1000</f>
        <v>2000</v>
      </c>
    </row>
    <row r="375" spans="1:9" ht="15.75" customHeight="1">
      <c r="A375" s="89">
        <f t="shared" ca="1" si="44"/>
        <v>99267</v>
      </c>
      <c r="B375" s="89">
        <v>25</v>
      </c>
      <c r="C375" s="89" t="s">
        <v>2297</v>
      </c>
      <c r="D375" s="89" t="s">
        <v>812</v>
      </c>
      <c r="E375" s="89" t="s">
        <v>1351</v>
      </c>
      <c r="F375" s="89" t="s">
        <v>815</v>
      </c>
      <c r="G375" s="89" t="s">
        <v>977</v>
      </c>
      <c r="H375" s="89" t="s">
        <v>812</v>
      </c>
      <c r="I375" s="89">
        <f ca="1">(RANDBETWEEN(1,4)+1)*10000</f>
        <v>40000</v>
      </c>
    </row>
    <row r="376" spans="1:9" ht="15.75" customHeight="1">
      <c r="A376" s="89">
        <f t="shared" ca="1" si="44"/>
        <v>99292</v>
      </c>
      <c r="B376" s="89">
        <v>5</v>
      </c>
      <c r="C376" s="89" t="s">
        <v>2298</v>
      </c>
      <c r="D376" s="89" t="s">
        <v>812</v>
      </c>
      <c r="E376" s="89" t="s">
        <v>1351</v>
      </c>
      <c r="F376" s="89" t="s">
        <v>815</v>
      </c>
      <c r="G376" s="89" t="s">
        <v>1010</v>
      </c>
      <c r="H376" s="89" t="s">
        <v>812</v>
      </c>
      <c r="I376" s="89">
        <f ca="1">RANDBETWEEN(2,12)*25000</f>
        <v>150000</v>
      </c>
    </row>
    <row r="377" spans="1:9" ht="15.75" customHeight="1">
      <c r="A377" s="89">
        <f t="shared" ca="1" si="44"/>
        <v>99297</v>
      </c>
      <c r="B377" s="89">
        <v>100</v>
      </c>
      <c r="C377" s="89" t="s">
        <v>2299</v>
      </c>
      <c r="D377" s="89" t="s">
        <v>812</v>
      </c>
      <c r="E377" s="89" t="s">
        <v>1351</v>
      </c>
      <c r="F377" s="89" t="s">
        <v>815</v>
      </c>
      <c r="G377" s="89" t="s">
        <v>968</v>
      </c>
      <c r="H377" s="89" t="s">
        <v>812</v>
      </c>
      <c r="I377" s="89">
        <f t="shared" ref="I377:I378" ca="1" si="60">RANDBETWEEN(2,20)*1000</f>
        <v>6000</v>
      </c>
    </row>
    <row r="378" spans="1:9" ht="15.75" customHeight="1">
      <c r="A378" s="89">
        <f t="shared" ca="1" si="44"/>
        <v>99397</v>
      </c>
      <c r="B378" s="89">
        <v>100</v>
      </c>
      <c r="C378" s="89" t="s">
        <v>2300</v>
      </c>
      <c r="D378" s="89" t="s">
        <v>812</v>
      </c>
      <c r="E378" s="89" t="s">
        <v>1351</v>
      </c>
      <c r="F378" s="89" t="s">
        <v>815</v>
      </c>
      <c r="G378" s="89" t="s">
        <v>968</v>
      </c>
      <c r="H378" s="89" t="s">
        <v>812</v>
      </c>
      <c r="I378" s="89">
        <f t="shared" ca="1" si="60"/>
        <v>17000</v>
      </c>
    </row>
    <row r="379" spans="1:9" ht="15.75" customHeight="1">
      <c r="A379" s="89">
        <f t="shared" ca="1" si="44"/>
        <v>99497</v>
      </c>
      <c r="B379" s="89">
        <v>5</v>
      </c>
      <c r="C379" s="89" t="s">
        <v>2301</v>
      </c>
      <c r="D379" s="89" t="s">
        <v>812</v>
      </c>
      <c r="E379" s="89" t="s">
        <v>1351</v>
      </c>
      <c r="F379" s="89" t="s">
        <v>815</v>
      </c>
      <c r="G379" s="89" t="s">
        <v>1010</v>
      </c>
      <c r="H379" s="89" t="s">
        <v>812</v>
      </c>
      <c r="I379" s="89">
        <f ca="1">RANDBETWEEN(2,12)*25000</f>
        <v>225000</v>
      </c>
    </row>
    <row r="380" spans="1:9" ht="15.75" customHeight="1">
      <c r="A380" s="89">
        <f t="shared" ca="1" si="44"/>
        <v>99502</v>
      </c>
      <c r="B380" s="89">
        <v>100</v>
      </c>
      <c r="C380" s="89" t="s">
        <v>2302</v>
      </c>
      <c r="D380" s="89" t="s">
        <v>812</v>
      </c>
      <c r="E380" s="89" t="s">
        <v>1351</v>
      </c>
      <c r="F380" s="89" t="s">
        <v>815</v>
      </c>
      <c r="G380" s="89" t="s">
        <v>968</v>
      </c>
      <c r="H380" s="89" t="s">
        <v>812</v>
      </c>
      <c r="I380" s="89">
        <f t="shared" ref="I380:I382" ca="1" si="61">RANDBETWEEN(2,20)*1000</f>
        <v>2000</v>
      </c>
    </row>
    <row r="381" spans="1:9" ht="15.75" customHeight="1">
      <c r="A381" s="89">
        <f t="shared" ca="1" si="44"/>
        <v>99602</v>
      </c>
      <c r="B381" s="89">
        <v>100</v>
      </c>
      <c r="C381" s="89" t="s">
        <v>2303</v>
      </c>
      <c r="D381" s="89" t="s">
        <v>812</v>
      </c>
      <c r="E381" s="89" t="s">
        <v>1351</v>
      </c>
      <c r="F381" s="89" t="s">
        <v>815</v>
      </c>
      <c r="G381" s="89" t="s">
        <v>968</v>
      </c>
      <c r="H381" s="89" t="s">
        <v>812</v>
      </c>
      <c r="I381" s="89">
        <f t="shared" ca="1" si="61"/>
        <v>3000</v>
      </c>
    </row>
    <row r="382" spans="1:9" ht="15.75" customHeight="1">
      <c r="A382" s="89">
        <f t="shared" ca="1" si="44"/>
        <v>99702</v>
      </c>
      <c r="B382" s="89">
        <v>100</v>
      </c>
      <c r="C382" s="89" t="s">
        <v>2304</v>
      </c>
      <c r="D382" s="89" t="s">
        <v>812</v>
      </c>
      <c r="E382" s="89" t="s">
        <v>1351</v>
      </c>
      <c r="F382" s="89" t="s">
        <v>815</v>
      </c>
      <c r="G382" s="89" t="s">
        <v>968</v>
      </c>
      <c r="H382" s="89" t="s">
        <v>812</v>
      </c>
      <c r="I382" s="89">
        <f t="shared" ca="1" si="61"/>
        <v>6000</v>
      </c>
    </row>
    <row r="383" spans="1:9" ht="15.75" customHeight="1">
      <c r="A383" s="89">
        <f t="shared" ca="1" si="44"/>
        <v>99802</v>
      </c>
      <c r="B383" s="89">
        <v>25</v>
      </c>
      <c r="C383" s="89" t="s">
        <v>2305</v>
      </c>
      <c r="D383" s="89" t="s">
        <v>812</v>
      </c>
      <c r="E383" s="89" t="s">
        <v>1351</v>
      </c>
      <c r="F383" s="89" t="s">
        <v>815</v>
      </c>
      <c r="G383" s="89" t="s">
        <v>977</v>
      </c>
      <c r="H383" s="89" t="s">
        <v>812</v>
      </c>
      <c r="I383" s="89">
        <f ca="1">(RANDBETWEEN(1,4)+1)*10000</f>
        <v>30000</v>
      </c>
    </row>
    <row r="384" spans="1:9" ht="15.75" customHeight="1">
      <c r="A384" s="89">
        <f t="shared" ca="1" si="44"/>
        <v>99827</v>
      </c>
      <c r="B384" s="89">
        <v>100</v>
      </c>
      <c r="C384" s="89" t="s">
        <v>2306</v>
      </c>
      <c r="D384" s="89" t="s">
        <v>812</v>
      </c>
      <c r="E384" s="89" t="s">
        <v>1351</v>
      </c>
      <c r="F384" s="89" t="s">
        <v>815</v>
      </c>
      <c r="G384" s="89" t="s">
        <v>968</v>
      </c>
      <c r="H384" s="89" t="s">
        <v>812</v>
      </c>
      <c r="I384" s="89">
        <f t="shared" ref="I384:I386" ca="1" si="62">RANDBETWEEN(2,20)*1000</f>
        <v>2000</v>
      </c>
    </row>
    <row r="385" spans="1:9" ht="15.75" customHeight="1">
      <c r="A385" s="89">
        <f t="shared" ca="1" si="44"/>
        <v>99927</v>
      </c>
      <c r="B385" s="89">
        <v>100</v>
      </c>
      <c r="C385" s="89" t="s">
        <v>2307</v>
      </c>
      <c r="D385" s="89" t="s">
        <v>812</v>
      </c>
      <c r="E385" s="89" t="s">
        <v>1351</v>
      </c>
      <c r="F385" s="89" t="s">
        <v>815</v>
      </c>
      <c r="G385" s="89" t="s">
        <v>968</v>
      </c>
      <c r="H385" s="89" t="s">
        <v>812</v>
      </c>
      <c r="I385" s="89">
        <f t="shared" ca="1" si="62"/>
        <v>16000</v>
      </c>
    </row>
    <row r="386" spans="1:9" ht="15.75" customHeight="1">
      <c r="A386" s="89">
        <f t="shared" ca="1" si="44"/>
        <v>100027</v>
      </c>
      <c r="B386" s="89">
        <v>100</v>
      </c>
      <c r="C386" s="89" t="s">
        <v>2308</v>
      </c>
      <c r="D386" s="89" t="s">
        <v>812</v>
      </c>
      <c r="E386" s="89" t="s">
        <v>1351</v>
      </c>
      <c r="F386" s="89" t="s">
        <v>815</v>
      </c>
      <c r="G386" s="89" t="s">
        <v>968</v>
      </c>
      <c r="H386" s="89" t="s">
        <v>831</v>
      </c>
      <c r="I386" s="89">
        <f t="shared" ca="1" si="62"/>
        <v>6000</v>
      </c>
    </row>
    <row r="387" spans="1:9" ht="15.75" customHeight="1">
      <c r="A387" s="89">
        <f t="shared" ca="1" si="44"/>
        <v>100127</v>
      </c>
      <c r="B387" s="89">
        <v>5</v>
      </c>
      <c r="C387" s="89" t="s">
        <v>2309</v>
      </c>
      <c r="D387" s="89" t="s">
        <v>812</v>
      </c>
      <c r="E387" s="89" t="s">
        <v>1351</v>
      </c>
      <c r="F387" s="89" t="s">
        <v>815</v>
      </c>
      <c r="G387" s="89" t="s">
        <v>1010</v>
      </c>
      <c r="H387" s="89" t="s">
        <v>831</v>
      </c>
      <c r="I387" s="89">
        <f ca="1">RANDBETWEEN(2,12)*25000</f>
        <v>75000</v>
      </c>
    </row>
    <row r="388" spans="1:9" ht="15.75" customHeight="1">
      <c r="A388" s="89">
        <f t="shared" ca="1" si="44"/>
        <v>100132</v>
      </c>
      <c r="B388" s="89">
        <v>100</v>
      </c>
      <c r="C388" s="89" t="s">
        <v>2310</v>
      </c>
      <c r="D388" s="89" t="s">
        <v>812</v>
      </c>
      <c r="E388" s="89" t="s">
        <v>1351</v>
      </c>
      <c r="F388" s="89" t="s">
        <v>815</v>
      </c>
      <c r="G388" s="89" t="s">
        <v>968</v>
      </c>
      <c r="H388" s="89" t="s">
        <v>812</v>
      </c>
      <c r="I388" s="89">
        <f ca="1">RANDBETWEEN(2,20)*1000</f>
        <v>15000</v>
      </c>
    </row>
    <row r="389" spans="1:9" ht="15.75" customHeight="1">
      <c r="A389" s="89">
        <f t="shared" ca="1" si="44"/>
        <v>100232</v>
      </c>
      <c r="B389" s="89">
        <v>200</v>
      </c>
      <c r="C389" s="89" t="s">
        <v>2311</v>
      </c>
      <c r="D389" s="89" t="s">
        <v>812</v>
      </c>
      <c r="E389" s="89" t="s">
        <v>1351</v>
      </c>
      <c r="F389" s="89" t="s">
        <v>815</v>
      </c>
      <c r="G389" s="89" t="s">
        <v>928</v>
      </c>
      <c r="H389" s="89" t="s">
        <v>812</v>
      </c>
      <c r="I389" s="89">
        <f ca="1">RANDBETWEEN(1,6)*100</f>
        <v>200</v>
      </c>
    </row>
    <row r="390" spans="1:9" ht="15.75" customHeight="1">
      <c r="A390" s="89">
        <f t="shared" ca="1" si="44"/>
        <v>100432</v>
      </c>
      <c r="B390" s="89">
        <v>250</v>
      </c>
      <c r="C390" s="89" t="s">
        <v>2312</v>
      </c>
      <c r="D390" s="89" t="s">
        <v>812</v>
      </c>
      <c r="E390" s="89" t="s">
        <v>1351</v>
      </c>
      <c r="F390" s="89" t="s">
        <v>815</v>
      </c>
      <c r="G390" s="89" t="s">
        <v>816</v>
      </c>
      <c r="H390" s="89" t="s">
        <v>812</v>
      </c>
      <c r="I390" s="89">
        <f ca="1">RANDBETWEEN(1,6)+1*10</f>
        <v>16</v>
      </c>
    </row>
    <row r="391" spans="1:9" ht="15.75" customHeight="1">
      <c r="A391" s="89">
        <f t="shared" ca="1" si="44"/>
        <v>100682</v>
      </c>
      <c r="B391" s="89">
        <v>100</v>
      </c>
      <c r="C391" s="89" t="s">
        <v>2313</v>
      </c>
      <c r="D391" s="89" t="s">
        <v>812</v>
      </c>
      <c r="E391" s="89" t="s">
        <v>1351</v>
      </c>
      <c r="F391" s="89" t="s">
        <v>815</v>
      </c>
      <c r="G391" s="89" t="s">
        <v>968</v>
      </c>
      <c r="H391" s="89" t="s">
        <v>812</v>
      </c>
      <c r="I391" s="89">
        <f ca="1">RANDBETWEEN(2,20)*1000</f>
        <v>19000</v>
      </c>
    </row>
    <row r="392" spans="1:9" ht="15.75" customHeight="1">
      <c r="A392" s="89">
        <f t="shared" ca="1" si="44"/>
        <v>100782</v>
      </c>
      <c r="B392" s="89">
        <v>200</v>
      </c>
      <c r="C392" s="89" t="s">
        <v>2314</v>
      </c>
      <c r="D392" s="89" t="s">
        <v>812</v>
      </c>
      <c r="E392" s="89" t="s">
        <v>1351</v>
      </c>
      <c r="F392" s="89" t="s">
        <v>815</v>
      </c>
      <c r="G392" s="89" t="s">
        <v>928</v>
      </c>
      <c r="H392" s="89" t="s">
        <v>812</v>
      </c>
      <c r="I392" s="89">
        <f t="shared" ref="I392:I394" ca="1" si="63">RANDBETWEEN(1,6)*100</f>
        <v>300</v>
      </c>
    </row>
    <row r="393" spans="1:9" ht="15.75" customHeight="1">
      <c r="A393" s="89">
        <f t="shared" ca="1" si="44"/>
        <v>100982</v>
      </c>
      <c r="B393" s="89">
        <v>200</v>
      </c>
      <c r="C393" s="89" t="s">
        <v>2315</v>
      </c>
      <c r="D393" s="89" t="s">
        <v>812</v>
      </c>
      <c r="E393" s="89" t="s">
        <v>1351</v>
      </c>
      <c r="F393" s="89" t="s">
        <v>815</v>
      </c>
      <c r="G393" s="89" t="s">
        <v>928</v>
      </c>
      <c r="H393" s="89" t="s">
        <v>1192</v>
      </c>
      <c r="I393" s="89">
        <f t="shared" ca="1" si="63"/>
        <v>400</v>
      </c>
    </row>
    <row r="394" spans="1:9" ht="15.75" customHeight="1">
      <c r="A394" s="89">
        <f t="shared" ca="1" si="44"/>
        <v>101182</v>
      </c>
      <c r="B394" s="89">
        <v>200</v>
      </c>
      <c r="C394" s="89" t="s">
        <v>2316</v>
      </c>
      <c r="D394" s="89" t="s">
        <v>812</v>
      </c>
      <c r="E394" s="89" t="s">
        <v>1351</v>
      </c>
      <c r="F394" s="89" t="s">
        <v>815</v>
      </c>
      <c r="G394" s="89" t="s">
        <v>928</v>
      </c>
      <c r="H394" s="89" t="s">
        <v>812</v>
      </c>
      <c r="I394" s="89">
        <f t="shared" ca="1" si="63"/>
        <v>500</v>
      </c>
    </row>
    <row r="395" spans="1:9" ht="15.75" customHeight="1">
      <c r="A395" s="89">
        <f t="shared" ca="1" si="44"/>
        <v>101382</v>
      </c>
      <c r="B395" s="89">
        <v>100</v>
      </c>
      <c r="C395" s="89" t="s">
        <v>2317</v>
      </c>
      <c r="D395" s="89" t="s">
        <v>812</v>
      </c>
      <c r="E395" s="89" t="s">
        <v>1351</v>
      </c>
      <c r="F395" s="89" t="s">
        <v>815</v>
      </c>
      <c r="G395" s="89" t="s">
        <v>968</v>
      </c>
      <c r="H395" s="89" t="s">
        <v>831</v>
      </c>
      <c r="I395" s="89">
        <f ca="1">RANDBETWEEN(2,20)*1000</f>
        <v>15000</v>
      </c>
    </row>
    <row r="396" spans="1:9" ht="15.75" customHeight="1">
      <c r="A396" s="89">
        <f t="shared" ca="1" si="44"/>
        <v>101482</v>
      </c>
      <c r="B396" s="89">
        <v>250</v>
      </c>
      <c r="C396" s="89" t="s">
        <v>2318</v>
      </c>
      <c r="D396" s="89" t="s">
        <v>812</v>
      </c>
      <c r="E396" s="89" t="s">
        <v>1351</v>
      </c>
      <c r="F396" s="89" t="s">
        <v>815</v>
      </c>
      <c r="G396" s="89" t="s">
        <v>816</v>
      </c>
      <c r="H396" s="89" t="s">
        <v>812</v>
      </c>
      <c r="I396" s="89">
        <f t="shared" ref="I396:I397" ca="1" si="64">RANDBETWEEN(1,6)+1*10</f>
        <v>12</v>
      </c>
    </row>
    <row r="397" spans="1:9" ht="15.75" customHeight="1">
      <c r="A397" s="89">
        <f t="shared" ca="1" si="44"/>
        <v>101732</v>
      </c>
      <c r="B397" s="89">
        <v>250</v>
      </c>
      <c r="C397" s="89" t="s">
        <v>2319</v>
      </c>
      <c r="D397" s="89" t="s">
        <v>812</v>
      </c>
      <c r="E397" s="89" t="s">
        <v>1351</v>
      </c>
      <c r="F397" s="89" t="s">
        <v>815</v>
      </c>
      <c r="G397" s="89" t="s">
        <v>816</v>
      </c>
      <c r="H397" s="89" t="s">
        <v>812</v>
      </c>
      <c r="I397" s="89">
        <f t="shared" ca="1" si="64"/>
        <v>12</v>
      </c>
    </row>
    <row r="398" spans="1:9" ht="15.75" customHeight="1">
      <c r="A398" s="89">
        <f t="shared" ca="1" si="44"/>
        <v>101982</v>
      </c>
      <c r="B398" s="89">
        <v>200</v>
      </c>
      <c r="C398" s="89" t="s">
        <v>2320</v>
      </c>
      <c r="D398" s="89" t="s">
        <v>812</v>
      </c>
      <c r="E398" s="89" t="s">
        <v>1351</v>
      </c>
      <c r="F398" s="89" t="s">
        <v>815</v>
      </c>
      <c r="G398" s="89" t="s">
        <v>928</v>
      </c>
      <c r="H398" s="89" t="s">
        <v>812</v>
      </c>
      <c r="I398" s="89">
        <f t="shared" ref="I398:I403" ca="1" si="65">RANDBETWEEN(1,6)*100</f>
        <v>600</v>
      </c>
    </row>
    <row r="399" spans="1:9" ht="15.75" customHeight="1">
      <c r="A399" s="89">
        <f t="shared" ca="1" si="44"/>
        <v>102182</v>
      </c>
      <c r="B399" s="89">
        <v>200</v>
      </c>
      <c r="C399" s="89" t="s">
        <v>2321</v>
      </c>
      <c r="D399" s="89" t="s">
        <v>812</v>
      </c>
      <c r="E399" s="89" t="s">
        <v>1351</v>
      </c>
      <c r="F399" s="89" t="s">
        <v>815</v>
      </c>
      <c r="G399" s="89" t="s">
        <v>928</v>
      </c>
      <c r="H399" s="89" t="s">
        <v>812</v>
      </c>
      <c r="I399" s="89">
        <f t="shared" ca="1" si="65"/>
        <v>400</v>
      </c>
    </row>
    <row r="400" spans="1:9" ht="15.75" customHeight="1">
      <c r="A400" s="89">
        <f t="shared" ca="1" si="44"/>
        <v>102382</v>
      </c>
      <c r="B400" s="89">
        <v>100</v>
      </c>
      <c r="C400" s="89" t="s">
        <v>2322</v>
      </c>
      <c r="D400" s="89" t="s">
        <v>812</v>
      </c>
      <c r="E400" s="89" t="s">
        <v>1351</v>
      </c>
      <c r="F400" s="89" t="s">
        <v>815</v>
      </c>
      <c r="G400" s="89" t="s">
        <v>968</v>
      </c>
      <c r="H400" s="89" t="s">
        <v>812</v>
      </c>
      <c r="I400" s="89">
        <f t="shared" ca="1" si="65"/>
        <v>200</v>
      </c>
    </row>
    <row r="401" spans="1:9" ht="15.75" customHeight="1">
      <c r="A401" s="89">
        <f t="shared" ca="1" si="44"/>
        <v>102482</v>
      </c>
      <c r="B401" s="89">
        <v>100</v>
      </c>
      <c r="C401" s="89" t="s">
        <v>2323</v>
      </c>
      <c r="D401" s="89" t="s">
        <v>812</v>
      </c>
      <c r="E401" s="89" t="s">
        <v>1351</v>
      </c>
      <c r="F401" s="89" t="s">
        <v>815</v>
      </c>
      <c r="G401" s="89" t="s">
        <v>968</v>
      </c>
      <c r="H401" s="89" t="s">
        <v>812</v>
      </c>
      <c r="I401" s="89">
        <f t="shared" ca="1" si="65"/>
        <v>500</v>
      </c>
    </row>
    <row r="402" spans="1:9" ht="15.75" customHeight="1">
      <c r="A402" s="89">
        <f t="shared" ca="1" si="44"/>
        <v>102582</v>
      </c>
      <c r="B402" s="89">
        <v>100</v>
      </c>
      <c r="C402" s="89" t="s">
        <v>2324</v>
      </c>
      <c r="D402" s="89" t="s">
        <v>812</v>
      </c>
      <c r="E402" s="89" t="s">
        <v>1351</v>
      </c>
      <c r="F402" s="89" t="s">
        <v>815</v>
      </c>
      <c r="G402" s="89" t="s">
        <v>968</v>
      </c>
      <c r="H402" s="89" t="s">
        <v>812</v>
      </c>
      <c r="I402" s="89">
        <f t="shared" ca="1" si="65"/>
        <v>100</v>
      </c>
    </row>
    <row r="403" spans="1:9" ht="15.75" customHeight="1">
      <c r="A403" s="89">
        <f t="shared" ca="1" si="44"/>
        <v>102682</v>
      </c>
      <c r="B403" s="89">
        <v>25</v>
      </c>
      <c r="C403" s="89" t="s">
        <v>2325</v>
      </c>
      <c r="D403" s="89" t="s">
        <v>812</v>
      </c>
      <c r="E403" s="89" t="s">
        <v>1351</v>
      </c>
      <c r="F403" s="89" t="s">
        <v>815</v>
      </c>
      <c r="G403" s="89" t="s">
        <v>977</v>
      </c>
      <c r="H403" s="89" t="s">
        <v>812</v>
      </c>
      <c r="I403" s="89">
        <f t="shared" ca="1" si="65"/>
        <v>600</v>
      </c>
    </row>
    <row r="404" spans="1:9" ht="15.75" customHeight="1">
      <c r="A404" s="89">
        <f t="shared" ca="1" si="44"/>
        <v>102707</v>
      </c>
      <c r="B404" s="89">
        <v>25</v>
      </c>
      <c r="C404" s="89" t="s">
        <v>2326</v>
      </c>
      <c r="D404" s="89" t="s">
        <v>812</v>
      </c>
      <c r="E404" s="89" t="s">
        <v>1351</v>
      </c>
      <c r="F404" s="89" t="s">
        <v>815</v>
      </c>
      <c r="G404" s="89" t="s">
        <v>977</v>
      </c>
      <c r="H404" s="89" t="s">
        <v>812</v>
      </c>
      <c r="I404" s="89">
        <f t="shared" ref="I404:I405" ca="1" si="66">(RANDBETWEEN(1,4)+1)*10000</f>
        <v>30000</v>
      </c>
    </row>
    <row r="405" spans="1:9" ht="15.75" customHeight="1">
      <c r="A405" s="89">
        <f t="shared" ca="1" si="44"/>
        <v>102732</v>
      </c>
      <c r="B405" s="89">
        <v>25</v>
      </c>
      <c r="C405" s="89" t="s">
        <v>2327</v>
      </c>
      <c r="D405" s="89" t="s">
        <v>812</v>
      </c>
      <c r="E405" s="89" t="s">
        <v>1351</v>
      </c>
      <c r="F405" s="89" t="s">
        <v>815</v>
      </c>
      <c r="G405" s="89" t="s">
        <v>977</v>
      </c>
      <c r="H405" s="89" t="s">
        <v>812</v>
      </c>
      <c r="I405" s="89">
        <f t="shared" ca="1" si="66"/>
        <v>50000</v>
      </c>
    </row>
    <row r="406" spans="1:9" ht="15.75" customHeight="1">
      <c r="A406" s="89">
        <f t="shared" ca="1" si="44"/>
        <v>102757</v>
      </c>
      <c r="B406" s="89">
        <v>5</v>
      </c>
      <c r="C406" s="89" t="s">
        <v>2328</v>
      </c>
      <c r="D406" s="89" t="s">
        <v>812</v>
      </c>
      <c r="E406" s="89" t="s">
        <v>1351</v>
      </c>
      <c r="F406" s="89" t="s">
        <v>815</v>
      </c>
      <c r="G406" s="89" t="s">
        <v>1010</v>
      </c>
      <c r="H406" s="89" t="s">
        <v>812</v>
      </c>
      <c r="I406" s="89">
        <f ca="1">RANDBETWEEN(2,12)*25000</f>
        <v>250000</v>
      </c>
    </row>
    <row r="407" spans="1:9" ht="15.75" customHeight="1">
      <c r="A407" s="89">
        <f t="shared" ca="1" si="44"/>
        <v>102762</v>
      </c>
      <c r="B407" s="89">
        <v>25</v>
      </c>
      <c r="C407" s="89" t="s">
        <v>2329</v>
      </c>
      <c r="D407" s="89" t="s">
        <v>812</v>
      </c>
      <c r="E407" s="89" t="s">
        <v>1351</v>
      </c>
      <c r="F407" s="89" t="s">
        <v>815</v>
      </c>
      <c r="G407" s="89" t="s">
        <v>977</v>
      </c>
      <c r="H407" s="89" t="s">
        <v>812</v>
      </c>
      <c r="I407" s="89">
        <f ca="1">(RANDBETWEEN(1,4)+1)*10000</f>
        <v>20000</v>
      </c>
    </row>
    <row r="408" spans="1:9" ht="15.75" customHeight="1">
      <c r="A408" s="89">
        <f t="shared" ca="1" si="44"/>
        <v>102787</v>
      </c>
      <c r="B408" s="89">
        <v>5</v>
      </c>
      <c r="C408" s="89" t="s">
        <v>2330</v>
      </c>
      <c r="D408" s="89" t="s">
        <v>812</v>
      </c>
      <c r="E408" s="89" t="s">
        <v>1351</v>
      </c>
      <c r="F408" s="89" t="s">
        <v>815</v>
      </c>
      <c r="G408" s="89" t="s">
        <v>1010</v>
      </c>
      <c r="H408" s="89" t="s">
        <v>812</v>
      </c>
      <c r="I408" s="89">
        <f ca="1">RANDBETWEEN(2,12)*25000</f>
        <v>100000</v>
      </c>
    </row>
    <row r="409" spans="1:9" ht="15.75" customHeight="1">
      <c r="A409" s="89">
        <f t="shared" ca="1" si="44"/>
        <v>102792</v>
      </c>
      <c r="B409" s="89">
        <v>200</v>
      </c>
      <c r="C409" s="89" t="s">
        <v>2331</v>
      </c>
      <c r="D409" s="89" t="s">
        <v>812</v>
      </c>
      <c r="E409" s="89" t="s">
        <v>1351</v>
      </c>
      <c r="F409" s="89" t="s">
        <v>815</v>
      </c>
      <c r="G409" s="89" t="s">
        <v>928</v>
      </c>
      <c r="H409" s="89" t="s">
        <v>812</v>
      </c>
      <c r="I409" s="89">
        <f t="shared" ref="I409:I412" ca="1" si="67">RANDBETWEEN(1,6)*100</f>
        <v>100</v>
      </c>
    </row>
    <row r="410" spans="1:9" ht="15.75" customHeight="1">
      <c r="A410" s="89">
        <f t="shared" ca="1" si="44"/>
        <v>102992</v>
      </c>
      <c r="B410" s="89">
        <v>200</v>
      </c>
      <c r="C410" s="89" t="s">
        <v>2332</v>
      </c>
      <c r="D410" s="89" t="s">
        <v>812</v>
      </c>
      <c r="E410" s="89" t="s">
        <v>1351</v>
      </c>
      <c r="F410" s="89" t="s">
        <v>815</v>
      </c>
      <c r="G410" s="89" t="s">
        <v>928</v>
      </c>
      <c r="H410" s="89" t="s">
        <v>812</v>
      </c>
      <c r="I410" s="89">
        <f t="shared" ca="1" si="67"/>
        <v>200</v>
      </c>
    </row>
    <row r="411" spans="1:9" ht="15.75" customHeight="1">
      <c r="A411" s="89">
        <f t="shared" ca="1" si="44"/>
        <v>103192</v>
      </c>
      <c r="B411" s="89">
        <v>100</v>
      </c>
      <c r="C411" s="89" t="s">
        <v>2333</v>
      </c>
      <c r="D411" s="89" t="s">
        <v>812</v>
      </c>
      <c r="E411" s="89" t="s">
        <v>1351</v>
      </c>
      <c r="F411" s="89" t="s">
        <v>815</v>
      </c>
      <c r="G411" s="89" t="s">
        <v>968</v>
      </c>
      <c r="H411" s="89" t="s">
        <v>812</v>
      </c>
      <c r="I411" s="89">
        <f t="shared" ca="1" si="67"/>
        <v>400</v>
      </c>
    </row>
    <row r="412" spans="1:9" ht="15.75" customHeight="1">
      <c r="A412" s="89">
        <f t="shared" ca="1" si="44"/>
        <v>103292</v>
      </c>
      <c r="B412" s="89">
        <v>200</v>
      </c>
      <c r="C412" s="89" t="s">
        <v>2334</v>
      </c>
      <c r="D412" s="89" t="s">
        <v>812</v>
      </c>
      <c r="E412" s="89" t="s">
        <v>1351</v>
      </c>
      <c r="F412" s="89" t="s">
        <v>815</v>
      </c>
      <c r="G412" s="89" t="s">
        <v>928</v>
      </c>
      <c r="H412" s="89" t="s">
        <v>812</v>
      </c>
      <c r="I412" s="89">
        <f t="shared" ca="1" si="67"/>
        <v>200</v>
      </c>
    </row>
    <row r="413" spans="1:9" ht="15.75" customHeight="1">
      <c r="A413" s="89">
        <f t="shared" ca="1" si="44"/>
        <v>103492</v>
      </c>
      <c r="B413" s="89">
        <v>100</v>
      </c>
      <c r="C413" s="89" t="s">
        <v>2335</v>
      </c>
      <c r="D413" s="89" t="s">
        <v>812</v>
      </c>
      <c r="E413" s="89" t="s">
        <v>1351</v>
      </c>
      <c r="F413" s="89" t="s">
        <v>815</v>
      </c>
      <c r="G413" s="89" t="s">
        <v>968</v>
      </c>
      <c r="H413" s="89" t="s">
        <v>812</v>
      </c>
      <c r="I413" s="89">
        <f ca="1">RANDBETWEEN(2,20)*1000</f>
        <v>8000</v>
      </c>
    </row>
    <row r="414" spans="1:9" ht="15.75" customHeight="1">
      <c r="A414" s="89">
        <f t="shared" ca="1" si="44"/>
        <v>103592</v>
      </c>
      <c r="B414" s="89">
        <v>25</v>
      </c>
      <c r="C414" s="89" t="s">
        <v>2336</v>
      </c>
      <c r="D414" s="89" t="s">
        <v>812</v>
      </c>
      <c r="E414" s="89" t="s">
        <v>1351</v>
      </c>
      <c r="F414" s="89" t="s">
        <v>815</v>
      </c>
      <c r="G414" s="89" t="s">
        <v>977</v>
      </c>
      <c r="H414" s="89" t="s">
        <v>839</v>
      </c>
      <c r="I414" s="89">
        <f t="shared" ref="I414:I421" ca="1" si="68">(RANDBETWEEN(1,4)+1)*10000</f>
        <v>20000</v>
      </c>
    </row>
    <row r="415" spans="1:9" ht="15.75" customHeight="1">
      <c r="A415" s="89">
        <f t="shared" ca="1" si="44"/>
        <v>103617</v>
      </c>
      <c r="B415" s="89">
        <v>25</v>
      </c>
      <c r="C415" s="89" t="s">
        <v>2337</v>
      </c>
      <c r="D415" s="89" t="s">
        <v>812</v>
      </c>
      <c r="E415" s="89" t="s">
        <v>1351</v>
      </c>
      <c r="F415" s="89" t="s">
        <v>815</v>
      </c>
      <c r="G415" s="89" t="s">
        <v>977</v>
      </c>
      <c r="H415" s="89" t="s">
        <v>839</v>
      </c>
      <c r="I415" s="89">
        <f t="shared" ca="1" si="68"/>
        <v>30000</v>
      </c>
    </row>
    <row r="416" spans="1:9" ht="15.75" customHeight="1">
      <c r="A416" s="89">
        <f t="shared" ca="1" si="44"/>
        <v>103642</v>
      </c>
      <c r="B416" s="89">
        <v>25</v>
      </c>
      <c r="C416" s="89" t="s">
        <v>2338</v>
      </c>
      <c r="D416" s="89" t="s">
        <v>812</v>
      </c>
      <c r="E416" s="89" t="s">
        <v>1351</v>
      </c>
      <c r="F416" s="89" t="s">
        <v>815</v>
      </c>
      <c r="G416" s="89" t="s">
        <v>977</v>
      </c>
      <c r="H416" s="89" t="s">
        <v>839</v>
      </c>
      <c r="I416" s="89">
        <f t="shared" ca="1" si="68"/>
        <v>50000</v>
      </c>
    </row>
    <row r="417" spans="1:9" ht="15.75" customHeight="1">
      <c r="A417" s="89">
        <f t="shared" ca="1" si="44"/>
        <v>103667</v>
      </c>
      <c r="B417" s="89">
        <v>25</v>
      </c>
      <c r="C417" s="89" t="s">
        <v>2339</v>
      </c>
      <c r="D417" s="89" t="s">
        <v>812</v>
      </c>
      <c r="E417" s="89" t="s">
        <v>1351</v>
      </c>
      <c r="F417" s="89" t="s">
        <v>815</v>
      </c>
      <c r="G417" s="89" t="s">
        <v>977</v>
      </c>
      <c r="H417" s="89" t="s">
        <v>839</v>
      </c>
      <c r="I417" s="89">
        <f t="shared" ca="1" si="68"/>
        <v>40000</v>
      </c>
    </row>
    <row r="418" spans="1:9" ht="15.75" customHeight="1">
      <c r="A418" s="89">
        <f t="shared" ca="1" si="44"/>
        <v>103692</v>
      </c>
      <c r="B418" s="89">
        <v>25</v>
      </c>
      <c r="C418" s="89" t="s">
        <v>2340</v>
      </c>
      <c r="D418" s="89" t="s">
        <v>812</v>
      </c>
      <c r="E418" s="89" t="s">
        <v>1351</v>
      </c>
      <c r="F418" s="89" t="s">
        <v>815</v>
      </c>
      <c r="G418" s="89" t="s">
        <v>977</v>
      </c>
      <c r="H418" s="89" t="s">
        <v>839</v>
      </c>
      <c r="I418" s="89">
        <f t="shared" ca="1" si="68"/>
        <v>20000</v>
      </c>
    </row>
    <row r="419" spans="1:9" ht="15.75" customHeight="1">
      <c r="A419" s="89">
        <f t="shared" ca="1" si="44"/>
        <v>103717</v>
      </c>
      <c r="B419" s="89">
        <v>25</v>
      </c>
      <c r="C419" s="89" t="s">
        <v>2341</v>
      </c>
      <c r="D419" s="89" t="s">
        <v>812</v>
      </c>
      <c r="E419" s="89" t="s">
        <v>1351</v>
      </c>
      <c r="F419" s="89" t="s">
        <v>815</v>
      </c>
      <c r="G419" s="89" t="s">
        <v>977</v>
      </c>
      <c r="H419" s="89" t="s">
        <v>839</v>
      </c>
      <c r="I419" s="89">
        <f t="shared" ca="1" si="68"/>
        <v>40000</v>
      </c>
    </row>
    <row r="420" spans="1:9" ht="15.75" customHeight="1">
      <c r="A420" s="89">
        <f t="shared" ca="1" si="44"/>
        <v>103742</v>
      </c>
      <c r="B420" s="89">
        <v>25</v>
      </c>
      <c r="C420" s="89" t="s">
        <v>2342</v>
      </c>
      <c r="D420" s="89" t="s">
        <v>812</v>
      </c>
      <c r="E420" s="89" t="s">
        <v>1351</v>
      </c>
      <c r="F420" s="89" t="s">
        <v>815</v>
      </c>
      <c r="G420" s="89" t="s">
        <v>977</v>
      </c>
      <c r="H420" s="89" t="s">
        <v>839</v>
      </c>
      <c r="I420" s="89">
        <f t="shared" ca="1" si="68"/>
        <v>30000</v>
      </c>
    </row>
    <row r="421" spans="1:9" ht="15.75" customHeight="1">
      <c r="A421" s="89">
        <f t="shared" ca="1" si="44"/>
        <v>103767</v>
      </c>
      <c r="B421" s="89">
        <v>25</v>
      </c>
      <c r="C421" s="89" t="s">
        <v>2343</v>
      </c>
      <c r="D421" s="89" t="s">
        <v>812</v>
      </c>
      <c r="E421" s="89" t="s">
        <v>1351</v>
      </c>
      <c r="F421" s="89" t="s">
        <v>815</v>
      </c>
      <c r="G421" s="89" t="s">
        <v>977</v>
      </c>
      <c r="H421" s="89" t="s">
        <v>839</v>
      </c>
      <c r="I421" s="89">
        <f t="shared" ca="1" si="68"/>
        <v>40000</v>
      </c>
    </row>
    <row r="422" spans="1:9" ht="15.75" customHeight="1">
      <c r="A422" s="89">
        <f t="shared" ca="1" si="44"/>
        <v>103792</v>
      </c>
      <c r="B422" s="89">
        <v>200</v>
      </c>
      <c r="C422" s="89" t="s">
        <v>2344</v>
      </c>
      <c r="D422" s="89" t="s">
        <v>812</v>
      </c>
      <c r="E422" s="89" t="s">
        <v>1351</v>
      </c>
      <c r="F422" s="89" t="s">
        <v>815</v>
      </c>
      <c r="G422" s="89" t="s">
        <v>928</v>
      </c>
      <c r="H422" s="89" t="s">
        <v>812</v>
      </c>
      <c r="I422" s="89">
        <f t="shared" ref="I422:I423" ca="1" si="69">RANDBETWEEN(1,6)*100</f>
        <v>400</v>
      </c>
    </row>
    <row r="423" spans="1:9" ht="15.75" customHeight="1">
      <c r="A423" s="89">
        <f t="shared" ca="1" si="44"/>
        <v>103992</v>
      </c>
      <c r="B423" s="89">
        <v>200</v>
      </c>
      <c r="C423" s="89" t="s">
        <v>2345</v>
      </c>
      <c r="D423" s="89" t="s">
        <v>812</v>
      </c>
      <c r="E423" s="89" t="s">
        <v>1351</v>
      </c>
      <c r="F423" s="89" t="s">
        <v>815</v>
      </c>
      <c r="G423" s="89" t="s">
        <v>928</v>
      </c>
      <c r="H423" s="89" t="s">
        <v>831</v>
      </c>
      <c r="I423" s="89">
        <f t="shared" ca="1" si="69"/>
        <v>400</v>
      </c>
    </row>
    <row r="424" spans="1:9" ht="15.75" customHeight="1">
      <c r="A424" s="89">
        <f t="shared" ca="1" si="44"/>
        <v>104192</v>
      </c>
      <c r="B424" s="89">
        <v>5</v>
      </c>
      <c r="C424" s="89" t="s">
        <v>2346</v>
      </c>
      <c r="D424" s="89" t="s">
        <v>812</v>
      </c>
      <c r="E424" s="89" t="s">
        <v>1351</v>
      </c>
      <c r="F424" s="89" t="s">
        <v>815</v>
      </c>
      <c r="G424" s="89" t="s">
        <v>1010</v>
      </c>
      <c r="H424" s="89" t="s">
        <v>812</v>
      </c>
      <c r="I424" s="89">
        <f ca="1">RANDBETWEEN(2,12)*25000</f>
        <v>250000</v>
      </c>
    </row>
    <row r="425" spans="1:9" ht="15.75" customHeight="1">
      <c r="A425" s="89">
        <f t="shared" ca="1" si="44"/>
        <v>104197</v>
      </c>
      <c r="B425" s="89">
        <v>100</v>
      </c>
      <c r="C425" s="89" t="s">
        <v>2347</v>
      </c>
      <c r="D425" s="89" t="s">
        <v>812</v>
      </c>
      <c r="E425" s="89" t="s">
        <v>1351</v>
      </c>
      <c r="F425" s="89" t="s">
        <v>815</v>
      </c>
      <c r="G425" s="89" t="s">
        <v>968</v>
      </c>
      <c r="H425" s="89" t="s">
        <v>812</v>
      </c>
      <c r="I425" s="89">
        <f ca="1">RANDBETWEEN(1,6)*100</f>
        <v>300</v>
      </c>
    </row>
    <row r="426" spans="1:9" ht="15.75" customHeight="1">
      <c r="A426" s="89">
        <f t="shared" ca="1" si="44"/>
        <v>104297</v>
      </c>
      <c r="B426" s="89">
        <v>250</v>
      </c>
      <c r="C426" s="89" t="s">
        <v>2348</v>
      </c>
      <c r="D426" s="89" t="s">
        <v>812</v>
      </c>
      <c r="E426" s="89" t="s">
        <v>1351</v>
      </c>
      <c r="F426" s="89" t="s">
        <v>815</v>
      </c>
      <c r="G426" s="89" t="s">
        <v>816</v>
      </c>
      <c r="H426" s="89" t="s">
        <v>812</v>
      </c>
      <c r="I426" s="89">
        <f ca="1">RANDBETWEEN(1,6)+1*10</f>
        <v>14</v>
      </c>
    </row>
    <row r="427" spans="1:9" ht="15.75" customHeight="1">
      <c r="A427" s="89">
        <f t="shared" ca="1" si="44"/>
        <v>104547</v>
      </c>
      <c r="B427" s="89">
        <v>200</v>
      </c>
      <c r="C427" s="89" t="s">
        <v>2349</v>
      </c>
      <c r="D427" s="89" t="s">
        <v>812</v>
      </c>
      <c r="E427" s="89" t="s">
        <v>1351</v>
      </c>
      <c r="F427" s="89" t="s">
        <v>815</v>
      </c>
      <c r="G427" s="89" t="s">
        <v>928</v>
      </c>
      <c r="H427" s="89" t="s">
        <v>831</v>
      </c>
      <c r="I427" s="89">
        <f ca="1">RANDBETWEEN(1,6)*100</f>
        <v>300</v>
      </c>
    </row>
    <row r="428" spans="1:9" ht="15.75" customHeight="1">
      <c r="A428" s="89">
        <f t="shared" ca="1" si="44"/>
        <v>104747</v>
      </c>
      <c r="B428" s="89">
        <v>250</v>
      </c>
      <c r="C428" s="89" t="s">
        <v>2350</v>
      </c>
      <c r="D428" s="89" t="s">
        <v>812</v>
      </c>
      <c r="E428" s="89" t="s">
        <v>1351</v>
      </c>
      <c r="F428" s="89" t="s">
        <v>815</v>
      </c>
      <c r="G428" s="89" t="s">
        <v>816</v>
      </c>
      <c r="H428" s="89" t="s">
        <v>812</v>
      </c>
      <c r="I428" s="89">
        <f t="shared" ref="I428:I429" ca="1" si="70">RANDBETWEEN(1,6)+1*10</f>
        <v>12</v>
      </c>
    </row>
    <row r="429" spans="1:9" ht="15.75" customHeight="1">
      <c r="A429" s="89">
        <f t="shared" ca="1" si="44"/>
        <v>104997</v>
      </c>
      <c r="B429" s="89">
        <v>250</v>
      </c>
      <c r="C429" s="89" t="s">
        <v>2351</v>
      </c>
      <c r="D429" s="89" t="s">
        <v>812</v>
      </c>
      <c r="E429" s="89" t="s">
        <v>1351</v>
      </c>
      <c r="F429" s="89" t="s">
        <v>815</v>
      </c>
      <c r="G429" s="89" t="s">
        <v>816</v>
      </c>
      <c r="H429" s="89" t="s">
        <v>812</v>
      </c>
      <c r="I429" s="89">
        <f t="shared" ca="1" si="70"/>
        <v>14</v>
      </c>
    </row>
    <row r="430" spans="1:9" ht="15.75" customHeight="1">
      <c r="A430" s="89">
        <f t="shared" ca="1" si="44"/>
        <v>105247</v>
      </c>
      <c r="B430" s="89">
        <v>25</v>
      </c>
      <c r="C430" s="89" t="s">
        <v>2352</v>
      </c>
      <c r="D430" s="89" t="s">
        <v>812</v>
      </c>
      <c r="E430" s="89" t="s">
        <v>1351</v>
      </c>
      <c r="F430" s="89" t="s">
        <v>815</v>
      </c>
      <c r="G430" s="89" t="s">
        <v>977</v>
      </c>
      <c r="H430" s="89" t="s">
        <v>2353</v>
      </c>
      <c r="I430" s="89">
        <f ca="1">(RANDBETWEEN(1,4)+1)*10000</f>
        <v>20000</v>
      </c>
    </row>
    <row r="431" spans="1:9" ht="15.75" customHeight="1">
      <c r="A431" s="89">
        <f t="shared" ca="1" si="44"/>
        <v>105272</v>
      </c>
      <c r="B431" s="89">
        <v>100</v>
      </c>
      <c r="C431" s="89" t="s">
        <v>2354</v>
      </c>
      <c r="D431" s="89" t="s">
        <v>812</v>
      </c>
      <c r="E431" s="89" t="s">
        <v>1351</v>
      </c>
      <c r="F431" s="89" t="s">
        <v>815</v>
      </c>
      <c r="G431" s="89" t="s">
        <v>968</v>
      </c>
      <c r="H431" s="89" t="s">
        <v>831</v>
      </c>
      <c r="I431" s="89">
        <f ca="1">RANDBETWEEN(2,20)*1000</f>
        <v>9000</v>
      </c>
    </row>
    <row r="432" spans="1:9" ht="15.75" customHeight="1">
      <c r="A432" s="89">
        <f t="shared" ca="1" si="44"/>
        <v>105372</v>
      </c>
      <c r="B432" s="89">
        <v>200</v>
      </c>
      <c r="C432" s="89" t="s">
        <v>2355</v>
      </c>
      <c r="D432" s="89" t="s">
        <v>812</v>
      </c>
      <c r="E432" s="89" t="s">
        <v>1351</v>
      </c>
      <c r="F432" s="89" t="s">
        <v>815</v>
      </c>
      <c r="G432" s="89" t="s">
        <v>928</v>
      </c>
      <c r="H432" s="89" t="s">
        <v>812</v>
      </c>
      <c r="I432" s="89">
        <f ca="1">RANDBETWEEN(1,6)*100</f>
        <v>500</v>
      </c>
    </row>
    <row r="433" spans="1:9" ht="15.75" customHeight="1">
      <c r="A433" s="89">
        <f t="shared" ca="1" si="44"/>
        <v>105572</v>
      </c>
      <c r="B433" s="89">
        <v>100</v>
      </c>
      <c r="C433" s="89" t="s">
        <v>2356</v>
      </c>
      <c r="D433" s="89" t="s">
        <v>812</v>
      </c>
      <c r="E433" s="89" t="s">
        <v>1351</v>
      </c>
      <c r="F433" s="89" t="s">
        <v>815</v>
      </c>
      <c r="G433" s="89" t="s">
        <v>968</v>
      </c>
      <c r="H433" s="89" t="s">
        <v>812</v>
      </c>
      <c r="I433" s="89">
        <f ca="1">RANDBETWEEN(2,20)*1000</f>
        <v>14000</v>
      </c>
    </row>
    <row r="434" spans="1:9" ht="15.75" customHeight="1">
      <c r="A434" s="89">
        <f t="shared" ca="1" si="44"/>
        <v>105672</v>
      </c>
      <c r="B434" s="89">
        <v>250</v>
      </c>
      <c r="C434" s="89" t="s">
        <v>2357</v>
      </c>
      <c r="D434" s="89" t="s">
        <v>812</v>
      </c>
      <c r="E434" s="89" t="s">
        <v>1351</v>
      </c>
      <c r="F434" s="89" t="s">
        <v>815</v>
      </c>
      <c r="G434" s="89" t="s">
        <v>816</v>
      </c>
      <c r="H434" s="89" t="s">
        <v>812</v>
      </c>
      <c r="I434" s="89">
        <f t="shared" ref="I434:I435" ca="1" si="71">RANDBETWEEN(1,6)+1*10</f>
        <v>11</v>
      </c>
    </row>
    <row r="435" spans="1:9" ht="15.75" customHeight="1">
      <c r="A435" s="89">
        <f t="shared" ca="1" si="44"/>
        <v>105922</v>
      </c>
      <c r="B435" s="89">
        <v>250</v>
      </c>
      <c r="C435" s="89" t="s">
        <v>2358</v>
      </c>
      <c r="D435" s="89" t="s">
        <v>812</v>
      </c>
      <c r="E435" s="89" t="s">
        <v>1351</v>
      </c>
      <c r="F435" s="89" t="s">
        <v>815</v>
      </c>
      <c r="G435" s="89" t="s">
        <v>816</v>
      </c>
      <c r="H435" s="89" t="s">
        <v>812</v>
      </c>
      <c r="I435" s="89">
        <f t="shared" ca="1" si="71"/>
        <v>15</v>
      </c>
    </row>
    <row r="436" spans="1:9" ht="15.75" customHeight="1">
      <c r="A436" s="89">
        <f t="shared" ca="1" si="44"/>
        <v>106172</v>
      </c>
      <c r="B436" s="89">
        <v>200</v>
      </c>
      <c r="C436" s="89" t="s">
        <v>2359</v>
      </c>
      <c r="D436" s="89" t="s">
        <v>812</v>
      </c>
      <c r="E436" s="89" t="s">
        <v>1351</v>
      </c>
      <c r="F436" s="89" t="s">
        <v>815</v>
      </c>
      <c r="G436" s="89" t="s">
        <v>928</v>
      </c>
      <c r="H436" s="89" t="s">
        <v>812</v>
      </c>
      <c r="I436" s="89">
        <f ca="1">RANDBETWEEN(1,6)*100</f>
        <v>300</v>
      </c>
    </row>
    <row r="437" spans="1:9" ht="15.75" customHeight="1">
      <c r="A437" s="89">
        <f t="shared" ca="1" si="44"/>
        <v>106372</v>
      </c>
      <c r="B437" s="89">
        <v>25</v>
      </c>
      <c r="C437" s="89" t="s">
        <v>2360</v>
      </c>
      <c r="D437" s="89" t="s">
        <v>812</v>
      </c>
      <c r="E437" s="89" t="s">
        <v>1351</v>
      </c>
      <c r="F437" s="89" t="s">
        <v>815</v>
      </c>
      <c r="G437" s="89" t="s">
        <v>977</v>
      </c>
      <c r="H437" s="89" t="s">
        <v>812</v>
      </c>
      <c r="I437" s="89">
        <f ca="1">(RANDBETWEEN(1,4)+1)*10000</f>
        <v>20000</v>
      </c>
    </row>
    <row r="438" spans="1:9" ht="15.75" customHeight="1">
      <c r="A438" s="89">
        <f t="shared" ca="1" si="44"/>
        <v>106397</v>
      </c>
      <c r="B438" s="89">
        <v>200</v>
      </c>
      <c r="C438" s="89" t="s">
        <v>2361</v>
      </c>
      <c r="D438" s="89" t="s">
        <v>812</v>
      </c>
      <c r="E438" s="89" t="s">
        <v>1351</v>
      </c>
      <c r="F438" s="89" t="s">
        <v>815</v>
      </c>
      <c r="G438" s="89" t="s">
        <v>928</v>
      </c>
      <c r="H438" s="89" t="s">
        <v>831</v>
      </c>
      <c r="I438" s="89">
        <f ca="1">RANDBETWEEN(1,6)*100</f>
        <v>200</v>
      </c>
    </row>
    <row r="439" spans="1:9" ht="15.75" customHeight="1">
      <c r="A439" s="89">
        <f t="shared" ca="1" si="44"/>
        <v>106597</v>
      </c>
      <c r="B439" s="89">
        <v>250</v>
      </c>
      <c r="C439" s="89" t="s">
        <v>2362</v>
      </c>
      <c r="D439" s="89" t="s">
        <v>812</v>
      </c>
      <c r="E439" s="89" t="s">
        <v>1351</v>
      </c>
      <c r="F439" s="89" t="s">
        <v>815</v>
      </c>
      <c r="G439" s="89" t="s">
        <v>816</v>
      </c>
      <c r="H439" s="89" t="s">
        <v>812</v>
      </c>
      <c r="I439" s="89">
        <f t="shared" ref="I439:I442" ca="1" si="72">RANDBETWEEN(1,6)+1*10</f>
        <v>13</v>
      </c>
    </row>
    <row r="440" spans="1:9" ht="15.75" customHeight="1">
      <c r="A440" s="89">
        <f t="shared" ca="1" si="44"/>
        <v>106847</v>
      </c>
      <c r="B440" s="89">
        <v>250</v>
      </c>
      <c r="C440" s="89" t="s">
        <v>2363</v>
      </c>
      <c r="D440" s="89" t="s">
        <v>812</v>
      </c>
      <c r="E440" s="89" t="s">
        <v>1351</v>
      </c>
      <c r="F440" s="89" t="s">
        <v>815</v>
      </c>
      <c r="G440" s="89" t="s">
        <v>816</v>
      </c>
      <c r="H440" s="89" t="s">
        <v>812</v>
      </c>
      <c r="I440" s="89">
        <f t="shared" ca="1" si="72"/>
        <v>14</v>
      </c>
    </row>
    <row r="441" spans="1:9" ht="15.75" customHeight="1">
      <c r="A441" s="89">
        <f t="shared" ca="1" si="44"/>
        <v>107097</v>
      </c>
      <c r="B441" s="89">
        <v>250</v>
      </c>
      <c r="C441" s="89" t="s">
        <v>2364</v>
      </c>
      <c r="D441" s="89" t="s">
        <v>812</v>
      </c>
      <c r="E441" s="89" t="s">
        <v>1351</v>
      </c>
      <c r="F441" s="89" t="s">
        <v>815</v>
      </c>
      <c r="G441" s="89" t="s">
        <v>816</v>
      </c>
      <c r="H441" s="89" t="s">
        <v>812</v>
      </c>
      <c r="I441" s="89">
        <f t="shared" ca="1" si="72"/>
        <v>16</v>
      </c>
    </row>
    <row r="442" spans="1:9" ht="15.75" customHeight="1">
      <c r="A442" s="89">
        <f t="shared" ca="1" si="44"/>
        <v>107347</v>
      </c>
      <c r="B442" s="89">
        <v>250</v>
      </c>
      <c r="C442" s="89" t="s">
        <v>2365</v>
      </c>
      <c r="D442" s="89" t="s">
        <v>812</v>
      </c>
      <c r="E442" s="89" t="s">
        <v>1351</v>
      </c>
      <c r="F442" s="89" t="s">
        <v>815</v>
      </c>
      <c r="G442" s="89" t="s">
        <v>816</v>
      </c>
      <c r="H442" s="89" t="s">
        <v>812</v>
      </c>
      <c r="I442" s="89">
        <f t="shared" ca="1" si="72"/>
        <v>16</v>
      </c>
    </row>
    <row r="443" spans="1:9" ht="15.75" customHeight="1">
      <c r="A443" s="89">
        <f t="shared" ca="1" si="44"/>
        <v>107597</v>
      </c>
      <c r="B443" s="89">
        <v>100</v>
      </c>
      <c r="C443" s="89" t="s">
        <v>2366</v>
      </c>
      <c r="D443" s="89" t="s">
        <v>812</v>
      </c>
      <c r="E443" s="89" t="s">
        <v>1351</v>
      </c>
      <c r="F443" s="89" t="s">
        <v>815</v>
      </c>
      <c r="G443" s="89" t="s">
        <v>968</v>
      </c>
      <c r="H443" s="89" t="s">
        <v>831</v>
      </c>
      <c r="I443" s="89">
        <f ca="1">RANDBETWEEN(2,20)*1000</f>
        <v>11000</v>
      </c>
    </row>
    <row r="444" spans="1:9" ht="15.75" customHeight="1">
      <c r="A444" s="89">
        <f t="shared" ca="1" si="44"/>
        <v>107697</v>
      </c>
      <c r="B444" s="89">
        <v>250</v>
      </c>
      <c r="C444" s="89" t="s">
        <v>2367</v>
      </c>
      <c r="D444" s="89" t="s">
        <v>812</v>
      </c>
      <c r="E444" s="89" t="s">
        <v>1351</v>
      </c>
      <c r="F444" s="89" t="s">
        <v>815</v>
      </c>
      <c r="G444" s="89" t="s">
        <v>816</v>
      </c>
      <c r="H444" s="89" t="s">
        <v>812</v>
      </c>
      <c r="I444" s="89">
        <f ca="1">RANDBETWEEN(1,6)+1*10</f>
        <v>15</v>
      </c>
    </row>
    <row r="445" spans="1:9" ht="15.75" customHeight="1">
      <c r="A445" s="89">
        <f t="shared" ca="1" si="44"/>
        <v>107947</v>
      </c>
      <c r="B445" s="89">
        <v>100</v>
      </c>
      <c r="C445" s="89" t="s">
        <v>2368</v>
      </c>
      <c r="D445" s="89" t="s">
        <v>812</v>
      </c>
      <c r="E445" s="89" t="s">
        <v>1351</v>
      </c>
      <c r="F445" s="89" t="s">
        <v>815</v>
      </c>
      <c r="G445" s="89" t="s">
        <v>968</v>
      </c>
      <c r="H445" s="89" t="s">
        <v>831</v>
      </c>
      <c r="I445" s="89">
        <f ca="1">RANDBETWEEN(2,20)*1000</f>
        <v>11000</v>
      </c>
    </row>
    <row r="446" spans="1:9" ht="15.75" customHeight="1">
      <c r="A446" s="89">
        <f t="shared" ca="1" si="44"/>
        <v>108047</v>
      </c>
      <c r="B446" s="89">
        <v>250</v>
      </c>
      <c r="C446" s="89" t="s">
        <v>2369</v>
      </c>
      <c r="D446" s="89" t="s">
        <v>812</v>
      </c>
      <c r="E446" s="89" t="s">
        <v>1351</v>
      </c>
      <c r="F446" s="89" t="s">
        <v>815</v>
      </c>
      <c r="G446" s="89" t="s">
        <v>816</v>
      </c>
      <c r="H446" s="89" t="s">
        <v>812</v>
      </c>
      <c r="I446" s="89">
        <f t="shared" ref="I446:I447" ca="1" si="73">RANDBETWEEN(1,6)+1*10</f>
        <v>13</v>
      </c>
    </row>
    <row r="447" spans="1:9" ht="15.75" customHeight="1">
      <c r="A447" s="89">
        <f t="shared" ca="1" si="44"/>
        <v>108297</v>
      </c>
      <c r="B447" s="89">
        <v>250</v>
      </c>
      <c r="C447" s="89" t="s">
        <v>2370</v>
      </c>
      <c r="D447" s="89" t="s">
        <v>812</v>
      </c>
      <c r="E447" s="89" t="s">
        <v>1351</v>
      </c>
      <c r="F447" s="89" t="s">
        <v>815</v>
      </c>
      <c r="G447" s="89" t="s">
        <v>816</v>
      </c>
      <c r="H447" s="89" t="s">
        <v>812</v>
      </c>
      <c r="I447" s="89">
        <f t="shared" ca="1" si="73"/>
        <v>14</v>
      </c>
    </row>
    <row r="448" spans="1:9" ht="15.75" customHeight="1">
      <c r="A448" s="89">
        <f t="shared" ca="1" si="44"/>
        <v>108547</v>
      </c>
      <c r="B448" s="89">
        <v>100</v>
      </c>
      <c r="C448" s="89" t="s">
        <v>2371</v>
      </c>
      <c r="D448" s="89" t="s">
        <v>812</v>
      </c>
      <c r="E448" s="89" t="s">
        <v>1351</v>
      </c>
      <c r="F448" s="89" t="s">
        <v>815</v>
      </c>
      <c r="G448" s="89" t="s">
        <v>968</v>
      </c>
      <c r="H448" s="89" t="s">
        <v>812</v>
      </c>
      <c r="I448" s="89">
        <f t="shared" ref="I448:I449" ca="1" si="74">RANDBETWEEN(1,6)*100</f>
        <v>400</v>
      </c>
    </row>
    <row r="449" spans="1:9" ht="15.75" customHeight="1">
      <c r="A449" s="89">
        <f t="shared" ca="1" si="44"/>
        <v>108647</v>
      </c>
      <c r="B449" s="89">
        <v>200</v>
      </c>
      <c r="C449" s="89" t="s">
        <v>2372</v>
      </c>
      <c r="D449" s="89" t="s">
        <v>812</v>
      </c>
      <c r="E449" s="89" t="s">
        <v>1351</v>
      </c>
      <c r="F449" s="89" t="s">
        <v>815</v>
      </c>
      <c r="G449" s="89" t="s">
        <v>928</v>
      </c>
      <c r="H449" s="89" t="s">
        <v>831</v>
      </c>
      <c r="I449" s="89">
        <f t="shared" ca="1" si="74"/>
        <v>100</v>
      </c>
    </row>
    <row r="450" spans="1:9" ht="15.75" customHeight="1">
      <c r="A450" s="89">
        <f t="shared" ca="1" si="44"/>
        <v>108847</v>
      </c>
      <c r="B450" s="89">
        <v>25</v>
      </c>
      <c r="C450" s="89" t="s">
        <v>2373</v>
      </c>
      <c r="D450" s="89" t="s">
        <v>812</v>
      </c>
      <c r="E450" s="89" t="s">
        <v>1351</v>
      </c>
      <c r="F450" s="89" t="s">
        <v>815</v>
      </c>
      <c r="G450" s="89" t="s">
        <v>977</v>
      </c>
      <c r="H450" s="89" t="s">
        <v>831</v>
      </c>
      <c r="I450" s="89">
        <f ca="1">(RANDBETWEEN(1,4)+1)*10000</f>
        <v>50000</v>
      </c>
    </row>
    <row r="451" spans="1:9" ht="15.75" customHeight="1">
      <c r="A451" s="89">
        <f t="shared" ca="1" si="44"/>
        <v>108872</v>
      </c>
      <c r="B451" s="89">
        <v>100</v>
      </c>
      <c r="C451" s="89" t="s">
        <v>2374</v>
      </c>
      <c r="D451" s="89" t="s">
        <v>812</v>
      </c>
      <c r="E451" s="89" t="s">
        <v>1351</v>
      </c>
      <c r="F451" s="89" t="s">
        <v>815</v>
      </c>
      <c r="G451" s="89" t="s">
        <v>968</v>
      </c>
      <c r="H451" s="89" t="s">
        <v>812</v>
      </c>
      <c r="I451" s="89">
        <f ca="1">RANDBETWEEN(1,6)*100</f>
        <v>500</v>
      </c>
    </row>
    <row r="452" spans="1:9" ht="15.75" customHeight="1">
      <c r="A452" s="89">
        <f t="shared" ca="1" si="44"/>
        <v>108972</v>
      </c>
      <c r="B452" s="89">
        <v>250</v>
      </c>
      <c r="C452" s="89" t="s">
        <v>2375</v>
      </c>
      <c r="D452" s="89" t="s">
        <v>812</v>
      </c>
      <c r="E452" s="89" t="s">
        <v>1351</v>
      </c>
      <c r="F452" s="89" t="s">
        <v>815</v>
      </c>
      <c r="G452" s="89" t="s">
        <v>816</v>
      </c>
      <c r="H452" s="89" t="s">
        <v>812</v>
      </c>
      <c r="I452" s="89">
        <f ca="1">RANDBETWEEN(1,6)+1*10</f>
        <v>12</v>
      </c>
    </row>
    <row r="453" spans="1:9" ht="15.75" customHeight="1">
      <c r="A453" s="89">
        <f t="shared" ca="1" si="44"/>
        <v>109222</v>
      </c>
      <c r="B453" s="89">
        <v>25</v>
      </c>
      <c r="C453" s="89" t="s">
        <v>2376</v>
      </c>
      <c r="D453" s="89" t="s">
        <v>812</v>
      </c>
      <c r="E453" s="89" t="s">
        <v>1351</v>
      </c>
      <c r="F453" s="89" t="s">
        <v>815</v>
      </c>
      <c r="G453" s="89" t="s">
        <v>977</v>
      </c>
      <c r="H453" s="89" t="s">
        <v>812</v>
      </c>
      <c r="I453" s="89">
        <f ca="1">(RANDBETWEEN(1,4)+1)*10000</f>
        <v>40000</v>
      </c>
    </row>
    <row r="454" spans="1:9" ht="15.75" customHeight="1">
      <c r="A454" s="89">
        <f t="shared" ca="1" si="44"/>
        <v>109247</v>
      </c>
      <c r="B454" s="89">
        <v>100</v>
      </c>
      <c r="C454" s="89" t="s">
        <v>2377</v>
      </c>
      <c r="D454" s="89" t="s">
        <v>812</v>
      </c>
      <c r="E454" s="89" t="s">
        <v>1351</v>
      </c>
      <c r="F454" s="89" t="s">
        <v>815</v>
      </c>
      <c r="G454" s="89" t="s">
        <v>968</v>
      </c>
      <c r="H454" s="89" t="s">
        <v>812</v>
      </c>
      <c r="I454" s="89">
        <f ca="1">RANDBETWEEN(2,20)*1000</f>
        <v>12000</v>
      </c>
    </row>
    <row r="455" spans="1:9" ht="15.75" customHeight="1">
      <c r="A455" s="89">
        <f t="shared" ca="1" si="44"/>
        <v>109347</v>
      </c>
      <c r="B455" s="89">
        <v>250</v>
      </c>
      <c r="C455" s="89" t="s">
        <v>2378</v>
      </c>
      <c r="D455" s="89" t="s">
        <v>812</v>
      </c>
      <c r="E455" s="89" t="s">
        <v>1351</v>
      </c>
      <c r="F455" s="89" t="s">
        <v>815</v>
      </c>
      <c r="G455" s="89" t="s">
        <v>816</v>
      </c>
      <c r="H455" s="89" t="s">
        <v>812</v>
      </c>
      <c r="I455" s="89">
        <f ca="1">RANDBETWEEN(1,6)+1*10</f>
        <v>14</v>
      </c>
    </row>
    <row r="456" spans="1:9" ht="15.75" customHeight="1">
      <c r="A456" s="89">
        <f t="shared" ca="1" si="44"/>
        <v>109597</v>
      </c>
      <c r="B456" s="89">
        <v>1</v>
      </c>
      <c r="C456" s="89" t="s">
        <v>2379</v>
      </c>
      <c r="D456" s="89" t="str">
        <f>"Priceless"</f>
        <v>Priceless</v>
      </c>
      <c r="E456" s="89" t="s">
        <v>1351</v>
      </c>
      <c r="F456" s="89" t="s">
        <v>815</v>
      </c>
      <c r="G456" s="89" t="s">
        <v>1225</v>
      </c>
      <c r="H456" s="89" t="s">
        <v>812</v>
      </c>
      <c r="I456" s="89" t="str">
        <f>"Priceless"</f>
        <v>Priceless</v>
      </c>
    </row>
    <row r="457" spans="1:9" ht="15.75" customHeight="1">
      <c r="A457" s="89">
        <f t="shared" ca="1" si="44"/>
        <v>109598</v>
      </c>
      <c r="B457" s="89">
        <v>250</v>
      </c>
      <c r="C457" s="89" t="s">
        <v>2380</v>
      </c>
      <c r="D457" s="89" t="s">
        <v>812</v>
      </c>
      <c r="E457" s="89" t="s">
        <v>1351</v>
      </c>
      <c r="F457" s="89" t="s">
        <v>815</v>
      </c>
      <c r="G457" s="89" t="s">
        <v>816</v>
      </c>
      <c r="H457" s="89" t="s">
        <v>839</v>
      </c>
      <c r="I457" s="89">
        <f ca="1">RANDBETWEEN(1,6)+1*10</f>
        <v>13</v>
      </c>
    </row>
    <row r="458" spans="1:9" ht="15.75" customHeight="1">
      <c r="A458" s="89">
        <f t="shared" ca="1" si="44"/>
        <v>109848</v>
      </c>
      <c r="B458" s="89">
        <v>100</v>
      </c>
      <c r="C458" s="89" t="s">
        <v>2381</v>
      </c>
      <c r="D458" s="89" t="s">
        <v>812</v>
      </c>
      <c r="E458" s="89" t="s">
        <v>1351</v>
      </c>
      <c r="F458" s="89" t="s">
        <v>815</v>
      </c>
      <c r="G458" s="89" t="s">
        <v>968</v>
      </c>
      <c r="H458" s="89" t="s">
        <v>812</v>
      </c>
      <c r="I458" s="89">
        <f ca="1">RANDBETWEEN(2,20)*1000</f>
        <v>8000</v>
      </c>
    </row>
    <row r="459" spans="1:9" ht="15.75" customHeight="1">
      <c r="A459" s="89">
        <f t="shared" ca="1" si="44"/>
        <v>109948</v>
      </c>
      <c r="B459" s="89">
        <v>250</v>
      </c>
      <c r="C459" s="89" t="s">
        <v>2382</v>
      </c>
      <c r="D459" s="89" t="s">
        <v>812</v>
      </c>
      <c r="E459" s="89" t="s">
        <v>1351</v>
      </c>
      <c r="F459" s="89" t="s">
        <v>815</v>
      </c>
      <c r="G459" s="89" t="s">
        <v>816</v>
      </c>
      <c r="H459" s="89" t="s">
        <v>812</v>
      </c>
      <c r="I459" s="89">
        <f ca="1">RANDBETWEEN(1,6)+1*10</f>
        <v>12</v>
      </c>
    </row>
    <row r="460" spans="1:9" ht="15.75" customHeight="1">
      <c r="A460" s="89">
        <f t="shared" ca="1" si="44"/>
        <v>110198</v>
      </c>
      <c r="B460" s="89">
        <v>100</v>
      </c>
      <c r="C460" s="89" t="s">
        <v>2383</v>
      </c>
      <c r="D460" s="89" t="s">
        <v>812</v>
      </c>
      <c r="E460" s="89" t="s">
        <v>1351</v>
      </c>
      <c r="F460" s="89" t="s">
        <v>815</v>
      </c>
      <c r="G460" s="89" t="s">
        <v>968</v>
      </c>
      <c r="H460" s="89" t="s">
        <v>812</v>
      </c>
      <c r="I460" s="89">
        <f ca="1">RANDBETWEEN(2,20)*1000</f>
        <v>14000</v>
      </c>
    </row>
    <row r="461" spans="1:9" ht="15.75" customHeight="1">
      <c r="A461" s="89">
        <f t="shared" ca="1" si="44"/>
        <v>110298</v>
      </c>
      <c r="B461" s="89">
        <v>100</v>
      </c>
      <c r="C461" s="89" t="s">
        <v>2384</v>
      </c>
      <c r="D461" s="89" t="s">
        <v>812</v>
      </c>
      <c r="E461" s="89" t="s">
        <v>1351</v>
      </c>
      <c r="F461" s="89" t="s">
        <v>815</v>
      </c>
      <c r="G461" s="89" t="s">
        <v>968</v>
      </c>
      <c r="H461" s="89" t="s">
        <v>812</v>
      </c>
      <c r="I461" s="89">
        <f t="shared" ref="I461:I464" ca="1" si="75">RANDBETWEEN(1,6)*100</f>
        <v>600</v>
      </c>
    </row>
    <row r="462" spans="1:9" ht="15.75" customHeight="1">
      <c r="A462" s="89">
        <f t="shared" ca="1" si="44"/>
        <v>110398</v>
      </c>
      <c r="B462" s="89">
        <v>200</v>
      </c>
      <c r="C462" s="89" t="s">
        <v>2385</v>
      </c>
      <c r="D462" s="89" t="s">
        <v>812</v>
      </c>
      <c r="E462" s="89" t="s">
        <v>1351</v>
      </c>
      <c r="F462" s="89" t="s">
        <v>815</v>
      </c>
      <c r="G462" s="89" t="s">
        <v>928</v>
      </c>
      <c r="H462" s="89" t="s">
        <v>812</v>
      </c>
      <c r="I462" s="89">
        <f t="shared" ca="1" si="75"/>
        <v>500</v>
      </c>
    </row>
    <row r="463" spans="1:9" ht="15.75" customHeight="1">
      <c r="A463" s="89">
        <f t="shared" ca="1" si="44"/>
        <v>110598</v>
      </c>
      <c r="B463" s="89">
        <v>200</v>
      </c>
      <c r="C463" s="89" t="s">
        <v>2386</v>
      </c>
      <c r="D463" s="89" t="s">
        <v>812</v>
      </c>
      <c r="E463" s="89" t="s">
        <v>1351</v>
      </c>
      <c r="F463" s="89" t="s">
        <v>815</v>
      </c>
      <c r="G463" s="89" t="s">
        <v>928</v>
      </c>
      <c r="H463" s="89" t="s">
        <v>812</v>
      </c>
      <c r="I463" s="89">
        <f t="shared" ca="1" si="75"/>
        <v>200</v>
      </c>
    </row>
    <row r="464" spans="1:9" ht="15.75" customHeight="1">
      <c r="A464" s="89">
        <f t="shared" ca="1" si="44"/>
        <v>110798</v>
      </c>
      <c r="B464" s="89">
        <v>200</v>
      </c>
      <c r="C464" s="89" t="s">
        <v>2387</v>
      </c>
      <c r="D464" s="89" t="s">
        <v>812</v>
      </c>
      <c r="E464" s="89" t="s">
        <v>1351</v>
      </c>
      <c r="F464" s="89" t="s">
        <v>815</v>
      </c>
      <c r="G464" s="89" t="s">
        <v>928</v>
      </c>
      <c r="H464" s="89" t="s">
        <v>812</v>
      </c>
      <c r="I464" s="89">
        <f t="shared" ca="1" si="75"/>
        <v>300</v>
      </c>
    </row>
    <row r="465" spans="1:9" ht="15.75" customHeight="1">
      <c r="A465" s="89">
        <f t="shared" ca="1" si="44"/>
        <v>110998</v>
      </c>
      <c r="B465" s="89">
        <v>25</v>
      </c>
      <c r="C465" s="89" t="s">
        <v>2388</v>
      </c>
      <c r="D465" s="89" t="s">
        <v>812</v>
      </c>
      <c r="E465" s="89" t="s">
        <v>1351</v>
      </c>
      <c r="F465" s="89" t="s">
        <v>815</v>
      </c>
      <c r="G465" s="89" t="s">
        <v>977</v>
      </c>
      <c r="H465" s="89" t="s">
        <v>812</v>
      </c>
      <c r="I465" s="89">
        <f t="shared" ref="I465:I466" ca="1" si="76">(RANDBETWEEN(1,4)+1)*10000</f>
        <v>30000</v>
      </c>
    </row>
    <row r="466" spans="1:9" ht="15.75" customHeight="1">
      <c r="A466" s="89">
        <f t="shared" ca="1" si="44"/>
        <v>111023</v>
      </c>
      <c r="B466" s="89">
        <v>25</v>
      </c>
      <c r="C466" s="89" t="s">
        <v>2389</v>
      </c>
      <c r="D466" s="89" t="s">
        <v>812</v>
      </c>
      <c r="E466" s="89" t="s">
        <v>1351</v>
      </c>
      <c r="F466" s="89" t="s">
        <v>815</v>
      </c>
      <c r="G466" s="89" t="s">
        <v>977</v>
      </c>
      <c r="H466" s="89" t="s">
        <v>812</v>
      </c>
      <c r="I466" s="89">
        <f t="shared" ca="1" si="76"/>
        <v>40000</v>
      </c>
    </row>
    <row r="467" spans="1:9" ht="15.75" customHeight="1">
      <c r="A467" s="89">
        <f t="shared" ca="1" si="44"/>
        <v>111048</v>
      </c>
      <c r="B467" s="89">
        <v>250</v>
      </c>
      <c r="C467" s="89" t="s">
        <v>2390</v>
      </c>
      <c r="D467" s="89" t="s">
        <v>812</v>
      </c>
      <c r="E467" s="89" t="s">
        <v>1351</v>
      </c>
      <c r="F467" s="89" t="s">
        <v>815</v>
      </c>
      <c r="G467" s="89" t="s">
        <v>816</v>
      </c>
      <c r="H467" s="89" t="s">
        <v>812</v>
      </c>
      <c r="I467" s="89">
        <f ca="1">RANDBETWEEN(1,6)+1*10</f>
        <v>14</v>
      </c>
    </row>
    <row r="468" spans="1:9" ht="15.75" customHeight="1">
      <c r="A468" s="89">
        <f t="shared" ca="1" si="44"/>
        <v>111298</v>
      </c>
      <c r="B468" s="89">
        <v>200</v>
      </c>
      <c r="C468" s="89" t="s">
        <v>2391</v>
      </c>
      <c r="D468" s="89" t="s">
        <v>812</v>
      </c>
      <c r="E468" s="89" t="s">
        <v>1351</v>
      </c>
      <c r="F468" s="89" t="s">
        <v>815</v>
      </c>
      <c r="G468" s="89" t="s">
        <v>928</v>
      </c>
      <c r="H468" s="89" t="s">
        <v>831</v>
      </c>
      <c r="I468" s="89">
        <f ca="1">RANDBETWEEN(1,6)*100</f>
        <v>400</v>
      </c>
    </row>
    <row r="469" spans="1:9" ht="15.75" customHeight="1">
      <c r="A469" s="89">
        <f t="shared" ca="1" si="44"/>
        <v>111498</v>
      </c>
      <c r="B469" s="89">
        <v>100</v>
      </c>
      <c r="C469" s="89" t="s">
        <v>2392</v>
      </c>
      <c r="D469" s="89" t="s">
        <v>812</v>
      </c>
      <c r="E469" s="89" t="s">
        <v>1351</v>
      </c>
      <c r="F469" s="89" t="s">
        <v>815</v>
      </c>
      <c r="G469" s="89" t="s">
        <v>968</v>
      </c>
      <c r="H469" s="89" t="s">
        <v>831</v>
      </c>
      <c r="I469" s="89">
        <f ca="1">RANDBETWEEN(2,20)*1000</f>
        <v>12000</v>
      </c>
    </row>
    <row r="470" spans="1:9" ht="15.75" customHeight="1">
      <c r="A470" s="89">
        <f t="shared" ca="1" si="44"/>
        <v>111598</v>
      </c>
      <c r="B470" s="89">
        <v>200</v>
      </c>
      <c r="C470" s="89" t="s">
        <v>2393</v>
      </c>
      <c r="D470" s="89" t="s">
        <v>812</v>
      </c>
      <c r="E470" s="89" t="s">
        <v>1351</v>
      </c>
      <c r="F470" s="89" t="s">
        <v>815</v>
      </c>
      <c r="G470" s="89" t="s">
        <v>928</v>
      </c>
      <c r="H470" s="89" t="s">
        <v>831</v>
      </c>
      <c r="I470" s="89">
        <f ca="1">RANDBETWEEN(1,6)*100</f>
        <v>600</v>
      </c>
    </row>
    <row r="471" spans="1:9" ht="15.75" customHeight="1">
      <c r="A471" s="89">
        <f t="shared" ca="1" si="44"/>
        <v>111798</v>
      </c>
      <c r="B471" s="89">
        <v>250</v>
      </c>
      <c r="C471" s="89" t="s">
        <v>2394</v>
      </c>
      <c r="D471" s="89" t="s">
        <v>812</v>
      </c>
      <c r="E471" s="89" t="s">
        <v>1351</v>
      </c>
      <c r="F471" s="89" t="s">
        <v>815</v>
      </c>
      <c r="G471" s="89" t="s">
        <v>816</v>
      </c>
      <c r="H471" s="89" t="s">
        <v>812</v>
      </c>
      <c r="I471" s="89">
        <f ca="1">RANDBETWEEN(1,6)+1*10</f>
        <v>15</v>
      </c>
    </row>
    <row r="472" spans="1:9" ht="15.75" customHeight="1">
      <c r="A472" s="89">
        <f t="shared" ca="1" si="44"/>
        <v>112048</v>
      </c>
      <c r="B472" s="89">
        <v>200</v>
      </c>
      <c r="C472" s="89" t="s">
        <v>2395</v>
      </c>
      <c r="D472" s="89" t="s">
        <v>812</v>
      </c>
      <c r="E472" s="89" t="s">
        <v>1351</v>
      </c>
      <c r="F472" s="89" t="s">
        <v>815</v>
      </c>
      <c r="G472" s="89" t="s">
        <v>928</v>
      </c>
      <c r="H472" s="89" t="s">
        <v>812</v>
      </c>
      <c r="I472" s="89">
        <f ca="1">RANDBETWEEN(1,6)*100</f>
        <v>600</v>
      </c>
    </row>
    <row r="473" spans="1:9" ht="15.75" customHeight="1">
      <c r="A473" s="89">
        <f t="shared" ca="1" si="44"/>
        <v>112248</v>
      </c>
      <c r="B473" s="89">
        <v>100</v>
      </c>
      <c r="C473" s="89" t="s">
        <v>2396</v>
      </c>
      <c r="D473" s="89" t="s">
        <v>812</v>
      </c>
      <c r="E473" s="89" t="s">
        <v>1351</v>
      </c>
      <c r="F473" s="89" t="s">
        <v>815</v>
      </c>
      <c r="G473" s="89" t="s">
        <v>968</v>
      </c>
      <c r="H473" s="89" t="s">
        <v>812</v>
      </c>
      <c r="I473" s="89">
        <f ca="1">RANDBETWEEN(2,20)*1000</f>
        <v>7000</v>
      </c>
    </row>
    <row r="474" spans="1:9" ht="15.75" customHeight="1">
      <c r="A474" s="89">
        <f t="shared" ca="1" si="44"/>
        <v>112348</v>
      </c>
      <c r="B474" s="89">
        <v>200</v>
      </c>
      <c r="C474" s="89" t="s">
        <v>2397</v>
      </c>
      <c r="D474" s="89" t="s">
        <v>812</v>
      </c>
      <c r="E474" s="89" t="s">
        <v>1351</v>
      </c>
      <c r="F474" s="89" t="s">
        <v>815</v>
      </c>
      <c r="G474" s="89" t="s">
        <v>928</v>
      </c>
      <c r="H474" s="89" t="s">
        <v>812</v>
      </c>
      <c r="I474" s="89">
        <f ca="1">RANDBETWEEN(1,6)*100</f>
        <v>400</v>
      </c>
    </row>
    <row r="475" spans="1:9" ht="15.75" customHeight="1">
      <c r="A475" s="89">
        <f t="shared" ca="1" si="44"/>
        <v>112548</v>
      </c>
      <c r="B475" s="89">
        <v>250</v>
      </c>
      <c r="C475" s="89" t="s">
        <v>2398</v>
      </c>
      <c r="D475" s="89" t="s">
        <v>812</v>
      </c>
      <c r="E475" s="89" t="s">
        <v>1351</v>
      </c>
      <c r="F475" s="89" t="s">
        <v>815</v>
      </c>
      <c r="G475" s="89" t="s">
        <v>816</v>
      </c>
      <c r="H475" s="89" t="s">
        <v>812</v>
      </c>
      <c r="I475" s="89">
        <f t="shared" ref="I475:I476" ca="1" si="77">RANDBETWEEN(1,6)+1*10</f>
        <v>12</v>
      </c>
    </row>
    <row r="476" spans="1:9" ht="15.75" customHeight="1">
      <c r="A476" s="89">
        <f t="shared" ca="1" si="44"/>
        <v>112798</v>
      </c>
      <c r="B476" s="89">
        <v>250</v>
      </c>
      <c r="C476" s="89" t="s">
        <v>2399</v>
      </c>
      <c r="D476" s="89" t="s">
        <v>812</v>
      </c>
      <c r="E476" s="89" t="s">
        <v>1351</v>
      </c>
      <c r="F476" s="89" t="s">
        <v>815</v>
      </c>
      <c r="G476" s="89" t="s">
        <v>816</v>
      </c>
      <c r="H476" s="89" t="s">
        <v>812</v>
      </c>
      <c r="I476" s="89">
        <f t="shared" ca="1" si="77"/>
        <v>12</v>
      </c>
    </row>
    <row r="477" spans="1:9" ht="15.75" customHeight="1">
      <c r="A477" s="89">
        <f t="shared" ca="1" si="44"/>
        <v>113048</v>
      </c>
      <c r="B477" s="89">
        <v>100</v>
      </c>
      <c r="C477" s="89" t="s">
        <v>2400</v>
      </c>
      <c r="D477" s="89" t="s">
        <v>812</v>
      </c>
      <c r="E477" s="89" t="s">
        <v>1351</v>
      </c>
      <c r="F477" s="89" t="s">
        <v>815</v>
      </c>
      <c r="G477" s="89" t="s">
        <v>968</v>
      </c>
      <c r="H477" s="89" t="s">
        <v>812</v>
      </c>
      <c r="I477" s="89">
        <f ca="1">RANDBETWEEN(2,20)*1000</f>
        <v>11000</v>
      </c>
    </row>
    <row r="478" spans="1:9" ht="15.75" customHeight="1">
      <c r="A478" s="89">
        <f t="shared" ca="1" si="44"/>
        <v>113148</v>
      </c>
      <c r="B478" s="89">
        <v>250</v>
      </c>
      <c r="C478" s="89" t="s">
        <v>2401</v>
      </c>
      <c r="D478" s="89" t="s">
        <v>812</v>
      </c>
      <c r="E478" s="89" t="s">
        <v>1351</v>
      </c>
      <c r="F478" s="89" t="s">
        <v>815</v>
      </c>
      <c r="G478" s="89" t="s">
        <v>816</v>
      </c>
      <c r="H478" s="89" t="s">
        <v>812</v>
      </c>
      <c r="I478" s="89">
        <f t="shared" ref="I478:I479" ca="1" si="78">RANDBETWEEN(1,6)+1*10</f>
        <v>13</v>
      </c>
    </row>
    <row r="479" spans="1:9" ht="15.75" customHeight="1">
      <c r="A479" s="89">
        <f t="shared" ca="1" si="44"/>
        <v>113398</v>
      </c>
      <c r="B479" s="89">
        <v>250</v>
      </c>
      <c r="C479" s="89" t="s">
        <v>2402</v>
      </c>
      <c r="D479" s="89" t="s">
        <v>812</v>
      </c>
      <c r="E479" s="89" t="s">
        <v>1351</v>
      </c>
      <c r="F479" s="89" t="s">
        <v>815</v>
      </c>
      <c r="G479" s="89" t="s">
        <v>816</v>
      </c>
      <c r="H479" s="89" t="s">
        <v>812</v>
      </c>
      <c r="I479" s="89">
        <f t="shared" ca="1" si="78"/>
        <v>12</v>
      </c>
    </row>
    <row r="480" spans="1:9" ht="15.75" customHeight="1">
      <c r="A480" s="89">
        <f t="shared" ca="1" si="44"/>
        <v>113648</v>
      </c>
      <c r="B480" s="89">
        <v>100</v>
      </c>
      <c r="C480" s="89" t="s">
        <v>2403</v>
      </c>
      <c r="D480" s="89" t="s">
        <v>812</v>
      </c>
      <c r="E480" s="89" t="s">
        <v>1351</v>
      </c>
      <c r="F480" s="89" t="s">
        <v>815</v>
      </c>
      <c r="G480" s="89" t="s">
        <v>968</v>
      </c>
      <c r="H480" s="89" t="s">
        <v>839</v>
      </c>
      <c r="I480" s="89">
        <f ca="1">RANDBETWEEN(2,20)*1000</f>
        <v>4000</v>
      </c>
    </row>
    <row r="481" spans="1:9" ht="15.75" customHeight="1">
      <c r="A481" s="89">
        <f t="shared" ca="1" si="44"/>
        <v>113748</v>
      </c>
      <c r="B481" s="89">
        <v>200</v>
      </c>
      <c r="C481" s="89" t="s">
        <v>2404</v>
      </c>
      <c r="D481" s="89" t="s">
        <v>812</v>
      </c>
      <c r="E481" s="89" t="s">
        <v>1351</v>
      </c>
      <c r="F481" s="89" t="s">
        <v>815</v>
      </c>
      <c r="G481" s="89" t="s">
        <v>928</v>
      </c>
      <c r="H481" s="89" t="s">
        <v>812</v>
      </c>
      <c r="I481" s="89">
        <f t="shared" ref="I481:I482" ca="1" si="79">RANDBETWEEN(1,6)*100</f>
        <v>500</v>
      </c>
    </row>
    <row r="482" spans="1:9" ht="15.75" customHeight="1">
      <c r="A482" s="89">
        <f t="shared" ca="1" si="44"/>
        <v>113948</v>
      </c>
      <c r="B482" s="89">
        <v>200</v>
      </c>
      <c r="C482" s="89" t="s">
        <v>2405</v>
      </c>
      <c r="D482" s="89" t="s">
        <v>812</v>
      </c>
      <c r="E482" s="89" t="s">
        <v>1351</v>
      </c>
      <c r="F482" s="89" t="s">
        <v>815</v>
      </c>
      <c r="G482" s="89" t="s">
        <v>928</v>
      </c>
      <c r="H482" s="89" t="s">
        <v>812</v>
      </c>
      <c r="I482" s="89">
        <f t="shared" ca="1" si="79"/>
        <v>600</v>
      </c>
    </row>
    <row r="483" spans="1:9" ht="15.75" customHeight="1">
      <c r="A483" s="89">
        <f t="shared" ca="1" si="44"/>
        <v>114148</v>
      </c>
      <c r="B483" s="89">
        <v>100</v>
      </c>
      <c r="C483" s="89" t="s">
        <v>2406</v>
      </c>
      <c r="D483" s="89" t="s">
        <v>812</v>
      </c>
      <c r="E483" s="89" t="s">
        <v>1351</v>
      </c>
      <c r="F483" s="89" t="s">
        <v>815</v>
      </c>
      <c r="G483" s="89" t="s">
        <v>968</v>
      </c>
      <c r="H483" s="89" t="s">
        <v>812</v>
      </c>
      <c r="I483" s="89">
        <f t="shared" ref="I483:I489" ca="1" si="80">RANDBETWEEN(2,20)*1000</f>
        <v>6000</v>
      </c>
    </row>
    <row r="484" spans="1:9" ht="15.75" customHeight="1">
      <c r="A484" s="89">
        <f t="shared" ca="1" si="44"/>
        <v>114248</v>
      </c>
      <c r="B484" s="89">
        <v>100</v>
      </c>
      <c r="C484" s="89" t="s">
        <v>2407</v>
      </c>
      <c r="D484" s="89" t="s">
        <v>812</v>
      </c>
      <c r="E484" s="89" t="s">
        <v>1351</v>
      </c>
      <c r="F484" s="89" t="s">
        <v>815</v>
      </c>
      <c r="G484" s="89" t="s">
        <v>968</v>
      </c>
      <c r="H484" s="89" t="s">
        <v>812</v>
      </c>
      <c r="I484" s="89">
        <f t="shared" ca="1" si="80"/>
        <v>16000</v>
      </c>
    </row>
    <row r="485" spans="1:9" ht="15.75" customHeight="1">
      <c r="A485" s="89">
        <f t="shared" ca="1" si="44"/>
        <v>114348</v>
      </c>
      <c r="B485" s="89">
        <v>100</v>
      </c>
      <c r="C485" s="89" t="s">
        <v>2408</v>
      </c>
      <c r="D485" s="89" t="s">
        <v>812</v>
      </c>
      <c r="E485" s="89" t="s">
        <v>1351</v>
      </c>
      <c r="F485" s="89" t="s">
        <v>815</v>
      </c>
      <c r="G485" s="89" t="s">
        <v>968</v>
      </c>
      <c r="H485" s="89" t="s">
        <v>812</v>
      </c>
      <c r="I485" s="89">
        <f t="shared" ca="1" si="80"/>
        <v>20000</v>
      </c>
    </row>
    <row r="486" spans="1:9" ht="15.75" customHeight="1">
      <c r="A486" s="89">
        <f t="shared" ca="1" si="44"/>
        <v>114448</v>
      </c>
      <c r="B486" s="89">
        <v>100</v>
      </c>
      <c r="C486" s="89" t="s">
        <v>2409</v>
      </c>
      <c r="D486" s="89" t="s">
        <v>812</v>
      </c>
      <c r="E486" s="89" t="s">
        <v>1351</v>
      </c>
      <c r="F486" s="89" t="s">
        <v>815</v>
      </c>
      <c r="G486" s="89" t="s">
        <v>968</v>
      </c>
      <c r="H486" s="89" t="s">
        <v>812</v>
      </c>
      <c r="I486" s="89">
        <f t="shared" ca="1" si="80"/>
        <v>14000</v>
      </c>
    </row>
    <row r="487" spans="1:9" ht="15.75" customHeight="1">
      <c r="A487" s="89">
        <f t="shared" ca="1" si="44"/>
        <v>114548</v>
      </c>
      <c r="B487" s="89">
        <v>100</v>
      </c>
      <c r="C487" s="89" t="s">
        <v>2410</v>
      </c>
      <c r="D487" s="89" t="s">
        <v>812</v>
      </c>
      <c r="E487" s="89" t="s">
        <v>1351</v>
      </c>
      <c r="F487" s="89" t="s">
        <v>815</v>
      </c>
      <c r="G487" s="89" t="s">
        <v>968</v>
      </c>
      <c r="H487" s="89" t="s">
        <v>812</v>
      </c>
      <c r="I487" s="89">
        <f t="shared" ca="1" si="80"/>
        <v>17000</v>
      </c>
    </row>
    <row r="488" spans="1:9" ht="15.75" customHeight="1">
      <c r="A488" s="89">
        <f t="shared" ca="1" si="44"/>
        <v>114648</v>
      </c>
      <c r="B488" s="89">
        <v>100</v>
      </c>
      <c r="C488" s="89" t="s">
        <v>2411</v>
      </c>
      <c r="D488" s="89" t="s">
        <v>812</v>
      </c>
      <c r="E488" s="89" t="s">
        <v>1351</v>
      </c>
      <c r="F488" s="89" t="s">
        <v>815</v>
      </c>
      <c r="G488" s="89" t="s">
        <v>968</v>
      </c>
      <c r="H488" s="89" t="s">
        <v>812</v>
      </c>
      <c r="I488" s="89">
        <f t="shared" ca="1" si="80"/>
        <v>18000</v>
      </c>
    </row>
    <row r="489" spans="1:9" ht="15.75" customHeight="1">
      <c r="A489" s="89">
        <f t="shared" ca="1" si="44"/>
        <v>114748</v>
      </c>
      <c r="B489" s="89">
        <v>100</v>
      </c>
      <c r="C489" s="89" t="s">
        <v>2412</v>
      </c>
      <c r="D489" s="89" t="s">
        <v>812</v>
      </c>
      <c r="E489" s="89" t="s">
        <v>1351</v>
      </c>
      <c r="F489" s="89" t="s">
        <v>815</v>
      </c>
      <c r="G489" s="89" t="s">
        <v>968</v>
      </c>
      <c r="H489" s="89" t="s">
        <v>812</v>
      </c>
      <c r="I489" s="89">
        <f t="shared" ca="1" si="80"/>
        <v>11000</v>
      </c>
    </row>
    <row r="490" spans="1:9" ht="15.75" customHeight="1">
      <c r="A490" s="89">
        <f t="shared" ca="1" si="44"/>
        <v>114848</v>
      </c>
      <c r="B490" s="89">
        <v>200</v>
      </c>
      <c r="C490" s="89" t="s">
        <v>2413</v>
      </c>
      <c r="D490" s="89" t="s">
        <v>812</v>
      </c>
      <c r="E490" s="89" t="s">
        <v>1351</v>
      </c>
      <c r="F490" s="89" t="s">
        <v>815</v>
      </c>
      <c r="G490" s="89" t="s">
        <v>928</v>
      </c>
      <c r="H490" s="89" t="s">
        <v>1192</v>
      </c>
      <c r="I490" s="89">
        <f t="shared" ref="I490:I491" ca="1" si="81">RANDBETWEEN(1,6)*100</f>
        <v>500</v>
      </c>
    </row>
    <row r="491" spans="1:9" ht="15.75" customHeight="1">
      <c r="A491" s="89">
        <f t="shared" ca="1" si="44"/>
        <v>115048</v>
      </c>
      <c r="B491" s="89">
        <v>200</v>
      </c>
      <c r="C491" s="89" t="s">
        <v>2414</v>
      </c>
      <c r="D491" s="89" t="s">
        <v>812</v>
      </c>
      <c r="E491" s="89" t="s">
        <v>1351</v>
      </c>
      <c r="F491" s="89" t="s">
        <v>815</v>
      </c>
      <c r="G491" s="89" t="s">
        <v>928</v>
      </c>
      <c r="H491" s="89" t="s">
        <v>812</v>
      </c>
      <c r="I491" s="89">
        <f t="shared" ca="1" si="81"/>
        <v>300</v>
      </c>
    </row>
    <row r="492" spans="1:9" ht="15.75" customHeight="1">
      <c r="A492" s="89">
        <f t="shared" ca="1" si="44"/>
        <v>115248</v>
      </c>
      <c r="B492" s="89">
        <v>5</v>
      </c>
      <c r="C492" s="89" t="s">
        <v>2415</v>
      </c>
      <c r="D492" s="89" t="s">
        <v>812</v>
      </c>
      <c r="E492" s="89" t="s">
        <v>1351</v>
      </c>
      <c r="F492" s="89" t="s">
        <v>815</v>
      </c>
      <c r="G492" s="89" t="s">
        <v>1010</v>
      </c>
      <c r="H492" s="89" t="s">
        <v>812</v>
      </c>
      <c r="I492" s="89">
        <f ca="1">RANDBETWEEN(2,12)*25000</f>
        <v>75000</v>
      </c>
    </row>
    <row r="493" spans="1:9" ht="15.75" customHeight="1">
      <c r="A493" s="89">
        <f t="shared" ca="1" si="44"/>
        <v>115253</v>
      </c>
      <c r="B493" s="89">
        <v>100</v>
      </c>
      <c r="C493" s="89" t="s">
        <v>2416</v>
      </c>
      <c r="D493" s="89" t="s">
        <v>812</v>
      </c>
      <c r="E493" s="89" t="s">
        <v>1351</v>
      </c>
      <c r="F493" s="89" t="s">
        <v>815</v>
      </c>
      <c r="G493" s="89" t="s">
        <v>968</v>
      </c>
      <c r="H493" s="89" t="s">
        <v>812</v>
      </c>
      <c r="I493" s="89">
        <f ca="1">RANDBETWEEN(2,20)*1000</f>
        <v>10000</v>
      </c>
    </row>
    <row r="494" spans="1:9" ht="15.75" customHeight="1">
      <c r="A494" s="89">
        <f t="shared" ca="1" si="44"/>
        <v>115353</v>
      </c>
      <c r="B494" s="89">
        <v>25</v>
      </c>
      <c r="C494" s="89" t="s">
        <v>2417</v>
      </c>
      <c r="D494" s="89" t="s">
        <v>812</v>
      </c>
      <c r="E494" s="89" t="s">
        <v>1351</v>
      </c>
      <c r="F494" s="89" t="s">
        <v>815</v>
      </c>
      <c r="G494" s="89" t="s">
        <v>977</v>
      </c>
      <c r="H494" s="89" t="s">
        <v>812</v>
      </c>
      <c r="I494" s="89">
        <f ca="1">(RANDBETWEEN(1,4)+1)*10000</f>
        <v>40000</v>
      </c>
    </row>
    <row r="495" spans="1:9" ht="15.75" customHeight="1">
      <c r="A495" s="89">
        <f t="shared" ca="1" si="44"/>
        <v>115378</v>
      </c>
      <c r="B495" s="89">
        <v>200</v>
      </c>
      <c r="C495" s="89" t="s">
        <v>2418</v>
      </c>
      <c r="D495" s="89" t="s">
        <v>812</v>
      </c>
      <c r="E495" s="89" t="s">
        <v>1351</v>
      </c>
      <c r="F495" s="89" t="s">
        <v>815</v>
      </c>
      <c r="G495" s="89" t="s">
        <v>928</v>
      </c>
      <c r="H495" s="89" t="s">
        <v>812</v>
      </c>
      <c r="I495" s="89">
        <f ca="1">RANDBETWEEN(1,6)*100</f>
        <v>400</v>
      </c>
    </row>
    <row r="496" spans="1:9" ht="15.75" customHeight="1">
      <c r="A496" s="89">
        <f t="shared" ca="1" si="44"/>
        <v>115578</v>
      </c>
      <c r="B496" s="89">
        <v>25</v>
      </c>
      <c r="C496" s="89" t="s">
        <v>2419</v>
      </c>
      <c r="D496" s="89" t="s">
        <v>812</v>
      </c>
      <c r="E496" s="89" t="s">
        <v>1351</v>
      </c>
      <c r="F496" s="89" t="s">
        <v>815</v>
      </c>
      <c r="G496" s="89" t="s">
        <v>977</v>
      </c>
      <c r="H496" s="89" t="s">
        <v>812</v>
      </c>
      <c r="I496" s="89">
        <f ca="1">(RANDBETWEEN(1,4)+1)*10000</f>
        <v>40000</v>
      </c>
    </row>
    <row r="497" spans="1:9" ht="15.75" customHeight="1">
      <c r="A497" s="89">
        <f t="shared" ca="1" si="44"/>
        <v>115603</v>
      </c>
      <c r="B497" s="89">
        <v>100</v>
      </c>
      <c r="C497" s="89" t="s">
        <v>2420</v>
      </c>
      <c r="D497" s="89" t="s">
        <v>812</v>
      </c>
      <c r="E497" s="89" t="s">
        <v>1351</v>
      </c>
      <c r="F497" s="89" t="s">
        <v>815</v>
      </c>
      <c r="G497" s="89" t="s">
        <v>968</v>
      </c>
      <c r="H497" s="89" t="s">
        <v>831</v>
      </c>
      <c r="I497" s="89">
        <f ca="1">RANDBETWEEN(2,20)*1000</f>
        <v>19000</v>
      </c>
    </row>
    <row r="498" spans="1:9" ht="15.75" customHeight="1">
      <c r="A498" s="89">
        <f t="shared" ca="1" si="44"/>
        <v>115703</v>
      </c>
      <c r="B498" s="89">
        <v>5</v>
      </c>
      <c r="C498" s="89" t="s">
        <v>2421</v>
      </c>
      <c r="D498" s="89" t="s">
        <v>812</v>
      </c>
      <c r="E498" s="89" t="s">
        <v>1351</v>
      </c>
      <c r="F498" s="89" t="s">
        <v>815</v>
      </c>
      <c r="G498" s="89" t="s">
        <v>1010</v>
      </c>
      <c r="H498" s="89" t="s">
        <v>812</v>
      </c>
      <c r="I498" s="89">
        <f ca="1">RANDBETWEEN(2,12)*25000</f>
        <v>275000</v>
      </c>
    </row>
    <row r="499" spans="1:9" ht="15.75" customHeight="1">
      <c r="A499" s="89">
        <f t="shared" ca="1" si="44"/>
        <v>115708</v>
      </c>
      <c r="B499" s="89">
        <v>200</v>
      </c>
      <c r="C499" s="89" t="s">
        <v>2422</v>
      </c>
      <c r="D499" s="89" t="s">
        <v>812</v>
      </c>
      <c r="E499" s="89" t="s">
        <v>1351</v>
      </c>
      <c r="F499" s="89" t="s">
        <v>815</v>
      </c>
      <c r="G499" s="89" t="s">
        <v>928</v>
      </c>
      <c r="H499" s="89" t="s">
        <v>812</v>
      </c>
      <c r="I499" s="89">
        <f t="shared" ref="I499:I500" ca="1" si="82">RANDBETWEEN(1,6)*100</f>
        <v>600</v>
      </c>
    </row>
    <row r="500" spans="1:9" ht="15.75" customHeight="1">
      <c r="A500" s="89">
        <f t="shared" ca="1" si="44"/>
        <v>115908</v>
      </c>
      <c r="B500" s="89">
        <v>200</v>
      </c>
      <c r="C500" s="89" t="s">
        <v>2423</v>
      </c>
      <c r="D500" s="89" t="s">
        <v>812</v>
      </c>
      <c r="E500" s="89" t="s">
        <v>1351</v>
      </c>
      <c r="F500" s="89" t="s">
        <v>815</v>
      </c>
      <c r="G500" s="89" t="s">
        <v>928</v>
      </c>
      <c r="H500" s="89" t="s">
        <v>1194</v>
      </c>
      <c r="I500" s="89">
        <f t="shared" ca="1" si="82"/>
        <v>600</v>
      </c>
    </row>
    <row r="501" spans="1:9" ht="15.75" customHeight="1">
      <c r="A501" s="89">
        <f t="shared" ca="1" si="44"/>
        <v>116108</v>
      </c>
      <c r="B501" s="89">
        <v>100</v>
      </c>
      <c r="C501" s="89" t="s">
        <v>2424</v>
      </c>
      <c r="D501" s="89" t="s">
        <v>812</v>
      </c>
      <c r="E501" s="89" t="s">
        <v>1351</v>
      </c>
      <c r="F501" s="89" t="s">
        <v>815</v>
      </c>
      <c r="G501" s="89" t="s">
        <v>968</v>
      </c>
      <c r="H501" s="89" t="s">
        <v>1194</v>
      </c>
      <c r="I501" s="89">
        <f ca="1">RANDBETWEEN(2,20)*1000</f>
        <v>20000</v>
      </c>
    </row>
    <row r="502" spans="1:9" ht="15.75" customHeight="1">
      <c r="A502" s="89">
        <f t="shared" ca="1" si="44"/>
        <v>116208</v>
      </c>
      <c r="B502" s="89">
        <v>250</v>
      </c>
      <c r="C502" s="89" t="s">
        <v>2425</v>
      </c>
      <c r="D502" s="89" t="s">
        <v>812</v>
      </c>
      <c r="E502" s="89" t="s">
        <v>1351</v>
      </c>
      <c r="F502" s="89" t="s">
        <v>815</v>
      </c>
      <c r="G502" s="89" t="s">
        <v>816</v>
      </c>
      <c r="H502" s="89" t="s">
        <v>812</v>
      </c>
      <c r="I502" s="89">
        <f t="shared" ref="I502:I503" ca="1" si="83">RANDBETWEEN(1,6)+1*10</f>
        <v>16</v>
      </c>
    </row>
    <row r="503" spans="1:9" ht="15.75" customHeight="1">
      <c r="A503" s="89">
        <f t="shared" ca="1" si="44"/>
        <v>116458</v>
      </c>
      <c r="B503" s="89">
        <v>250</v>
      </c>
      <c r="C503" s="89" t="s">
        <v>2426</v>
      </c>
      <c r="D503" s="89" t="s">
        <v>812</v>
      </c>
      <c r="E503" s="89" t="s">
        <v>1351</v>
      </c>
      <c r="F503" s="89" t="s">
        <v>815</v>
      </c>
      <c r="G503" s="89" t="s">
        <v>816</v>
      </c>
      <c r="H503" s="89" t="s">
        <v>812</v>
      </c>
      <c r="I503" s="89">
        <f t="shared" ca="1" si="83"/>
        <v>11</v>
      </c>
    </row>
    <row r="504" spans="1:9" ht="15.75" customHeight="1">
      <c r="A504" s="89">
        <f t="shared" ca="1" si="44"/>
        <v>116708</v>
      </c>
      <c r="B504" s="89">
        <v>200</v>
      </c>
      <c r="C504" s="89" t="s">
        <v>2427</v>
      </c>
      <c r="D504" s="89" t="s">
        <v>812</v>
      </c>
      <c r="E504" s="89" t="s">
        <v>1351</v>
      </c>
      <c r="F504" s="89" t="s">
        <v>815</v>
      </c>
      <c r="G504" s="89" t="s">
        <v>928</v>
      </c>
      <c r="H504" s="89" t="s">
        <v>812</v>
      </c>
      <c r="I504" s="89">
        <f ca="1">RANDBETWEEN(1,6)*100</f>
        <v>300</v>
      </c>
    </row>
    <row r="505" spans="1:9" ht="15.75" customHeight="1">
      <c r="A505" s="89">
        <f t="shared" ca="1" si="44"/>
        <v>116908</v>
      </c>
      <c r="B505" s="89">
        <v>5</v>
      </c>
      <c r="C505" s="89" t="s">
        <v>2428</v>
      </c>
      <c r="D505" s="89" t="s">
        <v>812</v>
      </c>
      <c r="E505" s="89" t="s">
        <v>1351</v>
      </c>
      <c r="F505" s="89" t="s">
        <v>815</v>
      </c>
      <c r="G505" s="89" t="s">
        <v>1010</v>
      </c>
      <c r="H505" s="89" t="s">
        <v>812</v>
      </c>
      <c r="I505" s="89">
        <f ca="1">RANDBETWEEN(2,12)*25000</f>
        <v>275000</v>
      </c>
    </row>
    <row r="506" spans="1:9" ht="15.75" customHeight="1">
      <c r="A506" s="89">
        <f t="shared" ca="1" si="44"/>
        <v>116913</v>
      </c>
      <c r="B506" s="89">
        <v>250</v>
      </c>
      <c r="C506" s="89" t="s">
        <v>2429</v>
      </c>
      <c r="D506" s="89" t="s">
        <v>812</v>
      </c>
      <c r="E506" s="89" t="s">
        <v>1351</v>
      </c>
      <c r="F506" s="89" t="s">
        <v>815</v>
      </c>
      <c r="G506" s="89" t="s">
        <v>816</v>
      </c>
      <c r="H506" s="89" t="s">
        <v>812</v>
      </c>
      <c r="I506" s="89">
        <f ca="1">RANDBETWEEN(1,6)+1*10</f>
        <v>13</v>
      </c>
    </row>
    <row r="507" spans="1:9" ht="15.75" customHeight="1">
      <c r="A507" s="89">
        <f t="shared" ca="1" si="44"/>
        <v>117163</v>
      </c>
      <c r="B507" s="89">
        <v>100</v>
      </c>
      <c r="C507" s="89" t="s">
        <v>2430</v>
      </c>
      <c r="D507" s="89" t="s">
        <v>812</v>
      </c>
      <c r="E507" s="89" t="s">
        <v>1351</v>
      </c>
      <c r="F507" s="89" t="s">
        <v>815</v>
      </c>
      <c r="G507" s="89" t="s">
        <v>968</v>
      </c>
      <c r="H507" s="89" t="s">
        <v>812</v>
      </c>
      <c r="I507" s="89">
        <f ca="1">RANDBETWEEN(2,20)*1000</f>
        <v>14000</v>
      </c>
    </row>
    <row r="508" spans="1:9" ht="15.75" customHeight="1">
      <c r="A508" s="89">
        <f t="shared" ca="1" si="44"/>
        <v>117263</v>
      </c>
      <c r="B508" s="89">
        <v>200</v>
      </c>
      <c r="C508" s="89" t="s">
        <v>2431</v>
      </c>
      <c r="D508" s="89" t="s">
        <v>812</v>
      </c>
      <c r="E508" s="89" t="s">
        <v>1351</v>
      </c>
      <c r="F508" s="89" t="s">
        <v>815</v>
      </c>
      <c r="G508" s="89" t="s">
        <v>928</v>
      </c>
      <c r="H508" s="89" t="s">
        <v>812</v>
      </c>
      <c r="I508" s="89">
        <f ca="1">RANDBETWEEN(1,6)*100</f>
        <v>500</v>
      </c>
    </row>
    <row r="509" spans="1:9" ht="15.75" customHeight="1">
      <c r="A509" s="89">
        <f t="shared" ca="1" si="44"/>
        <v>117463</v>
      </c>
      <c r="B509" s="89">
        <v>100</v>
      </c>
      <c r="C509" s="89" t="s">
        <v>2432</v>
      </c>
      <c r="D509" s="89" t="s">
        <v>812</v>
      </c>
      <c r="E509" s="89" t="s">
        <v>1351</v>
      </c>
      <c r="F509" s="89" t="s">
        <v>815</v>
      </c>
      <c r="G509" s="89" t="s">
        <v>968</v>
      </c>
      <c r="H509" s="89" t="s">
        <v>812</v>
      </c>
      <c r="I509" s="89"/>
    </row>
    <row r="510" spans="1:9" ht="15.75" customHeight="1">
      <c r="A510" s="89">
        <f t="shared" ca="1" si="44"/>
        <v>117563</v>
      </c>
      <c r="B510" s="89">
        <v>25</v>
      </c>
      <c r="C510" s="89" t="s">
        <v>2433</v>
      </c>
      <c r="D510" s="89" t="s">
        <v>812</v>
      </c>
      <c r="E510" s="89" t="s">
        <v>1351</v>
      </c>
      <c r="F510" s="89" t="s">
        <v>815</v>
      </c>
      <c r="G510" s="89" t="s">
        <v>977</v>
      </c>
      <c r="H510" s="89" t="s">
        <v>812</v>
      </c>
      <c r="I510" s="89">
        <f ca="1">(RANDBETWEEN(1,4)+1)*10000</f>
        <v>20000</v>
      </c>
    </row>
    <row r="511" spans="1:9" ht="15.75" customHeight="1">
      <c r="A511" s="89">
        <f t="shared" ca="1" si="44"/>
        <v>117588</v>
      </c>
      <c r="B511" s="89">
        <v>100</v>
      </c>
      <c r="C511" s="89" t="s">
        <v>2434</v>
      </c>
      <c r="D511" s="89" t="s">
        <v>812</v>
      </c>
      <c r="E511" s="89" t="s">
        <v>1351</v>
      </c>
      <c r="F511" s="89" t="s">
        <v>815</v>
      </c>
      <c r="G511" s="89" t="s">
        <v>968</v>
      </c>
      <c r="H511" s="89" t="s">
        <v>812</v>
      </c>
      <c r="I511" s="89"/>
    </row>
    <row r="512" spans="1:9" ht="15.75" customHeight="1">
      <c r="A512" s="89">
        <f t="shared" ca="1" si="44"/>
        <v>117688</v>
      </c>
      <c r="B512" s="89">
        <v>250</v>
      </c>
      <c r="C512" s="89" t="s">
        <v>2435</v>
      </c>
      <c r="D512" s="89" t="s">
        <v>812</v>
      </c>
      <c r="E512" s="89" t="s">
        <v>1351</v>
      </c>
      <c r="F512" s="89" t="s">
        <v>815</v>
      </c>
      <c r="G512" s="89" t="s">
        <v>816</v>
      </c>
      <c r="H512" s="89" t="s">
        <v>812</v>
      </c>
      <c r="I512" s="89">
        <f t="shared" ref="I512:I513" ca="1" si="84">RANDBETWEEN(1,6)+1*10</f>
        <v>12</v>
      </c>
    </row>
    <row r="513" spans="1:9" ht="15.75" customHeight="1">
      <c r="A513" s="89">
        <f t="shared" ref="A513:A623" ca="1" si="85">SUM(A512:B512)</f>
        <v>117938</v>
      </c>
      <c r="B513" s="89">
        <v>250</v>
      </c>
      <c r="C513" s="89" t="s">
        <v>2436</v>
      </c>
      <c r="D513" s="89" t="s">
        <v>812</v>
      </c>
      <c r="E513" s="89" t="s">
        <v>1351</v>
      </c>
      <c r="F513" s="89" t="s">
        <v>815</v>
      </c>
      <c r="G513" s="89" t="s">
        <v>816</v>
      </c>
      <c r="H513" s="89" t="s">
        <v>812</v>
      </c>
      <c r="I513" s="89">
        <f t="shared" ca="1" si="84"/>
        <v>14</v>
      </c>
    </row>
    <row r="514" spans="1:9" ht="15.75" customHeight="1">
      <c r="A514" s="89">
        <f t="shared" ca="1" si="85"/>
        <v>118188</v>
      </c>
      <c r="B514" s="89">
        <v>250</v>
      </c>
      <c r="C514" s="89" t="s">
        <v>2437</v>
      </c>
      <c r="D514" s="89" t="s">
        <v>812</v>
      </c>
      <c r="E514" s="89" t="s">
        <v>1351</v>
      </c>
      <c r="F514" s="89" t="s">
        <v>815</v>
      </c>
      <c r="G514" s="89" t="s">
        <v>816</v>
      </c>
      <c r="H514" s="89" t="s">
        <v>812</v>
      </c>
      <c r="I514" s="89"/>
    </row>
    <row r="515" spans="1:9" ht="15.75" customHeight="1">
      <c r="A515" s="89">
        <f t="shared" ca="1" si="85"/>
        <v>118438</v>
      </c>
      <c r="B515" s="89">
        <v>200</v>
      </c>
      <c r="C515" s="89" t="s">
        <v>2438</v>
      </c>
      <c r="D515" s="89" t="s">
        <v>812</v>
      </c>
      <c r="E515" s="89" t="s">
        <v>1351</v>
      </c>
      <c r="F515" s="89" t="s">
        <v>815</v>
      </c>
      <c r="G515" s="89" t="s">
        <v>928</v>
      </c>
      <c r="H515" s="89" t="s">
        <v>812</v>
      </c>
      <c r="I515" s="89">
        <f t="shared" ref="I515:I516" ca="1" si="86">RANDBETWEEN(1,6)*100</f>
        <v>100</v>
      </c>
    </row>
    <row r="516" spans="1:9" ht="15.75" customHeight="1">
      <c r="A516" s="89">
        <f t="shared" ca="1" si="85"/>
        <v>118638</v>
      </c>
      <c r="B516" s="89">
        <v>200</v>
      </c>
      <c r="C516" s="89" t="s">
        <v>2439</v>
      </c>
      <c r="D516" s="89" t="s">
        <v>812</v>
      </c>
      <c r="E516" s="89" t="s">
        <v>1351</v>
      </c>
      <c r="F516" s="89" t="s">
        <v>815</v>
      </c>
      <c r="G516" s="89" t="s">
        <v>928</v>
      </c>
      <c r="H516" s="89" t="s">
        <v>812</v>
      </c>
      <c r="I516" s="89">
        <f t="shared" ca="1" si="86"/>
        <v>500</v>
      </c>
    </row>
    <row r="517" spans="1:9" ht="15.75" customHeight="1">
      <c r="A517" s="89">
        <f t="shared" ca="1" si="85"/>
        <v>118838</v>
      </c>
      <c r="B517" s="89">
        <v>250</v>
      </c>
      <c r="C517" s="89" t="s">
        <v>2440</v>
      </c>
      <c r="D517" s="89" t="s">
        <v>812</v>
      </c>
      <c r="E517" s="89" t="s">
        <v>1351</v>
      </c>
      <c r="F517" s="89" t="s">
        <v>815</v>
      </c>
      <c r="G517" s="89" t="s">
        <v>816</v>
      </c>
      <c r="H517" s="89" t="s">
        <v>812</v>
      </c>
      <c r="I517" s="89">
        <f ca="1">RANDBETWEEN(1,6)+1*10</f>
        <v>13</v>
      </c>
    </row>
    <row r="518" spans="1:9" ht="15.75" customHeight="1">
      <c r="A518" s="89">
        <f t="shared" ca="1" si="85"/>
        <v>119088</v>
      </c>
      <c r="B518" s="89">
        <v>200</v>
      </c>
      <c r="C518" s="89" t="s">
        <v>2441</v>
      </c>
      <c r="D518" s="89" t="s">
        <v>812</v>
      </c>
      <c r="E518" s="89" t="s">
        <v>1351</v>
      </c>
      <c r="F518" s="89" t="s">
        <v>815</v>
      </c>
      <c r="G518" s="89" t="s">
        <v>928</v>
      </c>
      <c r="H518" s="89" t="s">
        <v>812</v>
      </c>
      <c r="I518" s="89">
        <f ca="1">RANDBETWEEN(1,6)*100</f>
        <v>300</v>
      </c>
    </row>
    <row r="519" spans="1:9" ht="15.75" customHeight="1">
      <c r="A519" s="89">
        <f t="shared" ca="1" si="85"/>
        <v>119288</v>
      </c>
      <c r="B519" s="89">
        <v>250</v>
      </c>
      <c r="C519" s="89" t="s">
        <v>2442</v>
      </c>
      <c r="D519" s="89" t="s">
        <v>812</v>
      </c>
      <c r="E519" s="89" t="s">
        <v>1351</v>
      </c>
      <c r="F519" s="89" t="s">
        <v>815</v>
      </c>
      <c r="G519" s="89" t="s">
        <v>816</v>
      </c>
      <c r="H519" s="89" t="s">
        <v>812</v>
      </c>
      <c r="I519" s="89">
        <f ca="1">RANDBETWEEN(1,6)+1*10</f>
        <v>11</v>
      </c>
    </row>
    <row r="520" spans="1:9" ht="15.75" customHeight="1">
      <c r="A520" s="89">
        <f t="shared" ca="1" si="85"/>
        <v>119538</v>
      </c>
      <c r="B520" s="89">
        <v>200</v>
      </c>
      <c r="C520" s="89" t="s">
        <v>2443</v>
      </c>
      <c r="D520" s="89" t="s">
        <v>812</v>
      </c>
      <c r="E520" s="89" t="s">
        <v>1351</v>
      </c>
      <c r="F520" s="89" t="s">
        <v>815</v>
      </c>
      <c r="G520" s="89" t="s">
        <v>928</v>
      </c>
      <c r="H520" s="89" t="s">
        <v>812</v>
      </c>
      <c r="I520" s="89">
        <f ca="1">RANDBETWEEN(1,6)*100</f>
        <v>200</v>
      </c>
    </row>
    <row r="521" spans="1:9" ht="15.75" customHeight="1">
      <c r="A521" s="89">
        <f t="shared" ca="1" si="85"/>
        <v>119738</v>
      </c>
      <c r="B521" s="89">
        <v>250</v>
      </c>
      <c r="C521" s="89" t="s">
        <v>2444</v>
      </c>
      <c r="D521" s="89" t="s">
        <v>812</v>
      </c>
      <c r="E521" s="89" t="s">
        <v>1351</v>
      </c>
      <c r="F521" s="89" t="s">
        <v>815</v>
      </c>
      <c r="G521" s="89" t="s">
        <v>816</v>
      </c>
      <c r="H521" s="89" t="s">
        <v>812</v>
      </c>
      <c r="I521" s="89">
        <f ca="1">RANDBETWEEN(1,6)+1*10</f>
        <v>14</v>
      </c>
    </row>
    <row r="522" spans="1:9" ht="15.75" customHeight="1">
      <c r="A522" s="89">
        <f t="shared" ca="1" si="85"/>
        <v>119988</v>
      </c>
      <c r="B522" s="89">
        <v>5</v>
      </c>
      <c r="C522" s="89" t="s">
        <v>2445</v>
      </c>
      <c r="D522" s="89" t="s">
        <v>812</v>
      </c>
      <c r="E522" s="89" t="s">
        <v>1351</v>
      </c>
      <c r="F522" s="89" t="s">
        <v>815</v>
      </c>
      <c r="G522" s="89" t="s">
        <v>1010</v>
      </c>
      <c r="H522" s="89" t="s">
        <v>812</v>
      </c>
      <c r="I522" s="89">
        <f ca="1">RANDBETWEEN(2,12)*25000</f>
        <v>50000</v>
      </c>
    </row>
    <row r="523" spans="1:9" ht="15.75" customHeight="1">
      <c r="A523" s="89">
        <f t="shared" ca="1" si="85"/>
        <v>119993</v>
      </c>
      <c r="B523" s="89">
        <v>25</v>
      </c>
      <c r="C523" s="89" t="s">
        <v>2446</v>
      </c>
      <c r="D523" s="89" t="s">
        <v>812</v>
      </c>
      <c r="E523" s="89" t="s">
        <v>1351</v>
      </c>
      <c r="F523" s="89" t="s">
        <v>815</v>
      </c>
      <c r="G523" s="89" t="s">
        <v>977</v>
      </c>
      <c r="H523" s="89" t="s">
        <v>812</v>
      </c>
      <c r="I523" s="89">
        <f ca="1">(RANDBETWEEN(1,4)+1)*10000</f>
        <v>20000</v>
      </c>
    </row>
    <row r="524" spans="1:9" ht="15.75" customHeight="1">
      <c r="A524" s="89">
        <f t="shared" ca="1" si="85"/>
        <v>120018</v>
      </c>
      <c r="B524" s="89">
        <v>100</v>
      </c>
      <c r="C524" s="89" t="s">
        <v>2447</v>
      </c>
      <c r="D524" s="89" t="s">
        <v>812</v>
      </c>
      <c r="E524" s="89" t="s">
        <v>1351</v>
      </c>
      <c r="F524" s="89" t="s">
        <v>815</v>
      </c>
      <c r="G524" s="89" t="s">
        <v>968</v>
      </c>
      <c r="H524" s="89" t="s">
        <v>812</v>
      </c>
      <c r="I524" s="89">
        <f ca="1">RANDBETWEEN(2,20)*1000</f>
        <v>4000</v>
      </c>
    </row>
    <row r="525" spans="1:9" ht="15.75" customHeight="1">
      <c r="A525" s="89">
        <f t="shared" ca="1" si="85"/>
        <v>120118</v>
      </c>
      <c r="B525" s="89">
        <v>5</v>
      </c>
      <c r="C525" s="89" t="s">
        <v>2448</v>
      </c>
      <c r="D525" s="89" t="s">
        <v>812</v>
      </c>
      <c r="E525" s="89" t="s">
        <v>1351</v>
      </c>
      <c r="F525" s="89" t="s">
        <v>815</v>
      </c>
      <c r="G525" s="89" t="s">
        <v>1010</v>
      </c>
      <c r="H525" s="89" t="s">
        <v>812</v>
      </c>
      <c r="I525" s="89">
        <f ca="1">RANDBETWEEN(2,12)*25000</f>
        <v>200000</v>
      </c>
    </row>
    <row r="526" spans="1:9" ht="15.75" customHeight="1">
      <c r="A526" s="89">
        <f t="shared" ca="1" si="85"/>
        <v>120123</v>
      </c>
      <c r="B526" s="89">
        <v>25</v>
      </c>
      <c r="C526" s="89" t="s">
        <v>2449</v>
      </c>
      <c r="D526" s="89" t="s">
        <v>812</v>
      </c>
      <c r="E526" s="89" t="s">
        <v>1351</v>
      </c>
      <c r="F526" s="89" t="s">
        <v>815</v>
      </c>
      <c r="G526" s="89" t="s">
        <v>977</v>
      </c>
      <c r="H526" s="89" t="s">
        <v>812</v>
      </c>
      <c r="I526" s="89">
        <f ca="1">(RANDBETWEEN(1,4)+1)*10000</f>
        <v>20000</v>
      </c>
    </row>
    <row r="527" spans="1:9" ht="15.75" customHeight="1">
      <c r="A527" s="89">
        <f t="shared" ca="1" si="85"/>
        <v>120148</v>
      </c>
      <c r="B527" s="89">
        <v>200</v>
      </c>
      <c r="C527" s="89" t="s">
        <v>2450</v>
      </c>
      <c r="D527" s="89" t="s">
        <v>812</v>
      </c>
      <c r="E527" s="89" t="s">
        <v>1351</v>
      </c>
      <c r="F527" s="89" t="s">
        <v>815</v>
      </c>
      <c r="G527" s="89" t="s">
        <v>928</v>
      </c>
      <c r="H527" s="89" t="s">
        <v>812</v>
      </c>
      <c r="I527" s="89">
        <f t="shared" ref="I527:I528" ca="1" si="87">RANDBETWEEN(1,6)*100</f>
        <v>300</v>
      </c>
    </row>
    <row r="528" spans="1:9" ht="15.75" customHeight="1">
      <c r="A528" s="89">
        <f t="shared" ca="1" si="85"/>
        <v>120348</v>
      </c>
      <c r="B528" s="89">
        <v>200</v>
      </c>
      <c r="C528" s="89" t="s">
        <v>2451</v>
      </c>
      <c r="D528" s="89" t="s">
        <v>812</v>
      </c>
      <c r="E528" s="89" t="s">
        <v>1351</v>
      </c>
      <c r="F528" s="89" t="s">
        <v>815</v>
      </c>
      <c r="G528" s="89" t="s">
        <v>928</v>
      </c>
      <c r="H528" s="89" t="s">
        <v>812</v>
      </c>
      <c r="I528" s="89">
        <f t="shared" ca="1" si="87"/>
        <v>300</v>
      </c>
    </row>
    <row r="529" spans="1:9" ht="15.75" customHeight="1">
      <c r="A529" s="89">
        <f t="shared" ca="1" si="85"/>
        <v>120548</v>
      </c>
      <c r="B529" s="89">
        <v>100</v>
      </c>
      <c r="C529" s="89" t="s">
        <v>2452</v>
      </c>
      <c r="D529" s="89" t="s">
        <v>812</v>
      </c>
      <c r="E529" s="89" t="s">
        <v>1351</v>
      </c>
      <c r="F529" s="89" t="s">
        <v>815</v>
      </c>
      <c r="G529" s="89" t="s">
        <v>968</v>
      </c>
      <c r="H529" s="89" t="s">
        <v>812</v>
      </c>
      <c r="I529" s="89">
        <f ca="1">RANDBETWEEN(2,20)*1000</f>
        <v>10000</v>
      </c>
    </row>
    <row r="530" spans="1:9" ht="15.75" customHeight="1">
      <c r="A530" s="89">
        <f t="shared" ca="1" si="85"/>
        <v>120648</v>
      </c>
      <c r="B530" s="89">
        <v>5</v>
      </c>
      <c r="C530" s="89" t="s">
        <v>2453</v>
      </c>
      <c r="D530" s="89" t="s">
        <v>812</v>
      </c>
      <c r="E530" s="89" t="s">
        <v>1351</v>
      </c>
      <c r="F530" s="89" t="s">
        <v>815</v>
      </c>
      <c r="G530" s="89" t="s">
        <v>1010</v>
      </c>
      <c r="H530" s="89" t="s">
        <v>812</v>
      </c>
      <c r="I530" s="89">
        <f t="shared" ref="I530:I531" ca="1" si="88">RANDBETWEEN(2,12)*25000</f>
        <v>275000</v>
      </c>
    </row>
    <row r="531" spans="1:9" ht="15.75" customHeight="1">
      <c r="A531" s="89">
        <f t="shared" ca="1" si="85"/>
        <v>120653</v>
      </c>
      <c r="B531" s="89">
        <v>5</v>
      </c>
      <c r="C531" s="89" t="s">
        <v>2454</v>
      </c>
      <c r="D531" s="89" t="s">
        <v>812</v>
      </c>
      <c r="E531" s="89" t="s">
        <v>1351</v>
      </c>
      <c r="F531" s="89" t="s">
        <v>815</v>
      </c>
      <c r="G531" s="89" t="s">
        <v>1010</v>
      </c>
      <c r="H531" s="89" t="s">
        <v>812</v>
      </c>
      <c r="I531" s="89">
        <f t="shared" ca="1" si="88"/>
        <v>50000</v>
      </c>
    </row>
    <row r="532" spans="1:9" ht="15.75" customHeight="1">
      <c r="A532" s="89">
        <f t="shared" ca="1" si="85"/>
        <v>120658</v>
      </c>
      <c r="B532" s="89">
        <v>25</v>
      </c>
      <c r="C532" s="89" t="s">
        <v>2455</v>
      </c>
      <c r="D532" s="89" t="s">
        <v>812</v>
      </c>
      <c r="E532" s="89" t="s">
        <v>1351</v>
      </c>
      <c r="F532" s="89" t="s">
        <v>815</v>
      </c>
      <c r="G532" s="89" t="s">
        <v>977</v>
      </c>
      <c r="H532" s="89" t="s">
        <v>812</v>
      </c>
      <c r="I532" s="89">
        <f ca="1">(RANDBETWEEN(1,4)+1)*10000</f>
        <v>50000</v>
      </c>
    </row>
    <row r="533" spans="1:9" ht="15.75" customHeight="1">
      <c r="A533" s="89">
        <f t="shared" ca="1" si="85"/>
        <v>120683</v>
      </c>
      <c r="B533" s="89">
        <v>250</v>
      </c>
      <c r="C533" s="89" t="s">
        <v>2456</v>
      </c>
      <c r="D533" s="89" t="s">
        <v>812</v>
      </c>
      <c r="E533" s="89" t="s">
        <v>1351</v>
      </c>
      <c r="F533" s="89" t="s">
        <v>815</v>
      </c>
      <c r="G533" s="89" t="s">
        <v>816</v>
      </c>
      <c r="H533" s="89" t="s">
        <v>812</v>
      </c>
      <c r="I533" s="89">
        <f ca="1">RANDBETWEEN(1,6)+1*10</f>
        <v>12</v>
      </c>
    </row>
    <row r="534" spans="1:9" ht="15.75" customHeight="1">
      <c r="A534" s="89">
        <f t="shared" ca="1" si="85"/>
        <v>120933</v>
      </c>
      <c r="B534" s="89">
        <v>5</v>
      </c>
      <c r="C534" s="89" t="s">
        <v>2457</v>
      </c>
      <c r="D534" s="89" t="s">
        <v>812</v>
      </c>
      <c r="E534" s="89" t="s">
        <v>1351</v>
      </c>
      <c r="F534" s="89" t="s">
        <v>815</v>
      </c>
      <c r="G534" s="89" t="s">
        <v>1010</v>
      </c>
      <c r="H534" s="89" t="s">
        <v>812</v>
      </c>
      <c r="I534" s="89">
        <f ca="1">RANDBETWEEN(2,12)*25000</f>
        <v>225000</v>
      </c>
    </row>
    <row r="535" spans="1:9" ht="15.75" customHeight="1">
      <c r="A535" s="89">
        <f t="shared" ca="1" si="85"/>
        <v>120938</v>
      </c>
      <c r="B535" s="89">
        <v>200</v>
      </c>
      <c r="C535" s="89" t="s">
        <v>2458</v>
      </c>
      <c r="D535" s="89" t="s">
        <v>812</v>
      </c>
      <c r="E535" s="89" t="s">
        <v>1351</v>
      </c>
      <c r="F535" s="89" t="s">
        <v>815</v>
      </c>
      <c r="G535" s="89" t="s">
        <v>928</v>
      </c>
      <c r="H535" s="89" t="s">
        <v>812</v>
      </c>
      <c r="I535" s="89">
        <f ca="1">RANDBETWEEN(1,6)*100</f>
        <v>100</v>
      </c>
    </row>
    <row r="536" spans="1:9" ht="15.75" customHeight="1">
      <c r="A536" s="89">
        <f t="shared" ca="1" si="85"/>
        <v>121138</v>
      </c>
      <c r="B536" s="89">
        <v>250</v>
      </c>
      <c r="C536" s="89" t="s">
        <v>2459</v>
      </c>
      <c r="D536" s="89" t="s">
        <v>812</v>
      </c>
      <c r="E536" s="89" t="s">
        <v>1351</v>
      </c>
      <c r="F536" s="89" t="s">
        <v>815</v>
      </c>
      <c r="G536" s="89" t="s">
        <v>816</v>
      </c>
      <c r="H536" s="89" t="s">
        <v>812</v>
      </c>
      <c r="I536" s="89">
        <f ca="1">RANDBETWEEN(1,6)+1*10</f>
        <v>11</v>
      </c>
    </row>
    <row r="537" spans="1:9" ht="15.75" customHeight="1">
      <c r="A537" s="89">
        <f t="shared" ca="1" si="85"/>
        <v>121388</v>
      </c>
      <c r="B537" s="89">
        <v>200</v>
      </c>
      <c r="C537" s="89" t="s">
        <v>2460</v>
      </c>
      <c r="D537" s="89" t="s">
        <v>812</v>
      </c>
      <c r="E537" s="89" t="s">
        <v>1351</v>
      </c>
      <c r="F537" s="89" t="s">
        <v>815</v>
      </c>
      <c r="G537" s="89" t="s">
        <v>928</v>
      </c>
      <c r="H537" s="89" t="s">
        <v>812</v>
      </c>
      <c r="I537" s="89">
        <f ca="1">RANDBETWEEN(1,6)*100</f>
        <v>300</v>
      </c>
    </row>
    <row r="538" spans="1:9" ht="15.75" customHeight="1">
      <c r="A538" s="89">
        <f t="shared" ca="1" si="85"/>
        <v>121588</v>
      </c>
      <c r="B538" s="89">
        <v>100</v>
      </c>
      <c r="C538" s="89" t="s">
        <v>2461</v>
      </c>
      <c r="D538" s="89" t="s">
        <v>812</v>
      </c>
      <c r="E538" s="89" t="s">
        <v>1351</v>
      </c>
      <c r="F538" s="89" t="s">
        <v>815</v>
      </c>
      <c r="G538" s="89" t="s">
        <v>968</v>
      </c>
      <c r="H538" s="89" t="s">
        <v>839</v>
      </c>
      <c r="I538" s="89">
        <f ca="1">RANDBETWEEN(2,20)*1000</f>
        <v>16000</v>
      </c>
    </row>
    <row r="539" spans="1:9" ht="15.75" customHeight="1">
      <c r="A539" s="89">
        <f t="shared" ca="1" si="85"/>
        <v>121688</v>
      </c>
      <c r="B539" s="89">
        <v>1</v>
      </c>
      <c r="C539" s="89" t="s">
        <v>2462</v>
      </c>
      <c r="D539" s="89" t="str">
        <f>"Priceless"</f>
        <v>Priceless</v>
      </c>
      <c r="E539" s="89" t="s">
        <v>1351</v>
      </c>
      <c r="F539" s="89" t="s">
        <v>815</v>
      </c>
      <c r="G539" s="89" t="s">
        <v>1225</v>
      </c>
      <c r="H539" s="89" t="s">
        <v>812</v>
      </c>
      <c r="I539" s="89" t="str">
        <f>"Priceless"</f>
        <v>Priceless</v>
      </c>
    </row>
    <row r="540" spans="1:9" ht="15.75" customHeight="1">
      <c r="A540" s="89">
        <f t="shared" ca="1" si="85"/>
        <v>121689</v>
      </c>
      <c r="B540" s="89">
        <v>200</v>
      </c>
      <c r="C540" s="89" t="s">
        <v>2463</v>
      </c>
      <c r="D540" s="89" t="s">
        <v>812</v>
      </c>
      <c r="E540" s="89" t="s">
        <v>1351</v>
      </c>
      <c r="F540" s="89" t="s">
        <v>815</v>
      </c>
      <c r="G540" s="89" t="s">
        <v>928</v>
      </c>
      <c r="H540" s="89" t="s">
        <v>812</v>
      </c>
      <c r="I540" s="89">
        <f t="shared" ref="I540:I541" ca="1" si="89">RANDBETWEEN(1,6)*100</f>
        <v>600</v>
      </c>
    </row>
    <row r="541" spans="1:9" ht="15.75" customHeight="1">
      <c r="A541" s="89">
        <f t="shared" ca="1" si="85"/>
        <v>121889</v>
      </c>
      <c r="B541" s="89">
        <v>200</v>
      </c>
      <c r="C541" s="89" t="s">
        <v>2464</v>
      </c>
      <c r="D541" s="89" t="s">
        <v>812</v>
      </c>
      <c r="E541" s="89" t="s">
        <v>1351</v>
      </c>
      <c r="F541" s="89" t="s">
        <v>815</v>
      </c>
      <c r="G541" s="89" t="s">
        <v>928</v>
      </c>
      <c r="H541" s="89" t="s">
        <v>831</v>
      </c>
      <c r="I541" s="89">
        <f t="shared" ca="1" si="89"/>
        <v>100</v>
      </c>
    </row>
    <row r="542" spans="1:9" ht="15.75" customHeight="1">
      <c r="A542" s="89">
        <f t="shared" ca="1" si="85"/>
        <v>122089</v>
      </c>
      <c r="B542" s="89">
        <v>100</v>
      </c>
      <c r="C542" s="89" t="s">
        <v>2465</v>
      </c>
      <c r="D542" s="89" t="s">
        <v>812</v>
      </c>
      <c r="E542" s="89" t="s">
        <v>1351</v>
      </c>
      <c r="F542" s="89" t="s">
        <v>815</v>
      </c>
      <c r="G542" s="89" t="s">
        <v>968</v>
      </c>
      <c r="H542" s="89" t="s">
        <v>812</v>
      </c>
      <c r="I542" s="89">
        <f ca="1">RANDBETWEEN(2,20)*1000</f>
        <v>9000</v>
      </c>
    </row>
    <row r="543" spans="1:9" ht="15.75" customHeight="1">
      <c r="A543" s="89">
        <f t="shared" ca="1" si="85"/>
        <v>122189</v>
      </c>
      <c r="B543" s="89">
        <v>250</v>
      </c>
      <c r="C543" s="89" t="s">
        <v>2466</v>
      </c>
      <c r="D543" s="89" t="s">
        <v>812</v>
      </c>
      <c r="E543" s="89" t="s">
        <v>1351</v>
      </c>
      <c r="F543" s="89" t="s">
        <v>815</v>
      </c>
      <c r="G543" s="89" t="s">
        <v>977</v>
      </c>
      <c r="H543" s="89" t="s">
        <v>812</v>
      </c>
      <c r="I543" s="89">
        <f ca="1">(RANDBETWEEN(1,4)+1)*10000</f>
        <v>20000</v>
      </c>
    </row>
    <row r="544" spans="1:9" ht="15.75" customHeight="1">
      <c r="A544" s="89">
        <f t="shared" ca="1" si="85"/>
        <v>122439</v>
      </c>
      <c r="B544" s="89">
        <v>200</v>
      </c>
      <c r="C544" s="89" t="s">
        <v>2467</v>
      </c>
      <c r="D544" s="89" t="s">
        <v>812</v>
      </c>
      <c r="E544" s="89" t="s">
        <v>1351</v>
      </c>
      <c r="F544" s="89" t="s">
        <v>815</v>
      </c>
      <c r="G544" s="89" t="s">
        <v>928</v>
      </c>
      <c r="H544" s="89" t="s">
        <v>812</v>
      </c>
      <c r="I544" s="89">
        <f ca="1">RANDBETWEEN(1,6)*100</f>
        <v>500</v>
      </c>
    </row>
    <row r="545" spans="1:9" ht="15.75" customHeight="1">
      <c r="A545" s="89">
        <f t="shared" ca="1" si="85"/>
        <v>122639</v>
      </c>
      <c r="B545" s="89">
        <v>250</v>
      </c>
      <c r="C545" s="89" t="s">
        <v>2468</v>
      </c>
      <c r="D545" s="89" t="s">
        <v>812</v>
      </c>
      <c r="E545" s="89" t="s">
        <v>1351</v>
      </c>
      <c r="F545" s="89" t="s">
        <v>815</v>
      </c>
      <c r="G545" s="89" t="s">
        <v>816</v>
      </c>
      <c r="H545" s="89" t="s">
        <v>812</v>
      </c>
      <c r="I545" s="89">
        <f ca="1">RANDBETWEEN(1,6)+1*10</f>
        <v>16</v>
      </c>
    </row>
    <row r="546" spans="1:9" ht="15.75" customHeight="1">
      <c r="A546" s="89">
        <f t="shared" ca="1" si="85"/>
        <v>122889</v>
      </c>
      <c r="B546" s="89">
        <v>5</v>
      </c>
      <c r="C546" s="89" t="s">
        <v>2469</v>
      </c>
      <c r="D546" s="89" t="s">
        <v>812</v>
      </c>
      <c r="E546" s="89" t="s">
        <v>1351</v>
      </c>
      <c r="F546" s="89" t="s">
        <v>815</v>
      </c>
      <c r="G546" s="89" t="s">
        <v>1010</v>
      </c>
      <c r="H546" s="89" t="s">
        <v>831</v>
      </c>
      <c r="I546" s="89">
        <f t="shared" ref="I546:I548" ca="1" si="90">RANDBETWEEN(2,12)*25000</f>
        <v>50000</v>
      </c>
    </row>
    <row r="547" spans="1:9" ht="15.75" customHeight="1">
      <c r="A547" s="89">
        <f t="shared" ca="1" si="85"/>
        <v>122894</v>
      </c>
      <c r="B547" s="89">
        <v>5</v>
      </c>
      <c r="C547" s="89" t="s">
        <v>2470</v>
      </c>
      <c r="D547" s="89" t="s">
        <v>812</v>
      </c>
      <c r="E547" s="89" t="s">
        <v>1351</v>
      </c>
      <c r="F547" s="89" t="s">
        <v>815</v>
      </c>
      <c r="G547" s="89" t="s">
        <v>1010</v>
      </c>
      <c r="H547" s="89" t="s">
        <v>831</v>
      </c>
      <c r="I547" s="89">
        <f t="shared" ca="1" si="90"/>
        <v>100000</v>
      </c>
    </row>
    <row r="548" spans="1:9" ht="15.75" customHeight="1">
      <c r="A548" s="89">
        <f t="shared" ca="1" si="85"/>
        <v>122899</v>
      </c>
      <c r="B548" s="89">
        <v>5</v>
      </c>
      <c r="C548" s="89" t="s">
        <v>2471</v>
      </c>
      <c r="D548" s="89" t="s">
        <v>812</v>
      </c>
      <c r="E548" s="89" t="s">
        <v>1351</v>
      </c>
      <c r="F548" s="89" t="s">
        <v>815</v>
      </c>
      <c r="G548" s="89" t="s">
        <v>1010</v>
      </c>
      <c r="H548" s="89" t="s">
        <v>831</v>
      </c>
      <c r="I548" s="89">
        <f t="shared" ca="1" si="90"/>
        <v>200000</v>
      </c>
    </row>
    <row r="549" spans="1:9" ht="15.75" customHeight="1">
      <c r="A549" s="89">
        <f t="shared" ca="1" si="85"/>
        <v>122904</v>
      </c>
      <c r="B549" s="89">
        <v>250</v>
      </c>
      <c r="C549" s="89" t="s">
        <v>2472</v>
      </c>
      <c r="D549" s="89" t="s">
        <v>812</v>
      </c>
      <c r="E549" s="89" t="s">
        <v>1351</v>
      </c>
      <c r="F549" s="89" t="s">
        <v>815</v>
      </c>
      <c r="G549" s="89" t="s">
        <v>816</v>
      </c>
      <c r="H549" s="89" t="s">
        <v>812</v>
      </c>
      <c r="I549" s="89">
        <f t="shared" ref="I549:I551" ca="1" si="91">RANDBETWEEN(1,6)+1*10</f>
        <v>16</v>
      </c>
    </row>
    <row r="550" spans="1:9" ht="15.75" customHeight="1">
      <c r="A550" s="89">
        <f t="shared" ca="1" si="85"/>
        <v>123154</v>
      </c>
      <c r="B550" s="89">
        <v>250</v>
      </c>
      <c r="C550" s="89" t="s">
        <v>2473</v>
      </c>
      <c r="D550" s="89" t="s">
        <v>812</v>
      </c>
      <c r="E550" s="89" t="s">
        <v>1351</v>
      </c>
      <c r="F550" s="89" t="s">
        <v>815</v>
      </c>
      <c r="G550" s="89" t="s">
        <v>816</v>
      </c>
      <c r="H550" s="89" t="s">
        <v>812</v>
      </c>
      <c r="I550" s="89">
        <f t="shared" ca="1" si="91"/>
        <v>15</v>
      </c>
    </row>
    <row r="551" spans="1:9" ht="15.75" customHeight="1">
      <c r="A551" s="89">
        <f t="shared" ca="1" si="85"/>
        <v>123404</v>
      </c>
      <c r="B551" s="89">
        <v>250</v>
      </c>
      <c r="C551" s="89" t="s">
        <v>2474</v>
      </c>
      <c r="D551" s="89" t="s">
        <v>812</v>
      </c>
      <c r="E551" s="89" t="s">
        <v>1351</v>
      </c>
      <c r="F551" s="89" t="s">
        <v>815</v>
      </c>
      <c r="G551" s="89" t="s">
        <v>816</v>
      </c>
      <c r="H551" s="89" t="s">
        <v>812</v>
      </c>
      <c r="I551" s="89">
        <f t="shared" ca="1" si="91"/>
        <v>15</v>
      </c>
    </row>
    <row r="552" spans="1:9" ht="15.75" customHeight="1">
      <c r="A552" s="89">
        <f t="shared" ca="1" si="85"/>
        <v>123654</v>
      </c>
      <c r="B552" s="89">
        <v>100</v>
      </c>
      <c r="C552" s="89" t="s">
        <v>2475</v>
      </c>
      <c r="D552" s="89" t="s">
        <v>812</v>
      </c>
      <c r="E552" s="89" t="s">
        <v>1351</v>
      </c>
      <c r="F552" s="89" t="s">
        <v>815</v>
      </c>
      <c r="G552" s="89" t="s">
        <v>968</v>
      </c>
      <c r="H552" s="89" t="s">
        <v>812</v>
      </c>
      <c r="I552" s="89">
        <f ca="1">RANDBETWEEN(1,6)*100</f>
        <v>400</v>
      </c>
    </row>
    <row r="553" spans="1:9" ht="15.75" customHeight="1">
      <c r="A553" s="89">
        <f t="shared" ca="1" si="85"/>
        <v>123754</v>
      </c>
      <c r="B553" s="89">
        <v>5</v>
      </c>
      <c r="C553" s="89" t="s">
        <v>2476</v>
      </c>
      <c r="D553" s="89" t="s">
        <v>812</v>
      </c>
      <c r="E553" s="89" t="s">
        <v>1351</v>
      </c>
      <c r="F553" s="89" t="s">
        <v>815</v>
      </c>
      <c r="G553" s="89" t="s">
        <v>1010</v>
      </c>
      <c r="H553" s="89" t="s">
        <v>812</v>
      </c>
      <c r="I553" s="89"/>
    </row>
    <row r="554" spans="1:9" ht="15.75" customHeight="1">
      <c r="A554" s="89">
        <f t="shared" ca="1" si="85"/>
        <v>123759</v>
      </c>
      <c r="B554" s="89">
        <v>25</v>
      </c>
      <c r="C554" s="89" t="s">
        <v>2477</v>
      </c>
      <c r="D554" s="89" t="s">
        <v>812</v>
      </c>
      <c r="E554" s="89" t="s">
        <v>1351</v>
      </c>
      <c r="F554" s="89" t="s">
        <v>815</v>
      </c>
      <c r="G554" s="89" t="s">
        <v>977</v>
      </c>
      <c r="H554" s="89" t="s">
        <v>812</v>
      </c>
      <c r="I554" s="89">
        <f t="shared" ref="I554:I556" ca="1" si="92">(RANDBETWEEN(1,4)+1)*10000</f>
        <v>40000</v>
      </c>
    </row>
    <row r="555" spans="1:9" ht="15.75" customHeight="1">
      <c r="A555" s="89">
        <f t="shared" ca="1" si="85"/>
        <v>123784</v>
      </c>
      <c r="B555" s="89">
        <v>25</v>
      </c>
      <c r="C555" s="89" t="s">
        <v>2478</v>
      </c>
      <c r="D555" s="89" t="s">
        <v>812</v>
      </c>
      <c r="E555" s="89" t="s">
        <v>1351</v>
      </c>
      <c r="F555" s="89" t="s">
        <v>815</v>
      </c>
      <c r="G555" s="89" t="s">
        <v>977</v>
      </c>
      <c r="H555" s="89" t="s">
        <v>839</v>
      </c>
      <c r="I555" s="89">
        <f t="shared" ca="1" si="92"/>
        <v>40000</v>
      </c>
    </row>
    <row r="556" spans="1:9" ht="15.75" customHeight="1">
      <c r="A556" s="89">
        <f t="shared" ca="1" si="85"/>
        <v>123809</v>
      </c>
      <c r="B556" s="89">
        <v>25</v>
      </c>
      <c r="C556" s="89" t="s">
        <v>2479</v>
      </c>
      <c r="D556" s="89" t="s">
        <v>812</v>
      </c>
      <c r="E556" s="89" t="s">
        <v>1351</v>
      </c>
      <c r="F556" s="89" t="s">
        <v>815</v>
      </c>
      <c r="G556" s="89" t="s">
        <v>977</v>
      </c>
      <c r="H556" s="89" t="s">
        <v>839</v>
      </c>
      <c r="I556" s="89">
        <f t="shared" ca="1" si="92"/>
        <v>30000</v>
      </c>
    </row>
    <row r="557" spans="1:9" ht="15.75" customHeight="1">
      <c r="A557" s="89">
        <f t="shared" ca="1" si="85"/>
        <v>123834</v>
      </c>
      <c r="B557" s="89">
        <v>5</v>
      </c>
      <c r="C557" s="89" t="s">
        <v>2480</v>
      </c>
      <c r="D557" s="89" t="s">
        <v>812</v>
      </c>
      <c r="E557" s="89" t="s">
        <v>1351</v>
      </c>
      <c r="F557" s="89" t="s">
        <v>815</v>
      </c>
      <c r="G557" s="89" t="s">
        <v>1010</v>
      </c>
      <c r="H557" s="89" t="s">
        <v>839</v>
      </c>
      <c r="I557" s="89">
        <f ca="1">RANDBETWEEN(2,12)*25000</f>
        <v>100000</v>
      </c>
    </row>
    <row r="558" spans="1:9" ht="15.75" customHeight="1">
      <c r="A558" s="89">
        <f t="shared" ca="1" si="85"/>
        <v>123839</v>
      </c>
      <c r="B558" s="89">
        <v>25</v>
      </c>
      <c r="C558" s="89" t="s">
        <v>2481</v>
      </c>
      <c r="D558" s="89" t="s">
        <v>812</v>
      </c>
      <c r="E558" s="89" t="s">
        <v>1351</v>
      </c>
      <c r="F558" s="89" t="s">
        <v>815</v>
      </c>
      <c r="G558" s="89" t="s">
        <v>977</v>
      </c>
      <c r="H558" s="89" t="s">
        <v>839</v>
      </c>
      <c r="I558" s="89">
        <f ca="1">(RANDBETWEEN(1,4)+1)*10000</f>
        <v>30000</v>
      </c>
    </row>
    <row r="559" spans="1:9" ht="15.75" customHeight="1">
      <c r="A559" s="89">
        <f t="shared" ca="1" si="85"/>
        <v>123864</v>
      </c>
      <c r="B559" s="89">
        <v>250</v>
      </c>
      <c r="C559" s="89" t="s">
        <v>2482</v>
      </c>
      <c r="D559" s="89" t="s">
        <v>812</v>
      </c>
      <c r="E559" s="89" t="s">
        <v>1351</v>
      </c>
      <c r="F559" s="89" t="s">
        <v>815</v>
      </c>
      <c r="G559" s="89" t="s">
        <v>816</v>
      </c>
      <c r="H559" s="89" t="s">
        <v>812</v>
      </c>
      <c r="I559" s="89">
        <f ca="1">RANDBETWEEN(1,6)+1*10</f>
        <v>12</v>
      </c>
    </row>
    <row r="560" spans="1:9" ht="15.75" customHeight="1">
      <c r="A560" s="89">
        <f t="shared" ca="1" si="85"/>
        <v>124114</v>
      </c>
      <c r="B560" s="89">
        <v>5</v>
      </c>
      <c r="C560" s="89" t="s">
        <v>2483</v>
      </c>
      <c r="D560" s="89" t="s">
        <v>812</v>
      </c>
      <c r="E560" s="89" t="s">
        <v>1351</v>
      </c>
      <c r="F560" s="89" t="s">
        <v>815</v>
      </c>
      <c r="G560" s="89" t="s">
        <v>1010</v>
      </c>
      <c r="H560" s="89" t="s">
        <v>812</v>
      </c>
      <c r="I560" s="89">
        <f ca="1">RANDBETWEEN(2,12)*25000</f>
        <v>250000</v>
      </c>
    </row>
    <row r="561" spans="1:9" ht="15.75" customHeight="1">
      <c r="A561" s="89">
        <f t="shared" ca="1" si="85"/>
        <v>124119</v>
      </c>
      <c r="B561" s="89">
        <v>250</v>
      </c>
      <c r="C561" s="89" t="s">
        <v>2484</v>
      </c>
      <c r="D561" s="89" t="s">
        <v>812</v>
      </c>
      <c r="E561" s="89" t="s">
        <v>1351</v>
      </c>
      <c r="F561" s="89" t="s">
        <v>815</v>
      </c>
      <c r="G561" s="89" t="s">
        <v>816</v>
      </c>
      <c r="H561" s="89" t="s">
        <v>812</v>
      </c>
      <c r="I561" s="89">
        <f t="shared" ref="I561:I565" ca="1" si="93">RANDBETWEEN(1,6)+1*10</f>
        <v>13</v>
      </c>
    </row>
    <row r="562" spans="1:9" ht="15.75" customHeight="1">
      <c r="A562" s="89">
        <f t="shared" ca="1" si="85"/>
        <v>124369</v>
      </c>
      <c r="B562" s="89">
        <v>250</v>
      </c>
      <c r="C562" s="89" t="s">
        <v>2485</v>
      </c>
      <c r="D562" s="89" t="s">
        <v>812</v>
      </c>
      <c r="E562" s="89" t="s">
        <v>1351</v>
      </c>
      <c r="F562" s="89" t="s">
        <v>815</v>
      </c>
      <c r="G562" s="89" t="s">
        <v>816</v>
      </c>
      <c r="H562" s="89" t="s">
        <v>812</v>
      </c>
      <c r="I562" s="89">
        <f t="shared" ca="1" si="93"/>
        <v>15</v>
      </c>
    </row>
    <row r="563" spans="1:9" ht="15.75" customHeight="1">
      <c r="A563" s="89">
        <f t="shared" ca="1" si="85"/>
        <v>124619</v>
      </c>
      <c r="B563" s="89">
        <v>250</v>
      </c>
      <c r="C563" s="89" t="s">
        <v>2486</v>
      </c>
      <c r="D563" s="89" t="s">
        <v>812</v>
      </c>
      <c r="E563" s="89" t="s">
        <v>1351</v>
      </c>
      <c r="F563" s="89" t="s">
        <v>815</v>
      </c>
      <c r="G563" s="89" t="s">
        <v>816</v>
      </c>
      <c r="H563" s="89" t="s">
        <v>812</v>
      </c>
      <c r="I563" s="89">
        <f t="shared" ca="1" si="93"/>
        <v>14</v>
      </c>
    </row>
    <row r="564" spans="1:9" ht="15.75" customHeight="1">
      <c r="A564" s="89">
        <f t="shared" ca="1" si="85"/>
        <v>124869</v>
      </c>
      <c r="B564" s="89">
        <v>250</v>
      </c>
      <c r="C564" s="89" t="s">
        <v>2487</v>
      </c>
      <c r="D564" s="89" t="s">
        <v>812</v>
      </c>
      <c r="E564" s="89" t="s">
        <v>1351</v>
      </c>
      <c r="F564" s="89" t="s">
        <v>815</v>
      </c>
      <c r="G564" s="89" t="s">
        <v>816</v>
      </c>
      <c r="H564" s="89" t="s">
        <v>812</v>
      </c>
      <c r="I564" s="89">
        <f t="shared" ca="1" si="93"/>
        <v>14</v>
      </c>
    </row>
    <row r="565" spans="1:9" ht="15.75" customHeight="1">
      <c r="A565" s="89">
        <f t="shared" ca="1" si="85"/>
        <v>125119</v>
      </c>
      <c r="B565" s="89">
        <v>250</v>
      </c>
      <c r="C565" s="89" t="s">
        <v>2488</v>
      </c>
      <c r="D565" s="89" t="s">
        <v>812</v>
      </c>
      <c r="E565" s="89" t="s">
        <v>1351</v>
      </c>
      <c r="F565" s="89" t="s">
        <v>815</v>
      </c>
      <c r="G565" s="89" t="s">
        <v>816</v>
      </c>
      <c r="H565" s="89" t="s">
        <v>812</v>
      </c>
      <c r="I565" s="89">
        <f t="shared" ca="1" si="93"/>
        <v>15</v>
      </c>
    </row>
    <row r="566" spans="1:9" ht="15.75" customHeight="1">
      <c r="A566" s="89">
        <f t="shared" ca="1" si="85"/>
        <v>125369</v>
      </c>
      <c r="B566" s="89">
        <v>100</v>
      </c>
      <c r="C566" s="89" t="s">
        <v>2489</v>
      </c>
      <c r="D566" s="89" t="s">
        <v>812</v>
      </c>
      <c r="E566" s="89" t="s">
        <v>1351</v>
      </c>
      <c r="F566" s="89" t="s">
        <v>815</v>
      </c>
      <c r="G566" s="89" t="s">
        <v>968</v>
      </c>
      <c r="H566" s="89" t="s">
        <v>812</v>
      </c>
      <c r="I566" s="89">
        <f ca="1">RANDBETWEEN(2,20)*1000</f>
        <v>19000</v>
      </c>
    </row>
    <row r="567" spans="1:9" ht="15.75" customHeight="1">
      <c r="A567" s="89">
        <f t="shared" ca="1" si="85"/>
        <v>125469</v>
      </c>
      <c r="B567" s="89">
        <v>5</v>
      </c>
      <c r="C567" s="89" t="s">
        <v>2490</v>
      </c>
      <c r="D567" s="89" t="s">
        <v>812</v>
      </c>
      <c r="E567" s="89" t="s">
        <v>1351</v>
      </c>
      <c r="F567" s="89" t="s">
        <v>815</v>
      </c>
      <c r="G567" s="89" t="s">
        <v>1010</v>
      </c>
      <c r="H567" s="89" t="s">
        <v>812</v>
      </c>
      <c r="I567" s="89">
        <f ca="1">RANDBETWEEN(2,12)*25000</f>
        <v>300000</v>
      </c>
    </row>
    <row r="568" spans="1:9" ht="15.75" customHeight="1">
      <c r="A568" s="89">
        <f t="shared" ca="1" si="85"/>
        <v>125474</v>
      </c>
      <c r="B568" s="89">
        <v>200</v>
      </c>
      <c r="C568" s="89" t="s">
        <v>2491</v>
      </c>
      <c r="D568" s="89" t="s">
        <v>812</v>
      </c>
      <c r="E568" s="89" t="s">
        <v>1351</v>
      </c>
      <c r="F568" s="89" t="s">
        <v>815</v>
      </c>
      <c r="G568" s="89" t="s">
        <v>928</v>
      </c>
      <c r="H568" s="89" t="s">
        <v>812</v>
      </c>
      <c r="I568" s="89">
        <f t="shared" ref="I568:I569" ca="1" si="94">RANDBETWEEN(1,6)*100</f>
        <v>400</v>
      </c>
    </row>
    <row r="569" spans="1:9" ht="15.75" customHeight="1">
      <c r="A569" s="89">
        <f t="shared" ca="1" si="85"/>
        <v>125674</v>
      </c>
      <c r="B569" s="89">
        <v>100</v>
      </c>
      <c r="C569" s="89" t="s">
        <v>2492</v>
      </c>
      <c r="D569" s="89" t="s">
        <v>812</v>
      </c>
      <c r="E569" s="89" t="s">
        <v>1351</v>
      </c>
      <c r="F569" s="89" t="s">
        <v>815</v>
      </c>
      <c r="G569" s="89" t="s">
        <v>968</v>
      </c>
      <c r="H569" s="89" t="s">
        <v>812</v>
      </c>
      <c r="I569" s="89">
        <f t="shared" ca="1" si="94"/>
        <v>400</v>
      </c>
    </row>
    <row r="570" spans="1:9" ht="15.75" customHeight="1">
      <c r="A570" s="89">
        <f t="shared" ca="1" si="85"/>
        <v>125774</v>
      </c>
      <c r="B570" s="89">
        <v>5</v>
      </c>
      <c r="C570" s="89" t="s">
        <v>2493</v>
      </c>
      <c r="D570" s="89" t="s">
        <v>812</v>
      </c>
      <c r="E570" s="89" t="s">
        <v>1351</v>
      </c>
      <c r="F570" s="89" t="s">
        <v>815</v>
      </c>
      <c r="G570" s="89" t="s">
        <v>1010</v>
      </c>
      <c r="H570" s="89" t="s">
        <v>812</v>
      </c>
      <c r="I570" s="89">
        <f ca="1">RANDBETWEEN(2,12)*25000</f>
        <v>275000</v>
      </c>
    </row>
    <row r="571" spans="1:9" ht="15.75" customHeight="1">
      <c r="A571" s="89">
        <f t="shared" ca="1" si="85"/>
        <v>125779</v>
      </c>
      <c r="B571" s="89">
        <v>200</v>
      </c>
      <c r="C571" s="89" t="s">
        <v>2494</v>
      </c>
      <c r="D571" s="89" t="s">
        <v>812</v>
      </c>
      <c r="E571" s="89" t="s">
        <v>1351</v>
      </c>
      <c r="F571" s="89" t="s">
        <v>815</v>
      </c>
      <c r="G571" s="89" t="s">
        <v>928</v>
      </c>
      <c r="H571" s="89" t="s">
        <v>812</v>
      </c>
      <c r="I571" s="89">
        <f t="shared" ref="I571:I572" ca="1" si="95">RANDBETWEEN(1,6)*100</f>
        <v>100</v>
      </c>
    </row>
    <row r="572" spans="1:9" ht="15.75" customHeight="1">
      <c r="A572" s="89">
        <f t="shared" ca="1" si="85"/>
        <v>125979</v>
      </c>
      <c r="B572" s="89">
        <v>200</v>
      </c>
      <c r="C572" s="89" t="s">
        <v>2495</v>
      </c>
      <c r="D572" s="89" t="s">
        <v>812</v>
      </c>
      <c r="E572" s="89" t="s">
        <v>1351</v>
      </c>
      <c r="F572" s="89" t="s">
        <v>815</v>
      </c>
      <c r="G572" s="89" t="s">
        <v>928</v>
      </c>
      <c r="H572" s="89" t="s">
        <v>812</v>
      </c>
      <c r="I572" s="89">
        <f t="shared" ca="1" si="95"/>
        <v>600</v>
      </c>
    </row>
    <row r="573" spans="1:9" ht="15.75" customHeight="1">
      <c r="A573" s="89">
        <f t="shared" ca="1" si="85"/>
        <v>126179</v>
      </c>
      <c r="B573" s="89">
        <v>100</v>
      </c>
      <c r="C573" s="89" t="s">
        <v>2496</v>
      </c>
      <c r="D573" s="89" t="s">
        <v>812</v>
      </c>
      <c r="E573" s="89" t="s">
        <v>1351</v>
      </c>
      <c r="F573" s="89" t="s">
        <v>815</v>
      </c>
      <c r="G573" s="89" t="s">
        <v>968</v>
      </c>
      <c r="H573" s="89" t="s">
        <v>812</v>
      </c>
      <c r="I573" s="89">
        <f ca="1">RANDBETWEEN(2,20)*1000</f>
        <v>5000</v>
      </c>
    </row>
    <row r="574" spans="1:9" ht="15.75" customHeight="1">
      <c r="A574" s="89">
        <f t="shared" ca="1" si="85"/>
        <v>126279</v>
      </c>
      <c r="B574" s="89">
        <v>200</v>
      </c>
      <c r="C574" s="89" t="s">
        <v>2497</v>
      </c>
      <c r="D574" s="89" t="s">
        <v>812</v>
      </c>
      <c r="E574" s="89" t="s">
        <v>1351</v>
      </c>
      <c r="F574" s="89" t="s">
        <v>815</v>
      </c>
      <c r="G574" s="89" t="s">
        <v>928</v>
      </c>
      <c r="H574" s="89" t="s">
        <v>812</v>
      </c>
      <c r="I574" s="89">
        <f t="shared" ref="I574:I575" ca="1" si="96">RANDBETWEEN(1,6)*100</f>
        <v>500</v>
      </c>
    </row>
    <row r="575" spans="1:9" ht="15.75" customHeight="1">
      <c r="A575" s="89">
        <f t="shared" ca="1" si="85"/>
        <v>126479</v>
      </c>
      <c r="B575" s="89">
        <v>200</v>
      </c>
      <c r="C575" s="89" t="s">
        <v>2498</v>
      </c>
      <c r="D575" s="89" t="s">
        <v>812</v>
      </c>
      <c r="E575" s="89" t="s">
        <v>1351</v>
      </c>
      <c r="F575" s="89" t="s">
        <v>815</v>
      </c>
      <c r="G575" s="89" t="s">
        <v>928</v>
      </c>
      <c r="H575" s="89" t="s">
        <v>812</v>
      </c>
      <c r="I575" s="89">
        <f t="shared" ca="1" si="96"/>
        <v>600</v>
      </c>
    </row>
    <row r="576" spans="1:9" ht="15.75" customHeight="1">
      <c r="A576" s="89">
        <f t="shared" ca="1" si="85"/>
        <v>126679</v>
      </c>
      <c r="B576" s="89">
        <v>1</v>
      </c>
      <c r="C576" s="89" t="s">
        <v>2499</v>
      </c>
      <c r="D576" s="89" t="str">
        <f>"Priceless"</f>
        <v>Priceless</v>
      </c>
      <c r="E576" s="89" t="s">
        <v>1351</v>
      </c>
      <c r="F576" s="89" t="s">
        <v>815</v>
      </c>
      <c r="G576" s="89" t="s">
        <v>1225</v>
      </c>
      <c r="H576" s="89" t="s">
        <v>812</v>
      </c>
      <c r="I576" s="89" t="str">
        <f>"Priceless"</f>
        <v>Priceless</v>
      </c>
    </row>
    <row r="577" spans="1:9" ht="15.75" customHeight="1">
      <c r="A577" s="89">
        <f t="shared" ca="1" si="85"/>
        <v>126680</v>
      </c>
      <c r="B577" s="89">
        <v>250</v>
      </c>
      <c r="C577" s="89" t="s">
        <v>2500</v>
      </c>
      <c r="D577" s="89" t="s">
        <v>812</v>
      </c>
      <c r="E577" s="89" t="s">
        <v>2501</v>
      </c>
      <c r="F577" s="89" t="s">
        <v>815</v>
      </c>
      <c r="G577" s="89" t="s">
        <v>816</v>
      </c>
      <c r="H577" s="89" t="s">
        <v>812</v>
      </c>
      <c r="I577" s="89">
        <f t="shared" ref="I577:I578" ca="1" si="97">RANDBETWEEN(1,6)+1*10</f>
        <v>12</v>
      </c>
    </row>
    <row r="578" spans="1:9" ht="15.75" customHeight="1">
      <c r="A578" s="89">
        <f t="shared" ca="1" si="85"/>
        <v>126930</v>
      </c>
      <c r="B578" s="89">
        <v>250</v>
      </c>
      <c r="C578" s="89" t="s">
        <v>2502</v>
      </c>
      <c r="D578" s="89" t="s">
        <v>812</v>
      </c>
      <c r="E578" s="89" t="s">
        <v>2501</v>
      </c>
      <c r="F578" s="89" t="s">
        <v>815</v>
      </c>
      <c r="G578" s="89" t="s">
        <v>816</v>
      </c>
      <c r="H578" s="89" t="s">
        <v>812</v>
      </c>
      <c r="I578" s="89">
        <f t="shared" ca="1" si="97"/>
        <v>12</v>
      </c>
    </row>
    <row r="579" spans="1:9" ht="15.75" customHeight="1">
      <c r="A579" s="89">
        <f t="shared" ca="1" si="85"/>
        <v>127180</v>
      </c>
      <c r="B579" s="89">
        <v>25</v>
      </c>
      <c r="C579" s="89" t="s">
        <v>2503</v>
      </c>
      <c r="D579" s="89" t="s">
        <v>812</v>
      </c>
      <c r="E579" s="89" t="s">
        <v>2501</v>
      </c>
      <c r="F579" s="89" t="s">
        <v>815</v>
      </c>
      <c r="G579" s="89" t="s">
        <v>977</v>
      </c>
      <c r="H579" s="89" t="s">
        <v>1192</v>
      </c>
      <c r="I579" s="89">
        <f ca="1">(RANDBETWEEN(1,4)+1)*10000</f>
        <v>50000</v>
      </c>
    </row>
    <row r="580" spans="1:9" ht="15.75" customHeight="1">
      <c r="A580" s="89">
        <f t="shared" ca="1" si="85"/>
        <v>127205</v>
      </c>
      <c r="B580" s="89">
        <v>100</v>
      </c>
      <c r="C580" s="89" t="s">
        <v>2504</v>
      </c>
      <c r="D580" s="89" t="s">
        <v>812</v>
      </c>
      <c r="E580" s="89" t="s">
        <v>2501</v>
      </c>
      <c r="F580" s="89" t="s">
        <v>815</v>
      </c>
      <c r="G580" s="89" t="s">
        <v>968</v>
      </c>
      <c r="H580" s="89" t="s">
        <v>1192</v>
      </c>
      <c r="I580" s="89">
        <f t="shared" ref="I580:I581" ca="1" si="98">RANDBETWEEN(2,20)*1000</f>
        <v>2000</v>
      </c>
    </row>
    <row r="581" spans="1:9" ht="15.75" customHeight="1">
      <c r="A581" s="89">
        <f t="shared" ca="1" si="85"/>
        <v>127305</v>
      </c>
      <c r="B581" s="89">
        <v>100</v>
      </c>
      <c r="C581" s="89" t="s">
        <v>2505</v>
      </c>
      <c r="D581" s="89" t="s">
        <v>812</v>
      </c>
      <c r="E581" s="89" t="s">
        <v>2501</v>
      </c>
      <c r="F581" s="89" t="s">
        <v>815</v>
      </c>
      <c r="G581" s="89" t="s">
        <v>968</v>
      </c>
      <c r="H581" s="89" t="s">
        <v>1192</v>
      </c>
      <c r="I581" s="89">
        <f t="shared" ca="1" si="98"/>
        <v>2000</v>
      </c>
    </row>
    <row r="582" spans="1:9" ht="15.75" customHeight="1">
      <c r="A582" s="89">
        <f t="shared" ca="1" si="85"/>
        <v>127405</v>
      </c>
      <c r="B582" s="89">
        <v>200</v>
      </c>
      <c r="C582" s="89" t="s">
        <v>2506</v>
      </c>
      <c r="D582" s="89" t="s">
        <v>812</v>
      </c>
      <c r="E582" s="89" t="s">
        <v>2501</v>
      </c>
      <c r="F582" s="89" t="s">
        <v>815</v>
      </c>
      <c r="G582" s="89" t="s">
        <v>928</v>
      </c>
      <c r="H582" s="89" t="s">
        <v>1192</v>
      </c>
      <c r="I582" s="89">
        <f t="shared" ref="I582:I584" ca="1" si="99">RANDBETWEEN(1,6)*100</f>
        <v>200</v>
      </c>
    </row>
    <row r="583" spans="1:9" ht="15.75" customHeight="1">
      <c r="A583" s="89">
        <f t="shared" ca="1" si="85"/>
        <v>127605</v>
      </c>
      <c r="B583" s="89">
        <v>200</v>
      </c>
      <c r="C583" s="89" t="s">
        <v>2507</v>
      </c>
      <c r="D583" s="89" t="s">
        <v>812</v>
      </c>
      <c r="E583" s="89" t="s">
        <v>2501</v>
      </c>
      <c r="F583" s="89" t="s">
        <v>815</v>
      </c>
      <c r="G583" s="89" t="s">
        <v>928</v>
      </c>
      <c r="H583" s="89" t="s">
        <v>1192</v>
      </c>
      <c r="I583" s="89">
        <f t="shared" ca="1" si="99"/>
        <v>200</v>
      </c>
    </row>
    <row r="584" spans="1:9" ht="15.75" customHeight="1">
      <c r="A584" s="89">
        <f t="shared" ca="1" si="85"/>
        <v>127805</v>
      </c>
      <c r="B584" s="89">
        <v>200</v>
      </c>
      <c r="C584" s="89" t="s">
        <v>2508</v>
      </c>
      <c r="D584" s="89" t="s">
        <v>812</v>
      </c>
      <c r="E584" s="89" t="s">
        <v>2501</v>
      </c>
      <c r="F584" s="89" t="s">
        <v>815</v>
      </c>
      <c r="G584" s="89" t="s">
        <v>928</v>
      </c>
      <c r="H584" s="89" t="s">
        <v>1192</v>
      </c>
      <c r="I584" s="89">
        <f t="shared" ca="1" si="99"/>
        <v>600</v>
      </c>
    </row>
    <row r="585" spans="1:9" ht="15.75" customHeight="1">
      <c r="A585" s="89">
        <f t="shared" ca="1" si="85"/>
        <v>128005</v>
      </c>
      <c r="B585" s="89">
        <v>5</v>
      </c>
      <c r="C585" s="89" t="s">
        <v>2509</v>
      </c>
      <c r="D585" s="89" t="s">
        <v>812</v>
      </c>
      <c r="E585" s="89" t="s">
        <v>2501</v>
      </c>
      <c r="F585" s="89" t="s">
        <v>815</v>
      </c>
      <c r="G585" s="89" t="s">
        <v>1010</v>
      </c>
      <c r="H585" s="89" t="s">
        <v>1192</v>
      </c>
      <c r="I585" s="89">
        <f ca="1">RANDBETWEEN(2,12)*25000</f>
        <v>50000</v>
      </c>
    </row>
    <row r="586" spans="1:9" ht="15.75" customHeight="1">
      <c r="A586" s="89">
        <f t="shared" ca="1" si="85"/>
        <v>128010</v>
      </c>
      <c r="B586" s="89">
        <v>200</v>
      </c>
      <c r="C586" s="89" t="s">
        <v>2510</v>
      </c>
      <c r="D586" s="89" t="s">
        <v>812</v>
      </c>
      <c r="E586" s="89" t="s">
        <v>2501</v>
      </c>
      <c r="F586" s="89" t="s">
        <v>815</v>
      </c>
      <c r="G586" s="89" t="s">
        <v>928</v>
      </c>
      <c r="H586" s="89" t="s">
        <v>1192</v>
      </c>
      <c r="I586" s="89">
        <f t="shared" ref="I586:I587" ca="1" si="100">RANDBETWEEN(1,6)*100</f>
        <v>200</v>
      </c>
    </row>
    <row r="587" spans="1:9" ht="15.75" customHeight="1">
      <c r="A587" s="89">
        <f t="shared" ca="1" si="85"/>
        <v>128210</v>
      </c>
      <c r="B587" s="89">
        <v>200</v>
      </c>
      <c r="C587" s="89" t="s">
        <v>2511</v>
      </c>
      <c r="D587" s="89" t="s">
        <v>812</v>
      </c>
      <c r="E587" s="89" t="s">
        <v>2501</v>
      </c>
      <c r="F587" s="89" t="s">
        <v>815</v>
      </c>
      <c r="G587" s="89" t="s">
        <v>928</v>
      </c>
      <c r="H587" s="89" t="s">
        <v>1192</v>
      </c>
      <c r="I587" s="89">
        <f t="shared" ca="1" si="100"/>
        <v>100</v>
      </c>
    </row>
    <row r="588" spans="1:9" ht="15.75" customHeight="1">
      <c r="A588" s="89">
        <f t="shared" ca="1" si="85"/>
        <v>128410</v>
      </c>
      <c r="B588" s="89">
        <v>1</v>
      </c>
      <c r="C588" s="89" t="s">
        <v>2512</v>
      </c>
      <c r="D588" s="89" t="str">
        <f>"Priceless"</f>
        <v>Priceless</v>
      </c>
      <c r="E588" s="89" t="s">
        <v>2513</v>
      </c>
      <c r="F588" s="89" t="s">
        <v>815</v>
      </c>
      <c r="G588" s="89" t="s">
        <v>1225</v>
      </c>
      <c r="H588" s="89" t="s">
        <v>1198</v>
      </c>
      <c r="I588" s="89" t="str">
        <f>"Priceless"</f>
        <v>Priceless</v>
      </c>
    </row>
    <row r="589" spans="1:9" ht="15.75" customHeight="1">
      <c r="A589" s="89">
        <f t="shared" ca="1" si="85"/>
        <v>128411</v>
      </c>
      <c r="B589" s="89">
        <v>200</v>
      </c>
      <c r="C589" s="89" t="s">
        <v>2514</v>
      </c>
      <c r="D589" s="89" t="s">
        <v>812</v>
      </c>
      <c r="E589" s="89" t="s">
        <v>2515</v>
      </c>
      <c r="F589" s="89" t="s">
        <v>815</v>
      </c>
      <c r="G589" s="89" t="s">
        <v>928</v>
      </c>
      <c r="H589" s="89" t="s">
        <v>812</v>
      </c>
      <c r="I589" s="89">
        <f ca="1">RANDBETWEEN(1,6)*100</f>
        <v>500</v>
      </c>
    </row>
    <row r="590" spans="1:9" ht="15.75" customHeight="1">
      <c r="A590" s="89">
        <f t="shared" ca="1" si="85"/>
        <v>128611</v>
      </c>
      <c r="B590" s="89">
        <v>250</v>
      </c>
      <c r="C590" s="89" t="s">
        <v>2516</v>
      </c>
      <c r="D590" s="89" t="s">
        <v>812</v>
      </c>
      <c r="E590" s="89" t="s">
        <v>2515</v>
      </c>
      <c r="F590" s="89" t="s">
        <v>815</v>
      </c>
      <c r="G590" s="89" t="s">
        <v>816</v>
      </c>
      <c r="H590" s="89" t="s">
        <v>812</v>
      </c>
      <c r="I590" s="89">
        <f ca="1">RANDBETWEEN(1,6)+1*10</f>
        <v>16</v>
      </c>
    </row>
    <row r="591" spans="1:9" ht="15.75" customHeight="1">
      <c r="A591" s="89">
        <f t="shared" ca="1" si="85"/>
        <v>128861</v>
      </c>
      <c r="B591" s="89">
        <v>200</v>
      </c>
      <c r="C591" s="89" t="s">
        <v>2517</v>
      </c>
      <c r="D591" s="89" t="s">
        <v>812</v>
      </c>
      <c r="E591" s="89" t="s">
        <v>2515</v>
      </c>
      <c r="F591" s="89" t="s">
        <v>815</v>
      </c>
      <c r="G591" s="89" t="s">
        <v>928</v>
      </c>
      <c r="H591" s="89" t="s">
        <v>812</v>
      </c>
      <c r="I591" s="89">
        <f ca="1">RANDBETWEEN(1,6)*100</f>
        <v>300</v>
      </c>
    </row>
    <row r="592" spans="1:9" ht="15.75" customHeight="1">
      <c r="A592" s="89">
        <f t="shared" ca="1" si="85"/>
        <v>129061</v>
      </c>
      <c r="B592" s="89">
        <v>250</v>
      </c>
      <c r="C592" s="89" t="s">
        <v>2518</v>
      </c>
      <c r="D592" s="89" t="s">
        <v>812</v>
      </c>
      <c r="E592" s="89" t="s">
        <v>2515</v>
      </c>
      <c r="F592" s="89" t="s">
        <v>815</v>
      </c>
      <c r="G592" s="89" t="s">
        <v>816</v>
      </c>
      <c r="H592" s="89" t="s">
        <v>812</v>
      </c>
      <c r="I592" s="89">
        <f ca="1">RANDBETWEEN(1,6)+1*10</f>
        <v>16</v>
      </c>
    </row>
    <row r="593" spans="1:9" ht="15.75" customHeight="1">
      <c r="A593" s="89">
        <f t="shared" ca="1" si="85"/>
        <v>129311</v>
      </c>
      <c r="B593" s="89">
        <v>200</v>
      </c>
      <c r="C593" s="89" t="s">
        <v>2519</v>
      </c>
      <c r="D593" s="89" t="s">
        <v>812</v>
      </c>
      <c r="E593" s="89" t="s">
        <v>2515</v>
      </c>
      <c r="F593" s="89" t="s">
        <v>815</v>
      </c>
      <c r="G593" s="89" t="s">
        <v>928</v>
      </c>
      <c r="H593" s="89" t="s">
        <v>812</v>
      </c>
      <c r="I593" s="89">
        <f ca="1">RANDBETWEEN(1,6)*100</f>
        <v>600</v>
      </c>
    </row>
    <row r="594" spans="1:9" ht="15.75" customHeight="1">
      <c r="A594" s="89">
        <f t="shared" ca="1" si="85"/>
        <v>129511</v>
      </c>
      <c r="B594" s="89">
        <v>250</v>
      </c>
      <c r="C594" s="89" t="s">
        <v>2520</v>
      </c>
      <c r="D594" s="89" t="s">
        <v>812</v>
      </c>
      <c r="E594" s="89" t="s">
        <v>2515</v>
      </c>
      <c r="F594" s="89" t="s">
        <v>815</v>
      </c>
      <c r="G594" s="89" t="s">
        <v>816</v>
      </c>
      <c r="H594" s="89" t="s">
        <v>812</v>
      </c>
      <c r="I594" s="89">
        <f ca="1">RANDBETWEEN(1,6)+1*10</f>
        <v>11</v>
      </c>
    </row>
    <row r="595" spans="1:9" ht="15.75" customHeight="1">
      <c r="A595" s="89">
        <f t="shared" ca="1" si="85"/>
        <v>129761</v>
      </c>
      <c r="B595" s="89">
        <v>200</v>
      </c>
      <c r="C595" s="89" t="s">
        <v>2521</v>
      </c>
      <c r="D595" s="89" t="s">
        <v>812</v>
      </c>
      <c r="E595" s="89" t="s">
        <v>2515</v>
      </c>
      <c r="F595" s="89" t="s">
        <v>815</v>
      </c>
      <c r="G595" s="89" t="s">
        <v>928</v>
      </c>
      <c r="H595" s="89" t="s">
        <v>812</v>
      </c>
      <c r="I595" s="89">
        <f t="shared" ref="I595:I596" ca="1" si="101">RANDBETWEEN(1,6)*100</f>
        <v>200</v>
      </c>
    </row>
    <row r="596" spans="1:9" ht="15.75" customHeight="1">
      <c r="A596" s="89">
        <f t="shared" ca="1" si="85"/>
        <v>129961</v>
      </c>
      <c r="B596" s="89">
        <v>200</v>
      </c>
      <c r="C596" s="89" t="s">
        <v>2522</v>
      </c>
      <c r="D596" s="89" t="s">
        <v>812</v>
      </c>
      <c r="E596" s="89" t="s">
        <v>2515</v>
      </c>
      <c r="F596" s="89" t="s">
        <v>815</v>
      </c>
      <c r="G596" s="89" t="s">
        <v>928</v>
      </c>
      <c r="H596" s="89" t="s">
        <v>812</v>
      </c>
      <c r="I596" s="89">
        <f t="shared" ca="1" si="101"/>
        <v>400</v>
      </c>
    </row>
    <row r="597" spans="1:9" ht="15.75" customHeight="1">
      <c r="A597" s="89">
        <f t="shared" ca="1" si="85"/>
        <v>130161</v>
      </c>
      <c r="B597" s="89">
        <v>250</v>
      </c>
      <c r="C597" s="89" t="s">
        <v>2523</v>
      </c>
      <c r="D597" s="89" t="s">
        <v>812</v>
      </c>
      <c r="E597" s="89" t="s">
        <v>2515</v>
      </c>
      <c r="F597" s="89" t="s">
        <v>815</v>
      </c>
      <c r="G597" s="89" t="s">
        <v>816</v>
      </c>
      <c r="H597" s="89" t="s">
        <v>812</v>
      </c>
      <c r="I597" s="89">
        <f t="shared" ref="I597:I599" ca="1" si="102">RANDBETWEEN(1,6)+1*10</f>
        <v>13</v>
      </c>
    </row>
    <row r="598" spans="1:9" ht="15.75" customHeight="1">
      <c r="A598" s="89">
        <f t="shared" ca="1" si="85"/>
        <v>130411</v>
      </c>
      <c r="B598" s="89">
        <v>250</v>
      </c>
      <c r="C598" s="89" t="s">
        <v>2524</v>
      </c>
      <c r="D598" s="89" t="s">
        <v>812</v>
      </c>
      <c r="E598" s="89" t="s">
        <v>2515</v>
      </c>
      <c r="F598" s="89" t="s">
        <v>815</v>
      </c>
      <c r="G598" s="89" t="s">
        <v>816</v>
      </c>
      <c r="H598" s="89" t="s">
        <v>812</v>
      </c>
      <c r="I598" s="89">
        <f t="shared" ca="1" si="102"/>
        <v>12</v>
      </c>
    </row>
    <row r="599" spans="1:9" ht="15.75" customHeight="1">
      <c r="A599" s="89">
        <f t="shared" ca="1" si="85"/>
        <v>130661</v>
      </c>
      <c r="B599" s="89">
        <v>250</v>
      </c>
      <c r="C599" s="89" t="s">
        <v>2525</v>
      </c>
      <c r="D599" s="89" t="s">
        <v>812</v>
      </c>
      <c r="E599" s="89" t="s">
        <v>2515</v>
      </c>
      <c r="F599" s="89" t="s">
        <v>815</v>
      </c>
      <c r="G599" s="89" t="s">
        <v>816</v>
      </c>
      <c r="H599" s="89" t="s">
        <v>812</v>
      </c>
      <c r="I599" s="89">
        <f t="shared" ca="1" si="102"/>
        <v>14</v>
      </c>
    </row>
    <row r="600" spans="1:9" ht="15.75" customHeight="1">
      <c r="A600" s="89">
        <f t="shared" ca="1" si="85"/>
        <v>130911</v>
      </c>
      <c r="B600" s="89">
        <v>200</v>
      </c>
      <c r="C600" s="89" t="s">
        <v>2526</v>
      </c>
      <c r="D600" s="89" t="s">
        <v>812</v>
      </c>
      <c r="E600" s="89" t="s">
        <v>2515</v>
      </c>
      <c r="F600" s="89" t="s">
        <v>815</v>
      </c>
      <c r="G600" s="89" t="s">
        <v>928</v>
      </c>
      <c r="H600" s="89" t="s">
        <v>812</v>
      </c>
      <c r="I600" s="89">
        <f t="shared" ref="I600:I601" ca="1" si="103">RANDBETWEEN(1,6)*100</f>
        <v>500</v>
      </c>
    </row>
    <row r="601" spans="1:9" ht="15.75" customHeight="1">
      <c r="A601" s="89">
        <f t="shared" ca="1" si="85"/>
        <v>131111</v>
      </c>
      <c r="B601" s="89">
        <v>200</v>
      </c>
      <c r="C601" s="89" t="s">
        <v>2527</v>
      </c>
      <c r="D601" s="89" t="s">
        <v>812</v>
      </c>
      <c r="E601" s="89" t="s">
        <v>2515</v>
      </c>
      <c r="F601" s="89" t="s">
        <v>815</v>
      </c>
      <c r="G601" s="89" t="s">
        <v>928</v>
      </c>
      <c r="H601" s="89" t="s">
        <v>812</v>
      </c>
      <c r="I601" s="89">
        <f t="shared" ca="1" si="103"/>
        <v>200</v>
      </c>
    </row>
    <row r="602" spans="1:9" ht="15.75" customHeight="1">
      <c r="A602" s="89">
        <f t="shared" ca="1" si="85"/>
        <v>131311</v>
      </c>
      <c r="B602" s="89">
        <v>250</v>
      </c>
      <c r="C602" s="89" t="s">
        <v>2528</v>
      </c>
      <c r="D602" s="89" t="s">
        <v>812</v>
      </c>
      <c r="E602" s="89" t="s">
        <v>2515</v>
      </c>
      <c r="F602" s="89" t="s">
        <v>815</v>
      </c>
      <c r="G602" s="89" t="s">
        <v>816</v>
      </c>
      <c r="H602" s="89" t="s">
        <v>812</v>
      </c>
      <c r="I602" s="89">
        <f ca="1">RANDBETWEEN(1,6)+1*10</f>
        <v>12</v>
      </c>
    </row>
    <row r="603" spans="1:9" ht="15.75" customHeight="1">
      <c r="A603" s="89">
        <f t="shared" ca="1" si="85"/>
        <v>131561</v>
      </c>
      <c r="B603" s="89">
        <v>200</v>
      </c>
      <c r="C603" s="89" t="s">
        <v>2529</v>
      </c>
      <c r="D603" s="89" t="s">
        <v>812</v>
      </c>
      <c r="E603" s="89" t="s">
        <v>2515</v>
      </c>
      <c r="F603" s="89" t="s">
        <v>815</v>
      </c>
      <c r="G603" s="89" t="s">
        <v>928</v>
      </c>
      <c r="H603" s="89" t="s">
        <v>812</v>
      </c>
      <c r="I603" s="89">
        <f t="shared" ref="I603:I604" ca="1" si="104">RANDBETWEEN(1,6)*100</f>
        <v>600</v>
      </c>
    </row>
    <row r="604" spans="1:9" ht="15.75" customHeight="1">
      <c r="A604" s="89">
        <f t="shared" ca="1" si="85"/>
        <v>131761</v>
      </c>
      <c r="B604" s="89">
        <v>200</v>
      </c>
      <c r="C604" s="89" t="s">
        <v>2530</v>
      </c>
      <c r="D604" s="89" t="s">
        <v>812</v>
      </c>
      <c r="E604" s="89" t="s">
        <v>2515</v>
      </c>
      <c r="F604" s="89" t="s">
        <v>815</v>
      </c>
      <c r="G604" s="89" t="s">
        <v>928</v>
      </c>
      <c r="H604" s="89" t="s">
        <v>812</v>
      </c>
      <c r="I604" s="89">
        <f t="shared" ca="1" si="104"/>
        <v>400</v>
      </c>
    </row>
    <row r="605" spans="1:9" ht="15.75" customHeight="1">
      <c r="A605" s="89">
        <f t="shared" ca="1" si="85"/>
        <v>131961</v>
      </c>
      <c r="B605" s="89">
        <v>250</v>
      </c>
      <c r="C605" s="89" t="s">
        <v>2531</v>
      </c>
      <c r="D605" s="89" t="s">
        <v>812</v>
      </c>
      <c r="E605" s="89" t="s">
        <v>2515</v>
      </c>
      <c r="F605" s="89" t="s">
        <v>815</v>
      </c>
      <c r="G605" s="89" t="s">
        <v>816</v>
      </c>
      <c r="H605" s="89" t="s">
        <v>812</v>
      </c>
      <c r="I605" s="89">
        <f ca="1">RANDBETWEEN(1,6)+1*10</f>
        <v>12</v>
      </c>
    </row>
    <row r="606" spans="1:9" ht="15.75" customHeight="1">
      <c r="A606" s="89">
        <f t="shared" ca="1" si="85"/>
        <v>132211</v>
      </c>
      <c r="B606" s="89">
        <v>200</v>
      </c>
      <c r="C606" s="89" t="s">
        <v>2532</v>
      </c>
      <c r="D606" s="89" t="s">
        <v>812</v>
      </c>
      <c r="E606" s="89" t="s">
        <v>2515</v>
      </c>
      <c r="F606" s="89" t="s">
        <v>815</v>
      </c>
      <c r="G606" s="89" t="s">
        <v>928</v>
      </c>
      <c r="H606" s="89" t="s">
        <v>812</v>
      </c>
      <c r="I606" s="89">
        <f ca="1">RANDBETWEEN(1,6)*100</f>
        <v>100</v>
      </c>
    </row>
    <row r="607" spans="1:9" ht="15.75" customHeight="1">
      <c r="A607" s="89">
        <f t="shared" ca="1" si="85"/>
        <v>132411</v>
      </c>
      <c r="B607" s="89">
        <v>250</v>
      </c>
      <c r="C607" s="89" t="s">
        <v>2533</v>
      </c>
      <c r="D607" s="89" t="s">
        <v>812</v>
      </c>
      <c r="E607" s="89" t="s">
        <v>2515</v>
      </c>
      <c r="F607" s="89" t="s">
        <v>815</v>
      </c>
      <c r="G607" s="89" t="s">
        <v>816</v>
      </c>
      <c r="H607" s="89" t="s">
        <v>812</v>
      </c>
      <c r="I607" s="89">
        <f t="shared" ref="I607:I611" ca="1" si="105">RANDBETWEEN(1,6)+1*10</f>
        <v>13</v>
      </c>
    </row>
    <row r="608" spans="1:9" ht="15.75" customHeight="1">
      <c r="A608" s="89">
        <f t="shared" ca="1" si="85"/>
        <v>132661</v>
      </c>
      <c r="B608" s="89">
        <v>250</v>
      </c>
      <c r="C608" s="89" t="s">
        <v>2534</v>
      </c>
      <c r="D608" s="89" t="s">
        <v>812</v>
      </c>
      <c r="E608" s="89" t="s">
        <v>2515</v>
      </c>
      <c r="F608" s="89" t="s">
        <v>815</v>
      </c>
      <c r="G608" s="89" t="s">
        <v>816</v>
      </c>
      <c r="H608" s="89" t="s">
        <v>812</v>
      </c>
      <c r="I608" s="89">
        <f t="shared" ca="1" si="105"/>
        <v>16</v>
      </c>
    </row>
    <row r="609" spans="1:9" ht="15.75" customHeight="1">
      <c r="A609" s="89">
        <f t="shared" ca="1" si="85"/>
        <v>132911</v>
      </c>
      <c r="B609" s="89">
        <v>250</v>
      </c>
      <c r="C609" s="89" t="s">
        <v>2535</v>
      </c>
      <c r="D609" s="89" t="s">
        <v>812</v>
      </c>
      <c r="E609" s="89" t="s">
        <v>2515</v>
      </c>
      <c r="F609" s="89" t="s">
        <v>815</v>
      </c>
      <c r="G609" s="89" t="s">
        <v>816</v>
      </c>
      <c r="H609" s="89" t="s">
        <v>812</v>
      </c>
      <c r="I609" s="89">
        <f t="shared" ca="1" si="105"/>
        <v>16</v>
      </c>
    </row>
    <row r="610" spans="1:9" ht="15.75" customHeight="1">
      <c r="A610" s="89">
        <f t="shared" ca="1" si="85"/>
        <v>133161</v>
      </c>
      <c r="B610" s="89">
        <v>250</v>
      </c>
      <c r="C610" s="89" t="s">
        <v>2536</v>
      </c>
      <c r="D610" s="89" t="s">
        <v>812</v>
      </c>
      <c r="E610" s="89" t="s">
        <v>2515</v>
      </c>
      <c r="F610" s="89" t="s">
        <v>815</v>
      </c>
      <c r="G610" s="89" t="s">
        <v>816</v>
      </c>
      <c r="H610" s="89" t="s">
        <v>812</v>
      </c>
      <c r="I610" s="89">
        <f t="shared" ca="1" si="105"/>
        <v>11</v>
      </c>
    </row>
    <row r="611" spans="1:9" ht="15.75" customHeight="1">
      <c r="A611" s="89">
        <f t="shared" ca="1" si="85"/>
        <v>133411</v>
      </c>
      <c r="B611" s="89">
        <v>250</v>
      </c>
      <c r="C611" s="89" t="s">
        <v>2537</v>
      </c>
      <c r="D611" s="89" t="s">
        <v>812</v>
      </c>
      <c r="E611" s="89" t="s">
        <v>2515</v>
      </c>
      <c r="F611" s="89" t="s">
        <v>815</v>
      </c>
      <c r="G611" s="89" t="s">
        <v>816</v>
      </c>
      <c r="H611" s="89" t="s">
        <v>812</v>
      </c>
      <c r="I611" s="89">
        <f t="shared" ca="1" si="105"/>
        <v>12</v>
      </c>
    </row>
    <row r="612" spans="1:9" ht="15.75" customHeight="1">
      <c r="A612" s="89">
        <f t="shared" ca="1" si="85"/>
        <v>133661</v>
      </c>
      <c r="B612" s="89">
        <v>200</v>
      </c>
      <c r="C612" s="89" t="s">
        <v>2538</v>
      </c>
      <c r="D612" s="89" t="s">
        <v>812</v>
      </c>
      <c r="E612" s="89" t="s">
        <v>2515</v>
      </c>
      <c r="F612" s="89" t="s">
        <v>815</v>
      </c>
      <c r="G612" s="89" t="s">
        <v>928</v>
      </c>
      <c r="H612" s="89" t="s">
        <v>812</v>
      </c>
      <c r="I612" s="89">
        <f t="shared" ref="I612:I613" ca="1" si="106">RANDBETWEEN(1,6)*100</f>
        <v>300</v>
      </c>
    </row>
    <row r="613" spans="1:9" ht="15.75" customHeight="1">
      <c r="A613" s="89">
        <f t="shared" ca="1" si="85"/>
        <v>133861</v>
      </c>
      <c r="B613" s="89">
        <v>100</v>
      </c>
      <c r="C613" s="89" t="s">
        <v>2539</v>
      </c>
      <c r="D613" s="89" t="s">
        <v>812</v>
      </c>
      <c r="E613" s="89" t="s">
        <v>2515</v>
      </c>
      <c r="F613" s="89" t="s">
        <v>815</v>
      </c>
      <c r="G613" s="89" t="s">
        <v>968</v>
      </c>
      <c r="H613" s="89" t="s">
        <v>812</v>
      </c>
      <c r="I613" s="89">
        <f t="shared" ca="1" si="106"/>
        <v>600</v>
      </c>
    </row>
    <row r="614" spans="1:9" ht="15.75" customHeight="1">
      <c r="A614" s="89">
        <f t="shared" ca="1" si="85"/>
        <v>133961</v>
      </c>
      <c r="B614" s="89">
        <v>250</v>
      </c>
      <c r="C614" s="89" t="s">
        <v>2540</v>
      </c>
      <c r="D614" s="89" t="s">
        <v>812</v>
      </c>
      <c r="E614" s="89" t="s">
        <v>2515</v>
      </c>
      <c r="F614" s="89" t="s">
        <v>815</v>
      </c>
      <c r="G614" s="89" t="s">
        <v>816</v>
      </c>
      <c r="H614" s="89" t="s">
        <v>812</v>
      </c>
      <c r="I614" s="89">
        <f ca="1">RANDBETWEEN(1,6)+1*10</f>
        <v>14</v>
      </c>
    </row>
    <row r="615" spans="1:9" ht="15.75" customHeight="1">
      <c r="A615" s="89">
        <f t="shared" ca="1" si="85"/>
        <v>134211</v>
      </c>
      <c r="B615" s="89">
        <v>25</v>
      </c>
      <c r="C615" s="89" t="s">
        <v>2541</v>
      </c>
      <c r="D615" s="89" t="s">
        <v>812</v>
      </c>
      <c r="E615" s="89" t="s">
        <v>2515</v>
      </c>
      <c r="F615" s="89" t="s">
        <v>815</v>
      </c>
      <c r="G615" s="89" t="s">
        <v>977</v>
      </c>
      <c r="H615" s="89" t="s">
        <v>812</v>
      </c>
      <c r="I615" s="89">
        <f ca="1">(RANDBETWEEN(1,4)+1)*10000</f>
        <v>40000</v>
      </c>
    </row>
    <row r="616" spans="1:9" ht="15.75" customHeight="1">
      <c r="A616" s="89">
        <f t="shared" ca="1" si="85"/>
        <v>134236</v>
      </c>
      <c r="B616" s="89">
        <v>250</v>
      </c>
      <c r="C616" s="89" t="s">
        <v>2542</v>
      </c>
      <c r="D616" s="89" t="s">
        <v>812</v>
      </c>
      <c r="E616" s="89" t="s">
        <v>2515</v>
      </c>
      <c r="F616" s="89" t="s">
        <v>815</v>
      </c>
      <c r="G616" s="89" t="s">
        <v>816</v>
      </c>
      <c r="H616" s="89" t="s">
        <v>812</v>
      </c>
      <c r="I616" s="89">
        <f ca="1">RANDBETWEEN(1,6)+1*10</f>
        <v>14</v>
      </c>
    </row>
    <row r="617" spans="1:9" ht="15.75" customHeight="1">
      <c r="A617" s="89">
        <f t="shared" ca="1" si="85"/>
        <v>134486</v>
      </c>
      <c r="B617" s="89">
        <v>200</v>
      </c>
      <c r="C617" s="89" t="s">
        <v>2543</v>
      </c>
      <c r="D617" s="89" t="s">
        <v>812</v>
      </c>
      <c r="E617" s="89" t="s">
        <v>2515</v>
      </c>
      <c r="F617" s="89" t="s">
        <v>815</v>
      </c>
      <c r="G617" s="89" t="s">
        <v>928</v>
      </c>
      <c r="H617" s="89" t="s">
        <v>812</v>
      </c>
      <c r="I617" s="89">
        <f t="shared" ref="I617:I618" ca="1" si="107">RANDBETWEEN(1,6)*100</f>
        <v>300</v>
      </c>
    </row>
    <row r="618" spans="1:9" ht="15.75" customHeight="1">
      <c r="A618" s="89">
        <f t="shared" ca="1" si="85"/>
        <v>134686</v>
      </c>
      <c r="B618" s="89">
        <v>200</v>
      </c>
      <c r="C618" s="89" t="s">
        <v>2544</v>
      </c>
      <c r="D618" s="89" t="s">
        <v>812</v>
      </c>
      <c r="E618" s="89" t="s">
        <v>2515</v>
      </c>
      <c r="F618" s="89" t="s">
        <v>815</v>
      </c>
      <c r="G618" s="89" t="s">
        <v>928</v>
      </c>
      <c r="H618" s="89" t="s">
        <v>812</v>
      </c>
      <c r="I618" s="89">
        <f t="shared" ca="1" si="107"/>
        <v>400</v>
      </c>
    </row>
    <row r="619" spans="1:9" ht="15.75" customHeight="1">
      <c r="A619" s="89">
        <f t="shared" ca="1" si="85"/>
        <v>134886</v>
      </c>
      <c r="B619" s="89">
        <v>250</v>
      </c>
      <c r="C619" s="89" t="s">
        <v>2545</v>
      </c>
      <c r="D619" s="89" t="s">
        <v>812</v>
      </c>
      <c r="E619" s="89" t="s">
        <v>2515</v>
      </c>
      <c r="F619" s="89" t="s">
        <v>815</v>
      </c>
      <c r="G619" s="89" t="s">
        <v>816</v>
      </c>
      <c r="H619" s="89" t="s">
        <v>812</v>
      </c>
      <c r="I619" s="89">
        <f ca="1">RANDBETWEEN(1,6)+1*10</f>
        <v>12</v>
      </c>
    </row>
    <row r="620" spans="1:9" ht="15.75" customHeight="1">
      <c r="A620" s="89">
        <f t="shared" ca="1" si="85"/>
        <v>135136</v>
      </c>
      <c r="B620" s="89">
        <v>200</v>
      </c>
      <c r="C620" s="89" t="s">
        <v>2546</v>
      </c>
      <c r="D620" s="89" t="s">
        <v>812</v>
      </c>
      <c r="E620" s="89" t="s">
        <v>2515</v>
      </c>
      <c r="F620" s="89" t="s">
        <v>815</v>
      </c>
      <c r="G620" s="89" t="s">
        <v>928</v>
      </c>
      <c r="H620" s="89" t="s">
        <v>812</v>
      </c>
      <c r="I620" s="89">
        <f ca="1">RANDBETWEEN(1,6)*100</f>
        <v>500</v>
      </c>
    </row>
    <row r="621" spans="1:9" ht="15.75" customHeight="1">
      <c r="A621" s="89">
        <f t="shared" ca="1" si="85"/>
        <v>135336</v>
      </c>
      <c r="B621" s="89">
        <v>250</v>
      </c>
      <c r="C621" s="89" t="s">
        <v>2547</v>
      </c>
      <c r="D621" s="89" t="s">
        <v>812</v>
      </c>
      <c r="E621" s="89" t="s">
        <v>2515</v>
      </c>
      <c r="F621" s="89" t="s">
        <v>815</v>
      </c>
      <c r="G621" s="89" t="s">
        <v>816</v>
      </c>
      <c r="H621" s="89" t="s">
        <v>812</v>
      </c>
      <c r="I621" s="89">
        <f t="shared" ref="I621:I622" ca="1" si="108">RANDBETWEEN(1,6)+1*10</f>
        <v>13</v>
      </c>
    </row>
    <row r="622" spans="1:9" ht="15.75" customHeight="1">
      <c r="A622" s="89">
        <f t="shared" ca="1" si="85"/>
        <v>135586</v>
      </c>
      <c r="B622" s="89">
        <v>250</v>
      </c>
      <c r="C622" s="89" t="s">
        <v>2548</v>
      </c>
      <c r="D622" s="89" t="s">
        <v>812</v>
      </c>
      <c r="E622" s="89" t="s">
        <v>2515</v>
      </c>
      <c r="F622" s="89" t="s">
        <v>815</v>
      </c>
      <c r="G622" s="89" t="s">
        <v>816</v>
      </c>
      <c r="H622" s="89" t="s">
        <v>812</v>
      </c>
      <c r="I622" s="89">
        <f t="shared" ca="1" si="108"/>
        <v>11</v>
      </c>
    </row>
    <row r="623" spans="1:9" ht="15.75" customHeight="1">
      <c r="A623" s="106">
        <f t="shared" ca="1" si="85"/>
        <v>135836</v>
      </c>
      <c r="B623" s="106">
        <v>200</v>
      </c>
      <c r="C623" s="106" t="s">
        <v>2549</v>
      </c>
      <c r="D623" s="106" t="s">
        <v>812</v>
      </c>
      <c r="E623" s="106" t="s">
        <v>2515</v>
      </c>
      <c r="F623" s="106" t="s">
        <v>815</v>
      </c>
      <c r="G623" s="106" t="s">
        <v>928</v>
      </c>
      <c r="H623" s="106" t="s">
        <v>812</v>
      </c>
      <c r="I623" s="106">
        <f ca="1">RANDBETWEEN(1,6)*100</f>
        <v>500</v>
      </c>
    </row>
  </sheetData>
  <conditionalFormatting sqref="A2:A623 B2 D2 B4:B615 C4:C437 D4:D623 E4:E437 F4:F623 G4:G437 H4:H623 I4:I9 I11:I447 E451 I545:I546 I548:I549 I551:I552 B617:B623">
    <cfRule type="containsBlanks" dxfId="6" priority="1">
      <formula>LEN(TRIM(A2))=0</formula>
    </cfRule>
  </conditionalFormatting>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S352"/>
  <sheetViews>
    <sheetView workbookViewId="0"/>
  </sheetViews>
  <sheetFormatPr defaultColWidth="14.44140625" defaultRowHeight="15" customHeight="1"/>
  <cols>
    <col min="1" max="1" width="7" customWidth="1"/>
    <col min="2" max="2" width="11" customWidth="1"/>
    <col min="3" max="3" width="25.6640625" customWidth="1"/>
    <col min="4" max="4" width="9.5546875" customWidth="1"/>
    <col min="5" max="5" width="10.109375" customWidth="1"/>
    <col min="6" max="6" width="6.109375" customWidth="1"/>
    <col min="7" max="7" width="6.33203125" customWidth="1"/>
    <col min="8" max="8" width="7.88671875" customWidth="1"/>
    <col min="9" max="9" width="4.44140625" customWidth="1"/>
    <col min="10" max="10" width="3.44140625" customWidth="1"/>
    <col min="11" max="11" width="7" customWidth="1"/>
    <col min="12" max="12" width="11" customWidth="1"/>
    <col min="13" max="13" width="95.88671875" customWidth="1"/>
    <col min="14" max="14" width="4.5546875" customWidth="1"/>
    <col min="15" max="15" width="7.5546875" customWidth="1"/>
    <col min="16" max="16" width="6.109375" customWidth="1"/>
    <col min="17" max="17" width="8.33203125" customWidth="1"/>
    <col min="18" max="18" width="6.6640625" customWidth="1"/>
    <col min="19" max="19" width="3.33203125" customWidth="1"/>
  </cols>
  <sheetData>
    <row r="1" spans="1:19">
      <c r="A1" s="86" t="s">
        <v>805</v>
      </c>
      <c r="B1" s="86" t="s">
        <v>806</v>
      </c>
      <c r="C1" s="86" t="s">
        <v>42</v>
      </c>
      <c r="D1" s="86" t="s">
        <v>14</v>
      </c>
      <c r="E1" s="86" t="s">
        <v>807</v>
      </c>
      <c r="F1" s="86" t="s">
        <v>808</v>
      </c>
      <c r="G1" s="86" t="s">
        <v>809</v>
      </c>
      <c r="H1" s="86" t="s">
        <v>810</v>
      </c>
      <c r="I1" s="86" t="s">
        <v>811</v>
      </c>
      <c r="J1" s="86"/>
      <c r="K1" s="86" t="s">
        <v>805</v>
      </c>
      <c r="L1" s="86" t="s">
        <v>806</v>
      </c>
      <c r="M1" s="86" t="s">
        <v>42</v>
      </c>
      <c r="N1" s="86" t="s">
        <v>14</v>
      </c>
      <c r="O1" s="86" t="s">
        <v>807</v>
      </c>
      <c r="P1" s="86" t="s">
        <v>808</v>
      </c>
      <c r="Q1" s="86" t="s">
        <v>809</v>
      </c>
      <c r="R1" s="86" t="s">
        <v>810</v>
      </c>
      <c r="S1" s="86" t="s">
        <v>811</v>
      </c>
    </row>
    <row r="2" spans="1:19">
      <c r="A2" s="86">
        <v>1</v>
      </c>
      <c r="B2" s="86">
        <v>20000</v>
      </c>
      <c r="C2" s="86" t="s">
        <v>604</v>
      </c>
      <c r="D2" s="86">
        <v>0</v>
      </c>
      <c r="E2" s="86" t="s">
        <v>812</v>
      </c>
      <c r="F2" s="86" t="s">
        <v>812</v>
      </c>
      <c r="G2" s="86" t="s">
        <v>812</v>
      </c>
      <c r="H2" s="86" t="s">
        <v>812</v>
      </c>
      <c r="I2" s="86">
        <v>0</v>
      </c>
      <c r="J2" s="86"/>
      <c r="K2" s="86">
        <v>1</v>
      </c>
      <c r="L2" s="86">
        <f ca="1">100*(TownSheet!D22)</f>
        <v>112.99999999999999</v>
      </c>
      <c r="M2" s="86" t="s">
        <v>604</v>
      </c>
      <c r="N2" s="86">
        <v>0</v>
      </c>
      <c r="O2" s="86" t="s">
        <v>812</v>
      </c>
      <c r="P2" s="86" t="s">
        <v>812</v>
      </c>
      <c r="Q2" s="86" t="s">
        <v>812</v>
      </c>
      <c r="R2" s="86" t="s">
        <v>812</v>
      </c>
      <c r="S2" s="86">
        <v>0</v>
      </c>
    </row>
    <row r="3" spans="1:19">
      <c r="A3" s="86">
        <f t="shared" ref="A3:A202" si="0">SUM(A2:B2)</f>
        <v>20001</v>
      </c>
      <c r="B3" s="86">
        <v>25</v>
      </c>
      <c r="C3" s="86" t="s">
        <v>2550</v>
      </c>
      <c r="D3" s="86" t="s">
        <v>884</v>
      </c>
      <c r="E3" s="86" t="s">
        <v>2551</v>
      </c>
      <c r="F3" s="86" t="s">
        <v>819</v>
      </c>
      <c r="G3" s="86" t="s">
        <v>812</v>
      </c>
      <c r="H3" s="86" t="s">
        <v>812</v>
      </c>
      <c r="I3" s="86">
        <v>100</v>
      </c>
      <c r="J3" s="86"/>
      <c r="K3" s="86">
        <f t="shared" ref="K3:K257" ca="1" si="1">SUM(K2:L2)</f>
        <v>113.99999999999999</v>
      </c>
      <c r="L3" s="86">
        <v>1</v>
      </c>
      <c r="M3" s="86" t="s">
        <v>2552</v>
      </c>
      <c r="N3" s="86" t="s">
        <v>812</v>
      </c>
      <c r="O3" s="86" t="s">
        <v>2553</v>
      </c>
      <c r="P3" s="86" t="s">
        <v>819</v>
      </c>
      <c r="Q3" s="86" t="s">
        <v>816</v>
      </c>
      <c r="R3" s="86" t="s">
        <v>812</v>
      </c>
      <c r="S3" s="86">
        <v>0.1</v>
      </c>
    </row>
    <row r="4" spans="1:19">
      <c r="A4" s="86">
        <f t="shared" si="0"/>
        <v>20026</v>
      </c>
      <c r="B4" s="86">
        <v>25</v>
      </c>
      <c r="C4" s="86" t="s">
        <v>2554</v>
      </c>
      <c r="D4" s="86" t="s">
        <v>2555</v>
      </c>
      <c r="E4" s="86" t="s">
        <v>2551</v>
      </c>
      <c r="F4" s="86" t="s">
        <v>819</v>
      </c>
      <c r="G4" s="86" t="s">
        <v>812</v>
      </c>
      <c r="H4" s="86" t="s">
        <v>812</v>
      </c>
      <c r="I4" s="86">
        <v>10</v>
      </c>
      <c r="J4" s="86"/>
      <c r="K4" s="86">
        <f t="shared" ca="1" si="1"/>
        <v>114.99999999999999</v>
      </c>
      <c r="L4" s="86">
        <v>1</v>
      </c>
      <c r="M4" s="86" t="s">
        <v>2556</v>
      </c>
      <c r="N4" s="86" t="s">
        <v>812</v>
      </c>
      <c r="O4" s="86" t="s">
        <v>2553</v>
      </c>
      <c r="P4" s="86" t="s">
        <v>819</v>
      </c>
      <c r="Q4" s="86" t="s">
        <v>816</v>
      </c>
      <c r="R4" s="86" t="s">
        <v>812</v>
      </c>
      <c r="S4" s="86">
        <v>0.1</v>
      </c>
    </row>
    <row r="5" spans="1:19">
      <c r="A5" s="86">
        <f t="shared" si="0"/>
        <v>20051</v>
      </c>
      <c r="B5" s="86">
        <v>25</v>
      </c>
      <c r="C5" s="86" t="s">
        <v>2557</v>
      </c>
      <c r="D5" s="86" t="s">
        <v>2558</v>
      </c>
      <c r="E5" s="86" t="s">
        <v>2551</v>
      </c>
      <c r="F5" s="86" t="s">
        <v>819</v>
      </c>
      <c r="G5" s="86" t="s">
        <v>812</v>
      </c>
      <c r="H5" s="86" t="s">
        <v>812</v>
      </c>
      <c r="I5" s="86">
        <v>3</v>
      </c>
      <c r="J5" s="86"/>
      <c r="K5" s="86">
        <f t="shared" ca="1" si="1"/>
        <v>115.99999999999999</v>
      </c>
      <c r="L5" s="86">
        <v>1</v>
      </c>
      <c r="M5" s="86" t="s">
        <v>2559</v>
      </c>
      <c r="N5" s="86" t="s">
        <v>812</v>
      </c>
      <c r="O5" s="86" t="s">
        <v>2553</v>
      </c>
      <c r="P5" s="86" t="s">
        <v>819</v>
      </c>
      <c r="Q5" s="86" t="s">
        <v>816</v>
      </c>
      <c r="R5" s="86" t="s">
        <v>812</v>
      </c>
      <c r="S5" s="86">
        <v>0.1</v>
      </c>
    </row>
    <row r="6" spans="1:19">
      <c r="A6" s="86">
        <f t="shared" si="0"/>
        <v>20076</v>
      </c>
      <c r="B6" s="86">
        <v>1000</v>
      </c>
      <c r="C6" s="86" t="s">
        <v>2560</v>
      </c>
      <c r="D6" s="86" t="s">
        <v>818</v>
      </c>
      <c r="E6" s="86" t="s">
        <v>2551</v>
      </c>
      <c r="F6" s="86" t="s">
        <v>819</v>
      </c>
      <c r="G6" s="86" t="s">
        <v>812</v>
      </c>
      <c r="H6" s="86" t="s">
        <v>812</v>
      </c>
      <c r="I6" s="86">
        <v>0.05</v>
      </c>
      <c r="J6" s="86"/>
      <c r="K6" s="86">
        <f t="shared" ca="1" si="1"/>
        <v>116.99999999999999</v>
      </c>
      <c r="L6" s="86">
        <v>1</v>
      </c>
      <c r="M6" s="86" t="s">
        <v>2561</v>
      </c>
      <c r="N6" s="86" t="s">
        <v>812</v>
      </c>
      <c r="O6" s="86" t="s">
        <v>2553</v>
      </c>
      <c r="P6" s="86" t="s">
        <v>819</v>
      </c>
      <c r="Q6" s="86" t="s">
        <v>816</v>
      </c>
      <c r="R6" s="86" t="s">
        <v>812</v>
      </c>
      <c r="S6" s="86">
        <v>0.1</v>
      </c>
    </row>
    <row r="7" spans="1:19">
      <c r="A7" s="86">
        <f t="shared" si="0"/>
        <v>21076</v>
      </c>
      <c r="B7" s="86">
        <v>1000</v>
      </c>
      <c r="C7" s="86" t="s">
        <v>2562</v>
      </c>
      <c r="D7" s="86" t="s">
        <v>2563</v>
      </c>
      <c r="E7" s="86" t="s">
        <v>2551</v>
      </c>
      <c r="F7" s="86" t="s">
        <v>819</v>
      </c>
      <c r="G7" s="86" t="s">
        <v>812</v>
      </c>
      <c r="H7" s="86" t="s">
        <v>812</v>
      </c>
      <c r="I7" s="86">
        <v>0.03</v>
      </c>
      <c r="J7" s="86"/>
      <c r="K7" s="86">
        <f t="shared" ca="1" si="1"/>
        <v>117.99999999999999</v>
      </c>
      <c r="L7" s="86">
        <v>1</v>
      </c>
      <c r="M7" s="86" t="s">
        <v>2564</v>
      </c>
      <c r="N7" s="86" t="s">
        <v>812</v>
      </c>
      <c r="O7" s="86" t="s">
        <v>2553</v>
      </c>
      <c r="P7" s="86" t="s">
        <v>819</v>
      </c>
      <c r="Q7" s="86" t="s">
        <v>816</v>
      </c>
      <c r="R7" s="86" t="s">
        <v>812</v>
      </c>
      <c r="S7" s="86">
        <v>0.1</v>
      </c>
    </row>
    <row r="8" spans="1:19">
      <c r="A8" s="86">
        <f t="shared" si="0"/>
        <v>22076</v>
      </c>
      <c r="B8" s="86">
        <v>25</v>
      </c>
      <c r="C8" s="86" t="s">
        <v>2565</v>
      </c>
      <c r="D8" s="86" t="s">
        <v>2566</v>
      </c>
      <c r="E8" s="86" t="s">
        <v>2551</v>
      </c>
      <c r="F8" s="86" t="s">
        <v>819</v>
      </c>
      <c r="G8" s="86" t="s">
        <v>812</v>
      </c>
      <c r="H8" s="86" t="s">
        <v>812</v>
      </c>
      <c r="I8" s="86">
        <v>1</v>
      </c>
      <c r="J8" s="86"/>
      <c r="K8" s="86">
        <f t="shared" ca="1" si="1"/>
        <v>118.99999999999999</v>
      </c>
      <c r="L8" s="86">
        <v>1</v>
      </c>
      <c r="M8" s="86" t="s">
        <v>2567</v>
      </c>
      <c r="N8" s="86" t="s">
        <v>812</v>
      </c>
      <c r="O8" s="86" t="s">
        <v>2553</v>
      </c>
      <c r="P8" s="86" t="s">
        <v>819</v>
      </c>
      <c r="Q8" s="86" t="s">
        <v>816</v>
      </c>
      <c r="R8" s="86" t="s">
        <v>812</v>
      </c>
      <c r="S8" s="86">
        <v>0.1</v>
      </c>
    </row>
    <row r="9" spans="1:19">
      <c r="A9" s="86">
        <f t="shared" si="0"/>
        <v>22101</v>
      </c>
      <c r="B9" s="86">
        <v>25</v>
      </c>
      <c r="C9" s="86" t="s">
        <v>2568</v>
      </c>
      <c r="D9" s="86" t="s">
        <v>2569</v>
      </c>
      <c r="E9" s="86" t="s">
        <v>2551</v>
      </c>
      <c r="F9" s="86" t="s">
        <v>819</v>
      </c>
      <c r="G9" s="86" t="s">
        <v>812</v>
      </c>
      <c r="H9" s="86" t="s">
        <v>812</v>
      </c>
      <c r="I9" s="86">
        <v>15</v>
      </c>
      <c r="J9" s="86"/>
      <c r="K9" s="86">
        <f t="shared" ca="1" si="1"/>
        <v>119.99999999999999</v>
      </c>
      <c r="L9" s="86">
        <v>1</v>
      </c>
      <c r="M9" s="86" t="s">
        <v>2570</v>
      </c>
      <c r="N9" s="86" t="s">
        <v>812</v>
      </c>
      <c r="O9" s="86" t="s">
        <v>2553</v>
      </c>
      <c r="P9" s="86" t="s">
        <v>819</v>
      </c>
      <c r="Q9" s="86" t="s">
        <v>816</v>
      </c>
      <c r="R9" s="86" t="s">
        <v>812</v>
      </c>
      <c r="S9" s="86">
        <v>0.1</v>
      </c>
    </row>
    <row r="10" spans="1:19">
      <c r="A10" s="86">
        <f t="shared" si="0"/>
        <v>22126</v>
      </c>
      <c r="B10" s="86">
        <v>25</v>
      </c>
      <c r="C10" s="86" t="s">
        <v>2571</v>
      </c>
      <c r="D10" s="86" t="s">
        <v>2572</v>
      </c>
      <c r="E10" s="86" t="s">
        <v>2551</v>
      </c>
      <c r="F10" s="86" t="s">
        <v>819</v>
      </c>
      <c r="G10" s="86" t="s">
        <v>812</v>
      </c>
      <c r="H10" s="86" t="s">
        <v>812</v>
      </c>
      <c r="I10" s="86">
        <v>1</v>
      </c>
      <c r="J10" s="86"/>
      <c r="K10" s="86">
        <f t="shared" ca="1" si="1"/>
        <v>120.99999999999999</v>
      </c>
      <c r="L10" s="86">
        <v>1</v>
      </c>
      <c r="M10" s="86" t="s">
        <v>2573</v>
      </c>
      <c r="N10" s="86" t="s">
        <v>812</v>
      </c>
      <c r="O10" s="86" t="s">
        <v>2553</v>
      </c>
      <c r="P10" s="86" t="s">
        <v>819</v>
      </c>
      <c r="Q10" s="86" t="s">
        <v>816</v>
      </c>
      <c r="R10" s="86" t="s">
        <v>812</v>
      </c>
      <c r="S10" s="86">
        <v>0.1</v>
      </c>
    </row>
    <row r="11" spans="1:19">
      <c r="A11" s="86">
        <f t="shared" si="0"/>
        <v>22151</v>
      </c>
      <c r="B11" s="86">
        <v>1000</v>
      </c>
      <c r="C11" s="86" t="s">
        <v>2574</v>
      </c>
      <c r="D11" s="86" t="s">
        <v>827</v>
      </c>
      <c r="E11" s="86" t="s">
        <v>2551</v>
      </c>
      <c r="F11" s="86" t="s">
        <v>819</v>
      </c>
      <c r="G11" s="86" t="s">
        <v>812</v>
      </c>
      <c r="H11" s="86" t="s">
        <v>812</v>
      </c>
      <c r="I11" s="86">
        <v>0.02</v>
      </c>
      <c r="J11" s="86"/>
      <c r="K11" s="86">
        <f t="shared" ca="1" si="1"/>
        <v>121.99999999999999</v>
      </c>
      <c r="L11" s="86">
        <v>1</v>
      </c>
      <c r="M11" s="86" t="s">
        <v>2575</v>
      </c>
      <c r="N11" s="86" t="s">
        <v>812</v>
      </c>
      <c r="O11" s="86" t="s">
        <v>2553</v>
      </c>
      <c r="P11" s="86" t="s">
        <v>819</v>
      </c>
      <c r="Q11" s="86" t="s">
        <v>816</v>
      </c>
      <c r="R11" s="86" t="s">
        <v>812</v>
      </c>
      <c r="S11" s="86">
        <v>0.1</v>
      </c>
    </row>
    <row r="12" spans="1:19">
      <c r="A12" s="86">
        <f t="shared" si="0"/>
        <v>23151</v>
      </c>
      <c r="B12" s="86">
        <v>1000</v>
      </c>
      <c r="C12" s="86" t="s">
        <v>2576</v>
      </c>
      <c r="D12" s="86" t="s">
        <v>2577</v>
      </c>
      <c r="E12" s="86" t="s">
        <v>2551</v>
      </c>
      <c r="F12" s="86" t="s">
        <v>819</v>
      </c>
      <c r="G12" s="86" t="s">
        <v>812</v>
      </c>
      <c r="H12" s="86" t="s">
        <v>812</v>
      </c>
      <c r="I12" s="86">
        <v>3</v>
      </c>
      <c r="J12" s="86"/>
      <c r="K12" s="86">
        <f t="shared" ca="1" si="1"/>
        <v>122.99999999999999</v>
      </c>
      <c r="L12" s="86">
        <v>1</v>
      </c>
      <c r="M12" s="86" t="s">
        <v>2578</v>
      </c>
      <c r="N12" s="86" t="s">
        <v>812</v>
      </c>
      <c r="O12" s="86" t="s">
        <v>2553</v>
      </c>
      <c r="P12" s="86" t="s">
        <v>819</v>
      </c>
      <c r="Q12" s="86" t="s">
        <v>816</v>
      </c>
      <c r="R12" s="86" t="s">
        <v>812</v>
      </c>
      <c r="S12" s="86">
        <v>0.1</v>
      </c>
    </row>
    <row r="13" spans="1:19">
      <c r="A13" s="86">
        <f t="shared" si="0"/>
        <v>24151</v>
      </c>
      <c r="B13" s="86">
        <v>1000</v>
      </c>
      <c r="C13" s="86" t="s">
        <v>2579</v>
      </c>
      <c r="D13" s="86" t="s">
        <v>2580</v>
      </c>
      <c r="E13" s="86" t="s">
        <v>2551</v>
      </c>
      <c r="F13" s="86" t="s">
        <v>819</v>
      </c>
      <c r="G13" s="86" t="s">
        <v>812</v>
      </c>
      <c r="H13" s="86" t="s">
        <v>812</v>
      </c>
      <c r="I13" s="86">
        <v>5</v>
      </c>
      <c r="J13" s="86"/>
      <c r="K13" s="86">
        <f t="shared" ca="1" si="1"/>
        <v>123.99999999999999</v>
      </c>
      <c r="L13" s="86">
        <v>1</v>
      </c>
      <c r="M13" s="86" t="s">
        <v>2581</v>
      </c>
      <c r="N13" s="86" t="s">
        <v>812</v>
      </c>
      <c r="O13" s="86" t="s">
        <v>2553</v>
      </c>
      <c r="P13" s="86" t="s">
        <v>819</v>
      </c>
      <c r="Q13" s="86" t="s">
        <v>816</v>
      </c>
      <c r="R13" s="86" t="s">
        <v>812</v>
      </c>
      <c r="S13" s="86">
        <v>0.1</v>
      </c>
    </row>
    <row r="14" spans="1:19">
      <c r="A14" s="86">
        <f t="shared" si="0"/>
        <v>25151</v>
      </c>
      <c r="B14" s="86">
        <v>250</v>
      </c>
      <c r="C14" s="86" t="s">
        <v>2582</v>
      </c>
      <c r="D14" s="86" t="s">
        <v>2583</v>
      </c>
      <c r="E14" s="86" t="s">
        <v>2551</v>
      </c>
      <c r="F14" s="86" t="s">
        <v>819</v>
      </c>
      <c r="G14" s="86" t="s">
        <v>812</v>
      </c>
      <c r="H14" s="86" t="s">
        <v>812</v>
      </c>
      <c r="I14" s="86">
        <v>7</v>
      </c>
      <c r="J14" s="86"/>
      <c r="K14" s="86">
        <f t="shared" ca="1" si="1"/>
        <v>124.99999999999999</v>
      </c>
      <c r="L14" s="86">
        <v>1</v>
      </c>
      <c r="M14" s="86" t="s">
        <v>2584</v>
      </c>
      <c r="N14" s="86" t="s">
        <v>812</v>
      </c>
      <c r="O14" s="86" t="s">
        <v>2553</v>
      </c>
      <c r="P14" s="86" t="s">
        <v>819</v>
      </c>
      <c r="Q14" s="86" t="s">
        <v>816</v>
      </c>
      <c r="R14" s="86" t="s">
        <v>812</v>
      </c>
      <c r="S14" s="86">
        <v>0.1</v>
      </c>
    </row>
    <row r="15" spans="1:19">
      <c r="A15" s="86">
        <f t="shared" si="0"/>
        <v>25401</v>
      </c>
      <c r="B15" s="86">
        <v>1000</v>
      </c>
      <c r="C15" s="86" t="s">
        <v>2585</v>
      </c>
      <c r="D15" s="86" t="s">
        <v>2586</v>
      </c>
      <c r="E15" s="86" t="s">
        <v>2551</v>
      </c>
      <c r="F15" s="86" t="s">
        <v>819</v>
      </c>
      <c r="G15" s="86" t="s">
        <v>812</v>
      </c>
      <c r="H15" s="86" t="s">
        <v>812</v>
      </c>
      <c r="I15" s="86">
        <v>2</v>
      </c>
      <c r="J15" s="86"/>
      <c r="K15" s="86">
        <f t="shared" ca="1" si="1"/>
        <v>125.99999999999999</v>
      </c>
      <c r="L15" s="86">
        <v>1</v>
      </c>
      <c r="M15" s="86" t="s">
        <v>2587</v>
      </c>
      <c r="N15" s="86" t="s">
        <v>812</v>
      </c>
      <c r="O15" s="86" t="s">
        <v>2553</v>
      </c>
      <c r="P15" s="86" t="s">
        <v>819</v>
      </c>
      <c r="Q15" s="86" t="s">
        <v>816</v>
      </c>
      <c r="R15" s="86" t="s">
        <v>812</v>
      </c>
      <c r="S15" s="86">
        <v>0.1</v>
      </c>
    </row>
    <row r="16" spans="1:19">
      <c r="A16" s="86">
        <f t="shared" si="0"/>
        <v>26401</v>
      </c>
      <c r="B16" s="86">
        <v>1000</v>
      </c>
      <c r="C16" s="86" t="s">
        <v>2588</v>
      </c>
      <c r="D16" s="86" t="s">
        <v>2589</v>
      </c>
      <c r="E16" s="86" t="s">
        <v>2551</v>
      </c>
      <c r="F16" s="86" t="s">
        <v>819</v>
      </c>
      <c r="G16" s="86" t="s">
        <v>812</v>
      </c>
      <c r="H16" s="86" t="s">
        <v>812</v>
      </c>
      <c r="I16" s="86">
        <v>4</v>
      </c>
      <c r="J16" s="86"/>
      <c r="K16" s="86">
        <f t="shared" ca="1" si="1"/>
        <v>126.99999999999999</v>
      </c>
      <c r="L16" s="86">
        <v>1</v>
      </c>
      <c r="M16" s="86" t="s">
        <v>2590</v>
      </c>
      <c r="N16" s="86" t="s">
        <v>812</v>
      </c>
      <c r="O16" s="86" t="s">
        <v>2553</v>
      </c>
      <c r="P16" s="86" t="s">
        <v>819</v>
      </c>
      <c r="Q16" s="86" t="s">
        <v>816</v>
      </c>
      <c r="R16" s="86" t="s">
        <v>812</v>
      </c>
      <c r="S16" s="86">
        <v>0.1</v>
      </c>
    </row>
    <row r="17" spans="1:19">
      <c r="A17" s="86">
        <f t="shared" si="0"/>
        <v>27401</v>
      </c>
      <c r="B17" s="86">
        <v>1000</v>
      </c>
      <c r="C17" s="86" t="s">
        <v>2591</v>
      </c>
      <c r="D17" s="86" t="s">
        <v>2563</v>
      </c>
      <c r="E17" s="86" t="s">
        <v>2551</v>
      </c>
      <c r="F17" s="86" t="s">
        <v>819</v>
      </c>
      <c r="G17" s="86" t="s">
        <v>812</v>
      </c>
      <c r="H17" s="86" t="s">
        <v>812</v>
      </c>
      <c r="I17" s="86">
        <v>0.03</v>
      </c>
      <c r="J17" s="86"/>
      <c r="K17" s="86">
        <f t="shared" ca="1" si="1"/>
        <v>127.99999999999999</v>
      </c>
      <c r="L17" s="86">
        <v>1</v>
      </c>
      <c r="M17" s="86" t="s">
        <v>2592</v>
      </c>
      <c r="N17" s="86" t="s">
        <v>812</v>
      </c>
      <c r="O17" s="86" t="s">
        <v>2553</v>
      </c>
      <c r="P17" s="86" t="s">
        <v>819</v>
      </c>
      <c r="Q17" s="86" t="s">
        <v>816</v>
      </c>
      <c r="R17" s="86" t="s">
        <v>812</v>
      </c>
      <c r="S17" s="86">
        <v>0.1</v>
      </c>
    </row>
    <row r="18" spans="1:19">
      <c r="A18" s="86">
        <f t="shared" si="0"/>
        <v>28401</v>
      </c>
      <c r="B18" s="86">
        <v>1000</v>
      </c>
      <c r="C18" s="86" t="s">
        <v>2593</v>
      </c>
      <c r="D18" s="86" t="s">
        <v>827</v>
      </c>
      <c r="E18" s="86" t="s">
        <v>2551</v>
      </c>
      <c r="F18" s="86" t="s">
        <v>819</v>
      </c>
      <c r="G18" s="86" t="s">
        <v>812</v>
      </c>
      <c r="H18" s="86" t="s">
        <v>812</v>
      </c>
      <c r="I18" s="86">
        <v>0.02</v>
      </c>
      <c r="J18" s="86"/>
      <c r="K18" s="86">
        <f t="shared" ca="1" si="1"/>
        <v>129</v>
      </c>
      <c r="L18" s="86">
        <v>1</v>
      </c>
      <c r="M18" s="86" t="s">
        <v>2594</v>
      </c>
      <c r="N18" s="86" t="s">
        <v>812</v>
      </c>
      <c r="O18" s="86" t="s">
        <v>2553</v>
      </c>
      <c r="P18" s="86" t="s">
        <v>819</v>
      </c>
      <c r="Q18" s="86" t="s">
        <v>816</v>
      </c>
      <c r="R18" s="86" t="s">
        <v>812</v>
      </c>
      <c r="S18" s="86">
        <v>0.1</v>
      </c>
    </row>
    <row r="19" spans="1:19">
      <c r="A19" s="86">
        <f t="shared" si="0"/>
        <v>29401</v>
      </c>
      <c r="B19" s="86">
        <v>25</v>
      </c>
      <c r="C19" s="86" t="s">
        <v>2595</v>
      </c>
      <c r="D19" s="86" t="s">
        <v>2572</v>
      </c>
      <c r="E19" s="86" t="s">
        <v>2551</v>
      </c>
      <c r="F19" s="86" t="s">
        <v>819</v>
      </c>
      <c r="G19" s="86" t="s">
        <v>812</v>
      </c>
      <c r="H19" s="86" t="s">
        <v>812</v>
      </c>
      <c r="I19" s="86">
        <v>1</v>
      </c>
      <c r="J19" s="86"/>
      <c r="K19" s="86">
        <f t="shared" ca="1" si="1"/>
        <v>130</v>
      </c>
      <c r="L19" s="86">
        <v>1</v>
      </c>
      <c r="M19" s="86" t="s">
        <v>2596</v>
      </c>
      <c r="N19" s="86" t="s">
        <v>812</v>
      </c>
      <c r="O19" s="86" t="s">
        <v>2553</v>
      </c>
      <c r="P19" s="86" t="s">
        <v>819</v>
      </c>
      <c r="Q19" s="86" t="s">
        <v>816</v>
      </c>
      <c r="R19" s="86" t="s">
        <v>812</v>
      </c>
      <c r="S19" s="86">
        <v>0.1</v>
      </c>
    </row>
    <row r="20" spans="1:19">
      <c r="A20" s="86">
        <f t="shared" si="0"/>
        <v>29426</v>
      </c>
      <c r="B20" s="86">
        <v>25</v>
      </c>
      <c r="C20" s="86" t="s">
        <v>2597</v>
      </c>
      <c r="D20" s="86" t="s">
        <v>2598</v>
      </c>
      <c r="E20" s="86" t="s">
        <v>2551</v>
      </c>
      <c r="F20" s="86" t="s">
        <v>819</v>
      </c>
      <c r="G20" s="86" t="s">
        <v>812</v>
      </c>
      <c r="H20" s="86" t="s">
        <v>812</v>
      </c>
      <c r="I20" s="86">
        <v>30</v>
      </c>
      <c r="J20" s="86"/>
      <c r="K20" s="86">
        <f t="shared" ca="1" si="1"/>
        <v>131</v>
      </c>
      <c r="L20" s="86">
        <v>1</v>
      </c>
      <c r="M20" s="86" t="s">
        <v>2599</v>
      </c>
      <c r="N20" s="86" t="s">
        <v>812</v>
      </c>
      <c r="O20" s="86" t="s">
        <v>2553</v>
      </c>
      <c r="P20" s="86" t="s">
        <v>819</v>
      </c>
      <c r="Q20" s="86" t="s">
        <v>816</v>
      </c>
      <c r="R20" s="86" t="s">
        <v>812</v>
      </c>
      <c r="S20" s="86">
        <v>0.1</v>
      </c>
    </row>
    <row r="21" spans="1:19">
      <c r="A21" s="86">
        <f t="shared" si="0"/>
        <v>29451</v>
      </c>
      <c r="B21" s="86">
        <v>25</v>
      </c>
      <c r="C21" s="86" t="s">
        <v>2600</v>
      </c>
      <c r="D21" s="86" t="s">
        <v>2601</v>
      </c>
      <c r="E21" s="86" t="s">
        <v>2551</v>
      </c>
      <c r="F21" s="86" t="s">
        <v>819</v>
      </c>
      <c r="G21" s="86" t="s">
        <v>812</v>
      </c>
      <c r="H21" s="86" t="s">
        <v>812</v>
      </c>
      <c r="I21" s="86">
        <v>45</v>
      </c>
      <c r="J21" s="86"/>
      <c r="K21" s="86">
        <f t="shared" ca="1" si="1"/>
        <v>132</v>
      </c>
      <c r="L21" s="86">
        <v>1</v>
      </c>
      <c r="M21" s="86" t="s">
        <v>2602</v>
      </c>
      <c r="N21" s="86" t="s">
        <v>812</v>
      </c>
      <c r="O21" s="86" t="s">
        <v>2553</v>
      </c>
      <c r="P21" s="86" t="s">
        <v>819</v>
      </c>
      <c r="Q21" s="86" t="s">
        <v>816</v>
      </c>
      <c r="R21" s="86" t="s">
        <v>812</v>
      </c>
      <c r="S21" s="86">
        <v>0.1</v>
      </c>
    </row>
    <row r="22" spans="1:19">
      <c r="A22" s="86">
        <f t="shared" si="0"/>
        <v>29476</v>
      </c>
      <c r="B22" s="86">
        <v>1000</v>
      </c>
      <c r="C22" s="86" t="s">
        <v>2603</v>
      </c>
      <c r="D22" s="86" t="s">
        <v>827</v>
      </c>
      <c r="E22" s="86" t="s">
        <v>2551</v>
      </c>
      <c r="F22" s="86" t="s">
        <v>819</v>
      </c>
      <c r="G22" s="86" t="s">
        <v>812</v>
      </c>
      <c r="H22" s="86" t="s">
        <v>812</v>
      </c>
      <c r="I22" s="86">
        <v>0.02</v>
      </c>
      <c r="J22" s="86"/>
      <c r="K22" s="86">
        <f t="shared" ca="1" si="1"/>
        <v>133</v>
      </c>
      <c r="L22" s="86">
        <v>1</v>
      </c>
      <c r="M22" s="86" t="s">
        <v>2604</v>
      </c>
      <c r="N22" s="86" t="s">
        <v>812</v>
      </c>
      <c r="O22" s="86" t="s">
        <v>2553</v>
      </c>
      <c r="P22" s="86" t="s">
        <v>819</v>
      </c>
      <c r="Q22" s="86" t="s">
        <v>816</v>
      </c>
      <c r="R22" s="86" t="s">
        <v>812</v>
      </c>
      <c r="S22" s="86">
        <v>0.1</v>
      </c>
    </row>
    <row r="23" spans="1:19">
      <c r="A23" s="86">
        <f t="shared" si="0"/>
        <v>30476</v>
      </c>
      <c r="B23" s="86">
        <v>25</v>
      </c>
      <c r="C23" s="86" t="s">
        <v>2605</v>
      </c>
      <c r="D23" s="86" t="s">
        <v>830</v>
      </c>
      <c r="E23" s="86" t="s">
        <v>2551</v>
      </c>
      <c r="F23" s="86" t="s">
        <v>819</v>
      </c>
      <c r="G23" s="86" t="s">
        <v>812</v>
      </c>
      <c r="H23" s="86" t="s">
        <v>812</v>
      </c>
      <c r="I23" s="86">
        <v>1</v>
      </c>
      <c r="J23" s="86"/>
      <c r="K23" s="86">
        <f t="shared" ca="1" si="1"/>
        <v>134</v>
      </c>
      <c r="L23" s="86">
        <v>1</v>
      </c>
      <c r="M23" s="86" t="s">
        <v>2606</v>
      </c>
      <c r="N23" s="86" t="s">
        <v>812</v>
      </c>
      <c r="O23" s="86" t="s">
        <v>2553</v>
      </c>
      <c r="P23" s="86" t="s">
        <v>819</v>
      </c>
      <c r="Q23" s="86" t="s">
        <v>816</v>
      </c>
      <c r="R23" s="86" t="s">
        <v>812</v>
      </c>
      <c r="S23" s="86">
        <v>0.1</v>
      </c>
    </row>
    <row r="24" spans="1:19">
      <c r="A24" s="86">
        <f t="shared" si="0"/>
        <v>30501</v>
      </c>
      <c r="B24" s="86">
        <v>25</v>
      </c>
      <c r="C24" s="86" t="s">
        <v>2607</v>
      </c>
      <c r="D24" s="86" t="s">
        <v>2608</v>
      </c>
      <c r="E24" s="86" t="s">
        <v>2551</v>
      </c>
      <c r="F24" s="86" t="s">
        <v>819</v>
      </c>
      <c r="G24" s="86" t="s">
        <v>812</v>
      </c>
      <c r="H24" s="86" t="s">
        <v>812</v>
      </c>
      <c r="I24" s="86">
        <v>1</v>
      </c>
      <c r="J24" s="86"/>
      <c r="K24" s="86">
        <f t="shared" ca="1" si="1"/>
        <v>135</v>
      </c>
      <c r="L24" s="86">
        <v>1</v>
      </c>
      <c r="M24" s="86" t="s">
        <v>2609</v>
      </c>
      <c r="N24" s="86" t="s">
        <v>812</v>
      </c>
      <c r="O24" s="86" t="s">
        <v>2553</v>
      </c>
      <c r="P24" s="86" t="s">
        <v>819</v>
      </c>
      <c r="Q24" s="86" t="s">
        <v>816</v>
      </c>
      <c r="R24" s="86" t="s">
        <v>812</v>
      </c>
      <c r="S24" s="86">
        <v>0.1</v>
      </c>
    </row>
    <row r="25" spans="1:19">
      <c r="A25" s="86">
        <f t="shared" si="0"/>
        <v>30526</v>
      </c>
      <c r="B25" s="86">
        <v>100</v>
      </c>
      <c r="C25" s="86" t="s">
        <v>2610</v>
      </c>
      <c r="D25" s="86" t="s">
        <v>2611</v>
      </c>
      <c r="E25" s="86" t="s">
        <v>2551</v>
      </c>
      <c r="F25" s="86" t="s">
        <v>819</v>
      </c>
      <c r="G25" s="86" t="s">
        <v>812</v>
      </c>
      <c r="H25" s="86" t="s">
        <v>812</v>
      </c>
      <c r="I25" s="86">
        <v>20</v>
      </c>
      <c r="J25" s="86"/>
      <c r="K25" s="86">
        <f t="shared" ca="1" si="1"/>
        <v>136</v>
      </c>
      <c r="L25" s="86">
        <v>1</v>
      </c>
      <c r="M25" s="86" t="s">
        <v>2612</v>
      </c>
      <c r="N25" s="86" t="s">
        <v>812</v>
      </c>
      <c r="O25" s="86" t="s">
        <v>2553</v>
      </c>
      <c r="P25" s="86" t="s">
        <v>819</v>
      </c>
      <c r="Q25" s="86" t="s">
        <v>816</v>
      </c>
      <c r="R25" s="86" t="s">
        <v>812</v>
      </c>
      <c r="S25" s="86">
        <v>0.1</v>
      </c>
    </row>
    <row r="26" spans="1:19">
      <c r="A26" s="86">
        <f t="shared" si="0"/>
        <v>30626</v>
      </c>
      <c r="B26" s="86">
        <v>250</v>
      </c>
      <c r="C26" s="86" t="s">
        <v>2613</v>
      </c>
      <c r="D26" s="86" t="s">
        <v>2614</v>
      </c>
      <c r="E26" s="86" t="s">
        <v>2551</v>
      </c>
      <c r="F26" s="86" t="s">
        <v>819</v>
      </c>
      <c r="G26" s="86" t="s">
        <v>812</v>
      </c>
      <c r="H26" s="86" t="s">
        <v>812</v>
      </c>
      <c r="I26" s="86">
        <v>0.5</v>
      </c>
      <c r="J26" s="86"/>
      <c r="K26" s="86">
        <f t="shared" ca="1" si="1"/>
        <v>137</v>
      </c>
      <c r="L26" s="86">
        <v>1</v>
      </c>
      <c r="M26" s="86" t="s">
        <v>2615</v>
      </c>
      <c r="N26" s="86" t="s">
        <v>812</v>
      </c>
      <c r="O26" s="86" t="s">
        <v>2553</v>
      </c>
      <c r="P26" s="86" t="s">
        <v>819</v>
      </c>
      <c r="Q26" s="86" t="s">
        <v>816</v>
      </c>
      <c r="R26" s="86" t="s">
        <v>812</v>
      </c>
      <c r="S26" s="86">
        <v>0.1</v>
      </c>
    </row>
    <row r="27" spans="1:19">
      <c r="A27" s="86">
        <f t="shared" si="0"/>
        <v>30876</v>
      </c>
      <c r="B27" s="86">
        <v>25</v>
      </c>
      <c r="C27" s="86" t="s">
        <v>2616</v>
      </c>
      <c r="D27" s="86" t="s">
        <v>2572</v>
      </c>
      <c r="E27" s="86" t="s">
        <v>2551</v>
      </c>
      <c r="F27" s="86" t="s">
        <v>819</v>
      </c>
      <c r="G27" s="86" t="s">
        <v>812</v>
      </c>
      <c r="H27" s="86" t="s">
        <v>812</v>
      </c>
      <c r="I27" s="86">
        <v>1</v>
      </c>
      <c r="J27" s="86"/>
      <c r="K27" s="86">
        <f t="shared" ca="1" si="1"/>
        <v>138</v>
      </c>
      <c r="L27" s="86">
        <v>1</v>
      </c>
      <c r="M27" s="86" t="s">
        <v>2617</v>
      </c>
      <c r="N27" s="86" t="s">
        <v>812</v>
      </c>
      <c r="O27" s="86" t="s">
        <v>2553</v>
      </c>
      <c r="P27" s="86" t="s">
        <v>819</v>
      </c>
      <c r="Q27" s="86" t="s">
        <v>816</v>
      </c>
      <c r="R27" s="86" t="s">
        <v>812</v>
      </c>
      <c r="S27" s="86">
        <v>0.1</v>
      </c>
    </row>
    <row r="28" spans="1:19">
      <c r="A28" s="86">
        <f t="shared" si="0"/>
        <v>30901</v>
      </c>
      <c r="B28" s="86">
        <v>25</v>
      </c>
      <c r="C28" s="86" t="s">
        <v>2618</v>
      </c>
      <c r="D28" s="86" t="s">
        <v>2558</v>
      </c>
      <c r="E28" s="86" t="s">
        <v>2551</v>
      </c>
      <c r="F28" s="86" t="s">
        <v>819</v>
      </c>
      <c r="G28" s="86" t="s">
        <v>812</v>
      </c>
      <c r="H28" s="86" t="s">
        <v>812</v>
      </c>
      <c r="I28" s="86">
        <v>3</v>
      </c>
      <c r="J28" s="86"/>
      <c r="K28" s="86">
        <f t="shared" ca="1" si="1"/>
        <v>139</v>
      </c>
      <c r="L28" s="86">
        <v>1</v>
      </c>
      <c r="M28" s="86" t="s">
        <v>2619</v>
      </c>
      <c r="N28" s="86" t="s">
        <v>812</v>
      </c>
      <c r="O28" s="86" t="s">
        <v>2553</v>
      </c>
      <c r="P28" s="86" t="s">
        <v>819</v>
      </c>
      <c r="Q28" s="86" t="s">
        <v>816</v>
      </c>
      <c r="R28" s="86" t="s">
        <v>812</v>
      </c>
      <c r="S28" s="86">
        <v>0.1</v>
      </c>
    </row>
    <row r="29" spans="1:19">
      <c r="A29" s="86">
        <f t="shared" si="0"/>
        <v>30926</v>
      </c>
      <c r="B29" s="86">
        <v>25</v>
      </c>
      <c r="C29" s="86" t="s">
        <v>2620</v>
      </c>
      <c r="D29" s="86" t="s">
        <v>2621</v>
      </c>
      <c r="E29" s="86" t="s">
        <v>2551</v>
      </c>
      <c r="F29" s="86" t="s">
        <v>819</v>
      </c>
      <c r="G29" s="86" t="s">
        <v>812</v>
      </c>
      <c r="H29" s="86" t="s">
        <v>812</v>
      </c>
      <c r="I29" s="86">
        <v>25</v>
      </c>
      <c r="J29" s="86"/>
      <c r="K29" s="86">
        <f t="shared" ca="1" si="1"/>
        <v>140</v>
      </c>
      <c r="L29" s="86">
        <v>1</v>
      </c>
      <c r="M29" s="86" t="s">
        <v>2622</v>
      </c>
      <c r="N29" s="86" t="s">
        <v>812</v>
      </c>
      <c r="O29" s="86" t="s">
        <v>2553</v>
      </c>
      <c r="P29" s="86" t="s">
        <v>819</v>
      </c>
      <c r="Q29" s="86" t="s">
        <v>816</v>
      </c>
      <c r="R29" s="86" t="s">
        <v>812</v>
      </c>
      <c r="S29" s="86">
        <v>0.1</v>
      </c>
    </row>
    <row r="30" spans="1:19">
      <c r="A30" s="86">
        <f t="shared" si="0"/>
        <v>30951</v>
      </c>
      <c r="B30" s="86">
        <v>100</v>
      </c>
      <c r="C30" s="86" t="s">
        <v>2623</v>
      </c>
      <c r="D30" s="86" t="s">
        <v>827</v>
      </c>
      <c r="E30" s="86" t="s">
        <v>2551</v>
      </c>
      <c r="F30" s="86" t="s">
        <v>819</v>
      </c>
      <c r="G30" s="86" t="s">
        <v>812</v>
      </c>
      <c r="H30" s="86" t="s">
        <v>812</v>
      </c>
      <c r="I30" s="86">
        <v>0.02</v>
      </c>
      <c r="J30" s="86"/>
      <c r="K30" s="86">
        <f t="shared" ca="1" si="1"/>
        <v>141</v>
      </c>
      <c r="L30" s="86">
        <v>1</v>
      </c>
      <c r="M30" s="86" t="s">
        <v>2624</v>
      </c>
      <c r="N30" s="86" t="s">
        <v>812</v>
      </c>
      <c r="O30" s="86" t="s">
        <v>2553</v>
      </c>
      <c r="P30" s="86" t="s">
        <v>819</v>
      </c>
      <c r="Q30" s="86" t="s">
        <v>816</v>
      </c>
      <c r="R30" s="86" t="s">
        <v>812</v>
      </c>
      <c r="S30" s="86">
        <v>0.1</v>
      </c>
    </row>
    <row r="31" spans="1:19">
      <c r="A31" s="86">
        <f t="shared" si="0"/>
        <v>31051</v>
      </c>
      <c r="B31" s="86">
        <v>25</v>
      </c>
      <c r="C31" s="86" t="s">
        <v>100</v>
      </c>
      <c r="D31" s="86" t="s">
        <v>830</v>
      </c>
      <c r="E31" s="86" t="s">
        <v>2551</v>
      </c>
      <c r="F31" s="86" t="s">
        <v>819</v>
      </c>
      <c r="G31" s="86" t="s">
        <v>812</v>
      </c>
      <c r="H31" s="86" t="s">
        <v>812</v>
      </c>
      <c r="I31" s="86">
        <v>1</v>
      </c>
      <c r="J31" s="86"/>
      <c r="K31" s="86">
        <f t="shared" ca="1" si="1"/>
        <v>142</v>
      </c>
      <c r="L31" s="86">
        <v>1</v>
      </c>
      <c r="M31" s="86" t="s">
        <v>2625</v>
      </c>
      <c r="N31" s="86" t="s">
        <v>812</v>
      </c>
      <c r="O31" s="86" t="s">
        <v>2553</v>
      </c>
      <c r="P31" s="86" t="s">
        <v>819</v>
      </c>
      <c r="Q31" s="86" t="s">
        <v>816</v>
      </c>
      <c r="R31" s="86" t="s">
        <v>812</v>
      </c>
      <c r="S31" s="86">
        <v>0.1</v>
      </c>
    </row>
    <row r="32" spans="1:19">
      <c r="A32" s="86">
        <f t="shared" si="0"/>
        <v>31076</v>
      </c>
      <c r="B32" s="86">
        <v>100</v>
      </c>
      <c r="C32" s="86" t="s">
        <v>2626</v>
      </c>
      <c r="D32" s="86" t="s">
        <v>1900</v>
      </c>
      <c r="E32" s="86" t="s">
        <v>2551</v>
      </c>
      <c r="F32" s="86" t="s">
        <v>819</v>
      </c>
      <c r="G32" s="86" t="s">
        <v>812</v>
      </c>
      <c r="H32" s="86" t="s">
        <v>812</v>
      </c>
      <c r="I32" s="86">
        <v>0.08</v>
      </c>
      <c r="J32" s="86"/>
      <c r="K32" s="86">
        <f t="shared" ca="1" si="1"/>
        <v>143</v>
      </c>
      <c r="L32" s="86">
        <v>1</v>
      </c>
      <c r="M32" s="86" t="s">
        <v>2627</v>
      </c>
      <c r="N32" s="86" t="s">
        <v>812</v>
      </c>
      <c r="O32" s="86" t="s">
        <v>2553</v>
      </c>
      <c r="P32" s="86" t="s">
        <v>819</v>
      </c>
      <c r="Q32" s="86" t="s">
        <v>816</v>
      </c>
      <c r="R32" s="86" t="s">
        <v>812</v>
      </c>
      <c r="S32" s="86">
        <v>0.1</v>
      </c>
    </row>
    <row r="33" spans="1:19">
      <c r="A33" s="86">
        <f t="shared" si="0"/>
        <v>31176</v>
      </c>
      <c r="B33" s="86">
        <v>100</v>
      </c>
      <c r="C33" s="86" t="s">
        <v>2628</v>
      </c>
      <c r="D33" s="86" t="s">
        <v>841</v>
      </c>
      <c r="E33" s="86" t="s">
        <v>2551</v>
      </c>
      <c r="F33" s="86" t="s">
        <v>819</v>
      </c>
      <c r="G33" s="86" t="s">
        <v>812</v>
      </c>
      <c r="H33" s="86" t="s">
        <v>812</v>
      </c>
      <c r="I33" s="86">
        <v>20</v>
      </c>
      <c r="J33" s="86"/>
      <c r="K33" s="86">
        <f t="shared" ca="1" si="1"/>
        <v>144</v>
      </c>
      <c r="L33" s="86">
        <v>1</v>
      </c>
      <c r="M33" s="86" t="s">
        <v>2629</v>
      </c>
      <c r="N33" s="86" t="s">
        <v>812</v>
      </c>
      <c r="O33" s="86" t="s">
        <v>2553</v>
      </c>
      <c r="P33" s="86" t="s">
        <v>819</v>
      </c>
      <c r="Q33" s="86" t="s">
        <v>816</v>
      </c>
      <c r="R33" s="86" t="s">
        <v>812</v>
      </c>
      <c r="S33" s="86">
        <v>0.1</v>
      </c>
    </row>
    <row r="34" spans="1:19">
      <c r="A34" s="86">
        <f t="shared" si="0"/>
        <v>31276</v>
      </c>
      <c r="B34" s="86">
        <v>25</v>
      </c>
      <c r="C34" s="86" t="s">
        <v>2630</v>
      </c>
      <c r="D34" s="86" t="s">
        <v>2631</v>
      </c>
      <c r="E34" s="86" t="s">
        <v>2551</v>
      </c>
      <c r="F34" s="86" t="s">
        <v>819</v>
      </c>
      <c r="G34" s="86" t="s">
        <v>812</v>
      </c>
      <c r="H34" s="86" t="s">
        <v>812</v>
      </c>
      <c r="I34" s="86">
        <v>50</v>
      </c>
      <c r="J34" s="86"/>
      <c r="K34" s="86">
        <f t="shared" ca="1" si="1"/>
        <v>145</v>
      </c>
      <c r="L34" s="86">
        <v>1</v>
      </c>
      <c r="M34" s="86" t="s">
        <v>2632</v>
      </c>
      <c r="N34" s="86" t="s">
        <v>812</v>
      </c>
      <c r="O34" s="86" t="s">
        <v>2553</v>
      </c>
      <c r="P34" s="86" t="s">
        <v>819</v>
      </c>
      <c r="Q34" s="86" t="s">
        <v>816</v>
      </c>
      <c r="R34" s="86" t="s">
        <v>812</v>
      </c>
      <c r="S34" s="86">
        <v>0.1</v>
      </c>
    </row>
    <row r="35" spans="1:19">
      <c r="A35" s="86">
        <f t="shared" si="0"/>
        <v>31301</v>
      </c>
      <c r="B35" s="86">
        <v>1000</v>
      </c>
      <c r="C35" s="86" t="s">
        <v>2633</v>
      </c>
      <c r="D35" s="86" t="s">
        <v>2580</v>
      </c>
      <c r="E35" s="86" t="s">
        <v>2551</v>
      </c>
      <c r="F35" s="86" t="s">
        <v>819</v>
      </c>
      <c r="G35" s="86" t="s">
        <v>812</v>
      </c>
      <c r="H35" s="86" t="s">
        <v>812</v>
      </c>
      <c r="I35" s="86">
        <v>5</v>
      </c>
      <c r="J35" s="86"/>
      <c r="K35" s="86">
        <f t="shared" ca="1" si="1"/>
        <v>146</v>
      </c>
      <c r="L35" s="86">
        <v>1</v>
      </c>
      <c r="M35" s="86" t="s">
        <v>2634</v>
      </c>
      <c r="N35" s="86" t="s">
        <v>812</v>
      </c>
      <c r="O35" s="86" t="s">
        <v>2553</v>
      </c>
      <c r="P35" s="86" t="s">
        <v>819</v>
      </c>
      <c r="Q35" s="86" t="s">
        <v>816</v>
      </c>
      <c r="R35" s="86" t="s">
        <v>812</v>
      </c>
      <c r="S35" s="86">
        <v>0.1</v>
      </c>
    </row>
    <row r="36" spans="1:19">
      <c r="A36" s="86">
        <f t="shared" si="0"/>
        <v>32301</v>
      </c>
      <c r="B36" s="86">
        <v>250</v>
      </c>
      <c r="C36" s="86" t="s">
        <v>2635</v>
      </c>
      <c r="D36" s="86" t="s">
        <v>2583</v>
      </c>
      <c r="E36" s="86" t="s">
        <v>2551</v>
      </c>
      <c r="F36" s="86" t="s">
        <v>819</v>
      </c>
      <c r="G36" s="86" t="s">
        <v>812</v>
      </c>
      <c r="H36" s="86" t="s">
        <v>812</v>
      </c>
      <c r="I36" s="86">
        <v>7</v>
      </c>
      <c r="J36" s="86"/>
      <c r="K36" s="86">
        <f t="shared" ca="1" si="1"/>
        <v>147</v>
      </c>
      <c r="L36" s="86">
        <v>1</v>
      </c>
      <c r="M36" s="86" t="s">
        <v>2636</v>
      </c>
      <c r="N36" s="86" t="s">
        <v>812</v>
      </c>
      <c r="O36" s="86" t="s">
        <v>2553</v>
      </c>
      <c r="P36" s="86" t="s">
        <v>819</v>
      </c>
      <c r="Q36" s="86" t="s">
        <v>816</v>
      </c>
      <c r="R36" s="86" t="s">
        <v>812</v>
      </c>
      <c r="S36" s="86">
        <v>0.1</v>
      </c>
    </row>
    <row r="37" spans="1:19">
      <c r="A37" s="86">
        <f t="shared" si="0"/>
        <v>32551</v>
      </c>
      <c r="B37" s="86">
        <v>25</v>
      </c>
      <c r="C37" s="86" t="s">
        <v>2637</v>
      </c>
      <c r="D37" s="86" t="s">
        <v>2631</v>
      </c>
      <c r="E37" s="86" t="s">
        <v>2551</v>
      </c>
      <c r="F37" s="86" t="s">
        <v>819</v>
      </c>
      <c r="G37" s="86" t="s">
        <v>812</v>
      </c>
      <c r="H37" s="86" t="s">
        <v>812</v>
      </c>
      <c r="I37" s="86">
        <v>50</v>
      </c>
      <c r="J37" s="86"/>
      <c r="K37" s="86">
        <f t="shared" ca="1" si="1"/>
        <v>148</v>
      </c>
      <c r="L37" s="86">
        <v>1</v>
      </c>
      <c r="M37" s="86" t="s">
        <v>2638</v>
      </c>
      <c r="N37" s="86" t="s">
        <v>812</v>
      </c>
      <c r="O37" s="86" t="s">
        <v>2553</v>
      </c>
      <c r="P37" s="86" t="s">
        <v>819</v>
      </c>
      <c r="Q37" s="86" t="s">
        <v>816</v>
      </c>
      <c r="R37" s="86" t="s">
        <v>812</v>
      </c>
      <c r="S37" s="86">
        <v>0.1</v>
      </c>
    </row>
    <row r="38" spans="1:19">
      <c r="A38" s="86">
        <f t="shared" si="0"/>
        <v>32576</v>
      </c>
      <c r="B38" s="86">
        <v>250</v>
      </c>
      <c r="C38" s="86" t="s">
        <v>2639</v>
      </c>
      <c r="D38" s="86" t="s">
        <v>1294</v>
      </c>
      <c r="E38" s="86" t="s">
        <v>2551</v>
      </c>
      <c r="F38" s="86" t="s">
        <v>819</v>
      </c>
      <c r="G38" s="86" t="s">
        <v>812</v>
      </c>
      <c r="H38" s="86" t="s">
        <v>812</v>
      </c>
      <c r="I38" s="86">
        <v>0.1</v>
      </c>
      <c r="J38" s="86"/>
      <c r="K38" s="86">
        <f t="shared" ca="1" si="1"/>
        <v>149</v>
      </c>
      <c r="L38" s="86">
        <v>1</v>
      </c>
      <c r="M38" s="86" t="s">
        <v>2640</v>
      </c>
      <c r="N38" s="86" t="s">
        <v>812</v>
      </c>
      <c r="O38" s="86" t="s">
        <v>2553</v>
      </c>
      <c r="P38" s="86" t="s">
        <v>819</v>
      </c>
      <c r="Q38" s="86" t="s">
        <v>816</v>
      </c>
      <c r="R38" s="86" t="s">
        <v>812</v>
      </c>
      <c r="S38" s="86">
        <v>0.1</v>
      </c>
    </row>
    <row r="39" spans="1:19">
      <c r="A39" s="86">
        <f t="shared" si="0"/>
        <v>32826</v>
      </c>
      <c r="B39" s="86">
        <v>1000</v>
      </c>
      <c r="C39" s="86" t="s">
        <v>2641</v>
      </c>
      <c r="D39" s="86" t="s">
        <v>2563</v>
      </c>
      <c r="E39" s="86" t="s">
        <v>2551</v>
      </c>
      <c r="F39" s="86" t="s">
        <v>819</v>
      </c>
      <c r="G39" s="86" t="s">
        <v>812</v>
      </c>
      <c r="H39" s="86" t="s">
        <v>812</v>
      </c>
      <c r="I39" s="86">
        <v>0.03</v>
      </c>
      <c r="J39" s="86"/>
      <c r="K39" s="86">
        <f t="shared" ca="1" si="1"/>
        <v>150</v>
      </c>
      <c r="L39" s="86">
        <v>1</v>
      </c>
      <c r="M39" s="86" t="s">
        <v>2642</v>
      </c>
      <c r="N39" s="86" t="s">
        <v>812</v>
      </c>
      <c r="O39" s="86" t="s">
        <v>2553</v>
      </c>
      <c r="P39" s="86" t="s">
        <v>819</v>
      </c>
      <c r="Q39" s="86" t="s">
        <v>816</v>
      </c>
      <c r="R39" s="86" t="s">
        <v>812</v>
      </c>
      <c r="S39" s="86">
        <v>0.1</v>
      </c>
    </row>
    <row r="40" spans="1:19">
      <c r="A40" s="86">
        <f t="shared" si="0"/>
        <v>33826</v>
      </c>
      <c r="B40" s="86">
        <v>100</v>
      </c>
      <c r="C40" s="86" t="s">
        <v>2643</v>
      </c>
      <c r="D40" s="86" t="s">
        <v>875</v>
      </c>
      <c r="E40" s="86" t="s">
        <v>2551</v>
      </c>
      <c r="F40" s="86" t="s">
        <v>819</v>
      </c>
      <c r="G40" s="86" t="s">
        <v>812</v>
      </c>
      <c r="H40" s="86" t="s">
        <v>812</v>
      </c>
      <c r="I40" s="86">
        <v>15</v>
      </c>
      <c r="J40" s="86"/>
      <c r="K40" s="86">
        <f t="shared" ca="1" si="1"/>
        <v>151</v>
      </c>
      <c r="L40" s="86">
        <v>1</v>
      </c>
      <c r="M40" s="86" t="s">
        <v>2644</v>
      </c>
      <c r="N40" s="86" t="s">
        <v>812</v>
      </c>
      <c r="O40" s="86" t="s">
        <v>2553</v>
      </c>
      <c r="P40" s="86" t="s">
        <v>819</v>
      </c>
      <c r="Q40" s="86" t="s">
        <v>816</v>
      </c>
      <c r="R40" s="86" t="s">
        <v>812</v>
      </c>
      <c r="S40" s="86">
        <v>0.1</v>
      </c>
    </row>
    <row r="41" spans="1:19">
      <c r="A41" s="86">
        <f t="shared" si="0"/>
        <v>33926</v>
      </c>
      <c r="B41" s="86">
        <v>1000</v>
      </c>
      <c r="C41" s="86" t="s">
        <v>2645</v>
      </c>
      <c r="D41" s="86" t="s">
        <v>2563</v>
      </c>
      <c r="E41" s="86" t="s">
        <v>2551</v>
      </c>
      <c r="F41" s="86" t="s">
        <v>819</v>
      </c>
      <c r="G41" s="86" t="s">
        <v>812</v>
      </c>
      <c r="H41" s="86" t="s">
        <v>812</v>
      </c>
      <c r="I41" s="86">
        <v>0.03</v>
      </c>
      <c r="J41" s="86"/>
      <c r="K41" s="86">
        <f t="shared" ca="1" si="1"/>
        <v>152</v>
      </c>
      <c r="L41" s="86">
        <v>1</v>
      </c>
      <c r="M41" s="86" t="s">
        <v>2646</v>
      </c>
      <c r="N41" s="86" t="s">
        <v>812</v>
      </c>
      <c r="O41" s="86" t="s">
        <v>2553</v>
      </c>
      <c r="P41" s="86" t="s">
        <v>819</v>
      </c>
      <c r="Q41" s="86" t="s">
        <v>816</v>
      </c>
      <c r="R41" s="86" t="s">
        <v>812</v>
      </c>
      <c r="S41" s="86">
        <v>0.1</v>
      </c>
    </row>
    <row r="42" spans="1:19">
      <c r="A42" s="86">
        <f t="shared" si="0"/>
        <v>34926</v>
      </c>
      <c r="B42" s="86">
        <v>250</v>
      </c>
      <c r="C42" s="86" t="s">
        <v>2647</v>
      </c>
      <c r="D42" s="86" t="s">
        <v>2648</v>
      </c>
      <c r="E42" s="86" t="s">
        <v>2551</v>
      </c>
      <c r="F42" s="86" t="s">
        <v>819</v>
      </c>
      <c r="G42" s="86" t="s">
        <v>812</v>
      </c>
      <c r="H42" s="86" t="s">
        <v>812</v>
      </c>
      <c r="I42" s="86">
        <v>0.1</v>
      </c>
      <c r="J42" s="86"/>
      <c r="K42" s="86">
        <f t="shared" ca="1" si="1"/>
        <v>153</v>
      </c>
      <c r="L42" s="86">
        <v>1</v>
      </c>
      <c r="M42" s="86" t="s">
        <v>2649</v>
      </c>
      <c r="N42" s="86" t="s">
        <v>812</v>
      </c>
      <c r="O42" s="86" t="s">
        <v>2553</v>
      </c>
      <c r="P42" s="86" t="s">
        <v>819</v>
      </c>
      <c r="Q42" s="86" t="s">
        <v>816</v>
      </c>
      <c r="R42" s="86" t="s">
        <v>812</v>
      </c>
      <c r="S42" s="86">
        <v>0.1</v>
      </c>
    </row>
    <row r="43" spans="1:19">
      <c r="A43" s="86">
        <f t="shared" si="0"/>
        <v>35176</v>
      </c>
      <c r="B43" s="86">
        <v>25</v>
      </c>
      <c r="C43" s="86" t="s">
        <v>2650</v>
      </c>
      <c r="D43" s="86" t="s">
        <v>2651</v>
      </c>
      <c r="E43" s="86" t="s">
        <v>2551</v>
      </c>
      <c r="F43" s="86" t="s">
        <v>819</v>
      </c>
      <c r="G43" s="86" t="s">
        <v>812</v>
      </c>
      <c r="H43" s="86" t="s">
        <v>812</v>
      </c>
      <c r="I43" s="86">
        <v>5</v>
      </c>
      <c r="J43" s="86"/>
      <c r="K43" s="86">
        <f t="shared" ca="1" si="1"/>
        <v>154</v>
      </c>
      <c r="L43" s="86">
        <v>1</v>
      </c>
      <c r="M43" s="86" t="s">
        <v>2652</v>
      </c>
      <c r="N43" s="86" t="s">
        <v>812</v>
      </c>
      <c r="O43" s="86" t="s">
        <v>2553</v>
      </c>
      <c r="P43" s="86" t="s">
        <v>819</v>
      </c>
      <c r="Q43" s="86" t="s">
        <v>816</v>
      </c>
      <c r="R43" s="86" t="s">
        <v>812</v>
      </c>
      <c r="S43" s="86">
        <v>0.1</v>
      </c>
    </row>
    <row r="44" spans="1:19">
      <c r="A44" s="86">
        <f t="shared" si="0"/>
        <v>35201</v>
      </c>
      <c r="B44" s="86">
        <v>1000</v>
      </c>
      <c r="C44" s="86" t="s">
        <v>2653</v>
      </c>
      <c r="D44" s="86" t="s">
        <v>2563</v>
      </c>
      <c r="E44" s="86" t="s">
        <v>2551</v>
      </c>
      <c r="F44" s="86" t="s">
        <v>819</v>
      </c>
      <c r="G44" s="86" t="s">
        <v>812</v>
      </c>
      <c r="H44" s="86" t="s">
        <v>812</v>
      </c>
      <c r="I44" s="86">
        <v>0.03</v>
      </c>
      <c r="J44" s="86"/>
      <c r="K44" s="86">
        <f t="shared" ca="1" si="1"/>
        <v>155</v>
      </c>
      <c r="L44" s="86">
        <v>1</v>
      </c>
      <c r="M44" s="86" t="s">
        <v>2654</v>
      </c>
      <c r="N44" s="86" t="s">
        <v>812</v>
      </c>
      <c r="O44" s="86" t="s">
        <v>2553</v>
      </c>
      <c r="P44" s="86" t="s">
        <v>819</v>
      </c>
      <c r="Q44" s="86" t="s">
        <v>816</v>
      </c>
      <c r="R44" s="86" t="s">
        <v>812</v>
      </c>
      <c r="S44" s="86">
        <v>0.1</v>
      </c>
    </row>
    <row r="45" spans="1:19">
      <c r="A45" s="86">
        <f t="shared" si="0"/>
        <v>36201</v>
      </c>
      <c r="B45" s="86">
        <v>200</v>
      </c>
      <c r="C45" s="86" t="s">
        <v>2655</v>
      </c>
      <c r="D45" s="86" t="s">
        <v>875</v>
      </c>
      <c r="E45" s="86" t="s">
        <v>2551</v>
      </c>
      <c r="F45" s="86" t="s">
        <v>819</v>
      </c>
      <c r="G45" s="86" t="s">
        <v>812</v>
      </c>
      <c r="H45" s="86" t="s">
        <v>812</v>
      </c>
      <c r="I45" s="86">
        <v>15</v>
      </c>
      <c r="J45" s="86"/>
      <c r="K45" s="86">
        <f t="shared" ca="1" si="1"/>
        <v>156</v>
      </c>
      <c r="L45" s="86">
        <v>1</v>
      </c>
      <c r="M45" s="86" t="s">
        <v>2656</v>
      </c>
      <c r="N45" s="86" t="s">
        <v>812</v>
      </c>
      <c r="O45" s="86" t="s">
        <v>2553</v>
      </c>
      <c r="P45" s="86" t="s">
        <v>819</v>
      </c>
      <c r="Q45" s="86" t="s">
        <v>816</v>
      </c>
      <c r="R45" s="86" t="s">
        <v>812</v>
      </c>
      <c r="S45" s="86">
        <v>0.1</v>
      </c>
    </row>
    <row r="46" spans="1:19">
      <c r="A46" s="86">
        <f t="shared" si="0"/>
        <v>36401</v>
      </c>
      <c r="B46" s="86">
        <v>100</v>
      </c>
      <c r="C46" s="86" t="s">
        <v>2657</v>
      </c>
      <c r="D46" s="86" t="s">
        <v>837</v>
      </c>
      <c r="E46" s="86" t="s">
        <v>2551</v>
      </c>
      <c r="F46" s="86" t="s">
        <v>819</v>
      </c>
      <c r="G46" s="86" t="s">
        <v>812</v>
      </c>
      <c r="H46" s="86" t="s">
        <v>812</v>
      </c>
      <c r="I46" s="86">
        <v>30</v>
      </c>
      <c r="J46" s="86"/>
      <c r="K46" s="86">
        <f t="shared" ca="1" si="1"/>
        <v>157</v>
      </c>
      <c r="L46" s="86">
        <v>1</v>
      </c>
      <c r="M46" s="86" t="s">
        <v>2658</v>
      </c>
      <c r="N46" s="86" t="s">
        <v>812</v>
      </c>
      <c r="O46" s="86" t="s">
        <v>2553</v>
      </c>
      <c r="P46" s="86" t="s">
        <v>819</v>
      </c>
      <c r="Q46" s="86" t="s">
        <v>816</v>
      </c>
      <c r="R46" s="86" t="s">
        <v>812</v>
      </c>
      <c r="S46" s="86">
        <v>0.1</v>
      </c>
    </row>
    <row r="47" spans="1:19">
      <c r="A47" s="86">
        <f t="shared" si="0"/>
        <v>36501</v>
      </c>
      <c r="B47" s="86">
        <v>250</v>
      </c>
      <c r="C47" s="86" t="s">
        <v>2659</v>
      </c>
      <c r="D47" s="86" t="s">
        <v>2648</v>
      </c>
      <c r="E47" s="86" t="s">
        <v>2551</v>
      </c>
      <c r="F47" s="86" t="s">
        <v>819</v>
      </c>
      <c r="G47" s="86" t="s">
        <v>812</v>
      </c>
      <c r="H47" s="86" t="s">
        <v>812</v>
      </c>
      <c r="I47" s="86">
        <v>0.1</v>
      </c>
      <c r="J47" s="86"/>
      <c r="K47" s="86">
        <f t="shared" ca="1" si="1"/>
        <v>158</v>
      </c>
      <c r="L47" s="86">
        <v>1</v>
      </c>
      <c r="M47" s="86" t="s">
        <v>2660</v>
      </c>
      <c r="N47" s="86" t="s">
        <v>812</v>
      </c>
      <c r="O47" s="86" t="s">
        <v>2553</v>
      </c>
      <c r="P47" s="86" t="s">
        <v>819</v>
      </c>
      <c r="Q47" s="86" t="s">
        <v>816</v>
      </c>
      <c r="R47" s="86" t="s">
        <v>812</v>
      </c>
      <c r="S47" s="86">
        <v>0.1</v>
      </c>
    </row>
    <row r="48" spans="1:19">
      <c r="A48" s="86">
        <f t="shared" si="0"/>
        <v>36751</v>
      </c>
      <c r="B48" s="86">
        <v>25</v>
      </c>
      <c r="C48" s="86" t="s">
        <v>2661</v>
      </c>
      <c r="D48" s="86" t="s">
        <v>2662</v>
      </c>
      <c r="E48" s="86" t="s">
        <v>2551</v>
      </c>
      <c r="F48" s="86" t="s">
        <v>819</v>
      </c>
      <c r="G48" s="86" t="s">
        <v>812</v>
      </c>
      <c r="H48" s="86" t="s">
        <v>812</v>
      </c>
      <c r="I48" s="86">
        <v>0.1</v>
      </c>
      <c r="J48" s="86"/>
      <c r="K48" s="86">
        <f t="shared" ca="1" si="1"/>
        <v>159</v>
      </c>
      <c r="L48" s="86">
        <v>1</v>
      </c>
      <c r="M48" s="86" t="s">
        <v>2663</v>
      </c>
      <c r="N48" s="86" t="s">
        <v>812</v>
      </c>
      <c r="O48" s="86" t="s">
        <v>2553</v>
      </c>
      <c r="P48" s="86" t="s">
        <v>819</v>
      </c>
      <c r="Q48" s="86" t="s">
        <v>816</v>
      </c>
      <c r="R48" s="86" t="s">
        <v>812</v>
      </c>
      <c r="S48" s="86">
        <v>0.1</v>
      </c>
    </row>
    <row r="49" spans="1:19">
      <c r="A49" s="86">
        <f t="shared" si="0"/>
        <v>36776</v>
      </c>
      <c r="B49" s="86">
        <v>250</v>
      </c>
      <c r="C49" s="86" t="s">
        <v>2664</v>
      </c>
      <c r="D49" s="86" t="s">
        <v>1895</v>
      </c>
      <c r="E49" s="86" t="s">
        <v>2551</v>
      </c>
      <c r="F49" s="86" t="s">
        <v>819</v>
      </c>
      <c r="G49" s="86" t="s">
        <v>812</v>
      </c>
      <c r="H49" s="86" t="s">
        <v>812</v>
      </c>
      <c r="I49" s="86">
        <v>0.3</v>
      </c>
      <c r="J49" s="86"/>
      <c r="K49" s="86">
        <f t="shared" ca="1" si="1"/>
        <v>160</v>
      </c>
      <c r="L49" s="86">
        <v>1</v>
      </c>
      <c r="M49" s="86" t="s">
        <v>2665</v>
      </c>
      <c r="N49" s="86" t="s">
        <v>812</v>
      </c>
      <c r="O49" s="86" t="s">
        <v>2553</v>
      </c>
      <c r="P49" s="86" t="s">
        <v>819</v>
      </c>
      <c r="Q49" s="86" t="s">
        <v>816</v>
      </c>
      <c r="R49" s="86" t="s">
        <v>812</v>
      </c>
      <c r="S49" s="86">
        <v>0.1</v>
      </c>
    </row>
    <row r="50" spans="1:19">
      <c r="A50" s="86">
        <f t="shared" si="0"/>
        <v>37026</v>
      </c>
      <c r="B50" s="86">
        <v>25</v>
      </c>
      <c r="C50" s="86" t="s">
        <v>2666</v>
      </c>
      <c r="D50" s="86" t="s">
        <v>2667</v>
      </c>
      <c r="E50" s="86" t="s">
        <v>2551</v>
      </c>
      <c r="F50" s="86" t="s">
        <v>819</v>
      </c>
      <c r="G50" s="86" t="s">
        <v>812</v>
      </c>
      <c r="H50" s="86" t="s">
        <v>812</v>
      </c>
      <c r="I50" s="86">
        <v>7</v>
      </c>
      <c r="J50" s="86"/>
      <c r="K50" s="86">
        <f t="shared" ca="1" si="1"/>
        <v>161</v>
      </c>
      <c r="L50" s="86">
        <v>1</v>
      </c>
      <c r="M50" s="86" t="s">
        <v>2668</v>
      </c>
      <c r="N50" s="86" t="s">
        <v>812</v>
      </c>
      <c r="O50" s="86" t="s">
        <v>2553</v>
      </c>
      <c r="P50" s="86" t="s">
        <v>819</v>
      </c>
      <c r="Q50" s="86" t="s">
        <v>816</v>
      </c>
      <c r="R50" s="86" t="s">
        <v>812</v>
      </c>
      <c r="S50" s="86">
        <v>0.1</v>
      </c>
    </row>
    <row r="51" spans="1:19">
      <c r="A51" s="86">
        <f t="shared" si="0"/>
        <v>37051</v>
      </c>
      <c r="B51" s="86">
        <v>25</v>
      </c>
      <c r="C51" s="86" t="s">
        <v>2669</v>
      </c>
      <c r="D51" s="86" t="s">
        <v>875</v>
      </c>
      <c r="E51" s="86" t="s">
        <v>2551</v>
      </c>
      <c r="F51" s="86" t="s">
        <v>819</v>
      </c>
      <c r="G51" s="86" t="s">
        <v>812</v>
      </c>
      <c r="H51" s="86" t="s">
        <v>812</v>
      </c>
      <c r="I51" s="86">
        <v>15</v>
      </c>
      <c r="J51" s="86"/>
      <c r="K51" s="86">
        <f t="shared" ca="1" si="1"/>
        <v>162</v>
      </c>
      <c r="L51" s="86">
        <v>1</v>
      </c>
      <c r="M51" s="86" t="s">
        <v>2670</v>
      </c>
      <c r="N51" s="86" t="s">
        <v>812</v>
      </c>
      <c r="O51" s="86" t="s">
        <v>2553</v>
      </c>
      <c r="P51" s="86" t="s">
        <v>819</v>
      </c>
      <c r="Q51" s="86" t="s">
        <v>816</v>
      </c>
      <c r="R51" s="86" t="s">
        <v>812</v>
      </c>
      <c r="S51" s="86">
        <v>0.1</v>
      </c>
    </row>
    <row r="52" spans="1:19">
      <c r="A52" s="86">
        <f t="shared" si="0"/>
        <v>37076</v>
      </c>
      <c r="B52" s="86">
        <v>100</v>
      </c>
      <c r="C52" s="86" t="s">
        <v>2671</v>
      </c>
      <c r="D52" s="86" t="s">
        <v>2672</v>
      </c>
      <c r="E52" s="86" t="s">
        <v>2551</v>
      </c>
      <c r="F52" s="86" t="s">
        <v>819</v>
      </c>
      <c r="G52" s="86" t="s">
        <v>812</v>
      </c>
      <c r="H52" s="86" t="s">
        <v>812</v>
      </c>
      <c r="I52" s="86">
        <v>40</v>
      </c>
      <c r="J52" s="86"/>
      <c r="K52" s="86">
        <f t="shared" ca="1" si="1"/>
        <v>163</v>
      </c>
      <c r="L52" s="86">
        <v>1</v>
      </c>
      <c r="M52" s="86" t="s">
        <v>2673</v>
      </c>
      <c r="N52" s="86" t="s">
        <v>812</v>
      </c>
      <c r="O52" s="86" t="s">
        <v>2553</v>
      </c>
      <c r="P52" s="86" t="s">
        <v>819</v>
      </c>
      <c r="Q52" s="86" t="s">
        <v>816</v>
      </c>
      <c r="R52" s="86" t="s">
        <v>812</v>
      </c>
      <c r="S52" s="86">
        <v>0.1</v>
      </c>
    </row>
    <row r="53" spans="1:19">
      <c r="A53" s="86">
        <f t="shared" si="0"/>
        <v>37176</v>
      </c>
      <c r="B53" s="86">
        <v>1000</v>
      </c>
      <c r="C53" s="86" t="s">
        <v>2674</v>
      </c>
      <c r="D53" s="86" t="s">
        <v>1382</v>
      </c>
      <c r="E53" s="86" t="s">
        <v>2551</v>
      </c>
      <c r="F53" s="86" t="s">
        <v>819</v>
      </c>
      <c r="G53" s="86" t="s">
        <v>812</v>
      </c>
      <c r="H53" s="86" t="s">
        <v>812</v>
      </c>
      <c r="I53" s="86">
        <v>0.01</v>
      </c>
      <c r="J53" s="86"/>
      <c r="K53" s="86">
        <f t="shared" ca="1" si="1"/>
        <v>164</v>
      </c>
      <c r="L53" s="86">
        <v>1</v>
      </c>
      <c r="M53" s="86" t="s">
        <v>2675</v>
      </c>
      <c r="N53" s="86" t="s">
        <v>812</v>
      </c>
      <c r="O53" s="86" t="s">
        <v>2553</v>
      </c>
      <c r="P53" s="86" t="s">
        <v>819</v>
      </c>
      <c r="Q53" s="86" t="s">
        <v>816</v>
      </c>
      <c r="R53" s="86" t="s">
        <v>812</v>
      </c>
      <c r="S53" s="86">
        <v>0.1</v>
      </c>
    </row>
    <row r="54" spans="1:19">
      <c r="A54" s="86">
        <f t="shared" si="0"/>
        <v>38176</v>
      </c>
      <c r="B54" s="86">
        <v>25</v>
      </c>
      <c r="C54" s="86" t="s">
        <v>2676</v>
      </c>
      <c r="D54" s="86" t="s">
        <v>844</v>
      </c>
      <c r="E54" s="86" t="s">
        <v>2551</v>
      </c>
      <c r="F54" s="86" t="s">
        <v>819</v>
      </c>
      <c r="G54" s="86" t="s">
        <v>812</v>
      </c>
      <c r="H54" s="86" t="s">
        <v>812</v>
      </c>
      <c r="I54" s="86">
        <v>90</v>
      </c>
      <c r="J54" s="86"/>
      <c r="K54" s="86">
        <f t="shared" ca="1" si="1"/>
        <v>165</v>
      </c>
      <c r="L54" s="86">
        <v>1</v>
      </c>
      <c r="M54" s="86" t="s">
        <v>2677</v>
      </c>
      <c r="N54" s="86" t="s">
        <v>812</v>
      </c>
      <c r="O54" s="86" t="s">
        <v>2553</v>
      </c>
      <c r="P54" s="86" t="s">
        <v>819</v>
      </c>
      <c r="Q54" s="86" t="s">
        <v>816</v>
      </c>
      <c r="R54" s="86" t="s">
        <v>812</v>
      </c>
      <c r="S54" s="86">
        <v>0.1</v>
      </c>
    </row>
    <row r="55" spans="1:19">
      <c r="A55" s="86">
        <f t="shared" si="0"/>
        <v>38201</v>
      </c>
      <c r="B55" s="86">
        <v>100</v>
      </c>
      <c r="C55" s="86" t="s">
        <v>270</v>
      </c>
      <c r="D55" s="86" t="s">
        <v>887</v>
      </c>
      <c r="E55" s="86" t="s">
        <v>2551</v>
      </c>
      <c r="F55" s="86" t="s">
        <v>819</v>
      </c>
      <c r="G55" s="86" t="s">
        <v>812</v>
      </c>
      <c r="H55" s="86" t="s">
        <v>812</v>
      </c>
      <c r="I55" s="86">
        <v>10</v>
      </c>
      <c r="J55" s="86"/>
      <c r="K55" s="86">
        <f t="shared" ca="1" si="1"/>
        <v>166</v>
      </c>
      <c r="L55" s="86">
        <v>1</v>
      </c>
      <c r="M55" s="86" t="s">
        <v>2678</v>
      </c>
      <c r="N55" s="86" t="s">
        <v>812</v>
      </c>
      <c r="O55" s="86" t="s">
        <v>2553</v>
      </c>
      <c r="P55" s="86" t="s">
        <v>819</v>
      </c>
      <c r="Q55" s="86" t="s">
        <v>816</v>
      </c>
      <c r="R55" s="86" t="s">
        <v>812</v>
      </c>
      <c r="S55" s="86">
        <v>0.1</v>
      </c>
    </row>
    <row r="56" spans="1:19">
      <c r="A56" s="86">
        <f t="shared" si="0"/>
        <v>38301</v>
      </c>
      <c r="B56" s="86">
        <v>250</v>
      </c>
      <c r="C56" s="86" t="s">
        <v>2679</v>
      </c>
      <c r="D56" s="86" t="s">
        <v>887</v>
      </c>
      <c r="E56" s="86" t="s">
        <v>2551</v>
      </c>
      <c r="F56" s="86" t="s">
        <v>819</v>
      </c>
      <c r="G56" s="86" t="s">
        <v>812</v>
      </c>
      <c r="H56" s="86" t="s">
        <v>812</v>
      </c>
      <c r="I56" s="86">
        <v>10</v>
      </c>
      <c r="J56" s="86"/>
      <c r="K56" s="86">
        <f t="shared" ca="1" si="1"/>
        <v>167</v>
      </c>
      <c r="L56" s="86">
        <v>1</v>
      </c>
      <c r="M56" s="86" t="s">
        <v>2680</v>
      </c>
      <c r="N56" s="86" t="s">
        <v>812</v>
      </c>
      <c r="O56" s="86" t="s">
        <v>2553</v>
      </c>
      <c r="P56" s="86" t="s">
        <v>819</v>
      </c>
      <c r="Q56" s="86" t="s">
        <v>816</v>
      </c>
      <c r="R56" s="86" t="s">
        <v>812</v>
      </c>
      <c r="S56" s="86">
        <v>0.1</v>
      </c>
    </row>
    <row r="57" spans="1:19">
      <c r="A57" s="86">
        <f t="shared" si="0"/>
        <v>38551</v>
      </c>
      <c r="B57" s="86">
        <v>250</v>
      </c>
      <c r="C57" s="86" t="s">
        <v>2681</v>
      </c>
      <c r="D57" s="86" t="s">
        <v>2682</v>
      </c>
      <c r="E57" s="86" t="s">
        <v>2551</v>
      </c>
      <c r="F57" s="86" t="s">
        <v>819</v>
      </c>
      <c r="G57" s="86" t="s">
        <v>812</v>
      </c>
      <c r="H57" s="86" t="s">
        <v>812</v>
      </c>
      <c r="I57" s="86">
        <v>0.2</v>
      </c>
      <c r="J57" s="86"/>
      <c r="K57" s="86">
        <f t="shared" ca="1" si="1"/>
        <v>168</v>
      </c>
      <c r="L57" s="86">
        <v>1</v>
      </c>
      <c r="M57" s="86" t="s">
        <v>2683</v>
      </c>
      <c r="N57" s="86" t="s">
        <v>812</v>
      </c>
      <c r="O57" s="86" t="s">
        <v>2553</v>
      </c>
      <c r="P57" s="86" t="s">
        <v>819</v>
      </c>
      <c r="Q57" s="86" t="s">
        <v>816</v>
      </c>
      <c r="R57" s="86" t="s">
        <v>812</v>
      </c>
      <c r="S57" s="86">
        <v>0.1</v>
      </c>
    </row>
    <row r="58" spans="1:19">
      <c r="A58" s="86">
        <f t="shared" si="0"/>
        <v>38801</v>
      </c>
      <c r="B58" s="86">
        <v>250</v>
      </c>
      <c r="C58" s="86" t="s">
        <v>2684</v>
      </c>
      <c r="D58" s="86" t="s">
        <v>2685</v>
      </c>
      <c r="E58" s="86" t="s">
        <v>2551</v>
      </c>
      <c r="F58" s="86" t="s">
        <v>819</v>
      </c>
      <c r="G58" s="86" t="s">
        <v>812</v>
      </c>
      <c r="H58" s="86" t="s">
        <v>812</v>
      </c>
      <c r="I58" s="86">
        <v>0.2</v>
      </c>
      <c r="J58" s="86"/>
      <c r="K58" s="86">
        <f t="shared" ca="1" si="1"/>
        <v>169</v>
      </c>
      <c r="L58" s="86">
        <v>1</v>
      </c>
      <c r="M58" s="86" t="s">
        <v>2686</v>
      </c>
      <c r="N58" s="86" t="s">
        <v>812</v>
      </c>
      <c r="O58" s="86" t="s">
        <v>2553</v>
      </c>
      <c r="P58" s="86" t="s">
        <v>819</v>
      </c>
      <c r="Q58" s="86" t="s">
        <v>816</v>
      </c>
      <c r="R58" s="86" t="s">
        <v>812</v>
      </c>
      <c r="S58" s="86">
        <v>0.1</v>
      </c>
    </row>
    <row r="59" spans="1:19">
      <c r="A59" s="86">
        <f t="shared" si="0"/>
        <v>39051</v>
      </c>
      <c r="B59" s="86">
        <v>25</v>
      </c>
      <c r="C59" s="86" t="s">
        <v>2687</v>
      </c>
      <c r="D59" s="86" t="s">
        <v>2688</v>
      </c>
      <c r="E59" s="86" t="s">
        <v>2551</v>
      </c>
      <c r="F59" s="86" t="s">
        <v>819</v>
      </c>
      <c r="G59" s="86" t="s">
        <v>812</v>
      </c>
      <c r="H59" s="86" t="s">
        <v>812</v>
      </c>
      <c r="I59" s="86">
        <v>3</v>
      </c>
      <c r="J59" s="86"/>
      <c r="K59" s="86">
        <f t="shared" ca="1" si="1"/>
        <v>170</v>
      </c>
      <c r="L59" s="86">
        <v>1</v>
      </c>
      <c r="M59" s="86" t="s">
        <v>2689</v>
      </c>
      <c r="N59" s="86" t="s">
        <v>812</v>
      </c>
      <c r="O59" s="86" t="s">
        <v>2553</v>
      </c>
      <c r="P59" s="86" t="s">
        <v>819</v>
      </c>
      <c r="Q59" s="86" t="s">
        <v>816</v>
      </c>
      <c r="R59" s="86" t="s">
        <v>812</v>
      </c>
      <c r="S59" s="86">
        <v>0.1</v>
      </c>
    </row>
    <row r="60" spans="1:19">
      <c r="A60" s="86">
        <f t="shared" si="0"/>
        <v>39076</v>
      </c>
      <c r="B60" s="86">
        <v>250</v>
      </c>
      <c r="C60" s="86" t="s">
        <v>2690</v>
      </c>
      <c r="D60" s="86" t="s">
        <v>2691</v>
      </c>
      <c r="E60" s="86" t="s">
        <v>2551</v>
      </c>
      <c r="F60" s="86" t="s">
        <v>819</v>
      </c>
      <c r="G60" s="86" t="s">
        <v>812</v>
      </c>
      <c r="H60" s="86" t="s">
        <v>812</v>
      </c>
      <c r="I60" s="86">
        <v>0.5</v>
      </c>
      <c r="J60" s="86"/>
      <c r="K60" s="86">
        <f t="shared" ca="1" si="1"/>
        <v>171</v>
      </c>
      <c r="L60" s="86">
        <v>1</v>
      </c>
      <c r="M60" s="86" t="s">
        <v>2692</v>
      </c>
      <c r="N60" s="86" t="s">
        <v>812</v>
      </c>
      <c r="O60" s="86" t="s">
        <v>2553</v>
      </c>
      <c r="P60" s="86" t="s">
        <v>819</v>
      </c>
      <c r="Q60" s="86" t="s">
        <v>816</v>
      </c>
      <c r="R60" s="86" t="s">
        <v>812</v>
      </c>
      <c r="S60" s="86">
        <v>0.1</v>
      </c>
    </row>
    <row r="61" spans="1:19">
      <c r="A61" s="86">
        <f t="shared" si="0"/>
        <v>39326</v>
      </c>
      <c r="B61" s="86">
        <v>1000</v>
      </c>
      <c r="C61" s="86" t="s">
        <v>2693</v>
      </c>
      <c r="D61" s="86" t="s">
        <v>2577</v>
      </c>
      <c r="E61" s="86" t="s">
        <v>2551</v>
      </c>
      <c r="F61" s="86" t="s">
        <v>819</v>
      </c>
      <c r="G61" s="86" t="s">
        <v>812</v>
      </c>
      <c r="H61" s="86" t="s">
        <v>812</v>
      </c>
      <c r="I61" s="86">
        <v>3</v>
      </c>
      <c r="J61" s="86"/>
      <c r="K61" s="86">
        <f t="shared" ca="1" si="1"/>
        <v>172</v>
      </c>
      <c r="L61" s="86">
        <v>1</v>
      </c>
      <c r="M61" s="86" t="s">
        <v>2694</v>
      </c>
      <c r="N61" s="86" t="s">
        <v>812</v>
      </c>
      <c r="O61" s="86" t="s">
        <v>2553</v>
      </c>
      <c r="P61" s="86" t="s">
        <v>819</v>
      </c>
      <c r="Q61" s="86" t="s">
        <v>816</v>
      </c>
      <c r="R61" s="86" t="s">
        <v>812</v>
      </c>
      <c r="S61" s="86">
        <v>0.1</v>
      </c>
    </row>
    <row r="62" spans="1:19">
      <c r="A62" s="86">
        <f t="shared" si="0"/>
        <v>40326</v>
      </c>
      <c r="B62" s="86">
        <v>1000</v>
      </c>
      <c r="C62" s="86" t="s">
        <v>2695</v>
      </c>
      <c r="D62" s="86" t="s">
        <v>2580</v>
      </c>
      <c r="E62" s="86" t="s">
        <v>2551</v>
      </c>
      <c r="F62" s="86" t="s">
        <v>819</v>
      </c>
      <c r="G62" s="86" t="s">
        <v>812</v>
      </c>
      <c r="H62" s="86" t="s">
        <v>812</v>
      </c>
      <c r="I62" s="86">
        <v>5</v>
      </c>
      <c r="J62" s="86"/>
      <c r="K62" s="86">
        <f t="shared" ca="1" si="1"/>
        <v>173</v>
      </c>
      <c r="L62" s="86">
        <v>1</v>
      </c>
      <c r="M62" s="86" t="s">
        <v>2696</v>
      </c>
      <c r="N62" s="86" t="s">
        <v>812</v>
      </c>
      <c r="O62" s="86" t="s">
        <v>2553</v>
      </c>
      <c r="P62" s="86" t="s">
        <v>819</v>
      </c>
      <c r="Q62" s="86" t="s">
        <v>816</v>
      </c>
      <c r="R62" s="86" t="s">
        <v>812</v>
      </c>
      <c r="S62" s="86">
        <v>0.1</v>
      </c>
    </row>
    <row r="63" spans="1:19">
      <c r="A63" s="86">
        <f t="shared" si="0"/>
        <v>41326</v>
      </c>
      <c r="B63" s="86">
        <v>25</v>
      </c>
      <c r="C63" s="86" t="s">
        <v>2697</v>
      </c>
      <c r="D63" s="86" t="s">
        <v>2698</v>
      </c>
      <c r="E63" s="86" t="s">
        <v>2551</v>
      </c>
      <c r="F63" s="86" t="s">
        <v>819</v>
      </c>
      <c r="G63" s="86" t="s">
        <v>812</v>
      </c>
      <c r="H63" s="86" t="s">
        <v>812</v>
      </c>
      <c r="I63" s="86">
        <v>200</v>
      </c>
      <c r="J63" s="86"/>
      <c r="K63" s="86">
        <f t="shared" ca="1" si="1"/>
        <v>174</v>
      </c>
      <c r="L63" s="86">
        <v>1</v>
      </c>
      <c r="M63" s="86" t="s">
        <v>2699</v>
      </c>
      <c r="N63" s="86" t="s">
        <v>812</v>
      </c>
      <c r="O63" s="86" t="s">
        <v>2553</v>
      </c>
      <c r="P63" s="86" t="s">
        <v>819</v>
      </c>
      <c r="Q63" s="86" t="s">
        <v>816</v>
      </c>
      <c r="R63" s="86" t="s">
        <v>812</v>
      </c>
      <c r="S63" s="86">
        <v>0.1</v>
      </c>
    </row>
    <row r="64" spans="1:19">
      <c r="A64" s="86">
        <f t="shared" si="0"/>
        <v>41351</v>
      </c>
      <c r="B64" s="86">
        <v>250</v>
      </c>
      <c r="C64" s="86" t="s">
        <v>238</v>
      </c>
      <c r="D64" s="86" t="s">
        <v>2700</v>
      </c>
      <c r="E64" s="86" t="s">
        <v>2551</v>
      </c>
      <c r="F64" s="86" t="s">
        <v>819</v>
      </c>
      <c r="G64" s="86" t="s">
        <v>812</v>
      </c>
      <c r="H64" s="86" t="s">
        <v>812</v>
      </c>
      <c r="I64" s="86">
        <v>0.1</v>
      </c>
      <c r="J64" s="86"/>
      <c r="K64" s="86">
        <f t="shared" ca="1" si="1"/>
        <v>175</v>
      </c>
      <c r="L64" s="86">
        <v>1</v>
      </c>
      <c r="M64" s="86" t="s">
        <v>2701</v>
      </c>
      <c r="N64" s="86" t="s">
        <v>812</v>
      </c>
      <c r="O64" s="86" t="s">
        <v>2553</v>
      </c>
      <c r="P64" s="86" t="s">
        <v>819</v>
      </c>
      <c r="Q64" s="86" t="s">
        <v>816</v>
      </c>
      <c r="R64" s="86" t="s">
        <v>812</v>
      </c>
      <c r="S64" s="86">
        <v>0.1</v>
      </c>
    </row>
    <row r="65" spans="1:19">
      <c r="A65" s="86">
        <f t="shared" si="0"/>
        <v>41601</v>
      </c>
      <c r="B65" s="86">
        <v>1000</v>
      </c>
      <c r="C65" s="86" t="s">
        <v>2702</v>
      </c>
      <c r="D65" s="86" t="s">
        <v>824</v>
      </c>
      <c r="E65" s="86" t="s">
        <v>2551</v>
      </c>
      <c r="F65" s="86" t="s">
        <v>819</v>
      </c>
      <c r="G65" s="86" t="s">
        <v>812</v>
      </c>
      <c r="H65" s="86" t="s">
        <v>812</v>
      </c>
      <c r="I65" s="86">
        <v>0.04</v>
      </c>
      <c r="J65" s="86"/>
      <c r="K65" s="86">
        <f t="shared" ca="1" si="1"/>
        <v>176</v>
      </c>
      <c r="L65" s="86">
        <v>1</v>
      </c>
      <c r="M65" s="86" t="s">
        <v>2703</v>
      </c>
      <c r="N65" s="86" t="s">
        <v>812</v>
      </c>
      <c r="O65" s="86" t="s">
        <v>2553</v>
      </c>
      <c r="P65" s="86" t="s">
        <v>819</v>
      </c>
      <c r="Q65" s="86" t="s">
        <v>816</v>
      </c>
      <c r="R65" s="86" t="s">
        <v>812</v>
      </c>
      <c r="S65" s="86">
        <v>0.1</v>
      </c>
    </row>
    <row r="66" spans="1:19">
      <c r="A66" s="86">
        <f t="shared" si="0"/>
        <v>42601</v>
      </c>
      <c r="B66" s="86">
        <v>1000</v>
      </c>
      <c r="C66" s="86" t="s">
        <v>2704</v>
      </c>
      <c r="D66" s="86" t="s">
        <v>1382</v>
      </c>
      <c r="E66" s="86" t="s">
        <v>2551</v>
      </c>
      <c r="F66" s="86" t="s">
        <v>819</v>
      </c>
      <c r="G66" s="86" t="s">
        <v>812</v>
      </c>
      <c r="H66" s="86" t="s">
        <v>812</v>
      </c>
      <c r="I66" s="86">
        <v>0.01</v>
      </c>
      <c r="J66" s="86"/>
      <c r="K66" s="86">
        <f t="shared" ca="1" si="1"/>
        <v>177</v>
      </c>
      <c r="L66" s="86">
        <v>1</v>
      </c>
      <c r="M66" s="86" t="s">
        <v>2705</v>
      </c>
      <c r="N66" s="86" t="s">
        <v>812</v>
      </c>
      <c r="O66" s="86" t="s">
        <v>2553</v>
      </c>
      <c r="P66" s="86" t="s">
        <v>819</v>
      </c>
      <c r="Q66" s="86" t="s">
        <v>816</v>
      </c>
      <c r="R66" s="86" t="s">
        <v>812</v>
      </c>
      <c r="S66" s="86">
        <v>0.1</v>
      </c>
    </row>
    <row r="67" spans="1:19">
      <c r="A67" s="86">
        <f t="shared" si="0"/>
        <v>43601</v>
      </c>
      <c r="B67" s="86">
        <v>1000</v>
      </c>
      <c r="C67" s="86" t="s">
        <v>2706</v>
      </c>
      <c r="D67" s="86" t="s">
        <v>818</v>
      </c>
      <c r="E67" s="86" t="s">
        <v>2551</v>
      </c>
      <c r="F67" s="86" t="s">
        <v>819</v>
      </c>
      <c r="G67" s="86" t="s">
        <v>812</v>
      </c>
      <c r="H67" s="86" t="s">
        <v>812</v>
      </c>
      <c r="I67" s="86">
        <v>0.05</v>
      </c>
      <c r="J67" s="86"/>
      <c r="K67" s="86">
        <f t="shared" ca="1" si="1"/>
        <v>178</v>
      </c>
      <c r="L67" s="86">
        <v>1</v>
      </c>
      <c r="M67" s="86" t="s">
        <v>2707</v>
      </c>
      <c r="N67" s="86" t="s">
        <v>812</v>
      </c>
      <c r="O67" s="86" t="s">
        <v>2553</v>
      </c>
      <c r="P67" s="86" t="s">
        <v>819</v>
      </c>
      <c r="Q67" s="86" t="s">
        <v>816</v>
      </c>
      <c r="R67" s="86" t="s">
        <v>812</v>
      </c>
      <c r="S67" s="86">
        <v>0.1</v>
      </c>
    </row>
    <row r="68" spans="1:19">
      <c r="A68" s="86">
        <f t="shared" si="0"/>
        <v>44601</v>
      </c>
      <c r="B68" s="86">
        <v>1000</v>
      </c>
      <c r="C68" s="86" t="s">
        <v>2708</v>
      </c>
      <c r="D68" s="86" t="s">
        <v>1895</v>
      </c>
      <c r="E68" s="86" t="s">
        <v>2551</v>
      </c>
      <c r="F68" s="86" t="s">
        <v>819</v>
      </c>
      <c r="G68" s="86" t="s">
        <v>812</v>
      </c>
      <c r="H68" s="86" t="s">
        <v>812</v>
      </c>
      <c r="I68" s="86">
        <v>0.3</v>
      </c>
      <c r="J68" s="86"/>
      <c r="K68" s="86">
        <f t="shared" ca="1" si="1"/>
        <v>179</v>
      </c>
      <c r="L68" s="86">
        <v>1</v>
      </c>
      <c r="M68" s="86" t="s">
        <v>2709</v>
      </c>
      <c r="N68" s="86" t="s">
        <v>812</v>
      </c>
      <c r="O68" s="86" t="s">
        <v>2553</v>
      </c>
      <c r="P68" s="86" t="s">
        <v>819</v>
      </c>
      <c r="Q68" s="86" t="s">
        <v>816</v>
      </c>
      <c r="R68" s="86" t="s">
        <v>812</v>
      </c>
      <c r="S68" s="86">
        <v>0.1</v>
      </c>
    </row>
    <row r="69" spans="1:19">
      <c r="A69" s="86">
        <f t="shared" si="0"/>
        <v>45601</v>
      </c>
      <c r="B69" s="86">
        <v>25</v>
      </c>
      <c r="C69" s="86" t="s">
        <v>2710</v>
      </c>
      <c r="D69" s="86" t="s">
        <v>837</v>
      </c>
      <c r="E69" s="86" t="s">
        <v>2551</v>
      </c>
      <c r="F69" s="86" t="s">
        <v>819</v>
      </c>
      <c r="G69" s="86" t="s">
        <v>812</v>
      </c>
      <c r="H69" s="86" t="s">
        <v>812</v>
      </c>
      <c r="I69" s="86">
        <v>30</v>
      </c>
      <c r="J69" s="86"/>
      <c r="K69" s="86">
        <f t="shared" ca="1" si="1"/>
        <v>180</v>
      </c>
      <c r="L69" s="86">
        <v>1</v>
      </c>
      <c r="M69" s="86" t="s">
        <v>2711</v>
      </c>
      <c r="N69" s="86" t="s">
        <v>812</v>
      </c>
      <c r="O69" s="86" t="s">
        <v>2553</v>
      </c>
      <c r="P69" s="86" t="s">
        <v>819</v>
      </c>
      <c r="Q69" s="86" t="s">
        <v>816</v>
      </c>
      <c r="R69" s="86" t="s">
        <v>812</v>
      </c>
      <c r="S69" s="86">
        <v>0.1</v>
      </c>
    </row>
    <row r="70" spans="1:19">
      <c r="A70" s="86">
        <f t="shared" si="0"/>
        <v>45626</v>
      </c>
      <c r="B70" s="86">
        <v>100</v>
      </c>
      <c r="C70" s="86" t="s">
        <v>2712</v>
      </c>
      <c r="D70" s="86" t="s">
        <v>862</v>
      </c>
      <c r="E70" s="86" t="s">
        <v>2551</v>
      </c>
      <c r="F70" s="86" t="s">
        <v>819</v>
      </c>
      <c r="G70" s="86" t="s">
        <v>812</v>
      </c>
      <c r="H70" s="86" t="s">
        <v>812</v>
      </c>
      <c r="I70" s="86">
        <v>4</v>
      </c>
      <c r="J70" s="86"/>
      <c r="K70" s="86">
        <f t="shared" ca="1" si="1"/>
        <v>181</v>
      </c>
      <c r="L70" s="86">
        <v>1</v>
      </c>
      <c r="M70" s="86" t="s">
        <v>2713</v>
      </c>
      <c r="N70" s="86" t="s">
        <v>812</v>
      </c>
      <c r="O70" s="86" t="s">
        <v>2553</v>
      </c>
      <c r="P70" s="86" t="s">
        <v>819</v>
      </c>
      <c r="Q70" s="86" t="s">
        <v>816</v>
      </c>
      <c r="R70" s="86" t="s">
        <v>812</v>
      </c>
      <c r="S70" s="86">
        <v>0.1</v>
      </c>
    </row>
    <row r="71" spans="1:19">
      <c r="A71" s="86">
        <f t="shared" si="0"/>
        <v>45726</v>
      </c>
      <c r="B71" s="86">
        <v>250</v>
      </c>
      <c r="C71" s="86" t="s">
        <v>2714</v>
      </c>
      <c r="D71" s="86" t="s">
        <v>873</v>
      </c>
      <c r="E71" s="86" t="s">
        <v>2551</v>
      </c>
      <c r="F71" s="86" t="s">
        <v>819</v>
      </c>
      <c r="G71" s="86" t="s">
        <v>812</v>
      </c>
      <c r="H71" s="86" t="s">
        <v>812</v>
      </c>
      <c r="I71" s="86">
        <v>0.2</v>
      </c>
      <c r="J71" s="86"/>
      <c r="K71" s="86">
        <f t="shared" ca="1" si="1"/>
        <v>182</v>
      </c>
      <c r="L71" s="86">
        <v>1</v>
      </c>
      <c r="M71" s="86" t="s">
        <v>2715</v>
      </c>
      <c r="N71" s="86" t="s">
        <v>812</v>
      </c>
      <c r="O71" s="86" t="s">
        <v>2553</v>
      </c>
      <c r="P71" s="86" t="s">
        <v>819</v>
      </c>
      <c r="Q71" s="86" t="s">
        <v>816</v>
      </c>
      <c r="R71" s="86" t="s">
        <v>812</v>
      </c>
      <c r="S71" s="86">
        <v>0.1</v>
      </c>
    </row>
    <row r="72" spans="1:19">
      <c r="A72" s="86">
        <f t="shared" si="0"/>
        <v>45976</v>
      </c>
      <c r="B72" s="86">
        <v>25</v>
      </c>
      <c r="C72" s="86" t="s">
        <v>2716</v>
      </c>
      <c r="D72" s="86" t="s">
        <v>2717</v>
      </c>
      <c r="E72" s="86" t="s">
        <v>2551</v>
      </c>
      <c r="F72" s="86" t="s">
        <v>819</v>
      </c>
      <c r="G72" s="86" t="s">
        <v>812</v>
      </c>
      <c r="H72" s="86" t="s">
        <v>812</v>
      </c>
      <c r="I72" s="86">
        <v>2</v>
      </c>
      <c r="J72" s="86"/>
      <c r="K72" s="86">
        <f t="shared" ca="1" si="1"/>
        <v>183</v>
      </c>
      <c r="L72" s="86">
        <v>1</v>
      </c>
      <c r="M72" s="86" t="s">
        <v>2718</v>
      </c>
      <c r="N72" s="86" t="s">
        <v>812</v>
      </c>
      <c r="O72" s="86" t="s">
        <v>2553</v>
      </c>
      <c r="P72" s="86" t="s">
        <v>819</v>
      </c>
      <c r="Q72" s="86" t="s">
        <v>816</v>
      </c>
      <c r="R72" s="86" t="s">
        <v>812</v>
      </c>
      <c r="S72" s="86">
        <v>0.1</v>
      </c>
    </row>
    <row r="73" spans="1:19">
      <c r="A73" s="86">
        <f t="shared" si="0"/>
        <v>46001</v>
      </c>
      <c r="B73" s="86">
        <v>250</v>
      </c>
      <c r="C73" s="86" t="s">
        <v>2719</v>
      </c>
      <c r="D73" s="86" t="s">
        <v>1907</v>
      </c>
      <c r="E73" s="86" t="s">
        <v>2551</v>
      </c>
      <c r="F73" s="86" t="s">
        <v>819</v>
      </c>
      <c r="G73" s="86" t="s">
        <v>812</v>
      </c>
      <c r="H73" s="86" t="s">
        <v>812</v>
      </c>
      <c r="I73" s="86">
        <v>0.4</v>
      </c>
      <c r="J73" s="86"/>
      <c r="K73" s="86">
        <f t="shared" ca="1" si="1"/>
        <v>184</v>
      </c>
      <c r="L73" s="86">
        <v>1</v>
      </c>
      <c r="M73" s="86" t="s">
        <v>2720</v>
      </c>
      <c r="N73" s="86" t="s">
        <v>812</v>
      </c>
      <c r="O73" s="86" t="s">
        <v>2553</v>
      </c>
      <c r="P73" s="86" t="s">
        <v>819</v>
      </c>
      <c r="Q73" s="86" t="s">
        <v>816</v>
      </c>
      <c r="R73" s="86" t="s">
        <v>812</v>
      </c>
      <c r="S73" s="86">
        <v>0.1</v>
      </c>
    </row>
    <row r="74" spans="1:19">
      <c r="A74" s="86">
        <f t="shared" si="0"/>
        <v>46251</v>
      </c>
      <c r="B74" s="86">
        <v>25</v>
      </c>
      <c r="C74" s="86" t="s">
        <v>2721</v>
      </c>
      <c r="D74" s="86" t="s">
        <v>2722</v>
      </c>
      <c r="E74" s="86" t="s">
        <v>2551</v>
      </c>
      <c r="F74" s="86" t="s">
        <v>819</v>
      </c>
      <c r="G74" s="86" t="s">
        <v>812</v>
      </c>
      <c r="H74" s="86" t="s">
        <v>812</v>
      </c>
      <c r="I74" s="86">
        <v>100</v>
      </c>
      <c r="J74" s="86"/>
      <c r="K74" s="86">
        <f t="shared" ca="1" si="1"/>
        <v>185</v>
      </c>
      <c r="L74" s="86">
        <v>1</v>
      </c>
      <c r="M74" s="86" t="s">
        <v>2723</v>
      </c>
      <c r="N74" s="86" t="s">
        <v>812</v>
      </c>
      <c r="O74" s="86" t="s">
        <v>2553</v>
      </c>
      <c r="P74" s="86" t="s">
        <v>819</v>
      </c>
      <c r="Q74" s="86" t="s">
        <v>816</v>
      </c>
      <c r="R74" s="86" t="s">
        <v>812</v>
      </c>
      <c r="S74" s="86">
        <v>0.1</v>
      </c>
    </row>
    <row r="75" spans="1:19">
      <c r="A75" s="86">
        <f t="shared" si="0"/>
        <v>46276</v>
      </c>
      <c r="B75" s="86">
        <v>250</v>
      </c>
      <c r="C75" s="86" t="s">
        <v>2724</v>
      </c>
      <c r="D75" s="86" t="s">
        <v>1294</v>
      </c>
      <c r="E75" s="86" t="s">
        <v>2551</v>
      </c>
      <c r="F75" s="86" t="s">
        <v>819</v>
      </c>
      <c r="G75" s="86" t="s">
        <v>812</v>
      </c>
      <c r="H75" s="86" t="s">
        <v>812</v>
      </c>
      <c r="I75" s="86">
        <v>0.1</v>
      </c>
      <c r="J75" s="86"/>
      <c r="K75" s="86">
        <f t="shared" ca="1" si="1"/>
        <v>186</v>
      </c>
      <c r="L75" s="86">
        <v>1</v>
      </c>
      <c r="M75" s="86" t="s">
        <v>2725</v>
      </c>
      <c r="N75" s="86" t="s">
        <v>812</v>
      </c>
      <c r="O75" s="86" t="s">
        <v>2553</v>
      </c>
      <c r="P75" s="86" t="s">
        <v>819</v>
      </c>
      <c r="Q75" s="86" t="s">
        <v>816</v>
      </c>
      <c r="R75" s="86" t="s">
        <v>812</v>
      </c>
      <c r="S75" s="86">
        <v>0.1</v>
      </c>
    </row>
    <row r="76" spans="1:19">
      <c r="A76" s="86">
        <f t="shared" si="0"/>
        <v>46526</v>
      </c>
      <c r="B76" s="86">
        <v>100</v>
      </c>
      <c r="C76" s="86" t="s">
        <v>1001</v>
      </c>
      <c r="D76" s="86" t="s">
        <v>910</v>
      </c>
      <c r="E76" s="86" t="s">
        <v>2551</v>
      </c>
      <c r="F76" s="86" t="s">
        <v>819</v>
      </c>
      <c r="G76" s="86" t="s">
        <v>812</v>
      </c>
      <c r="H76" s="86" t="s">
        <v>812</v>
      </c>
      <c r="I76" s="86">
        <v>25</v>
      </c>
      <c r="J76" s="86"/>
      <c r="K76" s="86">
        <f t="shared" ca="1" si="1"/>
        <v>187</v>
      </c>
      <c r="L76" s="86">
        <v>1</v>
      </c>
      <c r="M76" s="86" t="s">
        <v>2726</v>
      </c>
      <c r="N76" s="86" t="s">
        <v>812</v>
      </c>
      <c r="O76" s="86" t="s">
        <v>2553</v>
      </c>
      <c r="P76" s="86" t="s">
        <v>819</v>
      </c>
      <c r="Q76" s="86" t="s">
        <v>816</v>
      </c>
      <c r="R76" s="86" t="s">
        <v>812</v>
      </c>
      <c r="S76" s="86">
        <v>0.1</v>
      </c>
    </row>
    <row r="77" spans="1:19">
      <c r="A77" s="86">
        <f t="shared" si="0"/>
        <v>46626</v>
      </c>
      <c r="B77" s="86">
        <v>25</v>
      </c>
      <c r="C77" s="86" t="s">
        <v>2727</v>
      </c>
      <c r="D77" s="86" t="s">
        <v>2728</v>
      </c>
      <c r="E77" s="86" t="s">
        <v>2551</v>
      </c>
      <c r="F77" s="86" t="s">
        <v>819</v>
      </c>
      <c r="G77" s="86" t="s">
        <v>812</v>
      </c>
      <c r="H77" s="86" t="s">
        <v>812</v>
      </c>
      <c r="I77" s="86">
        <v>75</v>
      </c>
      <c r="J77" s="86"/>
      <c r="K77" s="86">
        <f t="shared" ca="1" si="1"/>
        <v>188</v>
      </c>
      <c r="L77" s="86">
        <v>1</v>
      </c>
      <c r="M77" s="86" t="s">
        <v>2729</v>
      </c>
      <c r="N77" s="86" t="s">
        <v>812</v>
      </c>
      <c r="O77" s="86" t="s">
        <v>2553</v>
      </c>
      <c r="P77" s="86" t="s">
        <v>819</v>
      </c>
      <c r="Q77" s="86" t="s">
        <v>816</v>
      </c>
      <c r="R77" s="86" t="s">
        <v>812</v>
      </c>
      <c r="S77" s="86">
        <v>0.1</v>
      </c>
    </row>
    <row r="78" spans="1:19">
      <c r="A78" s="86">
        <f t="shared" si="0"/>
        <v>46651</v>
      </c>
      <c r="B78" s="86">
        <v>1000</v>
      </c>
      <c r="C78" s="86" t="s">
        <v>2730</v>
      </c>
      <c r="D78" s="86" t="s">
        <v>818</v>
      </c>
      <c r="E78" s="86" t="s">
        <v>2551</v>
      </c>
      <c r="F78" s="86" t="s">
        <v>819</v>
      </c>
      <c r="G78" s="86" t="s">
        <v>812</v>
      </c>
      <c r="H78" s="86" t="s">
        <v>812</v>
      </c>
      <c r="I78" s="86">
        <v>0.05</v>
      </c>
      <c r="J78" s="86"/>
      <c r="K78" s="86">
        <f t="shared" ca="1" si="1"/>
        <v>189</v>
      </c>
      <c r="L78" s="86">
        <v>1</v>
      </c>
      <c r="M78" s="86" t="s">
        <v>2731</v>
      </c>
      <c r="N78" s="86" t="s">
        <v>812</v>
      </c>
      <c r="O78" s="86" t="s">
        <v>2553</v>
      </c>
      <c r="P78" s="86" t="s">
        <v>819</v>
      </c>
      <c r="Q78" s="86" t="s">
        <v>816</v>
      </c>
      <c r="R78" s="86" t="s">
        <v>812</v>
      </c>
      <c r="S78" s="86">
        <v>0.1</v>
      </c>
    </row>
    <row r="79" spans="1:19">
      <c r="A79" s="86">
        <f t="shared" si="0"/>
        <v>47651</v>
      </c>
      <c r="B79" s="86">
        <v>25</v>
      </c>
      <c r="C79" s="86" t="s">
        <v>2732</v>
      </c>
      <c r="D79" s="86" t="s">
        <v>2733</v>
      </c>
      <c r="E79" s="86" t="s">
        <v>2551</v>
      </c>
      <c r="F79" s="86" t="s">
        <v>819</v>
      </c>
      <c r="G79" s="86" t="s">
        <v>812</v>
      </c>
      <c r="H79" s="86" t="s">
        <v>812</v>
      </c>
      <c r="I79" s="86">
        <v>20</v>
      </c>
      <c r="J79" s="86"/>
      <c r="K79" s="86">
        <f t="shared" ca="1" si="1"/>
        <v>190</v>
      </c>
      <c r="L79" s="86">
        <v>1</v>
      </c>
      <c r="M79" s="86" t="s">
        <v>2734</v>
      </c>
      <c r="N79" s="86" t="s">
        <v>812</v>
      </c>
      <c r="O79" s="86" t="s">
        <v>2553</v>
      </c>
      <c r="P79" s="86" t="s">
        <v>819</v>
      </c>
      <c r="Q79" s="86" t="s">
        <v>816</v>
      </c>
      <c r="R79" s="86" t="s">
        <v>812</v>
      </c>
      <c r="S79" s="86">
        <v>0.1</v>
      </c>
    </row>
    <row r="80" spans="1:19">
      <c r="A80" s="86">
        <f t="shared" si="0"/>
        <v>47676</v>
      </c>
      <c r="B80" s="86">
        <v>25</v>
      </c>
      <c r="C80" s="86" t="s">
        <v>2735</v>
      </c>
      <c r="D80" s="86" t="s">
        <v>1770</v>
      </c>
      <c r="E80" s="86" t="s">
        <v>2551</v>
      </c>
      <c r="F80" s="86" t="s">
        <v>819</v>
      </c>
      <c r="G80" s="86" t="s">
        <v>812</v>
      </c>
      <c r="H80" s="86" t="s">
        <v>812</v>
      </c>
      <c r="I80" s="86">
        <v>60</v>
      </c>
      <c r="J80" s="86"/>
      <c r="K80" s="86">
        <f t="shared" ca="1" si="1"/>
        <v>191</v>
      </c>
      <c r="L80" s="86">
        <v>1</v>
      </c>
      <c r="M80" s="86" t="s">
        <v>2736</v>
      </c>
      <c r="N80" s="86" t="s">
        <v>812</v>
      </c>
      <c r="O80" s="86" t="s">
        <v>2553</v>
      </c>
      <c r="P80" s="86" t="s">
        <v>819</v>
      </c>
      <c r="Q80" s="86" t="s">
        <v>816</v>
      </c>
      <c r="R80" s="86" t="s">
        <v>812</v>
      </c>
      <c r="S80" s="86">
        <v>0.1</v>
      </c>
    </row>
    <row r="81" spans="1:19">
      <c r="A81" s="86">
        <f t="shared" si="0"/>
        <v>47701</v>
      </c>
      <c r="B81" s="86">
        <v>250</v>
      </c>
      <c r="C81" s="86" t="s">
        <v>2737</v>
      </c>
      <c r="D81" s="86" t="s">
        <v>2738</v>
      </c>
      <c r="E81" s="86" t="s">
        <v>2551</v>
      </c>
      <c r="F81" s="86" t="s">
        <v>819</v>
      </c>
      <c r="G81" s="86" t="s">
        <v>812</v>
      </c>
      <c r="H81" s="86" t="s">
        <v>812</v>
      </c>
      <c r="I81" s="86">
        <v>0.7</v>
      </c>
      <c r="J81" s="86"/>
      <c r="K81" s="86">
        <f t="shared" ca="1" si="1"/>
        <v>192</v>
      </c>
      <c r="L81" s="86">
        <v>1</v>
      </c>
      <c r="M81" s="86" t="s">
        <v>2739</v>
      </c>
      <c r="N81" s="86" t="s">
        <v>812</v>
      </c>
      <c r="O81" s="86" t="s">
        <v>2553</v>
      </c>
      <c r="P81" s="86" t="s">
        <v>819</v>
      </c>
      <c r="Q81" s="86" t="s">
        <v>816</v>
      </c>
      <c r="R81" s="86" t="s">
        <v>812</v>
      </c>
      <c r="S81" s="86">
        <v>0.1</v>
      </c>
    </row>
    <row r="82" spans="1:19">
      <c r="A82" s="86">
        <f t="shared" si="0"/>
        <v>47951</v>
      </c>
      <c r="B82" s="86">
        <v>1000</v>
      </c>
      <c r="C82" s="86" t="s">
        <v>2740</v>
      </c>
      <c r="D82" s="86" t="s">
        <v>2563</v>
      </c>
      <c r="E82" s="86" t="s">
        <v>2551</v>
      </c>
      <c r="F82" s="86" t="s">
        <v>819</v>
      </c>
      <c r="G82" s="86" t="s">
        <v>812</v>
      </c>
      <c r="H82" s="86" t="s">
        <v>812</v>
      </c>
      <c r="I82" s="86">
        <v>0.03</v>
      </c>
      <c r="J82" s="86"/>
      <c r="K82" s="86">
        <f t="shared" ca="1" si="1"/>
        <v>193</v>
      </c>
      <c r="L82" s="86">
        <v>1</v>
      </c>
      <c r="M82" s="86" t="s">
        <v>2741</v>
      </c>
      <c r="N82" s="86" t="s">
        <v>812</v>
      </c>
      <c r="O82" s="86" t="s">
        <v>2553</v>
      </c>
      <c r="P82" s="86" t="s">
        <v>819</v>
      </c>
      <c r="Q82" s="86" t="s">
        <v>816</v>
      </c>
      <c r="R82" s="86" t="s">
        <v>812</v>
      </c>
      <c r="S82" s="86">
        <v>0.1</v>
      </c>
    </row>
    <row r="83" spans="1:19">
      <c r="A83" s="86">
        <f t="shared" si="0"/>
        <v>48951</v>
      </c>
      <c r="B83" s="86">
        <v>250</v>
      </c>
      <c r="C83" s="86" t="s">
        <v>1714</v>
      </c>
      <c r="D83" s="86" t="s">
        <v>2742</v>
      </c>
      <c r="E83" s="86" t="s">
        <v>2551</v>
      </c>
      <c r="F83" s="86" t="s">
        <v>819</v>
      </c>
      <c r="G83" s="86" t="s">
        <v>812</v>
      </c>
      <c r="H83" s="86" t="s">
        <v>812</v>
      </c>
      <c r="I83" s="86">
        <v>0.5</v>
      </c>
      <c r="J83" s="86"/>
      <c r="K83" s="86">
        <f t="shared" ca="1" si="1"/>
        <v>194</v>
      </c>
      <c r="L83" s="86">
        <v>1</v>
      </c>
      <c r="M83" s="86" t="s">
        <v>2743</v>
      </c>
      <c r="N83" s="86" t="s">
        <v>812</v>
      </c>
      <c r="O83" s="86" t="s">
        <v>2553</v>
      </c>
      <c r="P83" s="86" t="s">
        <v>819</v>
      </c>
      <c r="Q83" s="86" t="s">
        <v>816</v>
      </c>
      <c r="R83" s="86" t="s">
        <v>812</v>
      </c>
      <c r="S83" s="86">
        <v>0.1</v>
      </c>
    </row>
    <row r="84" spans="1:19">
      <c r="A84" s="86">
        <f t="shared" si="0"/>
        <v>49201</v>
      </c>
      <c r="B84" s="86">
        <v>20</v>
      </c>
      <c r="C84" s="86" t="s">
        <v>2744</v>
      </c>
      <c r="D84" s="86" t="s">
        <v>2745</v>
      </c>
      <c r="E84" s="86" t="s">
        <v>2551</v>
      </c>
      <c r="F84" s="86" t="s">
        <v>819</v>
      </c>
      <c r="G84" s="86" t="s">
        <v>812</v>
      </c>
      <c r="H84" s="86" t="s">
        <v>812</v>
      </c>
      <c r="I84" s="86">
        <v>220</v>
      </c>
      <c r="J84" s="86"/>
      <c r="K84" s="86">
        <f t="shared" ca="1" si="1"/>
        <v>195</v>
      </c>
      <c r="L84" s="86">
        <v>1</v>
      </c>
      <c r="M84" s="86" t="s">
        <v>2746</v>
      </c>
      <c r="N84" s="86" t="s">
        <v>812</v>
      </c>
      <c r="O84" s="86" t="s">
        <v>2553</v>
      </c>
      <c r="P84" s="86" t="s">
        <v>819</v>
      </c>
      <c r="Q84" s="86" t="s">
        <v>816</v>
      </c>
      <c r="R84" s="86" t="s">
        <v>812</v>
      </c>
      <c r="S84" s="86">
        <v>0.1</v>
      </c>
    </row>
    <row r="85" spans="1:19">
      <c r="A85" s="86">
        <f t="shared" si="0"/>
        <v>49221</v>
      </c>
      <c r="B85" s="86">
        <v>20</v>
      </c>
      <c r="C85" s="86" t="s">
        <v>2747</v>
      </c>
      <c r="D85" s="86" t="s">
        <v>851</v>
      </c>
      <c r="E85" s="86" t="s">
        <v>2551</v>
      </c>
      <c r="F85" s="86" t="s">
        <v>819</v>
      </c>
      <c r="G85" s="86" t="s">
        <v>812</v>
      </c>
      <c r="H85" s="86" t="s">
        <v>812</v>
      </c>
      <c r="I85" s="86">
        <v>75</v>
      </c>
      <c r="J85" s="86"/>
      <c r="K85" s="86">
        <f t="shared" ca="1" si="1"/>
        <v>196</v>
      </c>
      <c r="L85" s="86">
        <v>1</v>
      </c>
      <c r="M85" s="86" t="s">
        <v>2748</v>
      </c>
      <c r="N85" s="86" t="s">
        <v>812</v>
      </c>
      <c r="O85" s="86" t="s">
        <v>2553</v>
      </c>
      <c r="P85" s="86" t="s">
        <v>819</v>
      </c>
      <c r="Q85" s="86" t="s">
        <v>816</v>
      </c>
      <c r="R85" s="86" t="s">
        <v>812</v>
      </c>
      <c r="S85" s="86">
        <v>0.1</v>
      </c>
    </row>
    <row r="86" spans="1:19">
      <c r="A86" s="86">
        <f t="shared" si="0"/>
        <v>49241</v>
      </c>
      <c r="B86" s="86">
        <v>25</v>
      </c>
      <c r="C86" s="86" t="s">
        <v>2749</v>
      </c>
      <c r="D86" s="86" t="s">
        <v>2566</v>
      </c>
      <c r="E86" s="86" t="s">
        <v>2551</v>
      </c>
      <c r="F86" s="86" t="s">
        <v>819</v>
      </c>
      <c r="G86" s="86" t="s">
        <v>812</v>
      </c>
      <c r="H86" s="86" t="s">
        <v>812</v>
      </c>
      <c r="I86" s="86">
        <v>1</v>
      </c>
      <c r="J86" s="86"/>
      <c r="K86" s="86">
        <f t="shared" ca="1" si="1"/>
        <v>197</v>
      </c>
      <c r="L86" s="86">
        <v>1</v>
      </c>
      <c r="M86" s="86" t="s">
        <v>2750</v>
      </c>
      <c r="N86" s="86" t="s">
        <v>812</v>
      </c>
      <c r="O86" s="86" t="s">
        <v>2553</v>
      </c>
      <c r="P86" s="86" t="s">
        <v>819</v>
      </c>
      <c r="Q86" s="86" t="s">
        <v>816</v>
      </c>
      <c r="R86" s="86" t="s">
        <v>812</v>
      </c>
      <c r="S86" s="86">
        <v>0.1</v>
      </c>
    </row>
    <row r="87" spans="1:19">
      <c r="A87" s="86">
        <f t="shared" si="0"/>
        <v>49266</v>
      </c>
      <c r="B87" s="86">
        <v>1000</v>
      </c>
      <c r="C87" s="86" t="s">
        <v>2751</v>
      </c>
      <c r="D87" s="86" t="s">
        <v>818</v>
      </c>
      <c r="E87" s="86" t="s">
        <v>2551</v>
      </c>
      <c r="F87" s="86" t="s">
        <v>819</v>
      </c>
      <c r="G87" s="86" t="s">
        <v>812</v>
      </c>
      <c r="H87" s="86" t="s">
        <v>812</v>
      </c>
      <c r="I87" s="86">
        <v>0.05</v>
      </c>
      <c r="J87" s="86"/>
      <c r="K87" s="86">
        <f t="shared" ca="1" si="1"/>
        <v>198</v>
      </c>
      <c r="L87" s="86">
        <v>1</v>
      </c>
      <c r="M87" s="86" t="s">
        <v>2752</v>
      </c>
      <c r="N87" s="86" t="s">
        <v>812</v>
      </c>
      <c r="O87" s="86" t="s">
        <v>2553</v>
      </c>
      <c r="P87" s="86" t="s">
        <v>819</v>
      </c>
      <c r="Q87" s="86" t="s">
        <v>816</v>
      </c>
      <c r="R87" s="86" t="s">
        <v>812</v>
      </c>
      <c r="S87" s="86">
        <v>0.1</v>
      </c>
    </row>
    <row r="88" spans="1:19">
      <c r="A88" s="86">
        <f t="shared" si="0"/>
        <v>50266</v>
      </c>
      <c r="B88" s="86">
        <v>25</v>
      </c>
      <c r="C88" s="86" t="s">
        <v>2753</v>
      </c>
      <c r="D88" s="86" t="s">
        <v>837</v>
      </c>
      <c r="E88" s="86" t="s">
        <v>2551</v>
      </c>
      <c r="F88" s="86" t="s">
        <v>819</v>
      </c>
      <c r="G88" s="86" t="s">
        <v>812</v>
      </c>
      <c r="H88" s="86" t="s">
        <v>812</v>
      </c>
      <c r="I88" s="86">
        <v>30</v>
      </c>
      <c r="J88" s="86"/>
      <c r="K88" s="86">
        <f t="shared" ca="1" si="1"/>
        <v>199</v>
      </c>
      <c r="L88" s="86">
        <v>1</v>
      </c>
      <c r="M88" s="86" t="s">
        <v>2754</v>
      </c>
      <c r="N88" s="86" t="s">
        <v>812</v>
      </c>
      <c r="O88" s="86" t="s">
        <v>2553</v>
      </c>
      <c r="P88" s="86" t="s">
        <v>819</v>
      </c>
      <c r="Q88" s="86" t="s">
        <v>816</v>
      </c>
      <c r="R88" s="86" t="s">
        <v>812</v>
      </c>
      <c r="S88" s="86">
        <v>0.1</v>
      </c>
    </row>
    <row r="89" spans="1:19">
      <c r="A89" s="86">
        <f t="shared" si="0"/>
        <v>50291</v>
      </c>
      <c r="B89" s="86">
        <v>250</v>
      </c>
      <c r="C89" s="86" t="s">
        <v>2755</v>
      </c>
      <c r="D89" s="86" t="s">
        <v>2738</v>
      </c>
      <c r="E89" s="86" t="s">
        <v>2551</v>
      </c>
      <c r="F89" s="86" t="s">
        <v>819</v>
      </c>
      <c r="G89" s="86" t="s">
        <v>812</v>
      </c>
      <c r="H89" s="86" t="s">
        <v>812</v>
      </c>
      <c r="I89" s="86">
        <v>0.7</v>
      </c>
      <c r="J89" s="86"/>
      <c r="K89" s="86">
        <f t="shared" ca="1" si="1"/>
        <v>200</v>
      </c>
      <c r="L89" s="86">
        <v>1</v>
      </c>
      <c r="M89" s="86" t="s">
        <v>2756</v>
      </c>
      <c r="N89" s="86" t="s">
        <v>812</v>
      </c>
      <c r="O89" s="86" t="s">
        <v>2553</v>
      </c>
      <c r="P89" s="86" t="s">
        <v>819</v>
      </c>
      <c r="Q89" s="86" t="s">
        <v>816</v>
      </c>
      <c r="R89" s="86" t="s">
        <v>812</v>
      </c>
      <c r="S89" s="86">
        <v>0.1</v>
      </c>
    </row>
    <row r="90" spans="1:19">
      <c r="A90" s="86">
        <f t="shared" si="0"/>
        <v>50541</v>
      </c>
      <c r="B90" s="86">
        <v>25</v>
      </c>
      <c r="C90" s="86" t="s">
        <v>2757</v>
      </c>
      <c r="D90" s="86" t="s">
        <v>2758</v>
      </c>
      <c r="E90" s="86" t="s">
        <v>2551</v>
      </c>
      <c r="F90" s="86" t="s">
        <v>819</v>
      </c>
      <c r="G90" s="86" t="s">
        <v>812</v>
      </c>
      <c r="H90" s="86" t="s">
        <v>812</v>
      </c>
      <c r="I90" s="86">
        <v>5</v>
      </c>
      <c r="J90" s="86"/>
      <c r="K90" s="86">
        <f t="shared" ca="1" si="1"/>
        <v>201</v>
      </c>
      <c r="L90" s="86">
        <v>1</v>
      </c>
      <c r="M90" s="86" t="s">
        <v>2759</v>
      </c>
      <c r="N90" s="86" t="s">
        <v>812</v>
      </c>
      <c r="O90" s="86" t="s">
        <v>2553</v>
      </c>
      <c r="P90" s="86" t="s">
        <v>819</v>
      </c>
      <c r="Q90" s="86" t="s">
        <v>816</v>
      </c>
      <c r="R90" s="86" t="s">
        <v>812</v>
      </c>
      <c r="S90" s="86">
        <v>0.1</v>
      </c>
    </row>
    <row r="91" spans="1:19">
      <c r="A91" s="86">
        <f t="shared" si="0"/>
        <v>50566</v>
      </c>
      <c r="B91" s="86">
        <v>250</v>
      </c>
      <c r="C91" s="86" t="s">
        <v>2760</v>
      </c>
      <c r="D91" s="86" t="s">
        <v>2614</v>
      </c>
      <c r="E91" s="86" t="s">
        <v>2551</v>
      </c>
      <c r="F91" s="86" t="s">
        <v>819</v>
      </c>
      <c r="G91" s="86" t="s">
        <v>812</v>
      </c>
      <c r="H91" s="86" t="s">
        <v>812</v>
      </c>
      <c r="I91" s="86">
        <v>0.5</v>
      </c>
      <c r="J91" s="86"/>
      <c r="K91" s="86">
        <f t="shared" ca="1" si="1"/>
        <v>202</v>
      </c>
      <c r="L91" s="86">
        <v>1</v>
      </c>
      <c r="M91" s="86" t="s">
        <v>2761</v>
      </c>
      <c r="N91" s="86" t="s">
        <v>812</v>
      </c>
      <c r="O91" s="86" t="s">
        <v>2553</v>
      </c>
      <c r="P91" s="86" t="s">
        <v>819</v>
      </c>
      <c r="Q91" s="86" t="s">
        <v>816</v>
      </c>
      <c r="R91" s="86" t="s">
        <v>812</v>
      </c>
      <c r="S91" s="86">
        <v>0.1</v>
      </c>
    </row>
    <row r="92" spans="1:19">
      <c r="A92" s="86">
        <f t="shared" si="0"/>
        <v>50816</v>
      </c>
      <c r="B92" s="86">
        <v>250</v>
      </c>
      <c r="C92" s="86" t="s">
        <v>2762</v>
      </c>
      <c r="D92" s="86" t="s">
        <v>873</v>
      </c>
      <c r="E92" s="86" t="s">
        <v>2551</v>
      </c>
      <c r="F92" s="86" t="s">
        <v>819</v>
      </c>
      <c r="G92" s="86" t="s">
        <v>812</v>
      </c>
      <c r="H92" s="86" t="s">
        <v>812</v>
      </c>
      <c r="I92" s="86">
        <v>0.2</v>
      </c>
      <c r="J92" s="86"/>
      <c r="K92" s="86">
        <f t="shared" ca="1" si="1"/>
        <v>203</v>
      </c>
      <c r="L92" s="86">
        <v>1</v>
      </c>
      <c r="M92" s="86" t="s">
        <v>2763</v>
      </c>
      <c r="N92" s="86" t="s">
        <v>812</v>
      </c>
      <c r="O92" s="86" t="s">
        <v>2553</v>
      </c>
      <c r="P92" s="86" t="s">
        <v>819</v>
      </c>
      <c r="Q92" s="86" t="s">
        <v>816</v>
      </c>
      <c r="R92" s="86" t="s">
        <v>812</v>
      </c>
      <c r="S92" s="86">
        <v>0.1</v>
      </c>
    </row>
    <row r="93" spans="1:19">
      <c r="A93" s="86">
        <f t="shared" si="0"/>
        <v>51066</v>
      </c>
      <c r="B93" s="86">
        <v>25</v>
      </c>
      <c r="C93" s="86" t="s">
        <v>2764</v>
      </c>
      <c r="D93" s="86" t="s">
        <v>2765</v>
      </c>
      <c r="E93" s="86" t="s">
        <v>2551</v>
      </c>
      <c r="F93" s="86" t="s">
        <v>819</v>
      </c>
      <c r="G93" s="86" t="s">
        <v>812</v>
      </c>
      <c r="H93" s="86" t="s">
        <v>812</v>
      </c>
      <c r="I93" s="86">
        <v>30</v>
      </c>
      <c r="J93" s="86"/>
      <c r="K93" s="86">
        <f t="shared" ca="1" si="1"/>
        <v>204</v>
      </c>
      <c r="L93" s="86">
        <v>1</v>
      </c>
      <c r="M93" s="86" t="s">
        <v>2766</v>
      </c>
      <c r="N93" s="86" t="s">
        <v>812</v>
      </c>
      <c r="O93" s="86" t="s">
        <v>2553</v>
      </c>
      <c r="P93" s="86" t="s">
        <v>819</v>
      </c>
      <c r="Q93" s="86" t="s">
        <v>816</v>
      </c>
      <c r="R93" s="86" t="s">
        <v>812</v>
      </c>
      <c r="S93" s="86">
        <v>0.1</v>
      </c>
    </row>
    <row r="94" spans="1:19">
      <c r="A94" s="86">
        <f t="shared" si="0"/>
        <v>51091</v>
      </c>
      <c r="B94" s="86">
        <v>1000</v>
      </c>
      <c r="C94" s="86" t="s">
        <v>2767</v>
      </c>
      <c r="D94" s="86" t="s">
        <v>824</v>
      </c>
      <c r="E94" s="86" t="s">
        <v>2551</v>
      </c>
      <c r="F94" s="86" t="s">
        <v>819</v>
      </c>
      <c r="G94" s="86" t="s">
        <v>812</v>
      </c>
      <c r="H94" s="86" t="s">
        <v>812</v>
      </c>
      <c r="I94" s="86">
        <v>0.04</v>
      </c>
      <c r="J94" s="86"/>
      <c r="K94" s="86">
        <f t="shared" ca="1" si="1"/>
        <v>205</v>
      </c>
      <c r="L94" s="86">
        <v>1</v>
      </c>
      <c r="M94" s="86" t="s">
        <v>2768</v>
      </c>
      <c r="N94" s="86" t="s">
        <v>812</v>
      </c>
      <c r="O94" s="86" t="s">
        <v>2553</v>
      </c>
      <c r="P94" s="86" t="s">
        <v>819</v>
      </c>
      <c r="Q94" s="86" t="s">
        <v>816</v>
      </c>
      <c r="R94" s="86" t="s">
        <v>812</v>
      </c>
      <c r="S94" s="86">
        <v>0.1</v>
      </c>
    </row>
    <row r="95" spans="1:19">
      <c r="A95" s="86">
        <f t="shared" si="0"/>
        <v>52091</v>
      </c>
      <c r="B95" s="86">
        <v>25</v>
      </c>
      <c r="C95" s="86" t="s">
        <v>2769</v>
      </c>
      <c r="D95" s="86" t="s">
        <v>2569</v>
      </c>
      <c r="E95" s="86" t="s">
        <v>2551</v>
      </c>
      <c r="F95" s="86" t="s">
        <v>819</v>
      </c>
      <c r="G95" s="86" t="s">
        <v>812</v>
      </c>
      <c r="H95" s="86" t="s">
        <v>812</v>
      </c>
      <c r="I95" s="86">
        <v>15</v>
      </c>
      <c r="J95" s="86"/>
      <c r="K95" s="86">
        <f t="shared" ca="1" si="1"/>
        <v>206</v>
      </c>
      <c r="L95" s="86">
        <v>1</v>
      </c>
      <c r="M95" s="86" t="s">
        <v>2770</v>
      </c>
      <c r="N95" s="86" t="s">
        <v>812</v>
      </c>
      <c r="O95" s="86" t="s">
        <v>2553</v>
      </c>
      <c r="P95" s="86" t="s">
        <v>819</v>
      </c>
      <c r="Q95" s="86" t="s">
        <v>816</v>
      </c>
      <c r="R95" s="86" t="s">
        <v>812</v>
      </c>
      <c r="S95" s="86">
        <v>0.1</v>
      </c>
    </row>
    <row r="96" spans="1:19">
      <c r="A96" s="86">
        <f t="shared" si="0"/>
        <v>52116</v>
      </c>
      <c r="B96" s="86">
        <v>25</v>
      </c>
      <c r="C96" s="86" t="s">
        <v>2771</v>
      </c>
      <c r="D96" s="86" t="s">
        <v>2580</v>
      </c>
      <c r="E96" s="86" t="s">
        <v>2551</v>
      </c>
      <c r="F96" s="86" t="s">
        <v>819</v>
      </c>
      <c r="G96" s="86" t="s">
        <v>812</v>
      </c>
      <c r="H96" s="86" t="s">
        <v>812</v>
      </c>
      <c r="I96" s="86">
        <v>5</v>
      </c>
      <c r="J96" s="86"/>
      <c r="K96" s="86">
        <f t="shared" ca="1" si="1"/>
        <v>207</v>
      </c>
      <c r="L96" s="86">
        <v>1</v>
      </c>
      <c r="M96" s="86" t="s">
        <v>2772</v>
      </c>
      <c r="N96" s="86" t="s">
        <v>812</v>
      </c>
      <c r="O96" s="86" t="s">
        <v>2553</v>
      </c>
      <c r="P96" s="86" t="s">
        <v>819</v>
      </c>
      <c r="Q96" s="86" t="s">
        <v>816</v>
      </c>
      <c r="R96" s="86" t="s">
        <v>812</v>
      </c>
      <c r="S96" s="86">
        <v>0.1</v>
      </c>
    </row>
    <row r="97" spans="1:19">
      <c r="A97" s="86">
        <f t="shared" si="0"/>
        <v>52141</v>
      </c>
      <c r="B97" s="86">
        <v>100</v>
      </c>
      <c r="C97" s="86" t="s">
        <v>2773</v>
      </c>
      <c r="D97" s="86" t="s">
        <v>837</v>
      </c>
      <c r="E97" s="86" t="s">
        <v>2551</v>
      </c>
      <c r="F97" s="86" t="s">
        <v>819</v>
      </c>
      <c r="G97" s="86" t="s">
        <v>812</v>
      </c>
      <c r="H97" s="86" t="s">
        <v>812</v>
      </c>
      <c r="I97" s="86">
        <v>30</v>
      </c>
      <c r="J97" s="86"/>
      <c r="K97" s="86">
        <f t="shared" ca="1" si="1"/>
        <v>208</v>
      </c>
      <c r="L97" s="86">
        <v>1</v>
      </c>
      <c r="M97" s="86" t="s">
        <v>2774</v>
      </c>
      <c r="N97" s="86" t="s">
        <v>812</v>
      </c>
      <c r="O97" s="86" t="s">
        <v>2553</v>
      </c>
      <c r="P97" s="86" t="s">
        <v>819</v>
      </c>
      <c r="Q97" s="86" t="s">
        <v>816</v>
      </c>
      <c r="R97" s="86" t="s">
        <v>812</v>
      </c>
      <c r="S97" s="86">
        <v>0.1</v>
      </c>
    </row>
    <row r="98" spans="1:19">
      <c r="A98" s="86">
        <f t="shared" si="0"/>
        <v>52241</v>
      </c>
      <c r="B98" s="86">
        <v>25</v>
      </c>
      <c r="C98" s="86" t="s">
        <v>2775</v>
      </c>
      <c r="D98" s="86" t="s">
        <v>2776</v>
      </c>
      <c r="E98" s="86" t="s">
        <v>2551</v>
      </c>
      <c r="F98" s="86" t="s">
        <v>819</v>
      </c>
      <c r="G98" s="86" t="s">
        <v>812</v>
      </c>
      <c r="H98" s="86" t="s">
        <v>812</v>
      </c>
      <c r="I98" s="86">
        <v>40</v>
      </c>
      <c r="J98" s="86"/>
      <c r="K98" s="86">
        <f t="shared" ca="1" si="1"/>
        <v>209</v>
      </c>
      <c r="L98" s="86">
        <v>1</v>
      </c>
      <c r="M98" s="86" t="s">
        <v>2777</v>
      </c>
      <c r="N98" s="86" t="s">
        <v>812</v>
      </c>
      <c r="O98" s="86" t="s">
        <v>2553</v>
      </c>
      <c r="P98" s="86" t="s">
        <v>819</v>
      </c>
      <c r="Q98" s="86" t="s">
        <v>816</v>
      </c>
      <c r="R98" s="86" t="s">
        <v>812</v>
      </c>
      <c r="S98" s="86">
        <v>0.1</v>
      </c>
    </row>
    <row r="99" spans="1:19">
      <c r="A99" s="86">
        <f t="shared" si="0"/>
        <v>52266</v>
      </c>
      <c r="B99" s="86">
        <v>25</v>
      </c>
      <c r="C99" s="86" t="s">
        <v>2778</v>
      </c>
      <c r="D99" s="86" t="s">
        <v>2779</v>
      </c>
      <c r="E99" s="86" t="s">
        <v>2551</v>
      </c>
      <c r="F99" s="86" t="s">
        <v>819</v>
      </c>
      <c r="G99" s="86" t="s">
        <v>812</v>
      </c>
      <c r="H99" s="86" t="s">
        <v>812</v>
      </c>
      <c r="I99" s="86">
        <v>10</v>
      </c>
      <c r="J99" s="86"/>
      <c r="K99" s="86">
        <f t="shared" ca="1" si="1"/>
        <v>210</v>
      </c>
      <c r="L99" s="86">
        <v>1</v>
      </c>
      <c r="M99" s="86" t="s">
        <v>2780</v>
      </c>
      <c r="N99" s="86" t="s">
        <v>812</v>
      </c>
      <c r="O99" s="86" t="s">
        <v>2553</v>
      </c>
      <c r="P99" s="86" t="s">
        <v>819</v>
      </c>
      <c r="Q99" s="86" t="s">
        <v>816</v>
      </c>
      <c r="R99" s="86" t="s">
        <v>812</v>
      </c>
      <c r="S99" s="86">
        <v>0.1</v>
      </c>
    </row>
    <row r="100" spans="1:19">
      <c r="A100" s="86">
        <f t="shared" si="0"/>
        <v>52291</v>
      </c>
      <c r="B100" s="86">
        <v>25</v>
      </c>
      <c r="C100" s="86" t="s">
        <v>2781</v>
      </c>
      <c r="D100" s="86" t="s">
        <v>2782</v>
      </c>
      <c r="E100" s="86" t="s">
        <v>2551</v>
      </c>
      <c r="F100" s="86" t="s">
        <v>819</v>
      </c>
      <c r="G100" s="86" t="s">
        <v>812</v>
      </c>
      <c r="H100" s="86" t="s">
        <v>812</v>
      </c>
      <c r="I100" s="86">
        <v>150</v>
      </c>
      <c r="J100" s="86"/>
      <c r="K100" s="86">
        <f t="shared" ca="1" si="1"/>
        <v>211</v>
      </c>
      <c r="L100" s="86">
        <v>1</v>
      </c>
      <c r="M100" s="86" t="s">
        <v>2783</v>
      </c>
      <c r="N100" s="86" t="s">
        <v>812</v>
      </c>
      <c r="O100" s="86" t="s">
        <v>2553</v>
      </c>
      <c r="P100" s="86" t="s">
        <v>819</v>
      </c>
      <c r="Q100" s="86" t="s">
        <v>816</v>
      </c>
      <c r="R100" s="86" t="s">
        <v>812</v>
      </c>
      <c r="S100" s="86">
        <v>0.1</v>
      </c>
    </row>
    <row r="101" spans="1:19">
      <c r="A101" s="86">
        <f t="shared" si="0"/>
        <v>52316</v>
      </c>
      <c r="B101" s="86">
        <v>25</v>
      </c>
      <c r="C101" s="86" t="s">
        <v>2784</v>
      </c>
      <c r="D101" s="86" t="s">
        <v>2785</v>
      </c>
      <c r="E101" s="86" t="s">
        <v>2551</v>
      </c>
      <c r="F101" s="86" t="s">
        <v>819</v>
      </c>
      <c r="G101" s="86" t="s">
        <v>812</v>
      </c>
      <c r="H101" s="86" t="s">
        <v>812</v>
      </c>
      <c r="I101" s="86">
        <v>15</v>
      </c>
      <c r="J101" s="86"/>
      <c r="K101" s="86">
        <f t="shared" ca="1" si="1"/>
        <v>212</v>
      </c>
      <c r="L101" s="86">
        <v>1</v>
      </c>
      <c r="M101" s="86" t="s">
        <v>2786</v>
      </c>
      <c r="N101" s="86" t="s">
        <v>812</v>
      </c>
      <c r="O101" s="86" t="s">
        <v>2553</v>
      </c>
      <c r="P101" s="86" t="s">
        <v>819</v>
      </c>
      <c r="Q101" s="86" t="s">
        <v>816</v>
      </c>
      <c r="R101" s="86" t="s">
        <v>812</v>
      </c>
      <c r="S101" s="86">
        <v>0.1</v>
      </c>
    </row>
    <row r="102" spans="1:19">
      <c r="A102" s="86">
        <f t="shared" si="0"/>
        <v>52341</v>
      </c>
      <c r="B102" s="86">
        <v>100</v>
      </c>
      <c r="C102" s="86" t="s">
        <v>2787</v>
      </c>
      <c r="D102" s="86" t="s">
        <v>848</v>
      </c>
      <c r="E102" s="86" t="s">
        <v>2551</v>
      </c>
      <c r="F102" s="86" t="s">
        <v>819</v>
      </c>
      <c r="G102" s="86" t="s">
        <v>812</v>
      </c>
      <c r="H102" s="86" t="s">
        <v>812</v>
      </c>
      <c r="I102" s="86">
        <v>8</v>
      </c>
      <c r="J102" s="86"/>
      <c r="K102" s="86">
        <f t="shared" ca="1" si="1"/>
        <v>213</v>
      </c>
      <c r="L102" s="86">
        <v>1</v>
      </c>
      <c r="M102" s="86" t="s">
        <v>2788</v>
      </c>
      <c r="N102" s="86" t="s">
        <v>812</v>
      </c>
      <c r="O102" s="86" t="s">
        <v>2553</v>
      </c>
      <c r="P102" s="86" t="s">
        <v>819</v>
      </c>
      <c r="Q102" s="86" t="s">
        <v>816</v>
      </c>
      <c r="R102" s="86" t="s">
        <v>812</v>
      </c>
      <c r="S102" s="86">
        <v>0.1</v>
      </c>
    </row>
    <row r="103" spans="1:19">
      <c r="A103" s="86">
        <f t="shared" si="0"/>
        <v>52441</v>
      </c>
      <c r="B103" s="86">
        <v>1000</v>
      </c>
      <c r="C103" s="86" t="s">
        <v>2789</v>
      </c>
      <c r="D103" s="86" t="s">
        <v>2589</v>
      </c>
      <c r="E103" s="86" t="s">
        <v>2551</v>
      </c>
      <c r="F103" s="86" t="s">
        <v>819</v>
      </c>
      <c r="G103" s="86" t="s">
        <v>812</v>
      </c>
      <c r="H103" s="86" t="s">
        <v>812</v>
      </c>
      <c r="I103" s="86">
        <v>4</v>
      </c>
      <c r="J103" s="86"/>
      <c r="K103" s="86">
        <f t="shared" ca="1" si="1"/>
        <v>214</v>
      </c>
      <c r="L103" s="86">
        <v>1</v>
      </c>
      <c r="M103" s="86" t="s">
        <v>2790</v>
      </c>
      <c r="N103" s="86" t="s">
        <v>812</v>
      </c>
      <c r="O103" s="86" t="s">
        <v>2553</v>
      </c>
      <c r="P103" s="86" t="s">
        <v>819</v>
      </c>
      <c r="Q103" s="86" t="s">
        <v>816</v>
      </c>
      <c r="R103" s="86" t="s">
        <v>812</v>
      </c>
      <c r="S103" s="86">
        <v>0.1</v>
      </c>
    </row>
    <row r="104" spans="1:19">
      <c r="A104" s="86">
        <f t="shared" si="0"/>
        <v>53441</v>
      </c>
      <c r="B104" s="86">
        <v>1000</v>
      </c>
      <c r="C104" s="86" t="s">
        <v>2791</v>
      </c>
      <c r="D104" s="86" t="s">
        <v>2580</v>
      </c>
      <c r="E104" s="86" t="s">
        <v>2551</v>
      </c>
      <c r="F104" s="86" t="s">
        <v>819</v>
      </c>
      <c r="G104" s="86" t="s">
        <v>812</v>
      </c>
      <c r="H104" s="86" t="s">
        <v>812</v>
      </c>
      <c r="I104" s="86">
        <v>5</v>
      </c>
      <c r="J104" s="86"/>
      <c r="K104" s="86">
        <f t="shared" ca="1" si="1"/>
        <v>215</v>
      </c>
      <c r="L104" s="86">
        <v>1</v>
      </c>
      <c r="M104" s="86" t="s">
        <v>2792</v>
      </c>
      <c r="N104" s="86" t="s">
        <v>812</v>
      </c>
      <c r="O104" s="86" t="s">
        <v>2553</v>
      </c>
      <c r="P104" s="86" t="s">
        <v>819</v>
      </c>
      <c r="Q104" s="86" t="s">
        <v>816</v>
      </c>
      <c r="R104" s="86" t="s">
        <v>812</v>
      </c>
      <c r="S104" s="86">
        <v>0.1</v>
      </c>
    </row>
    <row r="105" spans="1:19">
      <c r="A105" s="86">
        <f t="shared" si="0"/>
        <v>54441</v>
      </c>
      <c r="B105" s="86">
        <v>1000</v>
      </c>
      <c r="C105" s="86" t="s">
        <v>2793</v>
      </c>
      <c r="D105" s="86" t="s">
        <v>2577</v>
      </c>
      <c r="E105" s="86" t="s">
        <v>2551</v>
      </c>
      <c r="F105" s="86" t="s">
        <v>819</v>
      </c>
      <c r="G105" s="86" t="s">
        <v>812</v>
      </c>
      <c r="H105" s="86" t="s">
        <v>812</v>
      </c>
      <c r="I105" s="86">
        <v>3</v>
      </c>
      <c r="J105" s="86"/>
      <c r="K105" s="86">
        <f t="shared" ca="1" si="1"/>
        <v>216</v>
      </c>
      <c r="L105" s="86">
        <v>1</v>
      </c>
      <c r="M105" s="86" t="s">
        <v>2794</v>
      </c>
      <c r="N105" s="86" t="s">
        <v>812</v>
      </c>
      <c r="O105" s="86" t="s">
        <v>2553</v>
      </c>
      <c r="P105" s="86" t="s">
        <v>819</v>
      </c>
      <c r="Q105" s="86" t="s">
        <v>816</v>
      </c>
      <c r="R105" s="86" t="s">
        <v>812</v>
      </c>
      <c r="S105" s="86">
        <v>0.1</v>
      </c>
    </row>
    <row r="106" spans="1:19">
      <c r="A106" s="86">
        <f t="shared" si="0"/>
        <v>55441</v>
      </c>
      <c r="B106" s="86">
        <v>1000</v>
      </c>
      <c r="C106" s="86" t="s">
        <v>2795</v>
      </c>
      <c r="D106" s="86" t="s">
        <v>2566</v>
      </c>
      <c r="E106" s="86" t="s">
        <v>2551</v>
      </c>
      <c r="F106" s="86" t="s">
        <v>819</v>
      </c>
      <c r="G106" s="86" t="s">
        <v>812</v>
      </c>
      <c r="H106" s="86" t="s">
        <v>812</v>
      </c>
      <c r="I106" s="86">
        <v>1</v>
      </c>
      <c r="J106" s="86"/>
      <c r="K106" s="86">
        <f t="shared" ca="1" si="1"/>
        <v>217</v>
      </c>
      <c r="L106" s="86">
        <v>1</v>
      </c>
      <c r="M106" s="86" t="s">
        <v>2796</v>
      </c>
      <c r="N106" s="86" t="s">
        <v>812</v>
      </c>
      <c r="O106" s="86" t="s">
        <v>2553</v>
      </c>
      <c r="P106" s="86" t="s">
        <v>819</v>
      </c>
      <c r="Q106" s="86" t="s">
        <v>816</v>
      </c>
      <c r="R106" s="86" t="s">
        <v>812</v>
      </c>
      <c r="S106" s="86">
        <v>0.1</v>
      </c>
    </row>
    <row r="107" spans="1:19">
      <c r="A107" s="86">
        <f t="shared" si="0"/>
        <v>56441</v>
      </c>
      <c r="B107" s="86">
        <v>25</v>
      </c>
      <c r="C107" s="86" t="s">
        <v>2797</v>
      </c>
      <c r="D107" s="86" t="s">
        <v>2577</v>
      </c>
      <c r="E107" s="86" t="s">
        <v>2551</v>
      </c>
      <c r="F107" s="86" t="s">
        <v>819</v>
      </c>
      <c r="G107" s="86" t="s">
        <v>812</v>
      </c>
      <c r="H107" s="86" t="s">
        <v>812</v>
      </c>
      <c r="I107" s="86">
        <v>3</v>
      </c>
      <c r="J107" s="86"/>
      <c r="K107" s="86">
        <f t="shared" ca="1" si="1"/>
        <v>218</v>
      </c>
      <c r="L107" s="86">
        <v>1</v>
      </c>
      <c r="M107" s="86" t="s">
        <v>2798</v>
      </c>
      <c r="N107" s="86" t="s">
        <v>812</v>
      </c>
      <c r="O107" s="86" t="s">
        <v>2553</v>
      </c>
      <c r="P107" s="86" t="s">
        <v>819</v>
      </c>
      <c r="Q107" s="86" t="s">
        <v>816</v>
      </c>
      <c r="R107" s="86" t="s">
        <v>812</v>
      </c>
      <c r="S107" s="86">
        <v>0.1</v>
      </c>
    </row>
    <row r="108" spans="1:19">
      <c r="A108" s="86">
        <f t="shared" si="0"/>
        <v>56466</v>
      </c>
      <c r="B108" s="86">
        <v>25</v>
      </c>
      <c r="C108" s="86" t="s">
        <v>2799</v>
      </c>
      <c r="D108" s="86" t="s">
        <v>848</v>
      </c>
      <c r="E108" s="86" t="s">
        <v>2551</v>
      </c>
      <c r="F108" s="86" t="s">
        <v>819</v>
      </c>
      <c r="G108" s="86" t="s">
        <v>812</v>
      </c>
      <c r="H108" s="86" t="s">
        <v>812</v>
      </c>
      <c r="I108" s="86">
        <v>8</v>
      </c>
      <c r="J108" s="86"/>
      <c r="K108" s="86">
        <f t="shared" ca="1" si="1"/>
        <v>219</v>
      </c>
      <c r="L108" s="86">
        <v>1</v>
      </c>
      <c r="M108" s="86" t="s">
        <v>2800</v>
      </c>
      <c r="N108" s="86" t="s">
        <v>812</v>
      </c>
      <c r="O108" s="86" t="s">
        <v>2553</v>
      </c>
      <c r="P108" s="86" t="s">
        <v>819</v>
      </c>
      <c r="Q108" s="86" t="s">
        <v>816</v>
      </c>
      <c r="R108" s="86" t="s">
        <v>812</v>
      </c>
      <c r="S108" s="86">
        <v>0.1</v>
      </c>
    </row>
    <row r="109" spans="1:19">
      <c r="A109" s="86">
        <f t="shared" si="0"/>
        <v>56491</v>
      </c>
      <c r="B109" s="86">
        <v>25</v>
      </c>
      <c r="C109" s="86" t="s">
        <v>2801</v>
      </c>
      <c r="D109" s="86" t="s">
        <v>2566</v>
      </c>
      <c r="E109" s="86" t="s">
        <v>2551</v>
      </c>
      <c r="F109" s="86" t="s">
        <v>819</v>
      </c>
      <c r="G109" s="86" t="s">
        <v>812</v>
      </c>
      <c r="H109" s="86" t="s">
        <v>812</v>
      </c>
      <c r="I109" s="86">
        <v>1</v>
      </c>
      <c r="J109" s="86"/>
      <c r="K109" s="86">
        <f t="shared" ca="1" si="1"/>
        <v>220</v>
      </c>
      <c r="L109" s="86">
        <v>1</v>
      </c>
      <c r="M109" s="86" t="s">
        <v>2802</v>
      </c>
      <c r="N109" s="86" t="s">
        <v>812</v>
      </c>
      <c r="O109" s="86" t="s">
        <v>2553</v>
      </c>
      <c r="P109" s="86" t="s">
        <v>819</v>
      </c>
      <c r="Q109" s="86" t="s">
        <v>816</v>
      </c>
      <c r="R109" s="86" t="s">
        <v>812</v>
      </c>
      <c r="S109" s="86">
        <v>0.1</v>
      </c>
    </row>
    <row r="110" spans="1:19">
      <c r="A110" s="86">
        <f t="shared" si="0"/>
        <v>56516</v>
      </c>
      <c r="B110" s="86">
        <v>250</v>
      </c>
      <c r="C110" s="86" t="s">
        <v>2803</v>
      </c>
      <c r="D110" s="86" t="s">
        <v>2804</v>
      </c>
      <c r="E110" s="86" t="s">
        <v>2551</v>
      </c>
      <c r="F110" s="86" t="s">
        <v>819</v>
      </c>
      <c r="G110" s="86" t="s">
        <v>812</v>
      </c>
      <c r="H110" s="86" t="s">
        <v>812</v>
      </c>
      <c r="I110" s="86">
        <v>0.1</v>
      </c>
      <c r="J110" s="86"/>
      <c r="K110" s="86">
        <f t="shared" ca="1" si="1"/>
        <v>221</v>
      </c>
      <c r="L110" s="86">
        <v>1</v>
      </c>
      <c r="M110" s="86" t="s">
        <v>2805</v>
      </c>
      <c r="N110" s="86" t="s">
        <v>812</v>
      </c>
      <c r="O110" s="86" t="s">
        <v>2553</v>
      </c>
      <c r="P110" s="86" t="s">
        <v>819</v>
      </c>
      <c r="Q110" s="86" t="s">
        <v>816</v>
      </c>
      <c r="R110" s="86" t="s">
        <v>812</v>
      </c>
      <c r="S110" s="86">
        <v>0.1</v>
      </c>
    </row>
    <row r="111" spans="1:19">
      <c r="A111" s="86">
        <f t="shared" si="0"/>
        <v>56766</v>
      </c>
      <c r="B111" s="86">
        <v>25</v>
      </c>
      <c r="C111" s="86" t="s">
        <v>2806</v>
      </c>
      <c r="D111" s="86" t="s">
        <v>2807</v>
      </c>
      <c r="E111" s="86" t="s">
        <v>2551</v>
      </c>
      <c r="F111" s="86" t="s">
        <v>819</v>
      </c>
      <c r="G111" s="86" t="s">
        <v>812</v>
      </c>
      <c r="H111" s="86" t="s">
        <v>812</v>
      </c>
      <c r="I111" s="86">
        <v>5</v>
      </c>
      <c r="J111" s="86"/>
      <c r="K111" s="86">
        <f t="shared" ca="1" si="1"/>
        <v>222</v>
      </c>
      <c r="L111" s="86">
        <v>1</v>
      </c>
      <c r="M111" s="86" t="s">
        <v>2808</v>
      </c>
      <c r="N111" s="86" t="s">
        <v>812</v>
      </c>
      <c r="O111" s="86" t="s">
        <v>2553</v>
      </c>
      <c r="P111" s="86" t="s">
        <v>819</v>
      </c>
      <c r="Q111" s="86" t="s">
        <v>816</v>
      </c>
      <c r="R111" s="86" t="s">
        <v>812</v>
      </c>
      <c r="S111" s="86">
        <v>0.1</v>
      </c>
    </row>
    <row r="112" spans="1:19">
      <c r="A112" s="86">
        <f t="shared" si="0"/>
        <v>56791</v>
      </c>
      <c r="B112" s="86">
        <v>100</v>
      </c>
      <c r="C112" s="86" t="s">
        <v>2809</v>
      </c>
      <c r="D112" s="86" t="s">
        <v>857</v>
      </c>
      <c r="E112" s="86" t="s">
        <v>2551</v>
      </c>
      <c r="F112" s="86" t="s">
        <v>819</v>
      </c>
      <c r="G112" s="86" t="s">
        <v>812</v>
      </c>
      <c r="H112" s="86" t="s">
        <v>812</v>
      </c>
      <c r="I112" s="86">
        <v>5</v>
      </c>
      <c r="J112" s="86"/>
      <c r="K112" s="86">
        <f t="shared" ca="1" si="1"/>
        <v>223</v>
      </c>
      <c r="L112" s="86">
        <v>1</v>
      </c>
      <c r="M112" s="86" t="s">
        <v>2810</v>
      </c>
      <c r="N112" s="86" t="s">
        <v>812</v>
      </c>
      <c r="O112" s="86" t="s">
        <v>2553</v>
      </c>
      <c r="P112" s="86" t="s">
        <v>819</v>
      </c>
      <c r="Q112" s="86" t="s">
        <v>816</v>
      </c>
      <c r="R112" s="86" t="s">
        <v>812</v>
      </c>
      <c r="S112" s="86">
        <v>0.1</v>
      </c>
    </row>
    <row r="113" spans="1:19">
      <c r="A113" s="86">
        <f t="shared" si="0"/>
        <v>56891</v>
      </c>
      <c r="B113" s="86">
        <v>250</v>
      </c>
      <c r="C113" s="86" t="s">
        <v>2811</v>
      </c>
      <c r="D113" s="86" t="s">
        <v>902</v>
      </c>
      <c r="E113" s="86" t="s">
        <v>2551</v>
      </c>
      <c r="F113" s="86" t="s">
        <v>819</v>
      </c>
      <c r="G113" s="86" t="s">
        <v>812</v>
      </c>
      <c r="H113" s="86" t="s">
        <v>812</v>
      </c>
      <c r="I113" s="86">
        <v>0.5</v>
      </c>
      <c r="J113" s="86"/>
      <c r="K113" s="86">
        <f t="shared" ca="1" si="1"/>
        <v>224</v>
      </c>
      <c r="L113" s="86">
        <v>1</v>
      </c>
      <c r="M113" s="86" t="s">
        <v>2812</v>
      </c>
      <c r="N113" s="86" t="s">
        <v>812</v>
      </c>
      <c r="O113" s="86" t="s">
        <v>2553</v>
      </c>
      <c r="P113" s="86" t="s">
        <v>819</v>
      </c>
      <c r="Q113" s="86" t="s">
        <v>816</v>
      </c>
      <c r="R113" s="86" t="s">
        <v>812</v>
      </c>
      <c r="S113" s="86">
        <v>0.1</v>
      </c>
    </row>
    <row r="114" spans="1:19">
      <c r="A114" s="86">
        <f t="shared" si="0"/>
        <v>57141</v>
      </c>
      <c r="B114" s="86">
        <v>250</v>
      </c>
      <c r="C114" s="86" t="s">
        <v>2813</v>
      </c>
      <c r="D114" s="86" t="s">
        <v>2814</v>
      </c>
      <c r="E114" s="86" t="s">
        <v>2551</v>
      </c>
      <c r="F114" s="86" t="s">
        <v>819</v>
      </c>
      <c r="G114" s="86" t="s">
        <v>812</v>
      </c>
      <c r="H114" s="86" t="s">
        <v>812</v>
      </c>
      <c r="I114" s="86">
        <v>1.5</v>
      </c>
      <c r="J114" s="86"/>
      <c r="K114" s="86">
        <f t="shared" ca="1" si="1"/>
        <v>225</v>
      </c>
      <c r="L114" s="86">
        <v>1</v>
      </c>
      <c r="M114" s="86" t="s">
        <v>2815</v>
      </c>
      <c r="N114" s="86" t="s">
        <v>812</v>
      </c>
      <c r="O114" s="86" t="s">
        <v>2553</v>
      </c>
      <c r="P114" s="86" t="s">
        <v>819</v>
      </c>
      <c r="Q114" s="86" t="s">
        <v>816</v>
      </c>
      <c r="R114" s="86" t="s">
        <v>812</v>
      </c>
      <c r="S114" s="86">
        <v>0.1</v>
      </c>
    </row>
    <row r="115" spans="1:19">
      <c r="A115" s="86">
        <f t="shared" si="0"/>
        <v>57391</v>
      </c>
      <c r="B115" s="86">
        <v>250</v>
      </c>
      <c r="C115" s="86" t="s">
        <v>2816</v>
      </c>
      <c r="D115" s="86" t="s">
        <v>2817</v>
      </c>
      <c r="E115" s="86" t="s">
        <v>2551</v>
      </c>
      <c r="F115" s="86" t="s">
        <v>819</v>
      </c>
      <c r="G115" s="86" t="s">
        <v>812</v>
      </c>
      <c r="H115" s="86" t="s">
        <v>812</v>
      </c>
      <c r="I115" s="86">
        <v>0.2</v>
      </c>
      <c r="J115" s="86"/>
      <c r="K115" s="86">
        <f t="shared" ca="1" si="1"/>
        <v>226</v>
      </c>
      <c r="L115" s="86">
        <v>1</v>
      </c>
      <c r="M115" s="86" t="s">
        <v>2818</v>
      </c>
      <c r="N115" s="86" t="s">
        <v>812</v>
      </c>
      <c r="O115" s="86" t="s">
        <v>2553</v>
      </c>
      <c r="P115" s="86" t="s">
        <v>819</v>
      </c>
      <c r="Q115" s="86" t="s">
        <v>816</v>
      </c>
      <c r="R115" s="86" t="s">
        <v>812</v>
      </c>
      <c r="S115" s="86">
        <v>0.1</v>
      </c>
    </row>
    <row r="116" spans="1:19">
      <c r="A116" s="86">
        <f t="shared" si="0"/>
        <v>57641</v>
      </c>
      <c r="B116" s="86">
        <v>25</v>
      </c>
      <c r="C116" s="86" t="s">
        <v>2819</v>
      </c>
      <c r="D116" s="86" t="s">
        <v>2820</v>
      </c>
      <c r="E116" s="86" t="s">
        <v>2551</v>
      </c>
      <c r="F116" s="86" t="s">
        <v>819</v>
      </c>
      <c r="G116" s="86" t="s">
        <v>812</v>
      </c>
      <c r="H116" s="86" t="s">
        <v>812</v>
      </c>
      <c r="I116" s="86">
        <v>65</v>
      </c>
      <c r="J116" s="86"/>
      <c r="K116" s="86">
        <f t="shared" ca="1" si="1"/>
        <v>227</v>
      </c>
      <c r="L116" s="86">
        <v>1</v>
      </c>
      <c r="M116" s="86" t="s">
        <v>2821</v>
      </c>
      <c r="N116" s="86" t="s">
        <v>812</v>
      </c>
      <c r="O116" s="86" t="s">
        <v>2553</v>
      </c>
      <c r="P116" s="86" t="s">
        <v>819</v>
      </c>
      <c r="Q116" s="86" t="s">
        <v>816</v>
      </c>
      <c r="R116" s="86" t="s">
        <v>812</v>
      </c>
      <c r="S116" s="86">
        <v>0.1</v>
      </c>
    </row>
    <row r="117" spans="1:19">
      <c r="A117" s="86">
        <f t="shared" si="0"/>
        <v>57666</v>
      </c>
      <c r="B117" s="86">
        <v>250</v>
      </c>
      <c r="C117" s="86" t="s">
        <v>2822</v>
      </c>
      <c r="D117" s="86" t="s">
        <v>2823</v>
      </c>
      <c r="E117" s="86" t="s">
        <v>2551</v>
      </c>
      <c r="F117" s="86" t="s">
        <v>819</v>
      </c>
      <c r="G117" s="86" t="s">
        <v>812</v>
      </c>
      <c r="H117" s="86" t="s">
        <v>812</v>
      </c>
      <c r="I117" s="86">
        <v>10</v>
      </c>
      <c r="J117" s="86"/>
      <c r="K117" s="86">
        <f t="shared" ca="1" si="1"/>
        <v>228</v>
      </c>
      <c r="L117" s="86">
        <v>1</v>
      </c>
      <c r="M117" s="86" t="s">
        <v>2824</v>
      </c>
      <c r="N117" s="86" t="s">
        <v>812</v>
      </c>
      <c r="O117" s="86" t="s">
        <v>2553</v>
      </c>
      <c r="P117" s="86" t="s">
        <v>819</v>
      </c>
      <c r="Q117" s="86" t="s">
        <v>816</v>
      </c>
      <c r="R117" s="86" t="s">
        <v>812</v>
      </c>
      <c r="S117" s="86">
        <v>0.1</v>
      </c>
    </row>
    <row r="118" spans="1:19">
      <c r="A118" s="86">
        <f t="shared" si="0"/>
        <v>57916</v>
      </c>
      <c r="B118" s="86">
        <v>250</v>
      </c>
      <c r="C118" s="86" t="s">
        <v>2825</v>
      </c>
      <c r="D118" s="86" t="s">
        <v>2569</v>
      </c>
      <c r="E118" s="86" t="s">
        <v>2551</v>
      </c>
      <c r="F118" s="86" t="s">
        <v>819</v>
      </c>
      <c r="G118" s="86" t="s">
        <v>812</v>
      </c>
      <c r="H118" s="86" t="s">
        <v>812</v>
      </c>
      <c r="I118" s="86">
        <v>15</v>
      </c>
      <c r="J118" s="86"/>
      <c r="K118" s="86">
        <f t="shared" ca="1" si="1"/>
        <v>229</v>
      </c>
      <c r="L118" s="86">
        <v>1</v>
      </c>
      <c r="M118" s="86" t="s">
        <v>2826</v>
      </c>
      <c r="N118" s="86" t="s">
        <v>812</v>
      </c>
      <c r="O118" s="86" t="s">
        <v>2553</v>
      </c>
      <c r="P118" s="86" t="s">
        <v>819</v>
      </c>
      <c r="Q118" s="86" t="s">
        <v>816</v>
      </c>
      <c r="R118" s="86" t="s">
        <v>812</v>
      </c>
      <c r="S118" s="86">
        <v>0.1</v>
      </c>
    </row>
    <row r="119" spans="1:19">
      <c r="A119" s="86">
        <f t="shared" si="0"/>
        <v>58166</v>
      </c>
      <c r="B119" s="86">
        <v>1000</v>
      </c>
      <c r="C119" s="86" t="s">
        <v>1784</v>
      </c>
      <c r="D119" s="86" t="s">
        <v>1382</v>
      </c>
      <c r="E119" s="86" t="s">
        <v>2551</v>
      </c>
      <c r="F119" s="86" t="s">
        <v>819</v>
      </c>
      <c r="G119" s="86" t="s">
        <v>812</v>
      </c>
      <c r="H119" s="86" t="s">
        <v>812</v>
      </c>
      <c r="I119" s="86">
        <v>0.01</v>
      </c>
      <c r="J119" s="86"/>
      <c r="K119" s="86">
        <f t="shared" ca="1" si="1"/>
        <v>230</v>
      </c>
      <c r="L119" s="86">
        <v>1</v>
      </c>
      <c r="M119" s="86" t="s">
        <v>2827</v>
      </c>
      <c r="N119" s="86" t="s">
        <v>812</v>
      </c>
      <c r="O119" s="86" t="s">
        <v>2553</v>
      </c>
      <c r="P119" s="86" t="s">
        <v>819</v>
      </c>
      <c r="Q119" s="86" t="s">
        <v>816</v>
      </c>
      <c r="R119" s="86" t="s">
        <v>812</v>
      </c>
      <c r="S119" s="86">
        <v>0.1</v>
      </c>
    </row>
    <row r="120" spans="1:19">
      <c r="A120" s="86">
        <f t="shared" si="0"/>
        <v>59166</v>
      </c>
      <c r="B120" s="86">
        <v>1000</v>
      </c>
      <c r="C120" s="86" t="s">
        <v>2828</v>
      </c>
      <c r="D120" s="86" t="s">
        <v>2589</v>
      </c>
      <c r="E120" s="86" t="s">
        <v>2551</v>
      </c>
      <c r="F120" s="86" t="s">
        <v>819</v>
      </c>
      <c r="G120" s="86" t="s">
        <v>812</v>
      </c>
      <c r="H120" s="86" t="s">
        <v>812</v>
      </c>
      <c r="I120" s="86">
        <v>4</v>
      </c>
      <c r="J120" s="86"/>
      <c r="K120" s="86">
        <f t="shared" ca="1" si="1"/>
        <v>231</v>
      </c>
      <c r="L120" s="86">
        <v>1</v>
      </c>
      <c r="M120" s="86" t="s">
        <v>2829</v>
      </c>
      <c r="N120" s="86" t="s">
        <v>812</v>
      </c>
      <c r="O120" s="86" t="s">
        <v>2553</v>
      </c>
      <c r="P120" s="86" t="s">
        <v>819</v>
      </c>
      <c r="Q120" s="86" t="s">
        <v>816</v>
      </c>
      <c r="R120" s="86" t="s">
        <v>812</v>
      </c>
      <c r="S120" s="86">
        <v>0.1</v>
      </c>
    </row>
    <row r="121" spans="1:19">
      <c r="A121" s="86">
        <f t="shared" si="0"/>
        <v>60166</v>
      </c>
      <c r="B121" s="86">
        <v>25</v>
      </c>
      <c r="C121" s="86" t="s">
        <v>2830</v>
      </c>
      <c r="D121" s="86" t="s">
        <v>2831</v>
      </c>
      <c r="E121" s="86" t="s">
        <v>2551</v>
      </c>
      <c r="F121" s="86" t="s">
        <v>819</v>
      </c>
      <c r="G121" s="86" t="s">
        <v>812</v>
      </c>
      <c r="H121" s="86" t="s">
        <v>812</v>
      </c>
      <c r="I121" s="86">
        <v>10</v>
      </c>
      <c r="J121" s="86"/>
      <c r="K121" s="86">
        <f t="shared" ca="1" si="1"/>
        <v>232</v>
      </c>
      <c r="L121" s="86">
        <v>1</v>
      </c>
      <c r="M121" s="86" t="s">
        <v>2832</v>
      </c>
      <c r="N121" s="86" t="s">
        <v>812</v>
      </c>
      <c r="O121" s="86" t="s">
        <v>2553</v>
      </c>
      <c r="P121" s="86" t="s">
        <v>819</v>
      </c>
      <c r="Q121" s="86" t="s">
        <v>816</v>
      </c>
      <c r="R121" s="86" t="s">
        <v>812</v>
      </c>
      <c r="S121" s="86">
        <v>0.1</v>
      </c>
    </row>
    <row r="122" spans="1:19">
      <c r="A122" s="86">
        <f t="shared" si="0"/>
        <v>60191</v>
      </c>
      <c r="B122" s="86">
        <v>25</v>
      </c>
      <c r="C122" s="86" t="s">
        <v>2833</v>
      </c>
      <c r="D122" s="86" t="s">
        <v>2555</v>
      </c>
      <c r="E122" s="86" t="s">
        <v>2551</v>
      </c>
      <c r="F122" s="86" t="s">
        <v>819</v>
      </c>
      <c r="G122" s="86" t="s">
        <v>812</v>
      </c>
      <c r="H122" s="86" t="s">
        <v>812</v>
      </c>
      <c r="I122" s="86">
        <v>10</v>
      </c>
      <c r="J122" s="86"/>
      <c r="K122" s="86">
        <f t="shared" ca="1" si="1"/>
        <v>233</v>
      </c>
      <c r="L122" s="86">
        <v>1</v>
      </c>
      <c r="M122" s="86" t="s">
        <v>2834</v>
      </c>
      <c r="N122" s="86" t="s">
        <v>812</v>
      </c>
      <c r="O122" s="86" t="s">
        <v>2553</v>
      </c>
      <c r="P122" s="86" t="s">
        <v>819</v>
      </c>
      <c r="Q122" s="86" t="s">
        <v>816</v>
      </c>
      <c r="R122" s="86" t="s">
        <v>812</v>
      </c>
      <c r="S122" s="86">
        <v>0.1</v>
      </c>
    </row>
    <row r="123" spans="1:19">
      <c r="A123" s="86">
        <f t="shared" si="0"/>
        <v>60216</v>
      </c>
      <c r="B123" s="86">
        <v>250</v>
      </c>
      <c r="C123" s="86" t="s">
        <v>2835</v>
      </c>
      <c r="D123" s="86" t="s">
        <v>2836</v>
      </c>
      <c r="E123" s="86" t="s">
        <v>2551</v>
      </c>
      <c r="F123" s="86" t="s">
        <v>819</v>
      </c>
      <c r="G123" s="86" t="s">
        <v>812</v>
      </c>
      <c r="H123" s="86" t="s">
        <v>812</v>
      </c>
      <c r="I123" s="86">
        <v>0.3</v>
      </c>
      <c r="J123" s="86"/>
      <c r="K123" s="86">
        <f t="shared" ca="1" si="1"/>
        <v>234</v>
      </c>
      <c r="L123" s="86">
        <v>1</v>
      </c>
      <c r="M123" s="86" t="s">
        <v>2837</v>
      </c>
      <c r="N123" s="86" t="s">
        <v>812</v>
      </c>
      <c r="O123" s="86" t="s">
        <v>2553</v>
      </c>
      <c r="P123" s="86" t="s">
        <v>819</v>
      </c>
      <c r="Q123" s="86" t="s">
        <v>816</v>
      </c>
      <c r="R123" s="86" t="s">
        <v>812</v>
      </c>
      <c r="S123" s="86">
        <v>0.1</v>
      </c>
    </row>
    <row r="124" spans="1:19">
      <c r="A124" s="86">
        <f t="shared" si="0"/>
        <v>60466</v>
      </c>
      <c r="B124" s="86">
        <v>20</v>
      </c>
      <c r="C124" s="86" t="s">
        <v>2838</v>
      </c>
      <c r="D124" s="86" t="s">
        <v>1598</v>
      </c>
      <c r="E124" s="86" t="s">
        <v>2551</v>
      </c>
      <c r="F124" s="86" t="s">
        <v>819</v>
      </c>
      <c r="G124" s="86" t="s">
        <v>812</v>
      </c>
      <c r="H124" s="86" t="s">
        <v>812</v>
      </c>
      <c r="I124" s="86">
        <v>150</v>
      </c>
      <c r="J124" s="86"/>
      <c r="K124" s="86">
        <f t="shared" ca="1" si="1"/>
        <v>235</v>
      </c>
      <c r="L124" s="86">
        <v>1</v>
      </c>
      <c r="M124" s="86" t="s">
        <v>2839</v>
      </c>
      <c r="N124" s="86" t="s">
        <v>812</v>
      </c>
      <c r="O124" s="86" t="s">
        <v>2553</v>
      </c>
      <c r="P124" s="86" t="s">
        <v>819</v>
      </c>
      <c r="Q124" s="86" t="s">
        <v>816</v>
      </c>
      <c r="R124" s="86" t="s">
        <v>812</v>
      </c>
      <c r="S124" s="86">
        <v>0.1</v>
      </c>
    </row>
    <row r="125" spans="1:19">
      <c r="A125" s="86">
        <f t="shared" si="0"/>
        <v>60486</v>
      </c>
      <c r="B125" s="86">
        <v>25</v>
      </c>
      <c r="C125" s="86" t="s">
        <v>1901</v>
      </c>
      <c r="D125" s="86" t="s">
        <v>2566</v>
      </c>
      <c r="E125" s="86" t="s">
        <v>2551</v>
      </c>
      <c r="F125" s="86" t="s">
        <v>819</v>
      </c>
      <c r="G125" s="86" t="s">
        <v>812</v>
      </c>
      <c r="H125" s="86" t="s">
        <v>812</v>
      </c>
      <c r="I125" s="86">
        <v>1</v>
      </c>
      <c r="J125" s="86"/>
      <c r="K125" s="86">
        <f t="shared" ca="1" si="1"/>
        <v>236</v>
      </c>
      <c r="L125" s="86">
        <v>1</v>
      </c>
      <c r="M125" s="86" t="s">
        <v>2840</v>
      </c>
      <c r="N125" s="86" t="s">
        <v>812</v>
      </c>
      <c r="O125" s="86" t="s">
        <v>2553</v>
      </c>
      <c r="P125" s="86" t="s">
        <v>819</v>
      </c>
      <c r="Q125" s="86" t="s">
        <v>816</v>
      </c>
      <c r="R125" s="86" t="s">
        <v>812</v>
      </c>
      <c r="S125" s="86">
        <v>0.1</v>
      </c>
    </row>
    <row r="126" spans="1:19">
      <c r="A126" s="86">
        <f t="shared" si="0"/>
        <v>60511</v>
      </c>
      <c r="B126" s="86">
        <v>250</v>
      </c>
      <c r="C126" s="86" t="s">
        <v>2841</v>
      </c>
      <c r="D126" s="86" t="s">
        <v>2842</v>
      </c>
      <c r="E126" s="86" t="s">
        <v>2551</v>
      </c>
      <c r="F126" s="86" t="s">
        <v>819</v>
      </c>
      <c r="G126" s="86" t="s">
        <v>812</v>
      </c>
      <c r="H126" s="86" t="s">
        <v>812</v>
      </c>
      <c r="I126" s="86">
        <v>0.3</v>
      </c>
      <c r="J126" s="86"/>
      <c r="K126" s="86">
        <f t="shared" ca="1" si="1"/>
        <v>237</v>
      </c>
      <c r="L126" s="86">
        <v>1</v>
      </c>
      <c r="M126" s="86" t="s">
        <v>2843</v>
      </c>
      <c r="N126" s="86" t="s">
        <v>812</v>
      </c>
      <c r="O126" s="86" t="s">
        <v>2553</v>
      </c>
      <c r="P126" s="86" t="s">
        <v>819</v>
      </c>
      <c r="Q126" s="86" t="s">
        <v>816</v>
      </c>
      <c r="R126" s="86" t="s">
        <v>812</v>
      </c>
      <c r="S126" s="86">
        <v>0.1</v>
      </c>
    </row>
    <row r="127" spans="1:19">
      <c r="A127" s="86">
        <f t="shared" si="0"/>
        <v>60761</v>
      </c>
      <c r="B127" s="86">
        <v>250</v>
      </c>
      <c r="C127" s="86" t="s">
        <v>2844</v>
      </c>
      <c r="D127" s="86" t="s">
        <v>1294</v>
      </c>
      <c r="E127" s="86" t="s">
        <v>2551</v>
      </c>
      <c r="F127" s="86" t="s">
        <v>819</v>
      </c>
      <c r="G127" s="86" t="s">
        <v>812</v>
      </c>
      <c r="H127" s="86" t="s">
        <v>812</v>
      </c>
      <c r="I127" s="86">
        <v>0.1</v>
      </c>
      <c r="J127" s="86"/>
      <c r="K127" s="86">
        <f t="shared" ca="1" si="1"/>
        <v>238</v>
      </c>
      <c r="L127" s="86">
        <v>1</v>
      </c>
      <c r="M127" s="86" t="s">
        <v>2845</v>
      </c>
      <c r="N127" s="86" t="s">
        <v>812</v>
      </c>
      <c r="O127" s="86" t="s">
        <v>2553</v>
      </c>
      <c r="P127" s="86" t="s">
        <v>819</v>
      </c>
      <c r="Q127" s="86" t="s">
        <v>816</v>
      </c>
      <c r="R127" s="86" t="s">
        <v>812</v>
      </c>
      <c r="S127" s="86">
        <v>0.1</v>
      </c>
    </row>
    <row r="128" spans="1:19">
      <c r="A128" s="86">
        <f t="shared" si="0"/>
        <v>61011</v>
      </c>
      <c r="B128" s="86">
        <v>25</v>
      </c>
      <c r="C128" s="86" t="s">
        <v>2846</v>
      </c>
      <c r="D128" s="86" t="s">
        <v>830</v>
      </c>
      <c r="E128" s="86" t="s">
        <v>2551</v>
      </c>
      <c r="F128" s="86" t="s">
        <v>819</v>
      </c>
      <c r="G128" s="86" t="s">
        <v>812</v>
      </c>
      <c r="H128" s="86" t="s">
        <v>812</v>
      </c>
      <c r="I128" s="86">
        <v>1</v>
      </c>
      <c r="J128" s="86"/>
      <c r="K128" s="86">
        <f t="shared" ca="1" si="1"/>
        <v>239</v>
      </c>
      <c r="L128" s="86">
        <v>1</v>
      </c>
      <c r="M128" s="86" t="s">
        <v>2847</v>
      </c>
      <c r="N128" s="86" t="s">
        <v>812</v>
      </c>
      <c r="O128" s="86" t="s">
        <v>2553</v>
      </c>
      <c r="P128" s="86" t="s">
        <v>819</v>
      </c>
      <c r="Q128" s="86" t="s">
        <v>816</v>
      </c>
      <c r="R128" s="86" t="s">
        <v>812</v>
      </c>
      <c r="S128" s="86">
        <v>0.1</v>
      </c>
    </row>
    <row r="129" spans="1:19">
      <c r="A129" s="86">
        <f t="shared" si="0"/>
        <v>61036</v>
      </c>
      <c r="B129" s="86">
        <v>25</v>
      </c>
      <c r="C129" s="86" t="s">
        <v>2848</v>
      </c>
      <c r="D129" s="86" t="s">
        <v>915</v>
      </c>
      <c r="E129" s="86" t="s">
        <v>2551</v>
      </c>
      <c r="F129" s="86" t="s">
        <v>819</v>
      </c>
      <c r="G129" s="86" t="s">
        <v>812</v>
      </c>
      <c r="H129" s="86" t="s">
        <v>812</v>
      </c>
      <c r="I129" s="86">
        <v>2</v>
      </c>
      <c r="J129" s="86"/>
      <c r="K129" s="86">
        <f t="shared" ca="1" si="1"/>
        <v>240</v>
      </c>
      <c r="L129" s="86">
        <v>1</v>
      </c>
      <c r="M129" s="86" t="s">
        <v>2849</v>
      </c>
      <c r="N129" s="86" t="s">
        <v>812</v>
      </c>
      <c r="O129" s="86" t="s">
        <v>2553</v>
      </c>
      <c r="P129" s="86" t="s">
        <v>819</v>
      </c>
      <c r="Q129" s="86" t="s">
        <v>816</v>
      </c>
      <c r="R129" s="86" t="s">
        <v>812</v>
      </c>
      <c r="S129" s="86">
        <v>0.1</v>
      </c>
    </row>
    <row r="130" spans="1:19">
      <c r="A130" s="86">
        <f t="shared" si="0"/>
        <v>61061</v>
      </c>
      <c r="B130" s="86">
        <v>250</v>
      </c>
      <c r="C130" s="86" t="s">
        <v>2850</v>
      </c>
      <c r="D130" s="86" t="s">
        <v>1294</v>
      </c>
      <c r="E130" s="86" t="s">
        <v>2551</v>
      </c>
      <c r="F130" s="86" t="s">
        <v>819</v>
      </c>
      <c r="G130" s="86" t="s">
        <v>812</v>
      </c>
      <c r="H130" s="86" t="s">
        <v>812</v>
      </c>
      <c r="I130" s="86">
        <v>0.1</v>
      </c>
      <c r="J130" s="86"/>
      <c r="K130" s="86">
        <f t="shared" ca="1" si="1"/>
        <v>241</v>
      </c>
      <c r="L130" s="86">
        <v>1</v>
      </c>
      <c r="M130" s="86" t="s">
        <v>2851</v>
      </c>
      <c r="N130" s="86" t="s">
        <v>812</v>
      </c>
      <c r="O130" s="86" t="s">
        <v>2553</v>
      </c>
      <c r="P130" s="86" t="s">
        <v>819</v>
      </c>
      <c r="Q130" s="86" t="s">
        <v>816</v>
      </c>
      <c r="R130" s="86" t="s">
        <v>812</v>
      </c>
      <c r="S130" s="86">
        <v>0.1</v>
      </c>
    </row>
    <row r="131" spans="1:19">
      <c r="A131" s="86">
        <f t="shared" si="0"/>
        <v>61311</v>
      </c>
      <c r="B131" s="86">
        <v>1000</v>
      </c>
      <c r="C131" s="86" t="s">
        <v>2852</v>
      </c>
      <c r="D131" s="86" t="s">
        <v>2853</v>
      </c>
      <c r="E131" s="86" t="s">
        <v>2551</v>
      </c>
      <c r="F131" s="86" t="s">
        <v>819</v>
      </c>
      <c r="G131" s="86" t="s">
        <v>812</v>
      </c>
      <c r="H131" s="86" t="s">
        <v>812</v>
      </c>
      <c r="I131" s="86">
        <v>0.5</v>
      </c>
      <c r="J131" s="86"/>
      <c r="K131" s="86">
        <f t="shared" ca="1" si="1"/>
        <v>242</v>
      </c>
      <c r="L131" s="86">
        <v>1</v>
      </c>
      <c r="M131" s="86" t="s">
        <v>2854</v>
      </c>
      <c r="N131" s="86" t="s">
        <v>812</v>
      </c>
      <c r="O131" s="86" t="s">
        <v>2553</v>
      </c>
      <c r="P131" s="86" t="s">
        <v>819</v>
      </c>
      <c r="Q131" s="86" t="s">
        <v>816</v>
      </c>
      <c r="R131" s="86" t="s">
        <v>812</v>
      </c>
      <c r="S131" s="86">
        <v>0.1</v>
      </c>
    </row>
    <row r="132" spans="1:19">
      <c r="A132" s="86">
        <f t="shared" si="0"/>
        <v>62311</v>
      </c>
      <c r="B132" s="86">
        <v>25</v>
      </c>
      <c r="C132" s="86" t="s">
        <v>2855</v>
      </c>
      <c r="D132" s="86" t="s">
        <v>2566</v>
      </c>
      <c r="E132" s="86" t="s">
        <v>2551</v>
      </c>
      <c r="F132" s="86" t="s">
        <v>819</v>
      </c>
      <c r="G132" s="86" t="s">
        <v>812</v>
      </c>
      <c r="H132" s="86" t="s">
        <v>812</v>
      </c>
      <c r="I132" s="86">
        <v>1</v>
      </c>
      <c r="J132" s="86"/>
      <c r="K132" s="86">
        <f t="shared" ca="1" si="1"/>
        <v>243</v>
      </c>
      <c r="L132" s="86">
        <v>1</v>
      </c>
      <c r="M132" s="86" t="s">
        <v>2856</v>
      </c>
      <c r="N132" s="86" t="s">
        <v>812</v>
      </c>
      <c r="O132" s="86" t="s">
        <v>2553</v>
      </c>
      <c r="P132" s="86" t="s">
        <v>819</v>
      </c>
      <c r="Q132" s="86" t="s">
        <v>816</v>
      </c>
      <c r="R132" s="86" t="s">
        <v>812</v>
      </c>
      <c r="S132" s="86">
        <v>0.1</v>
      </c>
    </row>
    <row r="133" spans="1:19">
      <c r="A133" s="86">
        <f t="shared" si="0"/>
        <v>62336</v>
      </c>
      <c r="B133" s="86">
        <v>100</v>
      </c>
      <c r="C133" s="86" t="s">
        <v>2857</v>
      </c>
      <c r="D133" s="86" t="s">
        <v>910</v>
      </c>
      <c r="E133" s="86" t="s">
        <v>2551</v>
      </c>
      <c r="F133" s="86" t="s">
        <v>819</v>
      </c>
      <c r="G133" s="86" t="s">
        <v>812</v>
      </c>
      <c r="H133" s="86" t="s">
        <v>812</v>
      </c>
      <c r="I133" s="86">
        <v>25</v>
      </c>
      <c r="J133" s="86"/>
      <c r="K133" s="86">
        <f t="shared" ca="1" si="1"/>
        <v>244</v>
      </c>
      <c r="L133" s="86">
        <v>1</v>
      </c>
      <c r="M133" s="86" t="s">
        <v>2858</v>
      </c>
      <c r="N133" s="86" t="s">
        <v>812</v>
      </c>
      <c r="O133" s="86" t="s">
        <v>2553</v>
      </c>
      <c r="P133" s="86" t="s">
        <v>819</v>
      </c>
      <c r="Q133" s="86" t="s">
        <v>816</v>
      </c>
      <c r="R133" s="86" t="s">
        <v>812</v>
      </c>
      <c r="S133" s="86">
        <v>0.1</v>
      </c>
    </row>
    <row r="134" spans="1:19">
      <c r="A134" s="86">
        <f t="shared" si="0"/>
        <v>62436</v>
      </c>
      <c r="B134" s="86">
        <v>25</v>
      </c>
      <c r="C134" s="86" t="s">
        <v>2859</v>
      </c>
      <c r="D134" s="86" t="s">
        <v>2860</v>
      </c>
      <c r="E134" s="86" t="s">
        <v>2551</v>
      </c>
      <c r="F134" s="86" t="s">
        <v>819</v>
      </c>
      <c r="G134" s="86" t="s">
        <v>812</v>
      </c>
      <c r="H134" s="86" t="s">
        <v>812</v>
      </c>
      <c r="I134" s="86">
        <v>75</v>
      </c>
      <c r="J134" s="86"/>
      <c r="K134" s="86">
        <f t="shared" ca="1" si="1"/>
        <v>245</v>
      </c>
      <c r="L134" s="86">
        <v>1</v>
      </c>
      <c r="M134" s="86" t="s">
        <v>2861</v>
      </c>
      <c r="N134" s="86" t="s">
        <v>812</v>
      </c>
      <c r="O134" s="86" t="s">
        <v>2553</v>
      </c>
      <c r="P134" s="86" t="s">
        <v>819</v>
      </c>
      <c r="Q134" s="86" t="s">
        <v>816</v>
      </c>
      <c r="R134" s="86" t="s">
        <v>812</v>
      </c>
      <c r="S134" s="86">
        <v>0.1</v>
      </c>
    </row>
    <row r="135" spans="1:19">
      <c r="A135" s="86">
        <f t="shared" si="0"/>
        <v>62461</v>
      </c>
      <c r="B135" s="86">
        <v>25</v>
      </c>
      <c r="C135" s="86" t="s">
        <v>2862</v>
      </c>
      <c r="D135" s="86" t="s">
        <v>2863</v>
      </c>
      <c r="E135" s="86" t="s">
        <v>2551</v>
      </c>
      <c r="F135" s="86" t="s">
        <v>819</v>
      </c>
      <c r="G135" s="86" t="s">
        <v>812</v>
      </c>
      <c r="H135" s="86" t="s">
        <v>812</v>
      </c>
      <c r="I135" s="86">
        <v>2</v>
      </c>
      <c r="J135" s="86"/>
      <c r="K135" s="86">
        <f t="shared" ca="1" si="1"/>
        <v>246</v>
      </c>
      <c r="L135" s="86">
        <v>1</v>
      </c>
      <c r="M135" s="86" t="s">
        <v>2864</v>
      </c>
      <c r="N135" s="86" t="s">
        <v>812</v>
      </c>
      <c r="O135" s="86" t="s">
        <v>2553</v>
      </c>
      <c r="P135" s="86" t="s">
        <v>819</v>
      </c>
      <c r="Q135" s="86" t="s">
        <v>816</v>
      </c>
      <c r="R135" s="86" t="s">
        <v>812</v>
      </c>
      <c r="S135" s="86">
        <v>0.1</v>
      </c>
    </row>
    <row r="136" spans="1:19">
      <c r="A136" s="86">
        <f t="shared" si="0"/>
        <v>62486</v>
      </c>
      <c r="B136" s="86">
        <v>250</v>
      </c>
      <c r="C136" s="86" t="s">
        <v>2865</v>
      </c>
      <c r="D136" s="86" t="s">
        <v>2866</v>
      </c>
      <c r="E136" s="86" t="s">
        <v>2551</v>
      </c>
      <c r="F136" s="86" t="s">
        <v>819</v>
      </c>
      <c r="G136" s="86" t="s">
        <v>812</v>
      </c>
      <c r="H136" s="86" t="s">
        <v>812</v>
      </c>
      <c r="I136" s="86">
        <v>0.3</v>
      </c>
      <c r="J136" s="86"/>
      <c r="K136" s="86">
        <f t="shared" ca="1" si="1"/>
        <v>247</v>
      </c>
      <c r="L136" s="86">
        <v>1</v>
      </c>
      <c r="M136" s="86" t="s">
        <v>2867</v>
      </c>
      <c r="N136" s="86" t="s">
        <v>812</v>
      </c>
      <c r="O136" s="86" t="s">
        <v>2553</v>
      </c>
      <c r="P136" s="86" t="s">
        <v>819</v>
      </c>
      <c r="Q136" s="86" t="s">
        <v>816</v>
      </c>
      <c r="R136" s="86" t="s">
        <v>812</v>
      </c>
      <c r="S136" s="86">
        <v>0.1</v>
      </c>
    </row>
    <row r="137" spans="1:19">
      <c r="A137" s="86">
        <f t="shared" si="0"/>
        <v>62736</v>
      </c>
      <c r="B137" s="86">
        <v>5</v>
      </c>
      <c r="C137" s="86" t="s">
        <v>2868</v>
      </c>
      <c r="D137" s="86" t="s">
        <v>2869</v>
      </c>
      <c r="E137" s="86" t="s">
        <v>2551</v>
      </c>
      <c r="F137" s="86" t="s">
        <v>819</v>
      </c>
      <c r="G137" s="86" t="s">
        <v>812</v>
      </c>
      <c r="H137" s="86" t="s">
        <v>812</v>
      </c>
      <c r="I137" s="86">
        <v>100</v>
      </c>
      <c r="J137" s="86"/>
      <c r="K137" s="86">
        <f t="shared" ca="1" si="1"/>
        <v>248</v>
      </c>
      <c r="L137" s="86">
        <v>1</v>
      </c>
      <c r="M137" s="86" t="s">
        <v>2870</v>
      </c>
      <c r="N137" s="86" t="s">
        <v>812</v>
      </c>
      <c r="O137" s="86" t="s">
        <v>2553</v>
      </c>
      <c r="P137" s="86" t="s">
        <v>819</v>
      </c>
      <c r="Q137" s="86" t="s">
        <v>816</v>
      </c>
      <c r="R137" s="86" t="s">
        <v>812</v>
      </c>
      <c r="S137" s="86">
        <v>0.1</v>
      </c>
    </row>
    <row r="138" spans="1:19">
      <c r="A138" s="86">
        <f t="shared" si="0"/>
        <v>62741</v>
      </c>
      <c r="B138" s="86">
        <v>1000</v>
      </c>
      <c r="C138" s="86" t="s">
        <v>435</v>
      </c>
      <c r="D138" s="86" t="s">
        <v>2871</v>
      </c>
      <c r="E138" s="86" t="s">
        <v>2551</v>
      </c>
      <c r="F138" s="86" t="s">
        <v>819</v>
      </c>
      <c r="G138" s="86" t="s">
        <v>812</v>
      </c>
      <c r="H138" s="86" t="s">
        <v>812</v>
      </c>
      <c r="I138" s="86">
        <v>0.01</v>
      </c>
      <c r="J138" s="86"/>
      <c r="K138" s="86">
        <f t="shared" ca="1" si="1"/>
        <v>249</v>
      </c>
      <c r="L138" s="86">
        <v>1</v>
      </c>
      <c r="M138" s="86" t="s">
        <v>2872</v>
      </c>
      <c r="N138" s="86" t="s">
        <v>812</v>
      </c>
      <c r="O138" s="86" t="s">
        <v>2553</v>
      </c>
      <c r="P138" s="86" t="s">
        <v>819</v>
      </c>
      <c r="Q138" s="86" t="s">
        <v>816</v>
      </c>
      <c r="R138" s="86" t="s">
        <v>812</v>
      </c>
      <c r="S138" s="86">
        <v>0.1</v>
      </c>
    </row>
    <row r="139" spans="1:19">
      <c r="A139" s="86">
        <f t="shared" si="0"/>
        <v>63741</v>
      </c>
      <c r="B139" s="86">
        <v>250</v>
      </c>
      <c r="C139" s="86" t="s">
        <v>2873</v>
      </c>
      <c r="D139" s="86" t="s">
        <v>1294</v>
      </c>
      <c r="E139" s="86" t="s">
        <v>2551</v>
      </c>
      <c r="F139" s="86" t="s">
        <v>819</v>
      </c>
      <c r="G139" s="86" t="s">
        <v>812</v>
      </c>
      <c r="H139" s="86" t="s">
        <v>812</v>
      </c>
      <c r="I139" s="86">
        <v>0.1</v>
      </c>
      <c r="J139" s="86"/>
      <c r="K139" s="86">
        <f t="shared" ca="1" si="1"/>
        <v>250</v>
      </c>
      <c r="L139" s="86">
        <v>1</v>
      </c>
      <c r="M139" s="86" t="s">
        <v>2874</v>
      </c>
      <c r="N139" s="86" t="s">
        <v>812</v>
      </c>
      <c r="O139" s="86" t="s">
        <v>2553</v>
      </c>
      <c r="P139" s="86" t="s">
        <v>819</v>
      </c>
      <c r="Q139" s="86" t="s">
        <v>816</v>
      </c>
      <c r="R139" s="86" t="s">
        <v>812</v>
      </c>
      <c r="S139" s="86">
        <v>0.1</v>
      </c>
    </row>
    <row r="140" spans="1:19">
      <c r="A140" s="86">
        <f t="shared" si="0"/>
        <v>63991</v>
      </c>
      <c r="B140" s="86">
        <v>1000</v>
      </c>
      <c r="C140" s="86" t="s">
        <v>2875</v>
      </c>
      <c r="D140" s="86" t="s">
        <v>900</v>
      </c>
      <c r="E140" s="86" t="s">
        <v>2876</v>
      </c>
      <c r="F140" s="86" t="s">
        <v>819</v>
      </c>
      <c r="G140" s="86" t="s">
        <v>812</v>
      </c>
      <c r="H140" s="107" t="s">
        <v>2877</v>
      </c>
      <c r="I140" s="86">
        <v>50</v>
      </c>
      <c r="J140" s="86"/>
      <c r="K140" s="86">
        <f t="shared" ca="1" si="1"/>
        <v>251</v>
      </c>
      <c r="L140" s="86">
        <v>1</v>
      </c>
      <c r="M140" s="86" t="s">
        <v>2878</v>
      </c>
      <c r="N140" s="86" t="s">
        <v>812</v>
      </c>
      <c r="O140" s="86" t="s">
        <v>2553</v>
      </c>
      <c r="P140" s="86" t="s">
        <v>819</v>
      </c>
      <c r="Q140" s="86" t="s">
        <v>816</v>
      </c>
      <c r="R140" s="86" t="s">
        <v>812</v>
      </c>
      <c r="S140" s="86">
        <v>0.1</v>
      </c>
    </row>
    <row r="141" spans="1:19">
      <c r="A141" s="86">
        <f t="shared" si="0"/>
        <v>64991</v>
      </c>
      <c r="B141" s="86">
        <v>1000</v>
      </c>
      <c r="C141" s="86" t="s">
        <v>2879</v>
      </c>
      <c r="D141" s="86" t="s">
        <v>848</v>
      </c>
      <c r="E141" s="86" t="s">
        <v>2876</v>
      </c>
      <c r="F141" s="86" t="s">
        <v>819</v>
      </c>
      <c r="G141" s="86" t="s">
        <v>812</v>
      </c>
      <c r="H141" s="86" t="s">
        <v>2880</v>
      </c>
      <c r="I141" s="86">
        <v>8</v>
      </c>
      <c r="J141" s="86"/>
      <c r="K141" s="86">
        <f t="shared" ca="1" si="1"/>
        <v>252</v>
      </c>
      <c r="L141" s="86">
        <v>1</v>
      </c>
      <c r="M141" s="86" t="s">
        <v>2881</v>
      </c>
      <c r="N141" s="86" t="s">
        <v>812</v>
      </c>
      <c r="O141" s="86" t="s">
        <v>2553</v>
      </c>
      <c r="P141" s="86" t="s">
        <v>819</v>
      </c>
      <c r="Q141" s="86" t="s">
        <v>816</v>
      </c>
      <c r="R141" s="86" t="s">
        <v>812</v>
      </c>
      <c r="S141" s="86">
        <v>0.1</v>
      </c>
    </row>
    <row r="142" spans="1:19">
      <c r="A142" s="86">
        <f t="shared" si="0"/>
        <v>65991</v>
      </c>
      <c r="B142" s="86">
        <v>1000</v>
      </c>
      <c r="C142" s="86" t="s">
        <v>2882</v>
      </c>
      <c r="D142" s="86" t="s">
        <v>900</v>
      </c>
      <c r="E142" s="86" t="s">
        <v>2876</v>
      </c>
      <c r="F142" s="86" t="s">
        <v>819</v>
      </c>
      <c r="G142" s="86" t="s">
        <v>812</v>
      </c>
      <c r="H142" s="86" t="s">
        <v>2883</v>
      </c>
      <c r="I142" s="86">
        <v>50</v>
      </c>
      <c r="J142" s="86"/>
      <c r="K142" s="86">
        <f t="shared" ca="1" si="1"/>
        <v>253</v>
      </c>
      <c r="L142" s="86">
        <v>1</v>
      </c>
      <c r="M142" s="86" t="s">
        <v>2884</v>
      </c>
      <c r="N142" s="86" t="s">
        <v>812</v>
      </c>
      <c r="O142" s="86" t="s">
        <v>2553</v>
      </c>
      <c r="P142" s="86" t="s">
        <v>819</v>
      </c>
      <c r="Q142" s="86" t="s">
        <v>816</v>
      </c>
      <c r="R142" s="86" t="s">
        <v>812</v>
      </c>
      <c r="S142" s="86">
        <v>0.1</v>
      </c>
    </row>
    <row r="143" spans="1:19">
      <c r="A143" s="86">
        <f t="shared" si="0"/>
        <v>66991</v>
      </c>
      <c r="B143" s="86">
        <v>1000</v>
      </c>
      <c r="C143" s="86" t="s">
        <v>2885</v>
      </c>
      <c r="D143" s="86" t="s">
        <v>910</v>
      </c>
      <c r="E143" s="86" t="s">
        <v>2876</v>
      </c>
      <c r="F143" s="86" t="s">
        <v>819</v>
      </c>
      <c r="G143" s="86" t="s">
        <v>812</v>
      </c>
      <c r="H143" s="86" t="s">
        <v>2886</v>
      </c>
      <c r="I143" s="86">
        <v>25</v>
      </c>
      <c r="J143" s="86"/>
      <c r="K143" s="86">
        <f t="shared" ca="1" si="1"/>
        <v>254</v>
      </c>
      <c r="L143" s="86">
        <v>1</v>
      </c>
      <c r="M143" s="86" t="s">
        <v>2887</v>
      </c>
      <c r="N143" s="86" t="s">
        <v>812</v>
      </c>
      <c r="O143" s="86" t="s">
        <v>2553</v>
      </c>
      <c r="P143" s="86" t="s">
        <v>819</v>
      </c>
      <c r="Q143" s="86" t="s">
        <v>816</v>
      </c>
      <c r="R143" s="86" t="s">
        <v>812</v>
      </c>
      <c r="S143" s="86">
        <v>0.1</v>
      </c>
    </row>
    <row r="144" spans="1:19">
      <c r="A144" s="86">
        <f t="shared" si="0"/>
        <v>67991</v>
      </c>
      <c r="B144" s="86">
        <v>1000</v>
      </c>
      <c r="C144" s="86" t="s">
        <v>2888</v>
      </c>
      <c r="D144" s="86" t="s">
        <v>848</v>
      </c>
      <c r="E144" s="86" t="s">
        <v>2876</v>
      </c>
      <c r="F144" s="86" t="s">
        <v>819</v>
      </c>
      <c r="G144" s="86" t="s">
        <v>812</v>
      </c>
      <c r="H144" s="86" t="s">
        <v>2880</v>
      </c>
      <c r="I144" s="86">
        <v>8</v>
      </c>
      <c r="J144" s="86"/>
      <c r="K144" s="86">
        <f t="shared" ca="1" si="1"/>
        <v>255</v>
      </c>
      <c r="L144" s="86">
        <v>1</v>
      </c>
      <c r="M144" s="86" t="s">
        <v>2889</v>
      </c>
      <c r="N144" s="86" t="s">
        <v>812</v>
      </c>
      <c r="O144" s="86" t="s">
        <v>2553</v>
      </c>
      <c r="P144" s="86" t="s">
        <v>819</v>
      </c>
      <c r="Q144" s="86" t="s">
        <v>816</v>
      </c>
      <c r="R144" s="86" t="s">
        <v>812</v>
      </c>
      <c r="S144" s="86">
        <v>0.1</v>
      </c>
    </row>
    <row r="145" spans="1:19">
      <c r="A145" s="86">
        <f t="shared" si="0"/>
        <v>68991</v>
      </c>
      <c r="B145" s="86">
        <v>1000</v>
      </c>
      <c r="C145" s="86" t="s">
        <v>2890</v>
      </c>
      <c r="D145" s="86" t="s">
        <v>837</v>
      </c>
      <c r="E145" s="86" t="s">
        <v>2876</v>
      </c>
      <c r="F145" s="86" t="s">
        <v>819</v>
      </c>
      <c r="G145" s="86" t="s">
        <v>812</v>
      </c>
      <c r="H145" s="86" t="s">
        <v>2880</v>
      </c>
      <c r="I145" s="86">
        <v>30</v>
      </c>
      <c r="J145" s="86"/>
      <c r="K145" s="86">
        <f t="shared" ca="1" si="1"/>
        <v>256</v>
      </c>
      <c r="L145" s="86">
        <v>1</v>
      </c>
      <c r="M145" s="86" t="s">
        <v>2891</v>
      </c>
      <c r="N145" s="86" t="s">
        <v>812</v>
      </c>
      <c r="O145" s="86" t="s">
        <v>2553</v>
      </c>
      <c r="P145" s="86" t="s">
        <v>819</v>
      </c>
      <c r="Q145" s="86" t="s">
        <v>816</v>
      </c>
      <c r="R145" s="86" t="s">
        <v>812</v>
      </c>
      <c r="S145" s="86">
        <v>0.1</v>
      </c>
    </row>
    <row r="146" spans="1:19">
      <c r="A146" s="86">
        <f t="shared" si="0"/>
        <v>69991</v>
      </c>
      <c r="B146" s="86">
        <v>1000</v>
      </c>
      <c r="C146" s="86" t="s">
        <v>2892</v>
      </c>
      <c r="D146" s="86" t="s">
        <v>851</v>
      </c>
      <c r="E146" s="86" t="s">
        <v>2876</v>
      </c>
      <c r="F146" s="86" t="s">
        <v>819</v>
      </c>
      <c r="G146" s="86" t="s">
        <v>812</v>
      </c>
      <c r="H146" s="108" t="s">
        <v>2893</v>
      </c>
      <c r="I146" s="86">
        <v>75</v>
      </c>
      <c r="J146" s="86"/>
      <c r="K146" s="86">
        <f t="shared" ca="1" si="1"/>
        <v>257</v>
      </c>
      <c r="L146" s="86">
        <v>1</v>
      </c>
      <c r="M146" s="86" t="s">
        <v>2894</v>
      </c>
      <c r="N146" s="86" t="s">
        <v>812</v>
      </c>
      <c r="O146" s="86" t="s">
        <v>2553</v>
      </c>
      <c r="P146" s="86" t="s">
        <v>819</v>
      </c>
      <c r="Q146" s="86" t="s">
        <v>816</v>
      </c>
      <c r="R146" s="86" t="s">
        <v>812</v>
      </c>
      <c r="S146" s="86">
        <v>0.1</v>
      </c>
    </row>
    <row r="147" spans="1:19">
      <c r="A147" s="86">
        <f t="shared" si="0"/>
        <v>70991</v>
      </c>
      <c r="B147" s="86">
        <v>100</v>
      </c>
      <c r="C147" s="86" t="s">
        <v>2895</v>
      </c>
      <c r="D147" s="86" t="s">
        <v>2896</v>
      </c>
      <c r="E147" s="86" t="s">
        <v>2897</v>
      </c>
      <c r="F147" s="86" t="s">
        <v>819</v>
      </c>
      <c r="G147" s="86" t="s">
        <v>812</v>
      </c>
      <c r="H147" s="86" t="s">
        <v>1523</v>
      </c>
      <c r="I147" s="86">
        <v>18</v>
      </c>
      <c r="J147" s="86"/>
      <c r="K147" s="86">
        <f t="shared" ca="1" si="1"/>
        <v>258</v>
      </c>
      <c r="L147" s="86">
        <v>1</v>
      </c>
      <c r="M147" s="86" t="s">
        <v>2898</v>
      </c>
      <c r="N147" s="86" t="s">
        <v>812</v>
      </c>
      <c r="O147" s="86" t="s">
        <v>2553</v>
      </c>
      <c r="P147" s="86" t="s">
        <v>819</v>
      </c>
      <c r="Q147" s="86" t="s">
        <v>816</v>
      </c>
      <c r="R147" s="86" t="s">
        <v>812</v>
      </c>
      <c r="S147" s="86">
        <v>0.1</v>
      </c>
    </row>
    <row r="148" spans="1:19">
      <c r="A148" s="86">
        <f t="shared" si="0"/>
        <v>71091</v>
      </c>
      <c r="B148" s="86">
        <v>25</v>
      </c>
      <c r="C148" s="86" t="s">
        <v>2899</v>
      </c>
      <c r="D148" s="86" t="s">
        <v>857</v>
      </c>
      <c r="E148" s="86" t="s">
        <v>2897</v>
      </c>
      <c r="F148" s="86" t="s">
        <v>819</v>
      </c>
      <c r="G148" s="86" t="s">
        <v>812</v>
      </c>
      <c r="H148" s="86" t="s">
        <v>1523</v>
      </c>
      <c r="I148" s="86">
        <v>5</v>
      </c>
      <c r="J148" s="86"/>
      <c r="K148" s="86">
        <f t="shared" ca="1" si="1"/>
        <v>259</v>
      </c>
      <c r="L148" s="86">
        <v>1</v>
      </c>
      <c r="M148" s="86" t="s">
        <v>2900</v>
      </c>
      <c r="N148" s="86" t="s">
        <v>812</v>
      </c>
      <c r="O148" s="86" t="s">
        <v>2553</v>
      </c>
      <c r="P148" s="86" t="s">
        <v>819</v>
      </c>
      <c r="Q148" s="86" t="s">
        <v>816</v>
      </c>
      <c r="R148" s="86" t="s">
        <v>812</v>
      </c>
      <c r="S148" s="86">
        <v>0.1</v>
      </c>
    </row>
    <row r="149" spans="1:19">
      <c r="A149" s="86">
        <f t="shared" si="0"/>
        <v>71116</v>
      </c>
      <c r="B149" s="86">
        <v>250</v>
      </c>
      <c r="C149" s="86" t="s">
        <v>2901</v>
      </c>
      <c r="D149" s="86" t="s">
        <v>902</v>
      </c>
      <c r="E149" s="86" t="s">
        <v>2897</v>
      </c>
      <c r="F149" s="86" t="s">
        <v>819</v>
      </c>
      <c r="G149" s="86" t="s">
        <v>812</v>
      </c>
      <c r="H149" s="86" t="s">
        <v>1523</v>
      </c>
      <c r="I149" s="86">
        <v>0.5</v>
      </c>
      <c r="J149" s="86"/>
      <c r="K149" s="86">
        <f t="shared" ca="1" si="1"/>
        <v>260</v>
      </c>
      <c r="L149" s="86">
        <v>1</v>
      </c>
      <c r="M149" s="86" t="s">
        <v>2902</v>
      </c>
      <c r="N149" s="86" t="s">
        <v>812</v>
      </c>
      <c r="O149" s="86" t="s">
        <v>2553</v>
      </c>
      <c r="P149" s="86" t="s">
        <v>819</v>
      </c>
      <c r="Q149" s="86" t="s">
        <v>816</v>
      </c>
      <c r="R149" s="86" t="s">
        <v>812</v>
      </c>
      <c r="S149" s="86">
        <v>0.1</v>
      </c>
    </row>
    <row r="150" spans="1:19">
      <c r="A150" s="86">
        <f t="shared" si="0"/>
        <v>71366</v>
      </c>
      <c r="B150" s="86">
        <v>25</v>
      </c>
      <c r="C150" s="86" t="s">
        <v>2903</v>
      </c>
      <c r="D150" s="86" t="s">
        <v>875</v>
      </c>
      <c r="E150" s="86" t="s">
        <v>2897</v>
      </c>
      <c r="F150" s="86" t="s">
        <v>819</v>
      </c>
      <c r="G150" s="86" t="s">
        <v>812</v>
      </c>
      <c r="H150" s="86" t="s">
        <v>1523</v>
      </c>
      <c r="I150" s="86">
        <v>15</v>
      </c>
      <c r="J150" s="86"/>
      <c r="K150" s="86">
        <f t="shared" ca="1" si="1"/>
        <v>261</v>
      </c>
      <c r="L150" s="86">
        <v>1</v>
      </c>
      <c r="M150" s="86" t="s">
        <v>2904</v>
      </c>
      <c r="N150" s="86" t="s">
        <v>812</v>
      </c>
      <c r="O150" s="86" t="s">
        <v>2553</v>
      </c>
      <c r="P150" s="86" t="s">
        <v>819</v>
      </c>
      <c r="Q150" s="86" t="s">
        <v>816</v>
      </c>
      <c r="R150" s="86" t="s">
        <v>812</v>
      </c>
      <c r="S150" s="86">
        <v>0.1</v>
      </c>
    </row>
    <row r="151" spans="1:19">
      <c r="A151" s="86">
        <f t="shared" si="0"/>
        <v>71391</v>
      </c>
      <c r="B151" s="86">
        <v>250</v>
      </c>
      <c r="C151" s="86" t="s">
        <v>2905</v>
      </c>
      <c r="D151" s="86" t="s">
        <v>907</v>
      </c>
      <c r="E151" s="86" t="s">
        <v>2897</v>
      </c>
      <c r="F151" s="86" t="s">
        <v>819</v>
      </c>
      <c r="G151" s="86" t="s">
        <v>812</v>
      </c>
      <c r="H151" s="86" t="s">
        <v>852</v>
      </c>
      <c r="I151" s="86">
        <v>3</v>
      </c>
      <c r="J151" s="86"/>
      <c r="K151" s="86">
        <f t="shared" ca="1" si="1"/>
        <v>262</v>
      </c>
      <c r="L151" s="86">
        <v>1</v>
      </c>
      <c r="M151" s="86" t="s">
        <v>2906</v>
      </c>
      <c r="N151" s="86" t="s">
        <v>812</v>
      </c>
      <c r="O151" s="86" t="s">
        <v>2553</v>
      </c>
      <c r="P151" s="86" t="s">
        <v>819</v>
      </c>
      <c r="Q151" s="86" t="s">
        <v>816</v>
      </c>
      <c r="R151" s="86" t="s">
        <v>812</v>
      </c>
      <c r="S151" s="86">
        <v>0.1</v>
      </c>
    </row>
    <row r="152" spans="1:19">
      <c r="A152" s="86">
        <f t="shared" si="0"/>
        <v>71641</v>
      </c>
      <c r="B152" s="86">
        <v>100</v>
      </c>
      <c r="C152" s="86" t="s">
        <v>2907</v>
      </c>
      <c r="D152" s="86" t="s">
        <v>2908</v>
      </c>
      <c r="E152" s="86" t="s">
        <v>2897</v>
      </c>
      <c r="F152" s="86" t="s">
        <v>819</v>
      </c>
      <c r="G152" s="86" t="s">
        <v>812</v>
      </c>
      <c r="H152" s="86" t="s">
        <v>1523</v>
      </c>
      <c r="I152" s="86">
        <v>60</v>
      </c>
      <c r="J152" s="86"/>
      <c r="K152" s="86">
        <f t="shared" ca="1" si="1"/>
        <v>263</v>
      </c>
      <c r="L152" s="86">
        <v>1</v>
      </c>
      <c r="M152" s="86" t="s">
        <v>2909</v>
      </c>
      <c r="N152" s="86" t="s">
        <v>812</v>
      </c>
      <c r="O152" s="86" t="s">
        <v>2553</v>
      </c>
      <c r="P152" s="86" t="s">
        <v>819</v>
      </c>
      <c r="Q152" s="86" t="s">
        <v>816</v>
      </c>
      <c r="R152" s="86" t="s">
        <v>812</v>
      </c>
      <c r="S152" s="86">
        <v>0.1</v>
      </c>
    </row>
    <row r="153" spans="1:19">
      <c r="A153" s="86">
        <f t="shared" si="0"/>
        <v>71741</v>
      </c>
      <c r="B153" s="86">
        <v>1000</v>
      </c>
      <c r="C153" s="86" t="s">
        <v>2910</v>
      </c>
      <c r="D153" s="86" t="s">
        <v>1294</v>
      </c>
      <c r="E153" s="86" t="s">
        <v>2897</v>
      </c>
      <c r="F153" s="86" t="s">
        <v>819</v>
      </c>
      <c r="G153" s="86" t="s">
        <v>812</v>
      </c>
      <c r="H153" s="86" t="s">
        <v>2911</v>
      </c>
      <c r="I153" s="86">
        <v>0.1</v>
      </c>
      <c r="J153" s="86"/>
      <c r="K153" s="86">
        <f t="shared" ca="1" si="1"/>
        <v>264</v>
      </c>
      <c r="L153" s="86">
        <v>1</v>
      </c>
      <c r="M153" s="86" t="s">
        <v>2912</v>
      </c>
      <c r="N153" s="86" t="s">
        <v>812</v>
      </c>
      <c r="O153" s="86" t="s">
        <v>2553</v>
      </c>
      <c r="P153" s="86" t="s">
        <v>819</v>
      </c>
      <c r="Q153" s="86" t="s">
        <v>816</v>
      </c>
      <c r="R153" s="86" t="s">
        <v>812</v>
      </c>
      <c r="S153" s="86">
        <v>0.1</v>
      </c>
    </row>
    <row r="154" spans="1:19">
      <c r="A154" s="86">
        <f t="shared" si="0"/>
        <v>72741</v>
      </c>
      <c r="B154" s="86">
        <v>1000</v>
      </c>
      <c r="C154" s="86" t="s">
        <v>2913</v>
      </c>
      <c r="D154" s="86" t="s">
        <v>915</v>
      </c>
      <c r="E154" s="86" t="s">
        <v>2897</v>
      </c>
      <c r="F154" s="86" t="s">
        <v>819</v>
      </c>
      <c r="G154" s="86" t="s">
        <v>812</v>
      </c>
      <c r="H154" s="86" t="s">
        <v>831</v>
      </c>
      <c r="I154" s="86">
        <v>2</v>
      </c>
      <c r="J154" s="86"/>
      <c r="K154" s="86">
        <f t="shared" ca="1" si="1"/>
        <v>265</v>
      </c>
      <c r="L154" s="86">
        <v>1</v>
      </c>
      <c r="M154" s="86" t="s">
        <v>2914</v>
      </c>
      <c r="N154" s="86" t="s">
        <v>812</v>
      </c>
      <c r="O154" s="86" t="s">
        <v>2553</v>
      </c>
      <c r="P154" s="86" t="s">
        <v>819</v>
      </c>
      <c r="Q154" s="86" t="s">
        <v>816</v>
      </c>
      <c r="R154" s="86" t="s">
        <v>812</v>
      </c>
      <c r="S154" s="86">
        <v>0.1</v>
      </c>
    </row>
    <row r="155" spans="1:19">
      <c r="A155" s="86">
        <f t="shared" si="0"/>
        <v>73741</v>
      </c>
      <c r="B155" s="86">
        <v>1000</v>
      </c>
      <c r="C155" s="86" t="s">
        <v>2915</v>
      </c>
      <c r="D155" s="86" t="s">
        <v>827</v>
      </c>
      <c r="E155" s="86" t="s">
        <v>2897</v>
      </c>
      <c r="F155" s="86" t="s">
        <v>819</v>
      </c>
      <c r="G155" s="86" t="s">
        <v>812</v>
      </c>
      <c r="H155" s="86" t="s">
        <v>852</v>
      </c>
      <c r="I155" s="86">
        <v>0.02</v>
      </c>
      <c r="J155" s="86"/>
      <c r="K155" s="86">
        <f t="shared" ca="1" si="1"/>
        <v>266</v>
      </c>
      <c r="L155" s="86">
        <v>1</v>
      </c>
      <c r="M155" s="86" t="s">
        <v>2916</v>
      </c>
      <c r="N155" s="86" t="s">
        <v>812</v>
      </c>
      <c r="O155" s="86" t="s">
        <v>2553</v>
      </c>
      <c r="P155" s="86" t="s">
        <v>819</v>
      </c>
      <c r="Q155" s="86" t="s">
        <v>816</v>
      </c>
      <c r="R155" s="86" t="s">
        <v>812</v>
      </c>
      <c r="S155" s="86">
        <v>0.1</v>
      </c>
    </row>
    <row r="156" spans="1:19">
      <c r="A156" s="86">
        <f t="shared" si="0"/>
        <v>74741</v>
      </c>
      <c r="B156" s="86">
        <v>1000</v>
      </c>
      <c r="C156" s="86" t="s">
        <v>117</v>
      </c>
      <c r="D156" s="86" t="s">
        <v>902</v>
      </c>
      <c r="E156" s="86" t="s">
        <v>2897</v>
      </c>
      <c r="F156" s="86" t="s">
        <v>819</v>
      </c>
      <c r="G156" s="86" t="s">
        <v>812</v>
      </c>
      <c r="H156" s="86" t="s">
        <v>831</v>
      </c>
      <c r="I156" s="86">
        <v>0.5</v>
      </c>
      <c r="J156" s="86"/>
      <c r="K156" s="86">
        <f t="shared" ca="1" si="1"/>
        <v>267</v>
      </c>
      <c r="L156" s="86">
        <v>1</v>
      </c>
      <c r="M156" s="86" t="s">
        <v>2917</v>
      </c>
      <c r="N156" s="86" t="s">
        <v>812</v>
      </c>
      <c r="O156" s="86" t="s">
        <v>2553</v>
      </c>
      <c r="P156" s="86" t="s">
        <v>819</v>
      </c>
      <c r="Q156" s="86" t="s">
        <v>816</v>
      </c>
      <c r="R156" s="86" t="s">
        <v>812</v>
      </c>
      <c r="S156" s="86">
        <v>0.1</v>
      </c>
    </row>
    <row r="157" spans="1:19">
      <c r="A157" s="86">
        <f t="shared" si="0"/>
        <v>75741</v>
      </c>
      <c r="B157" s="86">
        <v>1000</v>
      </c>
      <c r="C157" s="86" t="s">
        <v>2918</v>
      </c>
      <c r="D157" s="86" t="s">
        <v>818</v>
      </c>
      <c r="E157" s="86" t="s">
        <v>2897</v>
      </c>
      <c r="F157" s="86" t="s">
        <v>819</v>
      </c>
      <c r="G157" s="86" t="s">
        <v>812</v>
      </c>
      <c r="H157" s="86" t="s">
        <v>1523</v>
      </c>
      <c r="I157" s="86">
        <v>0.05</v>
      </c>
      <c r="J157" s="86"/>
      <c r="K157" s="86">
        <f t="shared" ca="1" si="1"/>
        <v>268</v>
      </c>
      <c r="L157" s="86">
        <v>1</v>
      </c>
      <c r="M157" s="86" t="s">
        <v>2919</v>
      </c>
      <c r="N157" s="86" t="s">
        <v>812</v>
      </c>
      <c r="O157" s="86" t="s">
        <v>2553</v>
      </c>
      <c r="P157" s="86" t="s">
        <v>819</v>
      </c>
      <c r="Q157" s="86" t="s">
        <v>816</v>
      </c>
      <c r="R157" s="86" t="s">
        <v>812</v>
      </c>
      <c r="S157" s="86">
        <v>0.1</v>
      </c>
    </row>
    <row r="158" spans="1:19">
      <c r="A158" s="86">
        <f t="shared" si="0"/>
        <v>76741</v>
      </c>
      <c r="B158" s="86">
        <v>100</v>
      </c>
      <c r="C158" s="86" t="s">
        <v>2920</v>
      </c>
      <c r="D158" s="86" t="s">
        <v>2921</v>
      </c>
      <c r="E158" s="86" t="s">
        <v>2897</v>
      </c>
      <c r="F158" s="86" t="s">
        <v>819</v>
      </c>
      <c r="G158" s="86" t="s">
        <v>812</v>
      </c>
      <c r="H158" s="86" t="s">
        <v>1523</v>
      </c>
      <c r="I158" s="86">
        <v>2</v>
      </c>
      <c r="J158" s="86"/>
      <c r="K158" s="86">
        <f t="shared" ca="1" si="1"/>
        <v>269</v>
      </c>
      <c r="L158" s="86">
        <v>1</v>
      </c>
      <c r="M158" s="86" t="s">
        <v>2922</v>
      </c>
      <c r="N158" s="86" t="s">
        <v>812</v>
      </c>
      <c r="O158" s="86" t="s">
        <v>2553</v>
      </c>
      <c r="P158" s="86" t="s">
        <v>819</v>
      </c>
      <c r="Q158" s="86" t="s">
        <v>816</v>
      </c>
      <c r="R158" s="86" t="s">
        <v>812</v>
      </c>
      <c r="S158" s="86">
        <v>0.1</v>
      </c>
    </row>
    <row r="159" spans="1:19">
      <c r="A159" s="86">
        <f t="shared" si="0"/>
        <v>76841</v>
      </c>
      <c r="B159" s="86">
        <v>25</v>
      </c>
      <c r="C159" s="86" t="s">
        <v>2923</v>
      </c>
      <c r="D159" s="86" t="s">
        <v>1867</v>
      </c>
      <c r="E159" s="86" t="s">
        <v>2897</v>
      </c>
      <c r="F159" s="86" t="s">
        <v>819</v>
      </c>
      <c r="G159" s="86" t="s">
        <v>812</v>
      </c>
      <c r="H159" s="86" t="s">
        <v>1523</v>
      </c>
      <c r="I159" s="86">
        <v>6</v>
      </c>
      <c r="J159" s="86"/>
      <c r="K159" s="86">
        <f t="shared" ca="1" si="1"/>
        <v>270</v>
      </c>
      <c r="L159" s="86">
        <v>1</v>
      </c>
      <c r="M159" s="86" t="s">
        <v>2924</v>
      </c>
      <c r="N159" s="86" t="s">
        <v>812</v>
      </c>
      <c r="O159" s="86" t="s">
        <v>2553</v>
      </c>
      <c r="P159" s="86" t="s">
        <v>819</v>
      </c>
      <c r="Q159" s="86" t="s">
        <v>816</v>
      </c>
      <c r="R159" s="86" t="s">
        <v>812</v>
      </c>
      <c r="S159" s="86">
        <v>0.1</v>
      </c>
    </row>
    <row r="160" spans="1:19">
      <c r="A160" s="86">
        <f t="shared" si="0"/>
        <v>76866</v>
      </c>
      <c r="B160" s="86">
        <v>250</v>
      </c>
      <c r="C160" s="86" t="s">
        <v>2925</v>
      </c>
      <c r="D160" s="86" t="s">
        <v>1870</v>
      </c>
      <c r="E160" s="86" t="s">
        <v>2897</v>
      </c>
      <c r="F160" s="86" t="s">
        <v>819</v>
      </c>
      <c r="G160" s="86" t="s">
        <v>812</v>
      </c>
      <c r="H160" s="86" t="s">
        <v>1523</v>
      </c>
      <c r="I160" s="86">
        <v>0.6</v>
      </c>
      <c r="J160" s="86"/>
      <c r="K160" s="86">
        <f t="shared" ca="1" si="1"/>
        <v>271</v>
      </c>
      <c r="L160" s="86">
        <v>1</v>
      </c>
      <c r="M160" s="86" t="s">
        <v>2926</v>
      </c>
      <c r="N160" s="86" t="s">
        <v>812</v>
      </c>
      <c r="O160" s="86" t="s">
        <v>2553</v>
      </c>
      <c r="P160" s="86" t="s">
        <v>819</v>
      </c>
      <c r="Q160" s="86" t="s">
        <v>816</v>
      </c>
      <c r="R160" s="86" t="s">
        <v>812</v>
      </c>
      <c r="S160" s="86">
        <v>0.1</v>
      </c>
    </row>
    <row r="161" spans="1:19">
      <c r="A161" s="86">
        <f t="shared" si="0"/>
        <v>77116</v>
      </c>
      <c r="B161" s="86">
        <v>1000</v>
      </c>
      <c r="C161" s="86" t="s">
        <v>2927</v>
      </c>
      <c r="D161" s="86" t="s">
        <v>902</v>
      </c>
      <c r="E161" s="86" t="s">
        <v>2897</v>
      </c>
      <c r="F161" s="86" t="s">
        <v>819</v>
      </c>
      <c r="G161" s="86" t="s">
        <v>812</v>
      </c>
      <c r="H161" s="86" t="s">
        <v>2928</v>
      </c>
      <c r="I161" s="86">
        <v>0.5</v>
      </c>
      <c r="J161" s="86"/>
      <c r="K161" s="86">
        <f t="shared" ca="1" si="1"/>
        <v>272</v>
      </c>
      <c r="L161" s="86">
        <v>1</v>
      </c>
      <c r="M161" s="86" t="s">
        <v>2929</v>
      </c>
      <c r="N161" s="86" t="s">
        <v>812</v>
      </c>
      <c r="O161" s="86" t="s">
        <v>2553</v>
      </c>
      <c r="P161" s="86" t="s">
        <v>819</v>
      </c>
      <c r="Q161" s="86" t="s">
        <v>816</v>
      </c>
      <c r="R161" s="86" t="s">
        <v>812</v>
      </c>
      <c r="S161" s="86">
        <v>0.1</v>
      </c>
    </row>
    <row r="162" spans="1:19">
      <c r="A162" s="86">
        <f t="shared" si="0"/>
        <v>78116</v>
      </c>
      <c r="B162" s="86">
        <v>1000</v>
      </c>
      <c r="C162" s="86" t="s">
        <v>2930</v>
      </c>
      <c r="D162" s="86" t="s">
        <v>887</v>
      </c>
      <c r="E162" s="86" t="s">
        <v>2897</v>
      </c>
      <c r="F162" s="86" t="s">
        <v>819</v>
      </c>
      <c r="G162" s="86" t="s">
        <v>812</v>
      </c>
      <c r="H162" s="86" t="s">
        <v>2931</v>
      </c>
      <c r="I162" s="86">
        <v>10</v>
      </c>
      <c r="J162" s="86"/>
      <c r="K162" s="86">
        <f t="shared" ca="1" si="1"/>
        <v>273</v>
      </c>
      <c r="L162" s="86">
        <v>1</v>
      </c>
      <c r="M162" s="86" t="s">
        <v>2932</v>
      </c>
      <c r="N162" s="86" t="s">
        <v>812</v>
      </c>
      <c r="O162" s="86" t="s">
        <v>2553</v>
      </c>
      <c r="P162" s="86" t="s">
        <v>819</v>
      </c>
      <c r="Q162" s="86" t="s">
        <v>816</v>
      </c>
      <c r="R162" s="86" t="s">
        <v>812</v>
      </c>
      <c r="S162" s="86">
        <v>0.1</v>
      </c>
    </row>
    <row r="163" spans="1:19">
      <c r="A163" s="86">
        <f t="shared" si="0"/>
        <v>79116</v>
      </c>
      <c r="B163" s="86">
        <v>1000</v>
      </c>
      <c r="C163" s="86" t="s">
        <v>2933</v>
      </c>
      <c r="D163" s="86" t="s">
        <v>1895</v>
      </c>
      <c r="E163" s="86" t="s">
        <v>2897</v>
      </c>
      <c r="F163" s="86" t="s">
        <v>819</v>
      </c>
      <c r="G163" s="86" t="s">
        <v>812</v>
      </c>
      <c r="H163" s="86" t="s">
        <v>831</v>
      </c>
      <c r="I163" s="86">
        <v>0.3</v>
      </c>
      <c r="J163" s="86"/>
      <c r="K163" s="86">
        <f t="shared" ca="1" si="1"/>
        <v>274</v>
      </c>
      <c r="L163" s="86">
        <v>1</v>
      </c>
      <c r="M163" s="86" t="s">
        <v>2934</v>
      </c>
      <c r="N163" s="86" t="s">
        <v>812</v>
      </c>
      <c r="O163" s="86" t="s">
        <v>2553</v>
      </c>
      <c r="P163" s="86" t="s">
        <v>819</v>
      </c>
      <c r="Q163" s="86" t="s">
        <v>816</v>
      </c>
      <c r="R163" s="86" t="s">
        <v>812</v>
      </c>
      <c r="S163" s="86">
        <v>0.1</v>
      </c>
    </row>
    <row r="164" spans="1:19">
      <c r="A164" s="86">
        <f t="shared" si="0"/>
        <v>80116</v>
      </c>
      <c r="B164" s="86">
        <v>25</v>
      </c>
      <c r="C164" s="86" t="s">
        <v>2935</v>
      </c>
      <c r="D164" s="86" t="s">
        <v>2921</v>
      </c>
      <c r="E164" s="86" t="s">
        <v>2897</v>
      </c>
      <c r="F164" s="86" t="s">
        <v>819</v>
      </c>
      <c r="G164" s="86" t="s">
        <v>812</v>
      </c>
      <c r="H164" s="86" t="s">
        <v>831</v>
      </c>
      <c r="I164" s="86">
        <v>2</v>
      </c>
      <c r="J164" s="86"/>
      <c r="K164" s="86">
        <f t="shared" ca="1" si="1"/>
        <v>275</v>
      </c>
      <c r="L164" s="86">
        <v>1</v>
      </c>
      <c r="M164" s="86" t="s">
        <v>2936</v>
      </c>
      <c r="N164" s="86" t="s">
        <v>812</v>
      </c>
      <c r="O164" s="86" t="s">
        <v>2553</v>
      </c>
      <c r="P164" s="86" t="s">
        <v>819</v>
      </c>
      <c r="Q164" s="86" t="s">
        <v>816</v>
      </c>
      <c r="R164" s="86" t="s">
        <v>812</v>
      </c>
      <c r="S164" s="86">
        <v>0.1</v>
      </c>
    </row>
    <row r="165" spans="1:19">
      <c r="A165" s="86">
        <f t="shared" si="0"/>
        <v>80141</v>
      </c>
      <c r="B165" s="86">
        <v>250</v>
      </c>
      <c r="C165" s="86" t="s">
        <v>2937</v>
      </c>
      <c r="D165" s="86" t="s">
        <v>2938</v>
      </c>
      <c r="E165" s="86" t="s">
        <v>2897</v>
      </c>
      <c r="F165" s="86" t="s">
        <v>819</v>
      </c>
      <c r="G165" s="86" t="s">
        <v>812</v>
      </c>
      <c r="H165" s="86" t="s">
        <v>831</v>
      </c>
      <c r="I165" s="86">
        <v>1</v>
      </c>
      <c r="J165" s="86"/>
      <c r="K165" s="86">
        <f t="shared" ca="1" si="1"/>
        <v>276</v>
      </c>
      <c r="L165" s="86">
        <v>1</v>
      </c>
      <c r="M165" s="86" t="s">
        <v>2939</v>
      </c>
      <c r="N165" s="86" t="s">
        <v>812</v>
      </c>
      <c r="O165" s="86" t="s">
        <v>2553</v>
      </c>
      <c r="P165" s="86" t="s">
        <v>819</v>
      </c>
      <c r="Q165" s="86" t="s">
        <v>816</v>
      </c>
      <c r="R165" s="86" t="s">
        <v>812</v>
      </c>
      <c r="S165" s="86">
        <v>0.1</v>
      </c>
    </row>
    <row r="166" spans="1:19">
      <c r="A166" s="86">
        <f t="shared" si="0"/>
        <v>80391</v>
      </c>
      <c r="B166" s="86">
        <v>1000</v>
      </c>
      <c r="C166" s="86" t="s">
        <v>2940</v>
      </c>
      <c r="D166" s="86" t="s">
        <v>902</v>
      </c>
      <c r="E166" s="86" t="s">
        <v>2897</v>
      </c>
      <c r="F166" s="86" t="s">
        <v>819</v>
      </c>
      <c r="G166" s="86" t="s">
        <v>812</v>
      </c>
      <c r="H166" s="86" t="s">
        <v>2941</v>
      </c>
      <c r="I166" s="86">
        <v>0.5</v>
      </c>
      <c r="J166" s="86"/>
      <c r="K166" s="86">
        <f t="shared" ca="1" si="1"/>
        <v>277</v>
      </c>
      <c r="L166" s="86">
        <v>1</v>
      </c>
      <c r="M166" s="86" t="s">
        <v>2942</v>
      </c>
      <c r="N166" s="86" t="s">
        <v>812</v>
      </c>
      <c r="O166" s="86" t="s">
        <v>2553</v>
      </c>
      <c r="P166" s="86" t="s">
        <v>819</v>
      </c>
      <c r="Q166" s="86" t="s">
        <v>816</v>
      </c>
      <c r="R166" s="86" t="s">
        <v>812</v>
      </c>
      <c r="S166" s="86">
        <v>0.1</v>
      </c>
    </row>
    <row r="167" spans="1:19">
      <c r="A167" s="86">
        <f t="shared" si="0"/>
        <v>81391</v>
      </c>
      <c r="B167" s="86">
        <v>100</v>
      </c>
      <c r="C167" s="86" t="s">
        <v>2943</v>
      </c>
      <c r="D167" s="86" t="s">
        <v>2672</v>
      </c>
      <c r="E167" s="86" t="s">
        <v>2897</v>
      </c>
      <c r="F167" s="86" t="s">
        <v>819</v>
      </c>
      <c r="G167" s="86" t="s">
        <v>812</v>
      </c>
      <c r="H167" s="86" t="s">
        <v>2941</v>
      </c>
      <c r="I167" s="86">
        <v>40</v>
      </c>
      <c r="J167" s="86"/>
      <c r="K167" s="86">
        <f t="shared" ca="1" si="1"/>
        <v>278</v>
      </c>
      <c r="L167" s="86">
        <v>1</v>
      </c>
      <c r="M167" s="86" t="s">
        <v>2944</v>
      </c>
      <c r="N167" s="86" t="s">
        <v>812</v>
      </c>
      <c r="O167" s="86" t="s">
        <v>2553</v>
      </c>
      <c r="P167" s="86" t="s">
        <v>819</v>
      </c>
      <c r="Q167" s="86" t="s">
        <v>816</v>
      </c>
      <c r="R167" s="86" t="s">
        <v>812</v>
      </c>
      <c r="S167" s="86">
        <v>0.1</v>
      </c>
    </row>
    <row r="168" spans="1:19">
      <c r="A168" s="86">
        <f t="shared" si="0"/>
        <v>81491</v>
      </c>
      <c r="B168" s="86">
        <v>250</v>
      </c>
      <c r="C168" s="86" t="s">
        <v>2945</v>
      </c>
      <c r="D168" s="86" t="s">
        <v>1867</v>
      </c>
      <c r="E168" s="86" t="s">
        <v>2897</v>
      </c>
      <c r="F168" s="86" t="s">
        <v>819</v>
      </c>
      <c r="G168" s="86" t="s">
        <v>812</v>
      </c>
      <c r="H168" s="86" t="s">
        <v>2941</v>
      </c>
      <c r="I168" s="86">
        <v>6</v>
      </c>
      <c r="J168" s="86"/>
      <c r="K168" s="86">
        <f t="shared" ca="1" si="1"/>
        <v>279</v>
      </c>
      <c r="L168" s="86">
        <v>1</v>
      </c>
      <c r="M168" s="86" t="s">
        <v>2946</v>
      </c>
      <c r="N168" s="86" t="s">
        <v>812</v>
      </c>
      <c r="O168" s="86" t="s">
        <v>2553</v>
      </c>
      <c r="P168" s="86" t="s">
        <v>819</v>
      </c>
      <c r="Q168" s="86" t="s">
        <v>816</v>
      </c>
      <c r="R168" s="86" t="s">
        <v>812</v>
      </c>
      <c r="S168" s="86">
        <v>0.1</v>
      </c>
    </row>
    <row r="169" spans="1:19">
      <c r="A169" s="86">
        <f t="shared" si="0"/>
        <v>81741</v>
      </c>
      <c r="B169" s="86">
        <v>25</v>
      </c>
      <c r="C169" s="86" t="s">
        <v>2947</v>
      </c>
      <c r="D169" s="86" t="s">
        <v>2948</v>
      </c>
      <c r="E169" s="86" t="s">
        <v>2897</v>
      </c>
      <c r="F169" s="86" t="s">
        <v>819</v>
      </c>
      <c r="G169" s="86" t="s">
        <v>812</v>
      </c>
      <c r="H169" s="86" t="s">
        <v>2941</v>
      </c>
      <c r="I169" s="86">
        <v>19</v>
      </c>
      <c r="J169" s="86"/>
      <c r="K169" s="86">
        <f t="shared" ca="1" si="1"/>
        <v>280</v>
      </c>
      <c r="L169" s="86">
        <v>1</v>
      </c>
      <c r="M169" s="86" t="s">
        <v>2949</v>
      </c>
      <c r="N169" s="86" t="s">
        <v>812</v>
      </c>
      <c r="O169" s="86" t="s">
        <v>2553</v>
      </c>
      <c r="P169" s="86" t="s">
        <v>819</v>
      </c>
      <c r="Q169" s="86" t="s">
        <v>816</v>
      </c>
      <c r="R169" s="86" t="s">
        <v>812</v>
      </c>
      <c r="S169" s="86">
        <v>0.1</v>
      </c>
    </row>
    <row r="170" spans="1:19">
      <c r="A170" s="86">
        <f t="shared" si="0"/>
        <v>81766</v>
      </c>
      <c r="B170" s="86">
        <v>1000</v>
      </c>
      <c r="C170" s="86" t="s">
        <v>2950</v>
      </c>
      <c r="D170" s="86" t="s">
        <v>827</v>
      </c>
      <c r="E170" s="86" t="s">
        <v>2897</v>
      </c>
      <c r="F170" s="86" t="s">
        <v>819</v>
      </c>
      <c r="G170" s="86" t="s">
        <v>812</v>
      </c>
      <c r="H170" s="86" t="s">
        <v>831</v>
      </c>
      <c r="I170" s="86">
        <v>0.02</v>
      </c>
      <c r="J170" s="86"/>
      <c r="K170" s="86">
        <f t="shared" ca="1" si="1"/>
        <v>281</v>
      </c>
      <c r="L170" s="86">
        <v>1</v>
      </c>
      <c r="M170" s="86" t="s">
        <v>2951</v>
      </c>
      <c r="N170" s="86" t="s">
        <v>812</v>
      </c>
      <c r="O170" s="86" t="s">
        <v>2553</v>
      </c>
      <c r="P170" s="86" t="s">
        <v>819</v>
      </c>
      <c r="Q170" s="86" t="s">
        <v>816</v>
      </c>
      <c r="R170" s="86" t="s">
        <v>812</v>
      </c>
      <c r="S170" s="86">
        <v>0.1</v>
      </c>
    </row>
    <row r="171" spans="1:19">
      <c r="A171" s="86">
        <f t="shared" si="0"/>
        <v>82766</v>
      </c>
      <c r="B171" s="86">
        <v>25</v>
      </c>
      <c r="C171" s="86" t="s">
        <v>2952</v>
      </c>
      <c r="D171" s="86" t="s">
        <v>841</v>
      </c>
      <c r="E171" s="86" t="s">
        <v>2897</v>
      </c>
      <c r="F171" s="86" t="s">
        <v>819</v>
      </c>
      <c r="G171" s="86" t="s">
        <v>812</v>
      </c>
      <c r="H171" s="86" t="s">
        <v>846</v>
      </c>
      <c r="I171" s="86">
        <v>20</v>
      </c>
      <c r="J171" s="86"/>
      <c r="K171" s="86">
        <f t="shared" ca="1" si="1"/>
        <v>282</v>
      </c>
      <c r="L171" s="86">
        <v>1</v>
      </c>
      <c r="M171" s="86" t="s">
        <v>2953</v>
      </c>
      <c r="N171" s="86" t="s">
        <v>812</v>
      </c>
      <c r="O171" s="86" t="s">
        <v>2553</v>
      </c>
      <c r="P171" s="86" t="s">
        <v>819</v>
      </c>
      <c r="Q171" s="86" t="s">
        <v>816</v>
      </c>
      <c r="R171" s="86" t="s">
        <v>812</v>
      </c>
      <c r="S171" s="86">
        <v>0.1</v>
      </c>
    </row>
    <row r="172" spans="1:19">
      <c r="A172" s="86">
        <f t="shared" si="0"/>
        <v>82791</v>
      </c>
      <c r="B172" s="86">
        <v>250</v>
      </c>
      <c r="C172" s="86" t="s">
        <v>2954</v>
      </c>
      <c r="D172" s="86" t="s">
        <v>887</v>
      </c>
      <c r="E172" s="86" t="s">
        <v>2897</v>
      </c>
      <c r="F172" s="86" t="s">
        <v>819</v>
      </c>
      <c r="G172" s="86" t="s">
        <v>812</v>
      </c>
      <c r="H172" s="86" t="s">
        <v>846</v>
      </c>
      <c r="I172" s="86">
        <v>10</v>
      </c>
      <c r="J172" s="86"/>
      <c r="K172" s="86">
        <f t="shared" ca="1" si="1"/>
        <v>283</v>
      </c>
      <c r="L172" s="86">
        <v>1</v>
      </c>
      <c r="M172" s="86" t="s">
        <v>2955</v>
      </c>
      <c r="N172" s="86" t="s">
        <v>812</v>
      </c>
      <c r="O172" s="86" t="s">
        <v>2553</v>
      </c>
      <c r="P172" s="86" t="s">
        <v>819</v>
      </c>
      <c r="Q172" s="86" t="s">
        <v>816</v>
      </c>
      <c r="R172" s="86" t="s">
        <v>812</v>
      </c>
      <c r="S172" s="86">
        <v>0.1</v>
      </c>
    </row>
    <row r="173" spans="1:19">
      <c r="A173" s="86">
        <f t="shared" si="0"/>
        <v>83041</v>
      </c>
      <c r="B173" s="86">
        <v>1000</v>
      </c>
      <c r="C173" s="86" t="s">
        <v>2956</v>
      </c>
      <c r="D173" s="86" t="s">
        <v>907</v>
      </c>
      <c r="E173" s="86" t="s">
        <v>2897</v>
      </c>
      <c r="F173" s="86" t="s">
        <v>819</v>
      </c>
      <c r="G173" s="86" t="s">
        <v>812</v>
      </c>
      <c r="H173" s="86" t="s">
        <v>846</v>
      </c>
      <c r="I173" s="86">
        <v>3</v>
      </c>
      <c r="J173" s="86"/>
      <c r="K173" s="86">
        <f t="shared" ca="1" si="1"/>
        <v>284</v>
      </c>
      <c r="L173" s="86">
        <v>1</v>
      </c>
      <c r="M173" s="86" t="s">
        <v>2957</v>
      </c>
      <c r="N173" s="86" t="s">
        <v>812</v>
      </c>
      <c r="O173" s="86" t="s">
        <v>2553</v>
      </c>
      <c r="P173" s="86" t="s">
        <v>819</v>
      </c>
      <c r="Q173" s="86" t="s">
        <v>816</v>
      </c>
      <c r="R173" s="86" t="s">
        <v>812</v>
      </c>
      <c r="S173" s="86">
        <v>0.1</v>
      </c>
    </row>
    <row r="174" spans="1:19">
      <c r="A174" s="86">
        <f t="shared" si="0"/>
        <v>84041</v>
      </c>
      <c r="B174" s="86">
        <v>1000</v>
      </c>
      <c r="C174" s="86" t="s">
        <v>2958</v>
      </c>
      <c r="D174" s="86" t="s">
        <v>907</v>
      </c>
      <c r="E174" s="86" t="s">
        <v>2897</v>
      </c>
      <c r="F174" s="86" t="s">
        <v>819</v>
      </c>
      <c r="G174" s="86" t="s">
        <v>812</v>
      </c>
      <c r="H174" s="86" t="s">
        <v>846</v>
      </c>
      <c r="I174" s="86">
        <v>3</v>
      </c>
      <c r="J174" s="86"/>
      <c r="K174" s="86">
        <f t="shared" ca="1" si="1"/>
        <v>285</v>
      </c>
      <c r="L174" s="86">
        <v>1</v>
      </c>
      <c r="M174" s="86" t="s">
        <v>2959</v>
      </c>
      <c r="N174" s="86" t="s">
        <v>812</v>
      </c>
      <c r="O174" s="86" t="s">
        <v>2553</v>
      </c>
      <c r="P174" s="86" t="s">
        <v>819</v>
      </c>
      <c r="Q174" s="86" t="s">
        <v>816</v>
      </c>
      <c r="R174" s="86" t="s">
        <v>812</v>
      </c>
      <c r="S174" s="86">
        <v>0.1</v>
      </c>
    </row>
    <row r="175" spans="1:19">
      <c r="A175" s="86">
        <f t="shared" si="0"/>
        <v>85041</v>
      </c>
      <c r="B175" s="86">
        <v>100</v>
      </c>
      <c r="C175" s="86" t="s">
        <v>2960</v>
      </c>
      <c r="D175" s="86" t="s">
        <v>2961</v>
      </c>
      <c r="E175" s="86" t="s">
        <v>2897</v>
      </c>
      <c r="F175" s="86" t="s">
        <v>819</v>
      </c>
      <c r="G175" s="86" t="s">
        <v>812</v>
      </c>
      <c r="H175" s="86" t="s">
        <v>846</v>
      </c>
      <c r="I175" s="86">
        <v>35</v>
      </c>
      <c r="J175" s="86"/>
      <c r="K175" s="86">
        <f t="shared" ca="1" si="1"/>
        <v>286</v>
      </c>
      <c r="L175" s="86">
        <v>1</v>
      </c>
      <c r="M175" s="86" t="s">
        <v>2962</v>
      </c>
      <c r="N175" s="86" t="s">
        <v>812</v>
      </c>
      <c r="O175" s="86" t="s">
        <v>2553</v>
      </c>
      <c r="P175" s="86" t="s">
        <v>819</v>
      </c>
      <c r="Q175" s="86" t="s">
        <v>816</v>
      </c>
      <c r="R175" s="86" t="s">
        <v>812</v>
      </c>
      <c r="S175" s="86">
        <v>0.1</v>
      </c>
    </row>
    <row r="176" spans="1:19">
      <c r="A176" s="86">
        <f t="shared" si="0"/>
        <v>85141</v>
      </c>
      <c r="B176" s="86">
        <v>100</v>
      </c>
      <c r="C176" s="86" t="s">
        <v>2963</v>
      </c>
      <c r="D176" s="86" t="s">
        <v>879</v>
      </c>
      <c r="E176" s="86" t="s">
        <v>2897</v>
      </c>
      <c r="F176" s="86" t="s">
        <v>819</v>
      </c>
      <c r="G176" s="86" t="s">
        <v>812</v>
      </c>
      <c r="H176" s="86" t="s">
        <v>846</v>
      </c>
      <c r="I176" s="86">
        <v>125</v>
      </c>
      <c r="J176" s="86"/>
      <c r="K176" s="86">
        <f t="shared" ca="1" si="1"/>
        <v>287</v>
      </c>
      <c r="L176" s="86">
        <v>1</v>
      </c>
      <c r="M176" s="86" t="s">
        <v>2964</v>
      </c>
      <c r="N176" s="86" t="s">
        <v>812</v>
      </c>
      <c r="O176" s="86" t="s">
        <v>2553</v>
      </c>
      <c r="P176" s="86" t="s">
        <v>819</v>
      </c>
      <c r="Q176" s="86" t="s">
        <v>816</v>
      </c>
      <c r="R176" s="86" t="s">
        <v>812</v>
      </c>
      <c r="S176" s="86">
        <v>0.1</v>
      </c>
    </row>
    <row r="177" spans="1:19">
      <c r="A177" s="86">
        <f t="shared" si="0"/>
        <v>85241</v>
      </c>
      <c r="B177" s="86">
        <v>25</v>
      </c>
      <c r="C177" s="86" t="s">
        <v>2965</v>
      </c>
      <c r="D177" s="86" t="s">
        <v>875</v>
      </c>
      <c r="E177" s="86" t="s">
        <v>2897</v>
      </c>
      <c r="F177" s="86" t="s">
        <v>819</v>
      </c>
      <c r="G177" s="86" t="s">
        <v>812</v>
      </c>
      <c r="H177" s="86" t="s">
        <v>846</v>
      </c>
      <c r="I177" s="86">
        <v>15</v>
      </c>
      <c r="J177" s="86"/>
      <c r="K177" s="86">
        <f t="shared" ca="1" si="1"/>
        <v>288</v>
      </c>
      <c r="L177" s="86">
        <v>1</v>
      </c>
      <c r="M177" s="86" t="s">
        <v>2966</v>
      </c>
      <c r="N177" s="86" t="s">
        <v>812</v>
      </c>
      <c r="O177" s="86" t="s">
        <v>2553</v>
      </c>
      <c r="P177" s="86" t="s">
        <v>819</v>
      </c>
      <c r="Q177" s="86" t="s">
        <v>816</v>
      </c>
      <c r="R177" s="86" t="s">
        <v>812</v>
      </c>
      <c r="S177" s="86">
        <v>0.1</v>
      </c>
    </row>
    <row r="178" spans="1:19">
      <c r="A178" s="86">
        <f t="shared" si="0"/>
        <v>85266</v>
      </c>
      <c r="B178" s="86">
        <v>250</v>
      </c>
      <c r="C178" s="86" t="s">
        <v>2967</v>
      </c>
      <c r="D178" s="86" t="s">
        <v>848</v>
      </c>
      <c r="E178" s="86" t="s">
        <v>2897</v>
      </c>
      <c r="F178" s="86" t="s">
        <v>819</v>
      </c>
      <c r="G178" s="86" t="s">
        <v>812</v>
      </c>
      <c r="H178" s="86" t="s">
        <v>846</v>
      </c>
      <c r="I178" s="86">
        <v>8</v>
      </c>
      <c r="J178" s="86"/>
      <c r="K178" s="86">
        <f t="shared" ca="1" si="1"/>
        <v>289</v>
      </c>
      <c r="L178" s="86">
        <v>1</v>
      </c>
      <c r="M178" s="86" t="s">
        <v>2968</v>
      </c>
      <c r="N178" s="86" t="s">
        <v>812</v>
      </c>
      <c r="O178" s="86" t="s">
        <v>2553</v>
      </c>
      <c r="P178" s="86" t="s">
        <v>819</v>
      </c>
      <c r="Q178" s="86" t="s">
        <v>816</v>
      </c>
      <c r="R178" s="86" t="s">
        <v>812</v>
      </c>
      <c r="S178" s="86">
        <v>0.1</v>
      </c>
    </row>
    <row r="179" spans="1:19">
      <c r="A179" s="86">
        <f t="shared" si="0"/>
        <v>85516</v>
      </c>
      <c r="B179" s="86">
        <v>1000</v>
      </c>
      <c r="C179" s="86" t="s">
        <v>2969</v>
      </c>
      <c r="D179" s="86" t="s">
        <v>830</v>
      </c>
      <c r="E179" s="86" t="s">
        <v>2897</v>
      </c>
      <c r="F179" s="86" t="s">
        <v>819</v>
      </c>
      <c r="G179" s="86" t="s">
        <v>812</v>
      </c>
      <c r="H179" s="86" t="s">
        <v>1179</v>
      </c>
      <c r="I179" s="86">
        <v>1</v>
      </c>
      <c r="J179" s="86"/>
      <c r="K179" s="86">
        <f t="shared" ca="1" si="1"/>
        <v>290</v>
      </c>
      <c r="L179" s="86">
        <v>1</v>
      </c>
      <c r="M179" s="86" t="s">
        <v>2970</v>
      </c>
      <c r="N179" s="86" t="s">
        <v>812</v>
      </c>
      <c r="O179" s="86" t="s">
        <v>2553</v>
      </c>
      <c r="P179" s="86" t="s">
        <v>819</v>
      </c>
      <c r="Q179" s="86" t="s">
        <v>816</v>
      </c>
      <c r="R179" s="86" t="s">
        <v>812</v>
      </c>
      <c r="S179" s="86">
        <v>0.1</v>
      </c>
    </row>
    <row r="180" spans="1:19">
      <c r="A180" s="86">
        <f t="shared" si="0"/>
        <v>86516</v>
      </c>
      <c r="B180" s="86">
        <v>1000</v>
      </c>
      <c r="C180" s="86" t="s">
        <v>2971</v>
      </c>
      <c r="D180" s="86" t="s">
        <v>900</v>
      </c>
      <c r="E180" s="86" t="s">
        <v>2897</v>
      </c>
      <c r="F180" s="86" t="s">
        <v>819</v>
      </c>
      <c r="G180" s="86" t="s">
        <v>812</v>
      </c>
      <c r="H180" s="86" t="s">
        <v>831</v>
      </c>
      <c r="I180" s="86">
        <v>50</v>
      </c>
      <c r="J180" s="86"/>
      <c r="K180" s="86">
        <f t="shared" ca="1" si="1"/>
        <v>291</v>
      </c>
      <c r="L180" s="86">
        <v>1</v>
      </c>
      <c r="M180" s="86" t="s">
        <v>2972</v>
      </c>
      <c r="N180" s="86" t="s">
        <v>812</v>
      </c>
      <c r="O180" s="86" t="s">
        <v>2553</v>
      </c>
      <c r="P180" s="86" t="s">
        <v>819</v>
      </c>
      <c r="Q180" s="86" t="s">
        <v>816</v>
      </c>
      <c r="R180" s="86" t="s">
        <v>812</v>
      </c>
      <c r="S180" s="86">
        <v>0.1</v>
      </c>
    </row>
    <row r="181" spans="1:19">
      <c r="A181" s="86">
        <f t="shared" si="0"/>
        <v>87516</v>
      </c>
      <c r="B181" s="86">
        <v>1000</v>
      </c>
      <c r="C181" s="86" t="s">
        <v>1668</v>
      </c>
      <c r="D181" s="86" t="s">
        <v>1294</v>
      </c>
      <c r="E181" s="86" t="s">
        <v>2897</v>
      </c>
      <c r="F181" s="86" t="s">
        <v>819</v>
      </c>
      <c r="G181" s="86" t="s">
        <v>812</v>
      </c>
      <c r="H181" s="86" t="s">
        <v>831</v>
      </c>
      <c r="I181" s="86">
        <v>0.1</v>
      </c>
      <c r="J181" s="86"/>
      <c r="K181" s="86">
        <f t="shared" ca="1" si="1"/>
        <v>292</v>
      </c>
      <c r="L181" s="86">
        <v>1</v>
      </c>
      <c r="M181" s="86" t="s">
        <v>2973</v>
      </c>
      <c r="N181" s="86" t="s">
        <v>812</v>
      </c>
      <c r="O181" s="86" t="s">
        <v>2553</v>
      </c>
      <c r="P181" s="86" t="s">
        <v>819</v>
      </c>
      <c r="Q181" s="86" t="s">
        <v>816</v>
      </c>
      <c r="R181" s="86" t="s">
        <v>812</v>
      </c>
      <c r="S181" s="86">
        <v>0.1</v>
      </c>
    </row>
    <row r="182" spans="1:19">
      <c r="A182" s="86">
        <f t="shared" si="0"/>
        <v>88516</v>
      </c>
      <c r="B182" s="86">
        <v>1000</v>
      </c>
      <c r="C182" s="86" t="s">
        <v>2974</v>
      </c>
      <c r="D182" s="86" t="s">
        <v>857</v>
      </c>
      <c r="E182" s="86" t="s">
        <v>2897</v>
      </c>
      <c r="F182" s="86" t="s">
        <v>819</v>
      </c>
      <c r="G182" s="86" t="s">
        <v>812</v>
      </c>
      <c r="H182" s="86" t="s">
        <v>2928</v>
      </c>
      <c r="I182" s="86">
        <v>5</v>
      </c>
      <c r="J182" s="86"/>
      <c r="K182" s="86">
        <f t="shared" ca="1" si="1"/>
        <v>293</v>
      </c>
      <c r="L182" s="86">
        <v>1</v>
      </c>
      <c r="M182" s="86" t="s">
        <v>2975</v>
      </c>
      <c r="N182" s="86" t="s">
        <v>812</v>
      </c>
      <c r="O182" s="86" t="s">
        <v>2553</v>
      </c>
      <c r="P182" s="86" t="s">
        <v>819</v>
      </c>
      <c r="Q182" s="86" t="s">
        <v>816</v>
      </c>
      <c r="R182" s="86" t="s">
        <v>812</v>
      </c>
      <c r="S182" s="86">
        <v>0.1</v>
      </c>
    </row>
    <row r="183" spans="1:19">
      <c r="A183" s="86">
        <f t="shared" si="0"/>
        <v>89516</v>
      </c>
      <c r="B183" s="86">
        <v>25</v>
      </c>
      <c r="C183" s="86" t="s">
        <v>2976</v>
      </c>
      <c r="D183" s="86" t="s">
        <v>2977</v>
      </c>
      <c r="E183" s="86" t="s">
        <v>2897</v>
      </c>
      <c r="F183" s="86" t="s">
        <v>819</v>
      </c>
      <c r="G183" s="86" t="s">
        <v>812</v>
      </c>
      <c r="H183" s="86" t="s">
        <v>2941</v>
      </c>
      <c r="I183" s="86">
        <v>38</v>
      </c>
      <c r="J183" s="86"/>
      <c r="K183" s="86">
        <f t="shared" ca="1" si="1"/>
        <v>294</v>
      </c>
      <c r="L183" s="86">
        <v>1</v>
      </c>
      <c r="M183" s="86" t="s">
        <v>2978</v>
      </c>
      <c r="N183" s="86" t="s">
        <v>812</v>
      </c>
      <c r="O183" s="86" t="s">
        <v>2553</v>
      </c>
      <c r="P183" s="86" t="s">
        <v>819</v>
      </c>
      <c r="Q183" s="86" t="s">
        <v>816</v>
      </c>
      <c r="R183" s="86" t="s">
        <v>812</v>
      </c>
      <c r="S183" s="86">
        <v>0.1</v>
      </c>
    </row>
    <row r="184" spans="1:19">
      <c r="A184" s="86">
        <f t="shared" si="0"/>
        <v>89541</v>
      </c>
      <c r="B184" s="86">
        <v>1000</v>
      </c>
      <c r="C184" s="86" t="s">
        <v>2979</v>
      </c>
      <c r="D184" s="86" t="s">
        <v>857</v>
      </c>
      <c r="E184" s="86" t="s">
        <v>2897</v>
      </c>
      <c r="F184" s="86" t="s">
        <v>819</v>
      </c>
      <c r="G184" s="86" t="s">
        <v>812</v>
      </c>
      <c r="H184" s="86" t="s">
        <v>2941</v>
      </c>
      <c r="I184" s="86">
        <v>5</v>
      </c>
      <c r="J184" s="86"/>
      <c r="K184" s="86">
        <f t="shared" ca="1" si="1"/>
        <v>295</v>
      </c>
      <c r="L184" s="86">
        <v>1</v>
      </c>
      <c r="M184" s="86" t="s">
        <v>2980</v>
      </c>
      <c r="N184" s="86" t="s">
        <v>812</v>
      </c>
      <c r="O184" s="86" t="s">
        <v>2553</v>
      </c>
      <c r="P184" s="86" t="s">
        <v>819</v>
      </c>
      <c r="Q184" s="86" t="s">
        <v>816</v>
      </c>
      <c r="R184" s="86" t="s">
        <v>812</v>
      </c>
      <c r="S184" s="86">
        <v>0.1</v>
      </c>
    </row>
    <row r="185" spans="1:19">
      <c r="A185" s="86">
        <f t="shared" si="0"/>
        <v>90541</v>
      </c>
      <c r="B185" s="86">
        <v>250</v>
      </c>
      <c r="C185" s="86" t="s">
        <v>2981</v>
      </c>
      <c r="D185" s="86" t="s">
        <v>2982</v>
      </c>
      <c r="E185" s="86" t="s">
        <v>2897</v>
      </c>
      <c r="F185" s="86" t="s">
        <v>819</v>
      </c>
      <c r="G185" s="86" t="s">
        <v>812</v>
      </c>
      <c r="H185" s="86" t="s">
        <v>2941</v>
      </c>
      <c r="I185" s="86">
        <v>17</v>
      </c>
      <c r="J185" s="86"/>
      <c r="K185" s="86">
        <f t="shared" ca="1" si="1"/>
        <v>296</v>
      </c>
      <c r="L185" s="86">
        <v>1</v>
      </c>
      <c r="M185" s="86" t="s">
        <v>2983</v>
      </c>
      <c r="N185" s="86" t="s">
        <v>812</v>
      </c>
      <c r="O185" s="86" t="s">
        <v>2553</v>
      </c>
      <c r="P185" s="86" t="s">
        <v>819</v>
      </c>
      <c r="Q185" s="86" t="s">
        <v>816</v>
      </c>
      <c r="R185" s="86" t="s">
        <v>812</v>
      </c>
      <c r="S185" s="86">
        <v>0.1</v>
      </c>
    </row>
    <row r="186" spans="1:19">
      <c r="A186" s="86">
        <f t="shared" si="0"/>
        <v>90791</v>
      </c>
      <c r="B186" s="86">
        <v>1000</v>
      </c>
      <c r="C186" s="86" t="s">
        <v>2984</v>
      </c>
      <c r="D186" s="86" t="s">
        <v>875</v>
      </c>
      <c r="E186" s="86" t="s">
        <v>2897</v>
      </c>
      <c r="F186" s="86" t="s">
        <v>819</v>
      </c>
      <c r="G186" s="86" t="s">
        <v>812</v>
      </c>
      <c r="H186" s="86" t="s">
        <v>2985</v>
      </c>
      <c r="I186" s="86">
        <v>15</v>
      </c>
      <c r="J186" s="86"/>
      <c r="K186" s="86">
        <f t="shared" ca="1" si="1"/>
        <v>297</v>
      </c>
      <c r="L186" s="86">
        <v>1</v>
      </c>
      <c r="M186" s="86" t="s">
        <v>2986</v>
      </c>
      <c r="N186" s="86" t="s">
        <v>812</v>
      </c>
      <c r="O186" s="86" t="s">
        <v>2553</v>
      </c>
      <c r="P186" s="86" t="s">
        <v>819</v>
      </c>
      <c r="Q186" s="86" t="s">
        <v>816</v>
      </c>
      <c r="R186" s="86" t="s">
        <v>812</v>
      </c>
      <c r="S186" s="86">
        <v>0.1</v>
      </c>
    </row>
    <row r="187" spans="1:19">
      <c r="A187" s="86">
        <f t="shared" si="0"/>
        <v>91791</v>
      </c>
      <c r="B187" s="86">
        <v>1000</v>
      </c>
      <c r="C187" s="86" t="s">
        <v>2987</v>
      </c>
      <c r="D187" s="86" t="s">
        <v>902</v>
      </c>
      <c r="E187" s="86" t="s">
        <v>2897</v>
      </c>
      <c r="F187" s="86" t="s">
        <v>819</v>
      </c>
      <c r="G187" s="86" t="s">
        <v>812</v>
      </c>
      <c r="H187" s="86" t="s">
        <v>831</v>
      </c>
      <c r="I187" s="86">
        <v>0.5</v>
      </c>
      <c r="J187" s="86"/>
      <c r="K187" s="86">
        <f t="shared" ca="1" si="1"/>
        <v>298</v>
      </c>
      <c r="L187" s="86">
        <v>1</v>
      </c>
      <c r="M187" s="86" t="s">
        <v>2988</v>
      </c>
      <c r="N187" s="86" t="s">
        <v>812</v>
      </c>
      <c r="O187" s="86" t="s">
        <v>2553</v>
      </c>
      <c r="P187" s="86" t="s">
        <v>819</v>
      </c>
      <c r="Q187" s="86" t="s">
        <v>816</v>
      </c>
      <c r="R187" s="86" t="s">
        <v>812</v>
      </c>
      <c r="S187" s="86">
        <v>0.1</v>
      </c>
    </row>
    <row r="188" spans="1:19">
      <c r="A188" s="86">
        <f t="shared" si="0"/>
        <v>92791</v>
      </c>
      <c r="B188" s="86">
        <v>100</v>
      </c>
      <c r="C188" s="86" t="s">
        <v>2989</v>
      </c>
      <c r="D188" s="86" t="s">
        <v>2990</v>
      </c>
      <c r="E188" s="86" t="s">
        <v>2897</v>
      </c>
      <c r="F188" s="86" t="s">
        <v>819</v>
      </c>
      <c r="G188" s="86" t="s">
        <v>812</v>
      </c>
      <c r="H188" s="86" t="s">
        <v>831</v>
      </c>
      <c r="I188" s="86">
        <v>37</v>
      </c>
      <c r="J188" s="86"/>
      <c r="K188" s="86">
        <f t="shared" ca="1" si="1"/>
        <v>299</v>
      </c>
      <c r="L188" s="86">
        <v>1</v>
      </c>
      <c r="M188" s="86" t="s">
        <v>2991</v>
      </c>
      <c r="N188" s="86" t="s">
        <v>812</v>
      </c>
      <c r="O188" s="86" t="s">
        <v>2553</v>
      </c>
      <c r="P188" s="86" t="s">
        <v>819</v>
      </c>
      <c r="Q188" s="86" t="s">
        <v>816</v>
      </c>
      <c r="R188" s="86" t="s">
        <v>812</v>
      </c>
      <c r="S188" s="86">
        <v>0.1</v>
      </c>
    </row>
    <row r="189" spans="1:19">
      <c r="A189" s="86">
        <f t="shared" si="0"/>
        <v>92891</v>
      </c>
      <c r="B189" s="86">
        <v>25</v>
      </c>
      <c r="C189" s="86" t="s">
        <v>2992</v>
      </c>
      <c r="D189" s="86" t="s">
        <v>2896</v>
      </c>
      <c r="E189" s="86" t="s">
        <v>2897</v>
      </c>
      <c r="F189" s="86" t="s">
        <v>819</v>
      </c>
      <c r="G189" s="86" t="s">
        <v>812</v>
      </c>
      <c r="H189" s="86" t="s">
        <v>831</v>
      </c>
      <c r="I189" s="86">
        <v>18</v>
      </c>
      <c r="J189" s="86"/>
      <c r="K189" s="86">
        <f t="shared" ca="1" si="1"/>
        <v>300</v>
      </c>
      <c r="L189" s="86">
        <v>1</v>
      </c>
      <c r="M189" s="86" t="s">
        <v>2993</v>
      </c>
      <c r="N189" s="86" t="s">
        <v>812</v>
      </c>
      <c r="O189" s="86" t="s">
        <v>2553</v>
      </c>
      <c r="P189" s="86" t="s">
        <v>819</v>
      </c>
      <c r="Q189" s="86" t="s">
        <v>816</v>
      </c>
      <c r="R189" s="86" t="s">
        <v>812</v>
      </c>
      <c r="S189" s="86">
        <v>0.1</v>
      </c>
    </row>
    <row r="190" spans="1:19">
      <c r="A190" s="86">
        <f t="shared" si="0"/>
        <v>92916</v>
      </c>
      <c r="B190" s="86">
        <v>250</v>
      </c>
      <c r="C190" s="86" t="s">
        <v>2994</v>
      </c>
      <c r="D190" s="86" t="s">
        <v>857</v>
      </c>
      <c r="E190" s="86" t="s">
        <v>2897</v>
      </c>
      <c r="F190" s="86" t="s">
        <v>819</v>
      </c>
      <c r="G190" s="86" t="s">
        <v>812</v>
      </c>
      <c r="H190" s="86" t="s">
        <v>831</v>
      </c>
      <c r="I190" s="86">
        <v>5</v>
      </c>
      <c r="J190" s="86"/>
      <c r="K190" s="86">
        <f t="shared" ca="1" si="1"/>
        <v>301</v>
      </c>
      <c r="L190" s="86">
        <v>1</v>
      </c>
      <c r="M190" s="86" t="s">
        <v>2995</v>
      </c>
      <c r="N190" s="86" t="s">
        <v>812</v>
      </c>
      <c r="O190" s="86" t="s">
        <v>2553</v>
      </c>
      <c r="P190" s="86" t="s">
        <v>819</v>
      </c>
      <c r="Q190" s="86" t="s">
        <v>816</v>
      </c>
      <c r="R190" s="86" t="s">
        <v>812</v>
      </c>
      <c r="S190" s="86">
        <v>0.1</v>
      </c>
    </row>
    <row r="191" spans="1:19">
      <c r="A191" s="86">
        <f t="shared" si="0"/>
        <v>93166</v>
      </c>
      <c r="B191" s="86">
        <v>250</v>
      </c>
      <c r="C191" s="86" t="s">
        <v>2996</v>
      </c>
      <c r="D191" s="86" t="s">
        <v>902</v>
      </c>
      <c r="E191" s="86" t="s">
        <v>2897</v>
      </c>
      <c r="F191" s="86" t="s">
        <v>819</v>
      </c>
      <c r="G191" s="86" t="s">
        <v>812</v>
      </c>
      <c r="H191" s="86" t="s">
        <v>1523</v>
      </c>
      <c r="I191" s="86">
        <v>0.5</v>
      </c>
      <c r="J191" s="86"/>
      <c r="K191" s="86">
        <f t="shared" ca="1" si="1"/>
        <v>302</v>
      </c>
      <c r="L191" s="86">
        <v>1</v>
      </c>
      <c r="M191" s="86" t="s">
        <v>2997</v>
      </c>
      <c r="N191" s="86" t="s">
        <v>812</v>
      </c>
      <c r="O191" s="86" t="s">
        <v>2553</v>
      </c>
      <c r="P191" s="86" t="s">
        <v>819</v>
      </c>
      <c r="Q191" s="86" t="s">
        <v>816</v>
      </c>
      <c r="R191" s="86" t="s">
        <v>812</v>
      </c>
      <c r="S191" s="86">
        <v>0.1</v>
      </c>
    </row>
    <row r="192" spans="1:19">
      <c r="A192" s="86">
        <f t="shared" si="0"/>
        <v>93416</v>
      </c>
      <c r="B192" s="86">
        <v>25</v>
      </c>
      <c r="C192" s="86" t="s">
        <v>2998</v>
      </c>
      <c r="D192" s="86" t="s">
        <v>2672</v>
      </c>
      <c r="E192" s="86" t="s">
        <v>2897</v>
      </c>
      <c r="F192" s="86" t="s">
        <v>819</v>
      </c>
      <c r="G192" s="86" t="s">
        <v>812</v>
      </c>
      <c r="H192" s="86" t="s">
        <v>1523</v>
      </c>
      <c r="I192" s="86">
        <v>40</v>
      </c>
      <c r="J192" s="86"/>
      <c r="K192" s="86">
        <f t="shared" ca="1" si="1"/>
        <v>303</v>
      </c>
      <c r="L192" s="86">
        <v>1</v>
      </c>
      <c r="M192" s="86" t="s">
        <v>2999</v>
      </c>
      <c r="N192" s="86" t="s">
        <v>812</v>
      </c>
      <c r="O192" s="86" t="s">
        <v>2553</v>
      </c>
      <c r="P192" s="86" t="s">
        <v>819</v>
      </c>
      <c r="Q192" s="86" t="s">
        <v>816</v>
      </c>
      <c r="R192" s="86" t="s">
        <v>812</v>
      </c>
      <c r="S192" s="86">
        <v>0.1</v>
      </c>
    </row>
    <row r="193" spans="1:19">
      <c r="A193" s="86">
        <f t="shared" si="0"/>
        <v>93441</v>
      </c>
      <c r="B193" s="86">
        <v>100</v>
      </c>
      <c r="C193" s="86" t="s">
        <v>3000</v>
      </c>
      <c r="D193" s="86" t="s">
        <v>2896</v>
      </c>
      <c r="E193" s="86" t="s">
        <v>2897</v>
      </c>
      <c r="F193" s="86" t="s">
        <v>819</v>
      </c>
      <c r="G193" s="86" t="s">
        <v>812</v>
      </c>
      <c r="H193" s="86" t="s">
        <v>1523</v>
      </c>
      <c r="I193" s="86">
        <v>18</v>
      </c>
      <c r="J193" s="86"/>
      <c r="K193" s="86">
        <f t="shared" ca="1" si="1"/>
        <v>304</v>
      </c>
      <c r="L193" s="86">
        <v>1</v>
      </c>
      <c r="M193" s="86" t="s">
        <v>3001</v>
      </c>
      <c r="N193" s="86" t="s">
        <v>812</v>
      </c>
      <c r="O193" s="86" t="s">
        <v>2553</v>
      </c>
      <c r="P193" s="86" t="s">
        <v>819</v>
      </c>
      <c r="Q193" s="86" t="s">
        <v>816</v>
      </c>
      <c r="R193" s="86" t="s">
        <v>812</v>
      </c>
      <c r="S193" s="86">
        <v>0.1</v>
      </c>
    </row>
    <row r="194" spans="1:19">
      <c r="A194" s="86">
        <f t="shared" si="0"/>
        <v>93541</v>
      </c>
      <c r="B194" s="86">
        <v>25</v>
      </c>
      <c r="C194" s="86" t="s">
        <v>3002</v>
      </c>
      <c r="D194" s="86" t="s">
        <v>857</v>
      </c>
      <c r="E194" s="86" t="s">
        <v>2897</v>
      </c>
      <c r="F194" s="86" t="s">
        <v>819</v>
      </c>
      <c r="G194" s="86" t="s">
        <v>812</v>
      </c>
      <c r="H194" s="86" t="s">
        <v>1523</v>
      </c>
      <c r="I194" s="86">
        <v>5</v>
      </c>
      <c r="J194" s="86"/>
      <c r="K194" s="86">
        <f t="shared" ca="1" si="1"/>
        <v>305</v>
      </c>
      <c r="L194" s="86">
        <v>1</v>
      </c>
      <c r="M194" s="86" t="s">
        <v>3003</v>
      </c>
      <c r="N194" s="86" t="s">
        <v>812</v>
      </c>
      <c r="O194" s="86" t="s">
        <v>2553</v>
      </c>
      <c r="P194" s="86" t="s">
        <v>819</v>
      </c>
      <c r="Q194" s="86" t="s">
        <v>816</v>
      </c>
      <c r="R194" s="86" t="s">
        <v>812</v>
      </c>
      <c r="S194" s="86">
        <v>0.1</v>
      </c>
    </row>
    <row r="195" spans="1:19">
      <c r="A195" s="86">
        <f t="shared" si="0"/>
        <v>93566</v>
      </c>
      <c r="B195" s="86">
        <v>1000</v>
      </c>
      <c r="C195" s="86" t="s">
        <v>3004</v>
      </c>
      <c r="D195" s="86" t="s">
        <v>907</v>
      </c>
      <c r="E195" s="86" t="s">
        <v>2897</v>
      </c>
      <c r="F195" s="86" t="s">
        <v>819</v>
      </c>
      <c r="G195" s="86" t="s">
        <v>812</v>
      </c>
      <c r="H195" s="86" t="s">
        <v>3005</v>
      </c>
      <c r="I195" s="86">
        <v>3</v>
      </c>
      <c r="J195" s="86"/>
      <c r="K195" s="86">
        <f t="shared" ca="1" si="1"/>
        <v>306</v>
      </c>
      <c r="L195" s="86">
        <v>1</v>
      </c>
      <c r="M195" s="86" t="s">
        <v>3006</v>
      </c>
      <c r="N195" s="86" t="s">
        <v>812</v>
      </c>
      <c r="O195" s="86" t="s">
        <v>2553</v>
      </c>
      <c r="P195" s="86" t="s">
        <v>819</v>
      </c>
      <c r="Q195" s="86" t="s">
        <v>816</v>
      </c>
      <c r="R195" s="86" t="s">
        <v>812</v>
      </c>
      <c r="S195" s="86">
        <v>0.1</v>
      </c>
    </row>
    <row r="196" spans="1:19">
      <c r="A196" s="86">
        <f t="shared" si="0"/>
        <v>94566</v>
      </c>
      <c r="B196" s="86">
        <v>1000</v>
      </c>
      <c r="C196" s="86" t="s">
        <v>3007</v>
      </c>
      <c r="D196" s="86" t="s">
        <v>907</v>
      </c>
      <c r="E196" s="86" t="s">
        <v>2897</v>
      </c>
      <c r="F196" s="86" t="s">
        <v>819</v>
      </c>
      <c r="G196" s="86" t="s">
        <v>812</v>
      </c>
      <c r="H196" s="86" t="s">
        <v>3008</v>
      </c>
      <c r="I196" s="86">
        <v>3</v>
      </c>
      <c r="J196" s="86"/>
      <c r="K196" s="86">
        <f t="shared" ca="1" si="1"/>
        <v>307</v>
      </c>
      <c r="L196" s="86">
        <v>1</v>
      </c>
      <c r="M196" s="86" t="s">
        <v>3009</v>
      </c>
      <c r="N196" s="86" t="s">
        <v>812</v>
      </c>
      <c r="O196" s="86" t="s">
        <v>2553</v>
      </c>
      <c r="P196" s="86" t="s">
        <v>819</v>
      </c>
      <c r="Q196" s="86" t="s">
        <v>816</v>
      </c>
      <c r="R196" s="86" t="s">
        <v>812</v>
      </c>
      <c r="S196" s="86">
        <v>0.1</v>
      </c>
    </row>
    <row r="197" spans="1:19">
      <c r="A197" s="86">
        <f t="shared" si="0"/>
        <v>95566</v>
      </c>
      <c r="B197" s="86">
        <v>100</v>
      </c>
      <c r="C197" s="86" t="s">
        <v>3010</v>
      </c>
      <c r="D197" s="86" t="s">
        <v>1598</v>
      </c>
      <c r="E197" s="86" t="s">
        <v>2897</v>
      </c>
      <c r="F197" s="86" t="s">
        <v>819</v>
      </c>
      <c r="G197" s="86" t="s">
        <v>812</v>
      </c>
      <c r="H197" s="86" t="s">
        <v>3008</v>
      </c>
      <c r="I197" s="86">
        <v>150</v>
      </c>
      <c r="J197" s="86"/>
      <c r="K197" s="86">
        <f t="shared" ca="1" si="1"/>
        <v>308</v>
      </c>
      <c r="L197" s="86">
        <v>1</v>
      </c>
      <c r="M197" s="86" t="s">
        <v>3011</v>
      </c>
      <c r="N197" s="86" t="s">
        <v>812</v>
      </c>
      <c r="O197" s="86" t="s">
        <v>2553</v>
      </c>
      <c r="P197" s="86" t="s">
        <v>819</v>
      </c>
      <c r="Q197" s="86" t="s">
        <v>816</v>
      </c>
      <c r="R197" s="86" t="s">
        <v>812</v>
      </c>
      <c r="S197" s="86">
        <v>0.1</v>
      </c>
    </row>
    <row r="198" spans="1:19">
      <c r="A198" s="86">
        <f t="shared" si="0"/>
        <v>95666</v>
      </c>
      <c r="B198" s="86">
        <v>25</v>
      </c>
      <c r="C198" s="86" t="s">
        <v>3012</v>
      </c>
      <c r="D198" s="86" t="s">
        <v>2961</v>
      </c>
      <c r="E198" s="86" t="s">
        <v>2897</v>
      </c>
      <c r="F198" s="86" t="s">
        <v>819</v>
      </c>
      <c r="G198" s="86" t="s">
        <v>812</v>
      </c>
      <c r="H198" s="86" t="s">
        <v>3008</v>
      </c>
      <c r="I198" s="86">
        <v>35</v>
      </c>
      <c r="J198" s="86"/>
      <c r="K198" s="86">
        <f t="shared" ca="1" si="1"/>
        <v>309</v>
      </c>
      <c r="L198" s="86">
        <v>1</v>
      </c>
      <c r="M198" s="86" t="s">
        <v>3013</v>
      </c>
      <c r="N198" s="86" t="s">
        <v>812</v>
      </c>
      <c r="O198" s="86" t="s">
        <v>2553</v>
      </c>
      <c r="P198" s="86" t="s">
        <v>819</v>
      </c>
      <c r="Q198" s="86" t="s">
        <v>816</v>
      </c>
      <c r="R198" s="86" t="s">
        <v>812</v>
      </c>
      <c r="S198" s="86">
        <v>0.1</v>
      </c>
    </row>
    <row r="199" spans="1:19">
      <c r="A199" s="86">
        <f t="shared" si="0"/>
        <v>95691</v>
      </c>
      <c r="B199" s="86">
        <v>250</v>
      </c>
      <c r="C199" s="86" t="s">
        <v>3014</v>
      </c>
      <c r="D199" s="86" t="s">
        <v>848</v>
      </c>
      <c r="E199" s="86" t="s">
        <v>2897</v>
      </c>
      <c r="F199" s="86" t="s">
        <v>819</v>
      </c>
      <c r="G199" s="86" t="s">
        <v>812</v>
      </c>
      <c r="H199" s="86" t="s">
        <v>3008</v>
      </c>
      <c r="I199" s="86">
        <v>8</v>
      </c>
      <c r="J199" s="86"/>
      <c r="K199" s="86">
        <f t="shared" ca="1" si="1"/>
        <v>310</v>
      </c>
      <c r="L199" s="86">
        <v>1</v>
      </c>
      <c r="M199" s="86" t="s">
        <v>3015</v>
      </c>
      <c r="N199" s="86" t="s">
        <v>812</v>
      </c>
      <c r="O199" s="86" t="s">
        <v>2553</v>
      </c>
      <c r="P199" s="86" t="s">
        <v>819</v>
      </c>
      <c r="Q199" s="86" t="s">
        <v>816</v>
      </c>
      <c r="R199" s="86" t="s">
        <v>812</v>
      </c>
      <c r="S199" s="86">
        <v>0.1</v>
      </c>
    </row>
    <row r="200" spans="1:19">
      <c r="A200" s="86">
        <f t="shared" si="0"/>
        <v>95941</v>
      </c>
      <c r="B200" s="86">
        <v>1000</v>
      </c>
      <c r="C200" s="86" t="s">
        <v>3016</v>
      </c>
      <c r="D200" s="86" t="s">
        <v>915</v>
      </c>
      <c r="E200" s="86" t="s">
        <v>2897</v>
      </c>
      <c r="F200" s="86" t="s">
        <v>819</v>
      </c>
      <c r="G200" s="86" t="s">
        <v>812</v>
      </c>
      <c r="H200" s="86" t="s">
        <v>3017</v>
      </c>
      <c r="I200" s="86">
        <v>2</v>
      </c>
      <c r="J200" s="86"/>
      <c r="K200" s="86">
        <f t="shared" ca="1" si="1"/>
        <v>311</v>
      </c>
      <c r="L200" s="86">
        <v>1</v>
      </c>
      <c r="M200" s="86" t="s">
        <v>3018</v>
      </c>
      <c r="N200" s="86" t="s">
        <v>812</v>
      </c>
      <c r="O200" s="86" t="s">
        <v>2553</v>
      </c>
      <c r="P200" s="86" t="s">
        <v>819</v>
      </c>
      <c r="Q200" s="86" t="s">
        <v>816</v>
      </c>
      <c r="R200" s="86" t="s">
        <v>812</v>
      </c>
      <c r="S200" s="86">
        <v>0.1</v>
      </c>
    </row>
    <row r="201" spans="1:19">
      <c r="A201" s="86">
        <f t="shared" si="0"/>
        <v>96941</v>
      </c>
      <c r="B201" s="86">
        <v>1000</v>
      </c>
      <c r="C201" s="86" t="s">
        <v>3019</v>
      </c>
      <c r="D201" s="86" t="s">
        <v>887</v>
      </c>
      <c r="E201" s="86" t="s">
        <v>2897</v>
      </c>
      <c r="F201" s="86" t="s">
        <v>819</v>
      </c>
      <c r="G201" s="86" t="s">
        <v>812</v>
      </c>
      <c r="H201" s="86" t="s">
        <v>1523</v>
      </c>
      <c r="I201" s="86">
        <v>10</v>
      </c>
      <c r="J201" s="86"/>
      <c r="K201" s="86">
        <f t="shared" ca="1" si="1"/>
        <v>312</v>
      </c>
      <c r="L201" s="86">
        <v>1</v>
      </c>
      <c r="M201" s="86" t="s">
        <v>3020</v>
      </c>
      <c r="N201" s="86" t="s">
        <v>812</v>
      </c>
      <c r="O201" s="86" t="s">
        <v>2553</v>
      </c>
      <c r="P201" s="86" t="s">
        <v>819</v>
      </c>
      <c r="Q201" s="86" t="s">
        <v>816</v>
      </c>
      <c r="R201" s="86" t="s">
        <v>812</v>
      </c>
      <c r="S201" s="86">
        <v>0.1</v>
      </c>
    </row>
    <row r="202" spans="1:19">
      <c r="A202" s="86">
        <f t="shared" si="0"/>
        <v>97941</v>
      </c>
      <c r="B202" s="86">
        <v>1000</v>
      </c>
      <c r="C202" s="86" t="s">
        <v>1117</v>
      </c>
      <c r="D202" s="86" t="s">
        <v>857</v>
      </c>
      <c r="E202" s="86" t="s">
        <v>2897</v>
      </c>
      <c r="F202" s="86" t="s">
        <v>819</v>
      </c>
      <c r="G202" s="86" t="s">
        <v>812</v>
      </c>
      <c r="H202" s="86" t="s">
        <v>831</v>
      </c>
      <c r="I202" s="86">
        <v>5</v>
      </c>
      <c r="J202" s="86"/>
      <c r="K202" s="86">
        <f t="shared" ca="1" si="1"/>
        <v>313</v>
      </c>
      <c r="L202" s="86">
        <v>1</v>
      </c>
      <c r="M202" s="86" t="s">
        <v>3021</v>
      </c>
      <c r="N202" s="86" t="s">
        <v>812</v>
      </c>
      <c r="O202" s="86" t="s">
        <v>2553</v>
      </c>
      <c r="P202" s="86" t="s">
        <v>819</v>
      </c>
      <c r="Q202" s="86" t="s">
        <v>816</v>
      </c>
      <c r="R202" s="86" t="s">
        <v>812</v>
      </c>
      <c r="S202" s="86">
        <v>0.1</v>
      </c>
    </row>
    <row r="203" spans="1:19">
      <c r="A203" s="109"/>
      <c r="B203" s="109"/>
      <c r="C203" s="109"/>
      <c r="D203" s="109"/>
      <c r="E203" s="109"/>
      <c r="F203" s="109"/>
      <c r="G203" s="109"/>
      <c r="H203" s="109"/>
      <c r="I203" s="109"/>
      <c r="J203" s="86"/>
      <c r="K203" s="86">
        <f t="shared" ca="1" si="1"/>
        <v>314</v>
      </c>
      <c r="L203" s="86">
        <v>1</v>
      </c>
      <c r="M203" s="86" t="s">
        <v>3022</v>
      </c>
      <c r="N203" s="86" t="s">
        <v>812</v>
      </c>
      <c r="O203" s="86" t="s">
        <v>2553</v>
      </c>
      <c r="P203" s="86" t="s">
        <v>819</v>
      </c>
      <c r="Q203" s="86" t="s">
        <v>816</v>
      </c>
      <c r="R203" s="86" t="s">
        <v>812</v>
      </c>
      <c r="S203" s="86">
        <v>0.1</v>
      </c>
    </row>
    <row r="204" spans="1:19">
      <c r="A204" s="109"/>
      <c r="B204" s="109"/>
      <c r="C204" s="109"/>
      <c r="D204" s="109"/>
      <c r="E204" s="109"/>
      <c r="F204" s="109"/>
      <c r="G204" s="109"/>
      <c r="H204" s="109"/>
      <c r="I204" s="109"/>
      <c r="J204" s="86"/>
      <c r="K204" s="86">
        <f t="shared" ca="1" si="1"/>
        <v>315</v>
      </c>
      <c r="L204" s="86">
        <v>1</v>
      </c>
      <c r="M204" s="86" t="s">
        <v>3023</v>
      </c>
      <c r="N204" s="86" t="s">
        <v>812</v>
      </c>
      <c r="O204" s="86" t="s">
        <v>2553</v>
      </c>
      <c r="P204" s="86" t="s">
        <v>819</v>
      </c>
      <c r="Q204" s="86" t="s">
        <v>816</v>
      </c>
      <c r="R204" s="86" t="s">
        <v>812</v>
      </c>
      <c r="S204" s="86">
        <v>0.1</v>
      </c>
    </row>
    <row r="205" spans="1:19">
      <c r="A205" s="109"/>
      <c r="B205" s="109"/>
      <c r="C205" s="109"/>
      <c r="D205" s="109"/>
      <c r="E205" s="109"/>
      <c r="F205" s="109"/>
      <c r="G205" s="109"/>
      <c r="H205" s="109"/>
      <c r="I205" s="109"/>
      <c r="J205" s="86"/>
      <c r="K205" s="86">
        <f t="shared" ca="1" si="1"/>
        <v>316</v>
      </c>
      <c r="L205" s="86">
        <v>1</v>
      </c>
      <c r="M205" s="86" t="s">
        <v>3024</v>
      </c>
      <c r="N205" s="86" t="s">
        <v>812</v>
      </c>
      <c r="O205" s="86" t="s">
        <v>2553</v>
      </c>
      <c r="P205" s="86" t="s">
        <v>819</v>
      </c>
      <c r="Q205" s="86" t="s">
        <v>816</v>
      </c>
      <c r="R205" s="86" t="s">
        <v>812</v>
      </c>
      <c r="S205" s="86">
        <v>0.1</v>
      </c>
    </row>
    <row r="206" spans="1:19">
      <c r="A206" s="109"/>
      <c r="B206" s="109"/>
      <c r="C206" s="109"/>
      <c r="D206" s="109"/>
      <c r="E206" s="109"/>
      <c r="F206" s="109"/>
      <c r="G206" s="109"/>
      <c r="H206" s="109"/>
      <c r="I206" s="109"/>
      <c r="J206" s="86"/>
      <c r="K206" s="86">
        <f t="shared" ca="1" si="1"/>
        <v>317</v>
      </c>
      <c r="L206" s="86">
        <v>1</v>
      </c>
      <c r="M206" s="86" t="s">
        <v>3025</v>
      </c>
      <c r="N206" s="86" t="s">
        <v>812</v>
      </c>
      <c r="O206" s="86" t="s">
        <v>2553</v>
      </c>
      <c r="P206" s="86" t="s">
        <v>819</v>
      </c>
      <c r="Q206" s="86" t="s">
        <v>816</v>
      </c>
      <c r="R206" s="86" t="s">
        <v>812</v>
      </c>
      <c r="S206" s="86">
        <v>0.1</v>
      </c>
    </row>
    <row r="207" spans="1:19">
      <c r="A207" s="109"/>
      <c r="B207" s="109"/>
      <c r="C207" s="109"/>
      <c r="D207" s="109"/>
      <c r="E207" s="109"/>
      <c r="F207" s="109"/>
      <c r="G207" s="109"/>
      <c r="H207" s="109"/>
      <c r="I207" s="109"/>
      <c r="J207" s="86"/>
      <c r="K207" s="86">
        <f t="shared" ca="1" si="1"/>
        <v>318</v>
      </c>
      <c r="L207" s="86">
        <v>1</v>
      </c>
      <c r="M207" s="86" t="s">
        <v>3026</v>
      </c>
      <c r="N207" s="86" t="s">
        <v>812</v>
      </c>
      <c r="O207" s="86" t="s">
        <v>2553</v>
      </c>
      <c r="P207" s="86" t="s">
        <v>819</v>
      </c>
      <c r="Q207" s="86" t="s">
        <v>816</v>
      </c>
      <c r="R207" s="86" t="s">
        <v>812</v>
      </c>
      <c r="S207" s="86">
        <v>0.1</v>
      </c>
    </row>
    <row r="208" spans="1:19">
      <c r="A208" s="109"/>
      <c r="B208" s="109"/>
      <c r="C208" s="109"/>
      <c r="D208" s="109"/>
      <c r="E208" s="109"/>
      <c r="F208" s="109"/>
      <c r="G208" s="109"/>
      <c r="H208" s="109"/>
      <c r="I208" s="109"/>
      <c r="J208" s="86"/>
      <c r="K208" s="86">
        <f t="shared" ca="1" si="1"/>
        <v>319</v>
      </c>
      <c r="L208" s="86">
        <v>1</v>
      </c>
      <c r="M208" s="86" t="s">
        <v>3027</v>
      </c>
      <c r="N208" s="86" t="s">
        <v>812</v>
      </c>
      <c r="O208" s="86" t="s">
        <v>2553</v>
      </c>
      <c r="P208" s="86" t="s">
        <v>819</v>
      </c>
      <c r="Q208" s="86" t="s">
        <v>816</v>
      </c>
      <c r="R208" s="86" t="s">
        <v>812</v>
      </c>
      <c r="S208" s="86">
        <v>0.1</v>
      </c>
    </row>
    <row r="209" spans="1:19">
      <c r="A209" s="109"/>
      <c r="B209" s="109"/>
      <c r="C209" s="109"/>
      <c r="D209" s="109"/>
      <c r="E209" s="109"/>
      <c r="F209" s="109"/>
      <c r="G209" s="109"/>
      <c r="H209" s="109"/>
      <c r="I209" s="109"/>
      <c r="J209" s="86"/>
      <c r="K209" s="86">
        <f t="shared" ca="1" si="1"/>
        <v>320</v>
      </c>
      <c r="L209" s="86">
        <v>1</v>
      </c>
      <c r="M209" s="86" t="s">
        <v>3028</v>
      </c>
      <c r="N209" s="86" t="s">
        <v>812</v>
      </c>
      <c r="O209" s="86" t="s">
        <v>2553</v>
      </c>
      <c r="P209" s="86" t="s">
        <v>819</v>
      </c>
      <c r="Q209" s="86" t="s">
        <v>816</v>
      </c>
      <c r="R209" s="86" t="s">
        <v>812</v>
      </c>
      <c r="S209" s="86">
        <v>0.1</v>
      </c>
    </row>
    <row r="210" spans="1:19">
      <c r="A210" s="109"/>
      <c r="B210" s="109"/>
      <c r="C210" s="109"/>
      <c r="D210" s="109"/>
      <c r="E210" s="109"/>
      <c r="F210" s="109"/>
      <c r="G210" s="109"/>
      <c r="H210" s="109"/>
      <c r="I210" s="109"/>
      <c r="J210" s="86"/>
      <c r="K210" s="86">
        <f t="shared" ca="1" si="1"/>
        <v>321</v>
      </c>
      <c r="L210" s="86">
        <v>1</v>
      </c>
      <c r="M210" s="86" t="s">
        <v>3029</v>
      </c>
      <c r="N210" s="86" t="s">
        <v>812</v>
      </c>
      <c r="O210" s="86" t="s">
        <v>2553</v>
      </c>
      <c r="P210" s="86" t="s">
        <v>819</v>
      </c>
      <c r="Q210" s="86" t="s">
        <v>816</v>
      </c>
      <c r="R210" s="86" t="s">
        <v>812</v>
      </c>
      <c r="S210" s="86">
        <v>0.1</v>
      </c>
    </row>
    <row r="211" spans="1:19">
      <c r="A211" s="109"/>
      <c r="B211" s="109"/>
      <c r="C211" s="109"/>
      <c r="D211" s="109"/>
      <c r="E211" s="109"/>
      <c r="F211" s="109"/>
      <c r="G211" s="109"/>
      <c r="H211" s="109"/>
      <c r="I211" s="109"/>
      <c r="J211" s="86"/>
      <c r="K211" s="86">
        <f t="shared" ca="1" si="1"/>
        <v>322</v>
      </c>
      <c r="L211" s="86">
        <v>1</v>
      </c>
      <c r="M211" s="86" t="s">
        <v>3030</v>
      </c>
      <c r="N211" s="86" t="s">
        <v>812</v>
      </c>
      <c r="O211" s="86" t="s">
        <v>2553</v>
      </c>
      <c r="P211" s="86" t="s">
        <v>819</v>
      </c>
      <c r="Q211" s="86" t="s">
        <v>816</v>
      </c>
      <c r="R211" s="86" t="s">
        <v>812</v>
      </c>
      <c r="S211" s="86">
        <v>0.1</v>
      </c>
    </row>
    <row r="212" spans="1:19">
      <c r="A212" s="109"/>
      <c r="B212" s="109"/>
      <c r="C212" s="109"/>
      <c r="D212" s="109"/>
      <c r="E212" s="109"/>
      <c r="F212" s="109"/>
      <c r="G212" s="109"/>
      <c r="H212" s="109"/>
      <c r="I212" s="109"/>
      <c r="J212" s="86"/>
      <c r="K212" s="86">
        <f t="shared" ca="1" si="1"/>
        <v>323</v>
      </c>
      <c r="L212" s="86">
        <v>1</v>
      </c>
      <c r="M212" s="86" t="s">
        <v>3031</v>
      </c>
      <c r="N212" s="86" t="s">
        <v>812</v>
      </c>
      <c r="O212" s="86" t="s">
        <v>2553</v>
      </c>
      <c r="P212" s="86" t="s">
        <v>819</v>
      </c>
      <c r="Q212" s="86" t="s">
        <v>816</v>
      </c>
      <c r="R212" s="86" t="s">
        <v>812</v>
      </c>
      <c r="S212" s="86">
        <v>0.1</v>
      </c>
    </row>
    <row r="213" spans="1:19">
      <c r="A213" s="109"/>
      <c r="B213" s="109"/>
      <c r="C213" s="109"/>
      <c r="D213" s="109"/>
      <c r="E213" s="109"/>
      <c r="F213" s="109"/>
      <c r="G213" s="109"/>
      <c r="H213" s="109"/>
      <c r="I213" s="109"/>
      <c r="J213" s="86"/>
      <c r="K213" s="86">
        <f t="shared" ca="1" si="1"/>
        <v>324</v>
      </c>
      <c r="L213" s="86">
        <v>1</v>
      </c>
      <c r="M213" s="86" t="s">
        <v>3032</v>
      </c>
      <c r="N213" s="86" t="s">
        <v>812</v>
      </c>
      <c r="O213" s="86" t="s">
        <v>2553</v>
      </c>
      <c r="P213" s="86" t="s">
        <v>819</v>
      </c>
      <c r="Q213" s="86" t="s">
        <v>816</v>
      </c>
      <c r="R213" s="86" t="s">
        <v>812</v>
      </c>
      <c r="S213" s="86">
        <v>0.1</v>
      </c>
    </row>
    <row r="214" spans="1:19">
      <c r="A214" s="109"/>
      <c r="B214" s="109"/>
      <c r="C214" s="109"/>
      <c r="D214" s="109"/>
      <c r="E214" s="109"/>
      <c r="F214" s="109"/>
      <c r="G214" s="109"/>
      <c r="H214" s="109"/>
      <c r="I214" s="109"/>
      <c r="J214" s="86"/>
      <c r="K214" s="86">
        <f t="shared" ca="1" si="1"/>
        <v>325</v>
      </c>
      <c r="L214" s="86">
        <v>1</v>
      </c>
      <c r="M214" s="86" t="s">
        <v>3033</v>
      </c>
      <c r="N214" s="86" t="s">
        <v>812</v>
      </c>
      <c r="O214" s="86" t="s">
        <v>2553</v>
      </c>
      <c r="P214" s="86" t="s">
        <v>819</v>
      </c>
      <c r="Q214" s="86" t="s">
        <v>816</v>
      </c>
      <c r="R214" s="86" t="s">
        <v>812</v>
      </c>
      <c r="S214" s="86">
        <v>0.1</v>
      </c>
    </row>
    <row r="215" spans="1:19">
      <c r="A215" s="109"/>
      <c r="B215" s="109"/>
      <c r="C215" s="109"/>
      <c r="D215" s="109"/>
      <c r="E215" s="109"/>
      <c r="F215" s="109"/>
      <c r="G215" s="109"/>
      <c r="H215" s="109"/>
      <c r="I215" s="109"/>
      <c r="J215" s="86"/>
      <c r="K215" s="86">
        <f t="shared" ca="1" si="1"/>
        <v>326</v>
      </c>
      <c r="L215" s="86">
        <v>1</v>
      </c>
      <c r="M215" s="86" t="s">
        <v>3034</v>
      </c>
      <c r="N215" s="86" t="s">
        <v>812</v>
      </c>
      <c r="O215" s="86" t="s">
        <v>2553</v>
      </c>
      <c r="P215" s="86" t="s">
        <v>819</v>
      </c>
      <c r="Q215" s="86" t="s">
        <v>816</v>
      </c>
      <c r="R215" s="86" t="s">
        <v>812</v>
      </c>
      <c r="S215" s="86">
        <v>0.1</v>
      </c>
    </row>
    <row r="216" spans="1:19">
      <c r="A216" s="109"/>
      <c r="B216" s="109"/>
      <c r="C216" s="109"/>
      <c r="D216" s="109"/>
      <c r="E216" s="109"/>
      <c r="F216" s="109"/>
      <c r="G216" s="109"/>
      <c r="H216" s="109"/>
      <c r="I216" s="109"/>
      <c r="J216" s="86"/>
      <c r="K216" s="86">
        <f t="shared" ca="1" si="1"/>
        <v>327</v>
      </c>
      <c r="L216" s="86">
        <v>1</v>
      </c>
      <c r="M216" s="86" t="s">
        <v>3035</v>
      </c>
      <c r="N216" s="86" t="s">
        <v>812</v>
      </c>
      <c r="O216" s="86" t="s">
        <v>2553</v>
      </c>
      <c r="P216" s="86" t="s">
        <v>819</v>
      </c>
      <c r="Q216" s="86" t="s">
        <v>816</v>
      </c>
      <c r="R216" s="86" t="s">
        <v>812</v>
      </c>
      <c r="S216" s="86">
        <v>0.1</v>
      </c>
    </row>
    <row r="217" spans="1:19">
      <c r="A217" s="109"/>
      <c r="B217" s="109"/>
      <c r="C217" s="109"/>
      <c r="D217" s="109"/>
      <c r="E217" s="109"/>
      <c r="F217" s="109"/>
      <c r="G217" s="109"/>
      <c r="H217" s="109"/>
      <c r="I217" s="109"/>
      <c r="J217" s="86"/>
      <c r="K217" s="86">
        <f t="shared" ca="1" si="1"/>
        <v>328</v>
      </c>
      <c r="L217" s="86">
        <v>1</v>
      </c>
      <c r="M217" s="86" t="s">
        <v>3036</v>
      </c>
      <c r="N217" s="86" t="s">
        <v>812</v>
      </c>
      <c r="O217" s="86" t="s">
        <v>2553</v>
      </c>
      <c r="P217" s="86" t="s">
        <v>819</v>
      </c>
      <c r="Q217" s="86" t="s">
        <v>816</v>
      </c>
      <c r="R217" s="86" t="s">
        <v>812</v>
      </c>
      <c r="S217" s="86">
        <v>0.1</v>
      </c>
    </row>
    <row r="218" spans="1:19">
      <c r="A218" s="109"/>
      <c r="B218" s="109"/>
      <c r="C218" s="109"/>
      <c r="D218" s="109"/>
      <c r="E218" s="109"/>
      <c r="F218" s="109"/>
      <c r="G218" s="109"/>
      <c r="H218" s="109"/>
      <c r="I218" s="109"/>
      <c r="J218" s="86"/>
      <c r="K218" s="86">
        <f t="shared" ca="1" si="1"/>
        <v>329</v>
      </c>
      <c r="L218" s="86">
        <v>1</v>
      </c>
      <c r="M218" s="86" t="s">
        <v>3037</v>
      </c>
      <c r="N218" s="86" t="s">
        <v>812</v>
      </c>
      <c r="O218" s="86" t="s">
        <v>2553</v>
      </c>
      <c r="P218" s="86" t="s">
        <v>819</v>
      </c>
      <c r="Q218" s="86" t="s">
        <v>816</v>
      </c>
      <c r="R218" s="86" t="s">
        <v>812</v>
      </c>
      <c r="S218" s="86">
        <v>0.1</v>
      </c>
    </row>
    <row r="219" spans="1:19">
      <c r="A219" s="109"/>
      <c r="B219" s="109"/>
      <c r="C219" s="109"/>
      <c r="D219" s="109"/>
      <c r="E219" s="109"/>
      <c r="F219" s="109"/>
      <c r="G219" s="109"/>
      <c r="H219" s="109"/>
      <c r="I219" s="109"/>
      <c r="J219" s="86"/>
      <c r="K219" s="86">
        <f t="shared" ca="1" si="1"/>
        <v>330</v>
      </c>
      <c r="L219" s="86">
        <v>1</v>
      </c>
      <c r="M219" s="86" t="s">
        <v>3038</v>
      </c>
      <c r="N219" s="86" t="s">
        <v>812</v>
      </c>
      <c r="O219" s="86" t="s">
        <v>2553</v>
      </c>
      <c r="P219" s="86" t="s">
        <v>819</v>
      </c>
      <c r="Q219" s="86" t="s">
        <v>816</v>
      </c>
      <c r="R219" s="86" t="s">
        <v>812</v>
      </c>
      <c r="S219" s="86">
        <v>0.1</v>
      </c>
    </row>
    <row r="220" spans="1:19">
      <c r="A220" s="109"/>
      <c r="B220" s="109"/>
      <c r="C220" s="109"/>
      <c r="D220" s="109"/>
      <c r="E220" s="109"/>
      <c r="F220" s="109"/>
      <c r="G220" s="109"/>
      <c r="H220" s="109"/>
      <c r="I220" s="109"/>
      <c r="J220" s="86"/>
      <c r="K220" s="86">
        <f t="shared" ca="1" si="1"/>
        <v>331</v>
      </c>
      <c r="L220" s="86">
        <v>1</v>
      </c>
      <c r="M220" s="86" t="s">
        <v>3039</v>
      </c>
      <c r="N220" s="86" t="s">
        <v>812</v>
      </c>
      <c r="O220" s="86" t="s">
        <v>2553</v>
      </c>
      <c r="P220" s="86" t="s">
        <v>819</v>
      </c>
      <c r="Q220" s="86" t="s">
        <v>816</v>
      </c>
      <c r="R220" s="86" t="s">
        <v>812</v>
      </c>
      <c r="S220" s="86">
        <v>0.1</v>
      </c>
    </row>
    <row r="221" spans="1:19">
      <c r="A221" s="109"/>
      <c r="B221" s="109"/>
      <c r="C221" s="109"/>
      <c r="D221" s="109"/>
      <c r="E221" s="109"/>
      <c r="F221" s="109"/>
      <c r="G221" s="109"/>
      <c r="H221" s="109"/>
      <c r="I221" s="109"/>
      <c r="J221" s="86"/>
      <c r="K221" s="86">
        <f t="shared" ca="1" si="1"/>
        <v>332</v>
      </c>
      <c r="L221" s="86">
        <v>1</v>
      </c>
      <c r="M221" s="86" t="s">
        <v>3040</v>
      </c>
      <c r="N221" s="86" t="s">
        <v>812</v>
      </c>
      <c r="O221" s="86" t="s">
        <v>2553</v>
      </c>
      <c r="P221" s="86" t="s">
        <v>819</v>
      </c>
      <c r="Q221" s="86" t="s">
        <v>816</v>
      </c>
      <c r="R221" s="86" t="s">
        <v>812</v>
      </c>
      <c r="S221" s="86">
        <v>0.1</v>
      </c>
    </row>
    <row r="222" spans="1:19">
      <c r="A222" s="109"/>
      <c r="B222" s="109"/>
      <c r="C222" s="109"/>
      <c r="D222" s="109"/>
      <c r="E222" s="109"/>
      <c r="F222" s="109"/>
      <c r="G222" s="109"/>
      <c r="H222" s="109"/>
      <c r="I222" s="109"/>
      <c r="J222" s="86"/>
      <c r="K222" s="86">
        <f t="shared" ca="1" si="1"/>
        <v>333</v>
      </c>
      <c r="L222" s="86">
        <v>1</v>
      </c>
      <c r="M222" s="86" t="s">
        <v>3041</v>
      </c>
      <c r="N222" s="86" t="s">
        <v>812</v>
      </c>
      <c r="O222" s="86" t="s">
        <v>2553</v>
      </c>
      <c r="P222" s="86" t="s">
        <v>819</v>
      </c>
      <c r="Q222" s="86" t="s">
        <v>816</v>
      </c>
      <c r="R222" s="86" t="s">
        <v>812</v>
      </c>
      <c r="S222" s="86">
        <v>0.1</v>
      </c>
    </row>
    <row r="223" spans="1:19">
      <c r="A223" s="109"/>
      <c r="B223" s="109"/>
      <c r="C223" s="109"/>
      <c r="D223" s="109"/>
      <c r="E223" s="109"/>
      <c r="F223" s="109"/>
      <c r="G223" s="109"/>
      <c r="H223" s="109"/>
      <c r="I223" s="109"/>
      <c r="J223" s="86"/>
      <c r="K223" s="86">
        <f t="shared" ca="1" si="1"/>
        <v>334</v>
      </c>
      <c r="L223" s="86">
        <v>1</v>
      </c>
      <c r="M223" s="86" t="s">
        <v>3042</v>
      </c>
      <c r="N223" s="86" t="s">
        <v>812</v>
      </c>
      <c r="O223" s="86" t="s">
        <v>2553</v>
      </c>
      <c r="P223" s="86" t="s">
        <v>819</v>
      </c>
      <c r="Q223" s="86" t="s">
        <v>816</v>
      </c>
      <c r="R223" s="86" t="s">
        <v>812</v>
      </c>
      <c r="S223" s="86">
        <v>0.1</v>
      </c>
    </row>
    <row r="224" spans="1:19">
      <c r="A224" s="109"/>
      <c r="B224" s="109"/>
      <c r="C224" s="109"/>
      <c r="D224" s="109"/>
      <c r="E224" s="109"/>
      <c r="F224" s="109"/>
      <c r="G224" s="109"/>
      <c r="H224" s="109"/>
      <c r="I224" s="109"/>
      <c r="J224" s="86"/>
      <c r="K224" s="86">
        <f t="shared" ca="1" si="1"/>
        <v>335</v>
      </c>
      <c r="L224" s="86">
        <v>1</v>
      </c>
      <c r="M224" s="86" t="s">
        <v>3043</v>
      </c>
      <c r="N224" s="86" t="s">
        <v>812</v>
      </c>
      <c r="O224" s="86" t="s">
        <v>2553</v>
      </c>
      <c r="P224" s="86" t="s">
        <v>819</v>
      </c>
      <c r="Q224" s="86" t="s">
        <v>816</v>
      </c>
      <c r="R224" s="86" t="s">
        <v>812</v>
      </c>
      <c r="S224" s="86">
        <v>0.1</v>
      </c>
    </row>
    <row r="225" spans="1:19">
      <c r="A225" s="109"/>
      <c r="B225" s="109"/>
      <c r="C225" s="109"/>
      <c r="D225" s="109"/>
      <c r="E225" s="109"/>
      <c r="F225" s="109"/>
      <c r="G225" s="109"/>
      <c r="H225" s="109"/>
      <c r="I225" s="109"/>
      <c r="J225" s="86"/>
      <c r="K225" s="86">
        <f t="shared" ca="1" si="1"/>
        <v>336</v>
      </c>
      <c r="L225" s="86">
        <v>1</v>
      </c>
      <c r="M225" s="86" t="s">
        <v>3044</v>
      </c>
      <c r="N225" s="86" t="s">
        <v>812</v>
      </c>
      <c r="O225" s="86" t="s">
        <v>2553</v>
      </c>
      <c r="P225" s="86" t="s">
        <v>819</v>
      </c>
      <c r="Q225" s="86" t="s">
        <v>816</v>
      </c>
      <c r="R225" s="86" t="s">
        <v>812</v>
      </c>
      <c r="S225" s="86">
        <v>0.1</v>
      </c>
    </row>
    <row r="226" spans="1:19">
      <c r="A226" s="109"/>
      <c r="B226" s="109"/>
      <c r="C226" s="109"/>
      <c r="D226" s="109"/>
      <c r="E226" s="109"/>
      <c r="F226" s="109"/>
      <c r="G226" s="109"/>
      <c r="H226" s="109"/>
      <c r="I226" s="109"/>
      <c r="J226" s="86"/>
      <c r="K226" s="86">
        <f t="shared" ca="1" si="1"/>
        <v>337</v>
      </c>
      <c r="L226" s="86">
        <v>1</v>
      </c>
      <c r="M226" s="86" t="s">
        <v>3045</v>
      </c>
      <c r="N226" s="86" t="s">
        <v>812</v>
      </c>
      <c r="O226" s="86" t="s">
        <v>2553</v>
      </c>
      <c r="P226" s="86" t="s">
        <v>819</v>
      </c>
      <c r="Q226" s="86" t="s">
        <v>816</v>
      </c>
      <c r="R226" s="86" t="s">
        <v>812</v>
      </c>
      <c r="S226" s="86">
        <v>0.1</v>
      </c>
    </row>
    <row r="227" spans="1:19">
      <c r="A227" s="109"/>
      <c r="B227" s="109"/>
      <c r="C227" s="109"/>
      <c r="D227" s="109"/>
      <c r="E227" s="109"/>
      <c r="F227" s="109"/>
      <c r="G227" s="109"/>
      <c r="H227" s="109"/>
      <c r="I227" s="109"/>
      <c r="J227" s="86"/>
      <c r="K227" s="86">
        <f t="shared" ca="1" si="1"/>
        <v>338</v>
      </c>
      <c r="L227" s="86">
        <v>1</v>
      </c>
      <c r="M227" s="86" t="s">
        <v>3046</v>
      </c>
      <c r="N227" s="86" t="s">
        <v>812</v>
      </c>
      <c r="O227" s="86" t="s">
        <v>2553</v>
      </c>
      <c r="P227" s="86" t="s">
        <v>819</v>
      </c>
      <c r="Q227" s="86" t="s">
        <v>816</v>
      </c>
      <c r="R227" s="86" t="s">
        <v>812</v>
      </c>
      <c r="S227" s="86">
        <v>0.1</v>
      </c>
    </row>
    <row r="228" spans="1:19">
      <c r="A228" s="109"/>
      <c r="B228" s="109"/>
      <c r="C228" s="109"/>
      <c r="D228" s="109"/>
      <c r="E228" s="109"/>
      <c r="F228" s="109"/>
      <c r="G228" s="109"/>
      <c r="H228" s="109"/>
      <c r="I228" s="109"/>
      <c r="J228" s="86"/>
      <c r="K228" s="86">
        <f t="shared" ca="1" si="1"/>
        <v>339</v>
      </c>
      <c r="L228" s="86">
        <v>1</v>
      </c>
      <c r="M228" s="86" t="s">
        <v>3047</v>
      </c>
      <c r="N228" s="86" t="s">
        <v>812</v>
      </c>
      <c r="O228" s="86" t="s">
        <v>2553</v>
      </c>
      <c r="P228" s="86" t="s">
        <v>819</v>
      </c>
      <c r="Q228" s="86" t="s">
        <v>816</v>
      </c>
      <c r="R228" s="86" t="s">
        <v>812</v>
      </c>
      <c r="S228" s="86">
        <v>0.1</v>
      </c>
    </row>
    <row r="229" spans="1:19">
      <c r="A229" s="109"/>
      <c r="B229" s="109"/>
      <c r="C229" s="109"/>
      <c r="D229" s="109"/>
      <c r="E229" s="109"/>
      <c r="F229" s="109"/>
      <c r="G229" s="109"/>
      <c r="H229" s="109"/>
      <c r="I229" s="109"/>
      <c r="J229" s="86"/>
      <c r="K229" s="86">
        <f t="shared" ca="1" si="1"/>
        <v>340</v>
      </c>
      <c r="L229" s="86">
        <v>1</v>
      </c>
      <c r="M229" s="86" t="s">
        <v>3048</v>
      </c>
      <c r="N229" s="86" t="s">
        <v>812</v>
      </c>
      <c r="O229" s="86" t="s">
        <v>2553</v>
      </c>
      <c r="P229" s="86" t="s">
        <v>819</v>
      </c>
      <c r="Q229" s="86" t="s">
        <v>816</v>
      </c>
      <c r="R229" s="86" t="s">
        <v>812</v>
      </c>
      <c r="S229" s="86">
        <v>0.1</v>
      </c>
    </row>
    <row r="230" spans="1:19">
      <c r="A230" s="109"/>
      <c r="B230" s="109"/>
      <c r="C230" s="109"/>
      <c r="D230" s="109"/>
      <c r="E230" s="109"/>
      <c r="F230" s="109"/>
      <c r="G230" s="109"/>
      <c r="H230" s="109"/>
      <c r="I230" s="109"/>
      <c r="J230" s="86"/>
      <c r="K230" s="86">
        <f t="shared" ca="1" si="1"/>
        <v>341</v>
      </c>
      <c r="L230" s="86">
        <v>1</v>
      </c>
      <c r="M230" s="86" t="s">
        <v>3049</v>
      </c>
      <c r="N230" s="86" t="s">
        <v>812</v>
      </c>
      <c r="O230" s="86" t="s">
        <v>2553</v>
      </c>
      <c r="P230" s="86" t="s">
        <v>819</v>
      </c>
      <c r="Q230" s="86" t="s">
        <v>816</v>
      </c>
      <c r="R230" s="86" t="s">
        <v>812</v>
      </c>
      <c r="S230" s="86">
        <v>0.1</v>
      </c>
    </row>
    <row r="231" spans="1:19">
      <c r="A231" s="109"/>
      <c r="B231" s="109"/>
      <c r="C231" s="109"/>
      <c r="D231" s="109"/>
      <c r="E231" s="109"/>
      <c r="F231" s="109"/>
      <c r="G231" s="109"/>
      <c r="H231" s="109"/>
      <c r="I231" s="109"/>
      <c r="J231" s="86"/>
      <c r="K231" s="86">
        <f t="shared" ca="1" si="1"/>
        <v>342</v>
      </c>
      <c r="L231" s="86">
        <v>1</v>
      </c>
      <c r="M231" s="86" t="s">
        <v>3050</v>
      </c>
      <c r="N231" s="86" t="s">
        <v>812</v>
      </c>
      <c r="O231" s="86" t="s">
        <v>2553</v>
      </c>
      <c r="P231" s="86" t="s">
        <v>819</v>
      </c>
      <c r="Q231" s="86" t="s">
        <v>816</v>
      </c>
      <c r="R231" s="86" t="s">
        <v>812</v>
      </c>
      <c r="S231" s="86">
        <v>0.1</v>
      </c>
    </row>
    <row r="232" spans="1:19">
      <c r="A232" s="109"/>
      <c r="B232" s="109"/>
      <c r="C232" s="109"/>
      <c r="D232" s="109"/>
      <c r="E232" s="109"/>
      <c r="F232" s="109"/>
      <c r="G232" s="109"/>
      <c r="H232" s="109"/>
      <c r="I232" s="109"/>
      <c r="J232" s="86"/>
      <c r="K232" s="86">
        <f t="shared" ca="1" si="1"/>
        <v>343</v>
      </c>
      <c r="L232" s="86">
        <v>1</v>
      </c>
      <c r="M232" s="86" t="s">
        <v>3051</v>
      </c>
      <c r="N232" s="86" t="s">
        <v>812</v>
      </c>
      <c r="O232" s="86" t="s">
        <v>2553</v>
      </c>
      <c r="P232" s="86" t="s">
        <v>819</v>
      </c>
      <c r="Q232" s="86" t="s">
        <v>816</v>
      </c>
      <c r="R232" s="86" t="s">
        <v>812</v>
      </c>
      <c r="S232" s="86">
        <v>0.1</v>
      </c>
    </row>
    <row r="233" spans="1:19">
      <c r="A233" s="109"/>
      <c r="B233" s="109"/>
      <c r="C233" s="109"/>
      <c r="D233" s="109"/>
      <c r="E233" s="109"/>
      <c r="F233" s="109"/>
      <c r="G233" s="109"/>
      <c r="H233" s="109"/>
      <c r="I233" s="109"/>
      <c r="J233" s="86"/>
      <c r="K233" s="86">
        <f t="shared" ca="1" si="1"/>
        <v>344</v>
      </c>
      <c r="L233" s="86">
        <v>1</v>
      </c>
      <c r="M233" s="86" t="s">
        <v>3052</v>
      </c>
      <c r="N233" s="86" t="s">
        <v>812</v>
      </c>
      <c r="O233" s="86" t="s">
        <v>2553</v>
      </c>
      <c r="P233" s="86" t="s">
        <v>819</v>
      </c>
      <c r="Q233" s="86" t="s">
        <v>816</v>
      </c>
      <c r="R233" s="86" t="s">
        <v>812</v>
      </c>
      <c r="S233" s="86">
        <v>0.1</v>
      </c>
    </row>
    <row r="234" spans="1:19">
      <c r="A234" s="109"/>
      <c r="B234" s="109"/>
      <c r="C234" s="109"/>
      <c r="D234" s="109"/>
      <c r="E234" s="109"/>
      <c r="F234" s="109"/>
      <c r="G234" s="109"/>
      <c r="H234" s="109"/>
      <c r="I234" s="109"/>
      <c r="J234" s="86"/>
      <c r="K234" s="86">
        <f t="shared" ca="1" si="1"/>
        <v>345</v>
      </c>
      <c r="L234" s="86">
        <v>1</v>
      </c>
      <c r="M234" s="86" t="s">
        <v>3053</v>
      </c>
      <c r="N234" s="86" t="s">
        <v>812</v>
      </c>
      <c r="O234" s="86" t="s">
        <v>2553</v>
      </c>
      <c r="P234" s="86" t="s">
        <v>819</v>
      </c>
      <c r="Q234" s="86" t="s">
        <v>816</v>
      </c>
      <c r="R234" s="86" t="s">
        <v>812</v>
      </c>
      <c r="S234" s="86">
        <v>0.1</v>
      </c>
    </row>
    <row r="235" spans="1:19">
      <c r="A235" s="109"/>
      <c r="B235" s="109"/>
      <c r="C235" s="109"/>
      <c r="D235" s="109"/>
      <c r="E235" s="109"/>
      <c r="F235" s="109"/>
      <c r="G235" s="109"/>
      <c r="H235" s="109"/>
      <c r="I235" s="109"/>
      <c r="J235" s="86"/>
      <c r="K235" s="86">
        <f t="shared" ca="1" si="1"/>
        <v>346</v>
      </c>
      <c r="L235" s="86">
        <v>1</v>
      </c>
      <c r="M235" s="86" t="s">
        <v>3054</v>
      </c>
      <c r="N235" s="86" t="s">
        <v>812</v>
      </c>
      <c r="O235" s="86" t="s">
        <v>2553</v>
      </c>
      <c r="P235" s="86" t="s">
        <v>819</v>
      </c>
      <c r="Q235" s="86" t="s">
        <v>816</v>
      </c>
      <c r="R235" s="86" t="s">
        <v>812</v>
      </c>
      <c r="S235" s="86">
        <v>0.1</v>
      </c>
    </row>
    <row r="236" spans="1:19">
      <c r="A236" s="109"/>
      <c r="B236" s="109"/>
      <c r="C236" s="109"/>
      <c r="D236" s="109"/>
      <c r="E236" s="109"/>
      <c r="F236" s="109"/>
      <c r="G236" s="109"/>
      <c r="H236" s="109"/>
      <c r="I236" s="109"/>
      <c r="J236" s="86"/>
      <c r="K236" s="86">
        <f t="shared" ca="1" si="1"/>
        <v>347</v>
      </c>
      <c r="L236" s="86">
        <v>1</v>
      </c>
      <c r="M236" s="86" t="s">
        <v>3055</v>
      </c>
      <c r="N236" s="86" t="s">
        <v>812</v>
      </c>
      <c r="O236" s="86" t="s">
        <v>2553</v>
      </c>
      <c r="P236" s="86" t="s">
        <v>819</v>
      </c>
      <c r="Q236" s="86" t="s">
        <v>816</v>
      </c>
      <c r="R236" s="86" t="s">
        <v>812</v>
      </c>
      <c r="S236" s="86">
        <v>0.1</v>
      </c>
    </row>
    <row r="237" spans="1:19">
      <c r="A237" s="109"/>
      <c r="B237" s="109"/>
      <c r="C237" s="109"/>
      <c r="D237" s="109"/>
      <c r="E237" s="109"/>
      <c r="F237" s="109"/>
      <c r="G237" s="109"/>
      <c r="H237" s="109"/>
      <c r="I237" s="109"/>
      <c r="J237" s="86"/>
      <c r="K237" s="86">
        <f t="shared" ca="1" si="1"/>
        <v>348</v>
      </c>
      <c r="L237" s="86">
        <v>1</v>
      </c>
      <c r="M237" s="86" t="s">
        <v>3056</v>
      </c>
      <c r="N237" s="86" t="s">
        <v>812</v>
      </c>
      <c r="O237" s="86" t="s">
        <v>2553</v>
      </c>
      <c r="P237" s="86" t="s">
        <v>819</v>
      </c>
      <c r="Q237" s="86" t="s">
        <v>816</v>
      </c>
      <c r="R237" s="86" t="s">
        <v>812</v>
      </c>
      <c r="S237" s="86">
        <v>0.1</v>
      </c>
    </row>
    <row r="238" spans="1:19">
      <c r="A238" s="109"/>
      <c r="B238" s="109"/>
      <c r="C238" s="109"/>
      <c r="D238" s="109"/>
      <c r="E238" s="109"/>
      <c r="F238" s="109"/>
      <c r="G238" s="109"/>
      <c r="H238" s="109"/>
      <c r="I238" s="109"/>
      <c r="J238" s="86"/>
      <c r="K238" s="86">
        <f t="shared" ca="1" si="1"/>
        <v>349</v>
      </c>
      <c r="L238" s="86">
        <v>1</v>
      </c>
      <c r="M238" s="86" t="s">
        <v>3057</v>
      </c>
      <c r="N238" s="86" t="s">
        <v>812</v>
      </c>
      <c r="O238" s="86" t="s">
        <v>2553</v>
      </c>
      <c r="P238" s="86" t="s">
        <v>819</v>
      </c>
      <c r="Q238" s="86" t="s">
        <v>816</v>
      </c>
      <c r="R238" s="86" t="s">
        <v>812</v>
      </c>
      <c r="S238" s="86">
        <v>0.1</v>
      </c>
    </row>
    <row r="239" spans="1:19">
      <c r="A239" s="109"/>
      <c r="B239" s="109"/>
      <c r="C239" s="109"/>
      <c r="D239" s="109"/>
      <c r="E239" s="109"/>
      <c r="F239" s="109"/>
      <c r="G239" s="109"/>
      <c r="H239" s="109"/>
      <c r="I239" s="109"/>
      <c r="J239" s="86"/>
      <c r="K239" s="86">
        <f t="shared" ca="1" si="1"/>
        <v>350</v>
      </c>
      <c r="L239" s="86">
        <v>1</v>
      </c>
      <c r="M239" s="86" t="s">
        <v>3058</v>
      </c>
      <c r="N239" s="86" t="s">
        <v>812</v>
      </c>
      <c r="O239" s="86" t="s">
        <v>2553</v>
      </c>
      <c r="P239" s="86" t="s">
        <v>819</v>
      </c>
      <c r="Q239" s="86" t="s">
        <v>816</v>
      </c>
      <c r="R239" s="86" t="s">
        <v>812</v>
      </c>
      <c r="S239" s="86">
        <v>0.1</v>
      </c>
    </row>
    <row r="240" spans="1:19">
      <c r="A240" s="109"/>
      <c r="B240" s="109"/>
      <c r="C240" s="109"/>
      <c r="D240" s="109"/>
      <c r="E240" s="109"/>
      <c r="F240" s="109"/>
      <c r="G240" s="109"/>
      <c r="H240" s="109"/>
      <c r="I240" s="109"/>
      <c r="J240" s="86"/>
      <c r="K240" s="86">
        <f t="shared" ca="1" si="1"/>
        <v>351</v>
      </c>
      <c r="L240" s="86">
        <v>1</v>
      </c>
      <c r="M240" s="86" t="s">
        <v>3059</v>
      </c>
      <c r="N240" s="86" t="s">
        <v>812</v>
      </c>
      <c r="O240" s="86" t="s">
        <v>2553</v>
      </c>
      <c r="P240" s="86" t="s">
        <v>819</v>
      </c>
      <c r="Q240" s="86" t="s">
        <v>816</v>
      </c>
      <c r="R240" s="86" t="s">
        <v>812</v>
      </c>
      <c r="S240" s="86">
        <v>0.1</v>
      </c>
    </row>
    <row r="241" spans="1:19">
      <c r="A241" s="109"/>
      <c r="B241" s="109"/>
      <c r="C241" s="109"/>
      <c r="D241" s="109"/>
      <c r="E241" s="109"/>
      <c r="F241" s="109"/>
      <c r="G241" s="109"/>
      <c r="H241" s="109"/>
      <c r="I241" s="109"/>
      <c r="J241" s="86"/>
      <c r="K241" s="86">
        <f t="shared" ca="1" si="1"/>
        <v>352</v>
      </c>
      <c r="L241" s="86">
        <v>1</v>
      </c>
      <c r="M241" s="86" t="s">
        <v>3060</v>
      </c>
      <c r="N241" s="86" t="s">
        <v>812</v>
      </c>
      <c r="O241" s="86" t="s">
        <v>2553</v>
      </c>
      <c r="P241" s="86" t="s">
        <v>819</v>
      </c>
      <c r="Q241" s="86" t="s">
        <v>816</v>
      </c>
      <c r="R241" s="86" t="s">
        <v>812</v>
      </c>
      <c r="S241" s="86">
        <v>0.1</v>
      </c>
    </row>
    <row r="242" spans="1:19">
      <c r="A242" s="109"/>
      <c r="B242" s="109"/>
      <c r="C242" s="109"/>
      <c r="D242" s="109"/>
      <c r="E242" s="109"/>
      <c r="F242" s="109"/>
      <c r="G242" s="109"/>
      <c r="H242" s="109"/>
      <c r="I242" s="109"/>
      <c r="J242" s="86"/>
      <c r="K242" s="86">
        <f t="shared" ca="1" si="1"/>
        <v>353</v>
      </c>
      <c r="L242" s="86">
        <v>1</v>
      </c>
      <c r="M242" s="86" t="s">
        <v>3061</v>
      </c>
      <c r="N242" s="86" t="s">
        <v>812</v>
      </c>
      <c r="O242" s="86" t="s">
        <v>2553</v>
      </c>
      <c r="P242" s="86" t="s">
        <v>819</v>
      </c>
      <c r="Q242" s="86" t="s">
        <v>816</v>
      </c>
      <c r="R242" s="86" t="s">
        <v>812</v>
      </c>
      <c r="S242" s="86">
        <v>0.1</v>
      </c>
    </row>
    <row r="243" spans="1:19">
      <c r="A243" s="109"/>
      <c r="B243" s="109"/>
      <c r="C243" s="109"/>
      <c r="D243" s="109"/>
      <c r="E243" s="109"/>
      <c r="F243" s="109"/>
      <c r="G243" s="109"/>
      <c r="H243" s="109"/>
      <c r="I243" s="109"/>
      <c r="J243" s="86"/>
      <c r="K243" s="86">
        <f t="shared" ca="1" si="1"/>
        <v>354</v>
      </c>
      <c r="L243" s="86">
        <v>1</v>
      </c>
      <c r="M243" s="86" t="s">
        <v>3062</v>
      </c>
      <c r="N243" s="86" t="s">
        <v>812</v>
      </c>
      <c r="O243" s="86" t="s">
        <v>2553</v>
      </c>
      <c r="P243" s="86" t="s">
        <v>819</v>
      </c>
      <c r="Q243" s="86" t="s">
        <v>816</v>
      </c>
      <c r="R243" s="86" t="s">
        <v>812</v>
      </c>
      <c r="S243" s="86">
        <v>0.1</v>
      </c>
    </row>
    <row r="244" spans="1:19">
      <c r="A244" s="109"/>
      <c r="B244" s="109"/>
      <c r="C244" s="109"/>
      <c r="D244" s="109"/>
      <c r="E244" s="109"/>
      <c r="F244" s="109"/>
      <c r="G244" s="109"/>
      <c r="H244" s="109"/>
      <c r="I244" s="109"/>
      <c r="J244" s="86"/>
      <c r="K244" s="86">
        <f t="shared" ca="1" si="1"/>
        <v>355</v>
      </c>
      <c r="L244" s="86">
        <v>1</v>
      </c>
      <c r="M244" s="86" t="s">
        <v>3063</v>
      </c>
      <c r="N244" s="86" t="s">
        <v>812</v>
      </c>
      <c r="O244" s="86" t="s">
        <v>2553</v>
      </c>
      <c r="P244" s="86" t="s">
        <v>819</v>
      </c>
      <c r="Q244" s="86" t="s">
        <v>816</v>
      </c>
      <c r="R244" s="86" t="s">
        <v>812</v>
      </c>
      <c r="S244" s="86">
        <v>0.1</v>
      </c>
    </row>
    <row r="245" spans="1:19">
      <c r="A245" s="109"/>
      <c r="B245" s="109"/>
      <c r="C245" s="109"/>
      <c r="D245" s="109"/>
      <c r="E245" s="109"/>
      <c r="F245" s="109"/>
      <c r="G245" s="109"/>
      <c r="H245" s="109"/>
      <c r="I245" s="109"/>
      <c r="J245" s="86"/>
      <c r="K245" s="86">
        <f t="shared" ca="1" si="1"/>
        <v>356</v>
      </c>
      <c r="L245" s="86">
        <v>1</v>
      </c>
      <c r="M245" s="86" t="s">
        <v>3064</v>
      </c>
      <c r="N245" s="86" t="s">
        <v>812</v>
      </c>
      <c r="O245" s="86" t="s">
        <v>2553</v>
      </c>
      <c r="P245" s="86" t="s">
        <v>819</v>
      </c>
      <c r="Q245" s="86" t="s">
        <v>816</v>
      </c>
      <c r="R245" s="86" t="s">
        <v>812</v>
      </c>
      <c r="S245" s="86">
        <v>0.1</v>
      </c>
    </row>
    <row r="246" spans="1:19">
      <c r="A246" s="109"/>
      <c r="B246" s="109"/>
      <c r="C246" s="109"/>
      <c r="D246" s="109"/>
      <c r="E246" s="109"/>
      <c r="F246" s="109"/>
      <c r="G246" s="109"/>
      <c r="H246" s="109"/>
      <c r="I246" s="109"/>
      <c r="J246" s="86"/>
      <c r="K246" s="86">
        <f t="shared" ca="1" si="1"/>
        <v>357</v>
      </c>
      <c r="L246" s="86">
        <v>1</v>
      </c>
      <c r="M246" s="86" t="s">
        <v>3065</v>
      </c>
      <c r="N246" s="86" t="s">
        <v>812</v>
      </c>
      <c r="O246" s="86" t="s">
        <v>2553</v>
      </c>
      <c r="P246" s="86" t="s">
        <v>819</v>
      </c>
      <c r="Q246" s="86" t="s">
        <v>816</v>
      </c>
      <c r="R246" s="86" t="s">
        <v>812</v>
      </c>
      <c r="S246" s="86">
        <v>0.1</v>
      </c>
    </row>
    <row r="247" spans="1:19">
      <c r="A247" s="109"/>
      <c r="B247" s="109"/>
      <c r="C247" s="109"/>
      <c r="D247" s="109"/>
      <c r="E247" s="109"/>
      <c r="F247" s="109"/>
      <c r="G247" s="109"/>
      <c r="H247" s="109"/>
      <c r="I247" s="109"/>
      <c r="J247" s="86"/>
      <c r="K247" s="86">
        <f t="shared" ca="1" si="1"/>
        <v>358</v>
      </c>
      <c r="L247" s="86">
        <v>1</v>
      </c>
      <c r="M247" s="86" t="s">
        <v>3066</v>
      </c>
      <c r="N247" s="86" t="s">
        <v>812</v>
      </c>
      <c r="O247" s="86" t="s">
        <v>2553</v>
      </c>
      <c r="P247" s="86" t="s">
        <v>819</v>
      </c>
      <c r="Q247" s="86" t="s">
        <v>816</v>
      </c>
      <c r="R247" s="86" t="s">
        <v>812</v>
      </c>
      <c r="S247" s="86">
        <v>0.1</v>
      </c>
    </row>
    <row r="248" spans="1:19">
      <c r="A248" s="109"/>
      <c r="B248" s="109"/>
      <c r="C248" s="109"/>
      <c r="D248" s="109"/>
      <c r="E248" s="109"/>
      <c r="F248" s="109"/>
      <c r="G248" s="109"/>
      <c r="H248" s="109"/>
      <c r="I248" s="109"/>
      <c r="J248" s="86"/>
      <c r="K248" s="86">
        <f t="shared" ca="1" si="1"/>
        <v>359</v>
      </c>
      <c r="L248" s="86">
        <v>1</v>
      </c>
      <c r="M248" s="86" t="s">
        <v>3067</v>
      </c>
      <c r="N248" s="86" t="s">
        <v>812</v>
      </c>
      <c r="O248" s="86" t="s">
        <v>2553</v>
      </c>
      <c r="P248" s="86" t="s">
        <v>819</v>
      </c>
      <c r="Q248" s="86" t="s">
        <v>816</v>
      </c>
      <c r="R248" s="86" t="s">
        <v>812</v>
      </c>
      <c r="S248" s="86">
        <v>0.1</v>
      </c>
    </row>
    <row r="249" spans="1:19">
      <c r="A249" s="109"/>
      <c r="B249" s="109"/>
      <c r="C249" s="109"/>
      <c r="D249" s="109"/>
      <c r="E249" s="109"/>
      <c r="F249" s="109"/>
      <c r="G249" s="109"/>
      <c r="H249" s="109"/>
      <c r="I249" s="109"/>
      <c r="J249" s="86"/>
      <c r="K249" s="86">
        <f t="shared" ca="1" si="1"/>
        <v>360</v>
      </c>
      <c r="L249" s="86">
        <v>1</v>
      </c>
      <c r="M249" s="86" t="s">
        <v>3068</v>
      </c>
      <c r="N249" s="86" t="s">
        <v>812</v>
      </c>
      <c r="O249" s="86" t="s">
        <v>2553</v>
      </c>
      <c r="P249" s="86" t="s">
        <v>819</v>
      </c>
      <c r="Q249" s="86" t="s">
        <v>816</v>
      </c>
      <c r="R249" s="86" t="s">
        <v>812</v>
      </c>
      <c r="S249" s="86">
        <v>0.1</v>
      </c>
    </row>
    <row r="250" spans="1:19">
      <c r="A250" s="109"/>
      <c r="B250" s="109"/>
      <c r="C250" s="109"/>
      <c r="D250" s="109"/>
      <c r="E250" s="109"/>
      <c r="F250" s="109"/>
      <c r="G250" s="109"/>
      <c r="H250" s="109"/>
      <c r="I250" s="109"/>
      <c r="J250" s="86"/>
      <c r="K250" s="86">
        <f t="shared" ca="1" si="1"/>
        <v>361</v>
      </c>
      <c r="L250" s="86">
        <v>1</v>
      </c>
      <c r="M250" s="86" t="s">
        <v>3069</v>
      </c>
      <c r="N250" s="86" t="s">
        <v>812</v>
      </c>
      <c r="O250" s="86" t="s">
        <v>2553</v>
      </c>
      <c r="P250" s="86" t="s">
        <v>819</v>
      </c>
      <c r="Q250" s="86" t="s">
        <v>816</v>
      </c>
      <c r="R250" s="86" t="s">
        <v>812</v>
      </c>
      <c r="S250" s="86">
        <v>0.1</v>
      </c>
    </row>
    <row r="251" spans="1:19">
      <c r="A251" s="109"/>
      <c r="B251" s="109"/>
      <c r="C251" s="109"/>
      <c r="D251" s="109"/>
      <c r="E251" s="109"/>
      <c r="F251" s="109"/>
      <c r="G251" s="109"/>
      <c r="H251" s="109"/>
      <c r="I251" s="109"/>
      <c r="J251" s="86"/>
      <c r="K251" s="86">
        <f t="shared" ca="1" si="1"/>
        <v>362</v>
      </c>
      <c r="L251" s="86">
        <v>1</v>
      </c>
      <c r="M251" s="86" t="s">
        <v>3070</v>
      </c>
      <c r="N251" s="86" t="s">
        <v>812</v>
      </c>
      <c r="O251" s="86" t="s">
        <v>2553</v>
      </c>
      <c r="P251" s="86" t="s">
        <v>819</v>
      </c>
      <c r="Q251" s="86" t="s">
        <v>816</v>
      </c>
      <c r="R251" s="86" t="s">
        <v>812</v>
      </c>
      <c r="S251" s="86">
        <v>0.1</v>
      </c>
    </row>
    <row r="252" spans="1:19">
      <c r="A252" s="109"/>
      <c r="B252" s="109"/>
      <c r="C252" s="109"/>
      <c r="D252" s="109"/>
      <c r="E252" s="109"/>
      <c r="F252" s="109"/>
      <c r="G252" s="109"/>
      <c r="H252" s="109"/>
      <c r="I252" s="109"/>
      <c r="J252" s="86"/>
      <c r="K252" s="86">
        <f t="shared" ca="1" si="1"/>
        <v>363</v>
      </c>
      <c r="L252" s="86">
        <v>1</v>
      </c>
      <c r="M252" s="86" t="s">
        <v>3071</v>
      </c>
      <c r="N252" s="86" t="s">
        <v>812</v>
      </c>
      <c r="O252" s="86" t="s">
        <v>2553</v>
      </c>
      <c r="P252" s="86" t="s">
        <v>819</v>
      </c>
      <c r="Q252" s="86" t="s">
        <v>816</v>
      </c>
      <c r="R252" s="86" t="s">
        <v>812</v>
      </c>
      <c r="S252" s="86">
        <v>0.1</v>
      </c>
    </row>
    <row r="253" spans="1:19">
      <c r="A253" s="109"/>
      <c r="B253" s="109"/>
      <c r="C253" s="109"/>
      <c r="D253" s="109"/>
      <c r="E253" s="109"/>
      <c r="F253" s="109"/>
      <c r="G253" s="109"/>
      <c r="H253" s="109"/>
      <c r="I253" s="109"/>
      <c r="J253" s="86"/>
      <c r="K253" s="86">
        <f t="shared" ca="1" si="1"/>
        <v>364</v>
      </c>
      <c r="L253" s="86">
        <v>1</v>
      </c>
      <c r="M253" s="86" t="s">
        <v>3072</v>
      </c>
      <c r="N253" s="86" t="s">
        <v>812</v>
      </c>
      <c r="O253" s="86" t="s">
        <v>2553</v>
      </c>
      <c r="P253" s="86" t="s">
        <v>819</v>
      </c>
      <c r="Q253" s="86" t="s">
        <v>816</v>
      </c>
      <c r="R253" s="86" t="s">
        <v>812</v>
      </c>
      <c r="S253" s="86">
        <v>0.1</v>
      </c>
    </row>
    <row r="254" spans="1:19">
      <c r="A254" s="109"/>
      <c r="B254" s="109"/>
      <c r="C254" s="109"/>
      <c r="D254" s="109"/>
      <c r="E254" s="109"/>
      <c r="F254" s="109"/>
      <c r="G254" s="109"/>
      <c r="H254" s="109"/>
      <c r="I254" s="109"/>
      <c r="J254" s="86"/>
      <c r="K254" s="86">
        <f t="shared" ca="1" si="1"/>
        <v>365</v>
      </c>
      <c r="L254" s="86">
        <v>1</v>
      </c>
      <c r="M254" s="86" t="s">
        <v>3073</v>
      </c>
      <c r="N254" s="86" t="s">
        <v>812</v>
      </c>
      <c r="O254" s="86" t="s">
        <v>2553</v>
      </c>
      <c r="P254" s="86" t="s">
        <v>819</v>
      </c>
      <c r="Q254" s="86" t="s">
        <v>816</v>
      </c>
      <c r="R254" s="86" t="s">
        <v>812</v>
      </c>
      <c r="S254" s="86">
        <v>0.1</v>
      </c>
    </row>
    <row r="255" spans="1:19">
      <c r="A255" s="109"/>
      <c r="B255" s="109"/>
      <c r="C255" s="109"/>
      <c r="D255" s="109"/>
      <c r="E255" s="109"/>
      <c r="F255" s="109"/>
      <c r="G255" s="109"/>
      <c r="H255" s="109"/>
      <c r="I255" s="109"/>
      <c r="J255" s="86"/>
      <c r="K255" s="86">
        <f t="shared" ca="1" si="1"/>
        <v>366</v>
      </c>
      <c r="L255" s="86">
        <v>1</v>
      </c>
      <c r="M255" s="86" t="s">
        <v>3074</v>
      </c>
      <c r="N255" s="86" t="s">
        <v>812</v>
      </c>
      <c r="O255" s="86" t="s">
        <v>2553</v>
      </c>
      <c r="P255" s="86" t="s">
        <v>819</v>
      </c>
      <c r="Q255" s="86" t="s">
        <v>816</v>
      </c>
      <c r="R255" s="86" t="s">
        <v>812</v>
      </c>
      <c r="S255" s="86">
        <v>0.1</v>
      </c>
    </row>
    <row r="256" spans="1:19">
      <c r="A256" s="109"/>
      <c r="B256" s="109"/>
      <c r="C256" s="109"/>
      <c r="D256" s="109"/>
      <c r="E256" s="109"/>
      <c r="F256" s="109"/>
      <c r="G256" s="109"/>
      <c r="H256" s="109"/>
      <c r="I256" s="109"/>
      <c r="J256" s="86"/>
      <c r="K256" s="86">
        <f t="shared" ca="1" si="1"/>
        <v>367</v>
      </c>
      <c r="L256" s="86">
        <v>1</v>
      </c>
      <c r="M256" s="86" t="s">
        <v>3075</v>
      </c>
      <c r="N256" s="86" t="s">
        <v>812</v>
      </c>
      <c r="O256" s="86" t="s">
        <v>2553</v>
      </c>
      <c r="P256" s="86" t="s">
        <v>819</v>
      </c>
      <c r="Q256" s="86" t="s">
        <v>816</v>
      </c>
      <c r="R256" s="86" t="s">
        <v>812</v>
      </c>
      <c r="S256" s="86">
        <v>0.1</v>
      </c>
    </row>
    <row r="257" spans="1:19">
      <c r="A257" s="109"/>
      <c r="B257" s="109"/>
      <c r="C257" s="109"/>
      <c r="D257" s="109"/>
      <c r="E257" s="109"/>
      <c r="F257" s="109"/>
      <c r="G257" s="109"/>
      <c r="H257" s="109"/>
      <c r="I257" s="109"/>
      <c r="J257" s="86"/>
      <c r="K257" s="86">
        <f t="shared" ca="1" si="1"/>
        <v>368</v>
      </c>
      <c r="L257" s="86">
        <v>1</v>
      </c>
      <c r="M257" s="86" t="s">
        <v>3076</v>
      </c>
      <c r="N257" s="86" t="s">
        <v>812</v>
      </c>
      <c r="O257" s="86" t="s">
        <v>2553</v>
      </c>
      <c r="P257" s="86" t="s">
        <v>819</v>
      </c>
      <c r="Q257" s="86" t="s">
        <v>816</v>
      </c>
      <c r="R257" s="86" t="s">
        <v>812</v>
      </c>
      <c r="S257" s="86">
        <v>0.1</v>
      </c>
    </row>
    <row r="258" spans="1:19">
      <c r="A258" s="109"/>
      <c r="B258" s="109"/>
      <c r="C258" s="109"/>
      <c r="D258" s="109"/>
      <c r="E258" s="109"/>
      <c r="F258" s="109"/>
      <c r="G258" s="109"/>
      <c r="H258" s="109"/>
      <c r="I258" s="109"/>
      <c r="J258" s="86"/>
      <c r="K258" s="86">
        <f t="shared" ref="K258:K351" ca="1" si="2">SUM(K257:L257)</f>
        <v>369</v>
      </c>
      <c r="L258" s="86">
        <v>1</v>
      </c>
      <c r="M258" s="86" t="s">
        <v>3077</v>
      </c>
      <c r="N258" s="86" t="s">
        <v>812</v>
      </c>
      <c r="O258" s="86" t="s">
        <v>2553</v>
      </c>
      <c r="P258" s="86" t="s">
        <v>819</v>
      </c>
      <c r="Q258" s="86" t="s">
        <v>816</v>
      </c>
      <c r="R258" s="86" t="s">
        <v>812</v>
      </c>
      <c r="S258" s="86">
        <v>0.1</v>
      </c>
    </row>
    <row r="259" spans="1:19">
      <c r="A259" s="109"/>
      <c r="B259" s="109"/>
      <c r="C259" s="109"/>
      <c r="D259" s="109"/>
      <c r="E259" s="109"/>
      <c r="F259" s="109"/>
      <c r="G259" s="109"/>
      <c r="H259" s="109"/>
      <c r="I259" s="109"/>
      <c r="J259" s="86"/>
      <c r="K259" s="86">
        <f t="shared" ca="1" si="2"/>
        <v>370</v>
      </c>
      <c r="L259" s="86">
        <v>1</v>
      </c>
      <c r="M259" s="86" t="s">
        <v>3078</v>
      </c>
      <c r="N259" s="86" t="s">
        <v>812</v>
      </c>
      <c r="O259" s="86" t="s">
        <v>2553</v>
      </c>
      <c r="P259" s="86" t="s">
        <v>819</v>
      </c>
      <c r="Q259" s="86" t="s">
        <v>816</v>
      </c>
      <c r="R259" s="86" t="s">
        <v>812</v>
      </c>
      <c r="S259" s="86">
        <v>0.1</v>
      </c>
    </row>
    <row r="260" spans="1:19">
      <c r="A260" s="109"/>
      <c r="B260" s="109"/>
      <c r="C260" s="109"/>
      <c r="D260" s="109"/>
      <c r="E260" s="109"/>
      <c r="F260" s="109"/>
      <c r="G260" s="109"/>
      <c r="H260" s="109"/>
      <c r="I260" s="109"/>
      <c r="J260" s="86"/>
      <c r="K260" s="86">
        <f t="shared" ca="1" si="2"/>
        <v>371</v>
      </c>
      <c r="L260" s="86">
        <v>1</v>
      </c>
      <c r="M260" s="86" t="s">
        <v>3079</v>
      </c>
      <c r="N260" s="86" t="s">
        <v>812</v>
      </c>
      <c r="O260" s="86" t="s">
        <v>2553</v>
      </c>
      <c r="P260" s="86" t="s">
        <v>819</v>
      </c>
      <c r="Q260" s="86" t="s">
        <v>816</v>
      </c>
      <c r="R260" s="86" t="s">
        <v>812</v>
      </c>
      <c r="S260" s="86">
        <v>0.1</v>
      </c>
    </row>
    <row r="261" spans="1:19">
      <c r="A261" s="109"/>
      <c r="B261" s="109"/>
      <c r="C261" s="109"/>
      <c r="D261" s="109"/>
      <c r="E261" s="109"/>
      <c r="F261" s="109"/>
      <c r="G261" s="109"/>
      <c r="H261" s="109"/>
      <c r="I261" s="109"/>
      <c r="J261" s="86"/>
      <c r="K261" s="86">
        <f t="shared" ca="1" si="2"/>
        <v>372</v>
      </c>
      <c r="L261" s="86">
        <v>1</v>
      </c>
      <c r="M261" s="86" t="s">
        <v>3080</v>
      </c>
      <c r="N261" s="86" t="s">
        <v>812</v>
      </c>
      <c r="O261" s="86" t="s">
        <v>2553</v>
      </c>
      <c r="P261" s="86" t="s">
        <v>819</v>
      </c>
      <c r="Q261" s="86" t="s">
        <v>816</v>
      </c>
      <c r="R261" s="86" t="s">
        <v>812</v>
      </c>
      <c r="S261" s="86">
        <v>0.1</v>
      </c>
    </row>
    <row r="262" spans="1:19">
      <c r="A262" s="109"/>
      <c r="B262" s="109"/>
      <c r="C262" s="109"/>
      <c r="D262" s="109"/>
      <c r="E262" s="109"/>
      <c r="F262" s="109"/>
      <c r="G262" s="109"/>
      <c r="H262" s="109"/>
      <c r="I262" s="109"/>
      <c r="J262" s="86"/>
      <c r="K262" s="86">
        <f t="shared" ca="1" si="2"/>
        <v>373</v>
      </c>
      <c r="L262" s="86">
        <v>1</v>
      </c>
      <c r="M262" s="86" t="s">
        <v>3081</v>
      </c>
      <c r="N262" s="86" t="s">
        <v>812</v>
      </c>
      <c r="O262" s="86" t="s">
        <v>2553</v>
      </c>
      <c r="P262" s="86" t="s">
        <v>819</v>
      </c>
      <c r="Q262" s="86" t="s">
        <v>816</v>
      </c>
      <c r="R262" s="86" t="s">
        <v>812</v>
      </c>
      <c r="S262" s="86">
        <v>0.1</v>
      </c>
    </row>
    <row r="263" spans="1:19">
      <c r="A263" s="109"/>
      <c r="B263" s="109"/>
      <c r="C263" s="109"/>
      <c r="D263" s="109"/>
      <c r="E263" s="109"/>
      <c r="F263" s="109"/>
      <c r="G263" s="109"/>
      <c r="H263" s="109"/>
      <c r="I263" s="109"/>
      <c r="J263" s="86"/>
      <c r="K263" s="86">
        <f t="shared" ca="1" si="2"/>
        <v>374</v>
      </c>
      <c r="L263" s="86">
        <v>1</v>
      </c>
      <c r="M263" s="86" t="s">
        <v>3082</v>
      </c>
      <c r="N263" s="86" t="s">
        <v>812</v>
      </c>
      <c r="O263" s="86" t="s">
        <v>2553</v>
      </c>
      <c r="P263" s="86" t="s">
        <v>819</v>
      </c>
      <c r="Q263" s="86" t="s">
        <v>816</v>
      </c>
      <c r="R263" s="86" t="s">
        <v>812</v>
      </c>
      <c r="S263" s="86">
        <v>0.1</v>
      </c>
    </row>
    <row r="264" spans="1:19">
      <c r="A264" s="109"/>
      <c r="B264" s="109"/>
      <c r="C264" s="109"/>
      <c r="D264" s="109"/>
      <c r="E264" s="109"/>
      <c r="F264" s="109"/>
      <c r="G264" s="109"/>
      <c r="H264" s="109"/>
      <c r="I264" s="109"/>
      <c r="J264" s="86"/>
      <c r="K264" s="86">
        <f t="shared" ca="1" si="2"/>
        <v>375</v>
      </c>
      <c r="L264" s="86">
        <v>1</v>
      </c>
      <c r="M264" s="86" t="s">
        <v>3083</v>
      </c>
      <c r="N264" s="86" t="s">
        <v>812</v>
      </c>
      <c r="O264" s="86" t="s">
        <v>2553</v>
      </c>
      <c r="P264" s="86" t="s">
        <v>819</v>
      </c>
      <c r="Q264" s="86" t="s">
        <v>816</v>
      </c>
      <c r="R264" s="86" t="s">
        <v>812</v>
      </c>
      <c r="S264" s="86">
        <v>0.1</v>
      </c>
    </row>
    <row r="265" spans="1:19">
      <c r="A265" s="109"/>
      <c r="B265" s="109"/>
      <c r="C265" s="109"/>
      <c r="D265" s="109"/>
      <c r="E265" s="109"/>
      <c r="F265" s="109"/>
      <c r="G265" s="109"/>
      <c r="H265" s="109"/>
      <c r="I265" s="109"/>
      <c r="J265" s="86"/>
      <c r="K265" s="86">
        <f t="shared" ca="1" si="2"/>
        <v>376</v>
      </c>
      <c r="L265" s="86">
        <v>1</v>
      </c>
      <c r="M265" s="86" t="s">
        <v>3084</v>
      </c>
      <c r="N265" s="86" t="s">
        <v>812</v>
      </c>
      <c r="O265" s="86" t="s">
        <v>2553</v>
      </c>
      <c r="P265" s="86" t="s">
        <v>819</v>
      </c>
      <c r="Q265" s="86" t="s">
        <v>816</v>
      </c>
      <c r="R265" s="86" t="s">
        <v>812</v>
      </c>
      <c r="S265" s="86">
        <v>0.1</v>
      </c>
    </row>
    <row r="266" spans="1:19">
      <c r="A266" s="109"/>
      <c r="B266" s="109"/>
      <c r="C266" s="109"/>
      <c r="D266" s="109"/>
      <c r="E266" s="109"/>
      <c r="F266" s="109"/>
      <c r="G266" s="109"/>
      <c r="H266" s="109"/>
      <c r="I266" s="109"/>
      <c r="J266" s="86"/>
      <c r="K266" s="86">
        <f t="shared" ca="1" si="2"/>
        <v>377</v>
      </c>
      <c r="L266" s="86">
        <v>1</v>
      </c>
      <c r="M266" s="86" t="s">
        <v>3085</v>
      </c>
      <c r="N266" s="86" t="s">
        <v>812</v>
      </c>
      <c r="O266" s="86" t="s">
        <v>2553</v>
      </c>
      <c r="P266" s="86" t="s">
        <v>819</v>
      </c>
      <c r="Q266" s="86" t="s">
        <v>816</v>
      </c>
      <c r="R266" s="86" t="s">
        <v>812</v>
      </c>
      <c r="S266" s="86">
        <v>0.1</v>
      </c>
    </row>
    <row r="267" spans="1:19">
      <c r="A267" s="109"/>
      <c r="B267" s="109"/>
      <c r="C267" s="109"/>
      <c r="D267" s="109"/>
      <c r="E267" s="109"/>
      <c r="F267" s="109"/>
      <c r="G267" s="109"/>
      <c r="H267" s="109"/>
      <c r="I267" s="109"/>
      <c r="J267" s="86"/>
      <c r="K267" s="86">
        <f t="shared" ca="1" si="2"/>
        <v>378</v>
      </c>
      <c r="L267" s="86">
        <v>1</v>
      </c>
      <c r="M267" s="86" t="s">
        <v>3086</v>
      </c>
      <c r="N267" s="86" t="s">
        <v>812</v>
      </c>
      <c r="O267" s="86" t="s">
        <v>2553</v>
      </c>
      <c r="P267" s="86" t="s">
        <v>819</v>
      </c>
      <c r="Q267" s="86" t="s">
        <v>816</v>
      </c>
      <c r="R267" s="86" t="s">
        <v>812</v>
      </c>
      <c r="S267" s="86">
        <v>0.1</v>
      </c>
    </row>
    <row r="268" spans="1:19">
      <c r="A268" s="109"/>
      <c r="B268" s="109"/>
      <c r="C268" s="109"/>
      <c r="D268" s="109"/>
      <c r="E268" s="109"/>
      <c r="F268" s="109"/>
      <c r="G268" s="109"/>
      <c r="H268" s="109"/>
      <c r="I268" s="109"/>
      <c r="J268" s="86"/>
      <c r="K268" s="86">
        <f t="shared" ca="1" si="2"/>
        <v>379</v>
      </c>
      <c r="L268" s="86">
        <v>1</v>
      </c>
      <c r="M268" s="86" t="s">
        <v>3087</v>
      </c>
      <c r="N268" s="86" t="s">
        <v>812</v>
      </c>
      <c r="O268" s="86" t="s">
        <v>2553</v>
      </c>
      <c r="P268" s="86" t="s">
        <v>819</v>
      </c>
      <c r="Q268" s="86" t="s">
        <v>816</v>
      </c>
      <c r="R268" s="86" t="s">
        <v>812</v>
      </c>
      <c r="S268" s="86">
        <v>0.1</v>
      </c>
    </row>
    <row r="269" spans="1:19">
      <c r="A269" s="109"/>
      <c r="B269" s="109"/>
      <c r="C269" s="109"/>
      <c r="D269" s="109"/>
      <c r="E269" s="109"/>
      <c r="F269" s="109"/>
      <c r="G269" s="109"/>
      <c r="H269" s="109"/>
      <c r="I269" s="109"/>
      <c r="J269" s="86"/>
      <c r="K269" s="86">
        <f t="shared" ca="1" si="2"/>
        <v>380</v>
      </c>
      <c r="L269" s="86">
        <v>1</v>
      </c>
      <c r="M269" s="86" t="s">
        <v>3088</v>
      </c>
      <c r="N269" s="86" t="s">
        <v>812</v>
      </c>
      <c r="O269" s="86" t="s">
        <v>2553</v>
      </c>
      <c r="P269" s="86" t="s">
        <v>819</v>
      </c>
      <c r="Q269" s="86" t="s">
        <v>816</v>
      </c>
      <c r="R269" s="86" t="s">
        <v>812</v>
      </c>
      <c r="S269" s="86">
        <v>0.1</v>
      </c>
    </row>
    <row r="270" spans="1:19">
      <c r="A270" s="109"/>
      <c r="B270" s="109"/>
      <c r="C270" s="109"/>
      <c r="D270" s="109"/>
      <c r="E270" s="109"/>
      <c r="F270" s="109"/>
      <c r="G270" s="109"/>
      <c r="H270" s="109"/>
      <c r="I270" s="109"/>
      <c r="J270" s="86"/>
      <c r="K270" s="86">
        <f t="shared" ca="1" si="2"/>
        <v>381</v>
      </c>
      <c r="L270" s="86">
        <v>1</v>
      </c>
      <c r="M270" s="86" t="s">
        <v>3089</v>
      </c>
      <c r="N270" s="86" t="s">
        <v>812</v>
      </c>
      <c r="O270" s="86" t="s">
        <v>2553</v>
      </c>
      <c r="P270" s="86" t="s">
        <v>819</v>
      </c>
      <c r="Q270" s="86" t="s">
        <v>816</v>
      </c>
      <c r="R270" s="86" t="s">
        <v>812</v>
      </c>
      <c r="S270" s="86">
        <v>0.1</v>
      </c>
    </row>
    <row r="271" spans="1:19">
      <c r="A271" s="109"/>
      <c r="B271" s="109"/>
      <c r="C271" s="109"/>
      <c r="D271" s="109"/>
      <c r="E271" s="109"/>
      <c r="F271" s="109"/>
      <c r="G271" s="109"/>
      <c r="H271" s="109"/>
      <c r="I271" s="109"/>
      <c r="J271" s="86"/>
      <c r="K271" s="86">
        <f t="shared" ca="1" si="2"/>
        <v>382</v>
      </c>
      <c r="L271" s="86">
        <v>1</v>
      </c>
      <c r="M271" s="86" t="s">
        <v>3090</v>
      </c>
      <c r="N271" s="86" t="s">
        <v>812</v>
      </c>
      <c r="O271" s="86" t="s">
        <v>2553</v>
      </c>
      <c r="P271" s="86" t="s">
        <v>819</v>
      </c>
      <c r="Q271" s="86" t="s">
        <v>816</v>
      </c>
      <c r="R271" s="86" t="s">
        <v>812</v>
      </c>
      <c r="S271" s="86">
        <v>0.1</v>
      </c>
    </row>
    <row r="272" spans="1:19">
      <c r="A272" s="109"/>
      <c r="B272" s="109"/>
      <c r="C272" s="109"/>
      <c r="D272" s="109"/>
      <c r="E272" s="109"/>
      <c r="F272" s="109"/>
      <c r="G272" s="109"/>
      <c r="H272" s="109"/>
      <c r="I272" s="109"/>
      <c r="J272" s="86"/>
      <c r="K272" s="86">
        <f t="shared" ca="1" si="2"/>
        <v>383</v>
      </c>
      <c r="L272" s="86">
        <v>1</v>
      </c>
      <c r="M272" s="86" t="s">
        <v>3091</v>
      </c>
      <c r="N272" s="86" t="s">
        <v>812</v>
      </c>
      <c r="O272" s="86" t="s">
        <v>2553</v>
      </c>
      <c r="P272" s="86" t="s">
        <v>819</v>
      </c>
      <c r="Q272" s="86" t="s">
        <v>816</v>
      </c>
      <c r="R272" s="86" t="s">
        <v>812</v>
      </c>
      <c r="S272" s="86">
        <v>0.1</v>
      </c>
    </row>
    <row r="273" spans="1:19">
      <c r="A273" s="109"/>
      <c r="B273" s="109"/>
      <c r="C273" s="109"/>
      <c r="D273" s="109"/>
      <c r="E273" s="109"/>
      <c r="F273" s="109"/>
      <c r="G273" s="109"/>
      <c r="H273" s="109"/>
      <c r="I273" s="109"/>
      <c r="J273" s="86"/>
      <c r="K273" s="86">
        <f t="shared" ca="1" si="2"/>
        <v>384</v>
      </c>
      <c r="L273" s="86">
        <v>1</v>
      </c>
      <c r="M273" s="86" t="s">
        <v>3092</v>
      </c>
      <c r="N273" s="86" t="s">
        <v>812</v>
      </c>
      <c r="O273" s="86" t="s">
        <v>2553</v>
      </c>
      <c r="P273" s="86" t="s">
        <v>819</v>
      </c>
      <c r="Q273" s="86" t="s">
        <v>816</v>
      </c>
      <c r="R273" s="86" t="s">
        <v>812</v>
      </c>
      <c r="S273" s="86">
        <v>0.1</v>
      </c>
    </row>
    <row r="274" spans="1:19">
      <c r="A274" s="109"/>
      <c r="B274" s="109"/>
      <c r="C274" s="109"/>
      <c r="D274" s="109"/>
      <c r="E274" s="109"/>
      <c r="F274" s="109"/>
      <c r="G274" s="109"/>
      <c r="H274" s="109"/>
      <c r="I274" s="109"/>
      <c r="J274" s="86"/>
      <c r="K274" s="86">
        <f t="shared" ca="1" si="2"/>
        <v>385</v>
      </c>
      <c r="L274" s="86">
        <v>1</v>
      </c>
      <c r="M274" s="86" t="s">
        <v>3093</v>
      </c>
      <c r="N274" s="86" t="s">
        <v>812</v>
      </c>
      <c r="O274" s="86" t="s">
        <v>2553</v>
      </c>
      <c r="P274" s="86" t="s">
        <v>819</v>
      </c>
      <c r="Q274" s="86" t="s">
        <v>816</v>
      </c>
      <c r="R274" s="86" t="s">
        <v>812</v>
      </c>
      <c r="S274" s="86">
        <v>0.1</v>
      </c>
    </row>
    <row r="275" spans="1:19">
      <c r="A275" s="109"/>
      <c r="B275" s="109"/>
      <c r="C275" s="109"/>
      <c r="D275" s="109"/>
      <c r="E275" s="109"/>
      <c r="F275" s="109"/>
      <c r="G275" s="109"/>
      <c r="H275" s="109"/>
      <c r="I275" s="109"/>
      <c r="J275" s="86"/>
      <c r="K275" s="86">
        <f t="shared" ca="1" si="2"/>
        <v>386</v>
      </c>
      <c r="L275" s="86">
        <v>1</v>
      </c>
      <c r="M275" s="86" t="s">
        <v>3094</v>
      </c>
      <c r="N275" s="86" t="s">
        <v>812</v>
      </c>
      <c r="O275" s="86" t="s">
        <v>2553</v>
      </c>
      <c r="P275" s="86" t="s">
        <v>819</v>
      </c>
      <c r="Q275" s="86" t="s">
        <v>816</v>
      </c>
      <c r="R275" s="86" t="s">
        <v>812</v>
      </c>
      <c r="S275" s="86">
        <v>0.1</v>
      </c>
    </row>
    <row r="276" spans="1:19">
      <c r="A276" s="109"/>
      <c r="B276" s="109"/>
      <c r="C276" s="109"/>
      <c r="D276" s="109"/>
      <c r="E276" s="109"/>
      <c r="F276" s="109"/>
      <c r="G276" s="109"/>
      <c r="H276" s="109"/>
      <c r="I276" s="109"/>
      <c r="J276" s="86"/>
      <c r="K276" s="86">
        <f t="shared" ca="1" si="2"/>
        <v>387</v>
      </c>
      <c r="L276" s="86">
        <v>1</v>
      </c>
      <c r="M276" s="86" t="s">
        <v>3095</v>
      </c>
      <c r="N276" s="86" t="s">
        <v>812</v>
      </c>
      <c r="O276" s="86" t="s">
        <v>2553</v>
      </c>
      <c r="P276" s="86" t="s">
        <v>819</v>
      </c>
      <c r="Q276" s="86" t="s">
        <v>816</v>
      </c>
      <c r="R276" s="86" t="s">
        <v>812</v>
      </c>
      <c r="S276" s="86">
        <v>0.1</v>
      </c>
    </row>
    <row r="277" spans="1:19">
      <c r="A277" s="109"/>
      <c r="B277" s="109"/>
      <c r="C277" s="109"/>
      <c r="D277" s="109"/>
      <c r="E277" s="109"/>
      <c r="F277" s="109"/>
      <c r="G277" s="109"/>
      <c r="H277" s="109"/>
      <c r="I277" s="109"/>
      <c r="J277" s="86"/>
      <c r="K277" s="86">
        <f t="shared" ca="1" si="2"/>
        <v>388</v>
      </c>
      <c r="L277" s="86">
        <v>1</v>
      </c>
      <c r="M277" s="86" t="s">
        <v>3096</v>
      </c>
      <c r="N277" s="86" t="s">
        <v>812</v>
      </c>
      <c r="O277" s="86" t="s">
        <v>2553</v>
      </c>
      <c r="P277" s="86" t="s">
        <v>819</v>
      </c>
      <c r="Q277" s="86" t="s">
        <v>816</v>
      </c>
      <c r="R277" s="86" t="s">
        <v>812</v>
      </c>
      <c r="S277" s="86">
        <v>0.1</v>
      </c>
    </row>
    <row r="278" spans="1:19">
      <c r="A278" s="109"/>
      <c r="B278" s="109"/>
      <c r="C278" s="109"/>
      <c r="D278" s="109"/>
      <c r="E278" s="109"/>
      <c r="F278" s="109"/>
      <c r="G278" s="109"/>
      <c r="H278" s="109"/>
      <c r="I278" s="109"/>
      <c r="J278" s="86"/>
      <c r="K278" s="86">
        <f t="shared" ca="1" si="2"/>
        <v>389</v>
      </c>
      <c r="L278" s="86">
        <v>1</v>
      </c>
      <c r="M278" s="86" t="s">
        <v>3097</v>
      </c>
      <c r="N278" s="86" t="s">
        <v>812</v>
      </c>
      <c r="O278" s="86" t="s">
        <v>2553</v>
      </c>
      <c r="P278" s="86" t="s">
        <v>819</v>
      </c>
      <c r="Q278" s="86" t="s">
        <v>816</v>
      </c>
      <c r="R278" s="86" t="s">
        <v>812</v>
      </c>
      <c r="S278" s="86">
        <v>0.1</v>
      </c>
    </row>
    <row r="279" spans="1:19">
      <c r="A279" s="109"/>
      <c r="B279" s="109"/>
      <c r="C279" s="109"/>
      <c r="D279" s="109"/>
      <c r="E279" s="109"/>
      <c r="F279" s="109"/>
      <c r="G279" s="109"/>
      <c r="H279" s="109"/>
      <c r="I279" s="109"/>
      <c r="J279" s="86"/>
      <c r="K279" s="86">
        <f t="shared" ca="1" si="2"/>
        <v>390</v>
      </c>
      <c r="L279" s="86">
        <v>1</v>
      </c>
      <c r="M279" s="86" t="s">
        <v>3098</v>
      </c>
      <c r="N279" s="86" t="s">
        <v>812</v>
      </c>
      <c r="O279" s="86" t="s">
        <v>2553</v>
      </c>
      <c r="P279" s="86" t="s">
        <v>819</v>
      </c>
      <c r="Q279" s="86" t="s">
        <v>816</v>
      </c>
      <c r="R279" s="86" t="s">
        <v>812</v>
      </c>
      <c r="S279" s="86">
        <v>0.1</v>
      </c>
    </row>
    <row r="280" spans="1:19">
      <c r="A280" s="109"/>
      <c r="B280" s="109"/>
      <c r="C280" s="109"/>
      <c r="D280" s="109"/>
      <c r="E280" s="109"/>
      <c r="F280" s="109"/>
      <c r="G280" s="109"/>
      <c r="H280" s="109"/>
      <c r="I280" s="109"/>
      <c r="J280" s="86"/>
      <c r="K280" s="86">
        <f t="shared" ca="1" si="2"/>
        <v>391</v>
      </c>
      <c r="L280" s="86">
        <v>1</v>
      </c>
      <c r="M280" s="86" t="s">
        <v>3099</v>
      </c>
      <c r="N280" s="86" t="s">
        <v>812</v>
      </c>
      <c r="O280" s="86" t="s">
        <v>2553</v>
      </c>
      <c r="P280" s="86" t="s">
        <v>819</v>
      </c>
      <c r="Q280" s="86" t="s">
        <v>816</v>
      </c>
      <c r="R280" s="86" t="s">
        <v>812</v>
      </c>
      <c r="S280" s="86">
        <v>0.1</v>
      </c>
    </row>
    <row r="281" spans="1:19">
      <c r="A281" s="109"/>
      <c r="B281" s="109"/>
      <c r="C281" s="109"/>
      <c r="D281" s="109"/>
      <c r="E281" s="109"/>
      <c r="F281" s="109"/>
      <c r="G281" s="109"/>
      <c r="H281" s="109"/>
      <c r="I281" s="109"/>
      <c r="J281" s="86"/>
      <c r="K281" s="86">
        <f t="shared" ca="1" si="2"/>
        <v>392</v>
      </c>
      <c r="L281" s="86">
        <v>1</v>
      </c>
      <c r="M281" s="86" t="s">
        <v>3100</v>
      </c>
      <c r="N281" s="86" t="s">
        <v>812</v>
      </c>
      <c r="O281" s="86" t="s">
        <v>2553</v>
      </c>
      <c r="P281" s="86" t="s">
        <v>819</v>
      </c>
      <c r="Q281" s="86" t="s">
        <v>816</v>
      </c>
      <c r="R281" s="86" t="s">
        <v>812</v>
      </c>
      <c r="S281" s="86">
        <v>0.1</v>
      </c>
    </row>
    <row r="282" spans="1:19">
      <c r="A282" s="109"/>
      <c r="B282" s="109"/>
      <c r="C282" s="109"/>
      <c r="D282" s="109"/>
      <c r="E282" s="109"/>
      <c r="F282" s="109"/>
      <c r="G282" s="109"/>
      <c r="H282" s="109"/>
      <c r="I282" s="109"/>
      <c r="J282" s="86"/>
      <c r="K282" s="86">
        <f t="shared" ca="1" si="2"/>
        <v>393</v>
      </c>
      <c r="L282" s="86">
        <v>1</v>
      </c>
      <c r="M282" s="86" t="s">
        <v>3101</v>
      </c>
      <c r="N282" s="86" t="s">
        <v>812</v>
      </c>
      <c r="O282" s="86" t="s">
        <v>2553</v>
      </c>
      <c r="P282" s="86" t="s">
        <v>819</v>
      </c>
      <c r="Q282" s="86" t="s">
        <v>816</v>
      </c>
      <c r="R282" s="86" t="s">
        <v>812</v>
      </c>
      <c r="S282" s="86">
        <v>0.1</v>
      </c>
    </row>
    <row r="283" spans="1:19">
      <c r="A283" s="109"/>
      <c r="B283" s="109"/>
      <c r="C283" s="109"/>
      <c r="D283" s="109"/>
      <c r="E283" s="109"/>
      <c r="F283" s="109"/>
      <c r="G283" s="109"/>
      <c r="H283" s="109"/>
      <c r="I283" s="109"/>
      <c r="J283" s="86"/>
      <c r="K283" s="86">
        <f t="shared" ca="1" si="2"/>
        <v>394</v>
      </c>
      <c r="L283" s="86">
        <v>1</v>
      </c>
      <c r="M283" s="86" t="s">
        <v>3102</v>
      </c>
      <c r="N283" s="86" t="s">
        <v>812</v>
      </c>
      <c r="O283" s="86" t="s">
        <v>2553</v>
      </c>
      <c r="P283" s="86" t="s">
        <v>819</v>
      </c>
      <c r="Q283" s="86" t="s">
        <v>816</v>
      </c>
      <c r="R283" s="86" t="s">
        <v>812</v>
      </c>
      <c r="S283" s="86">
        <v>0.1</v>
      </c>
    </row>
    <row r="284" spans="1:19">
      <c r="A284" s="109"/>
      <c r="B284" s="109"/>
      <c r="C284" s="109"/>
      <c r="D284" s="109"/>
      <c r="E284" s="109"/>
      <c r="F284" s="109"/>
      <c r="G284" s="109"/>
      <c r="H284" s="109"/>
      <c r="I284" s="109"/>
      <c r="J284" s="86"/>
      <c r="K284" s="86">
        <f t="shared" ca="1" si="2"/>
        <v>395</v>
      </c>
      <c r="L284" s="86">
        <v>1</v>
      </c>
      <c r="M284" s="86" t="s">
        <v>3103</v>
      </c>
      <c r="N284" s="86" t="s">
        <v>812</v>
      </c>
      <c r="O284" s="86" t="s">
        <v>2553</v>
      </c>
      <c r="P284" s="86" t="s">
        <v>819</v>
      </c>
      <c r="Q284" s="86" t="s">
        <v>816</v>
      </c>
      <c r="R284" s="86" t="s">
        <v>812</v>
      </c>
      <c r="S284" s="86">
        <v>0.1</v>
      </c>
    </row>
    <row r="285" spans="1:19">
      <c r="A285" s="109"/>
      <c r="B285" s="109"/>
      <c r="C285" s="109"/>
      <c r="D285" s="109"/>
      <c r="E285" s="109"/>
      <c r="F285" s="109"/>
      <c r="G285" s="109"/>
      <c r="H285" s="109"/>
      <c r="I285" s="109"/>
      <c r="J285" s="86"/>
      <c r="K285" s="86">
        <f t="shared" ca="1" si="2"/>
        <v>396</v>
      </c>
      <c r="L285" s="86">
        <v>1</v>
      </c>
      <c r="M285" s="86" t="s">
        <v>3104</v>
      </c>
      <c r="N285" s="86" t="s">
        <v>812</v>
      </c>
      <c r="O285" s="86" t="s">
        <v>2553</v>
      </c>
      <c r="P285" s="86" t="s">
        <v>819</v>
      </c>
      <c r="Q285" s="86" t="s">
        <v>816</v>
      </c>
      <c r="R285" s="86" t="s">
        <v>812</v>
      </c>
      <c r="S285" s="86">
        <v>0.1</v>
      </c>
    </row>
    <row r="286" spans="1:19">
      <c r="A286" s="109"/>
      <c r="B286" s="109"/>
      <c r="C286" s="109"/>
      <c r="D286" s="109"/>
      <c r="E286" s="109"/>
      <c r="F286" s="109"/>
      <c r="G286" s="109"/>
      <c r="H286" s="109"/>
      <c r="I286" s="109"/>
      <c r="J286" s="86"/>
      <c r="K286" s="86">
        <f t="shared" ca="1" si="2"/>
        <v>397</v>
      </c>
      <c r="L286" s="86">
        <v>1</v>
      </c>
      <c r="M286" s="86" t="s">
        <v>3105</v>
      </c>
      <c r="N286" s="86" t="s">
        <v>812</v>
      </c>
      <c r="O286" s="86" t="s">
        <v>2553</v>
      </c>
      <c r="P286" s="86" t="s">
        <v>819</v>
      </c>
      <c r="Q286" s="86" t="s">
        <v>816</v>
      </c>
      <c r="R286" s="86" t="s">
        <v>812</v>
      </c>
      <c r="S286" s="86">
        <v>0.1</v>
      </c>
    </row>
    <row r="287" spans="1:19">
      <c r="A287" s="109"/>
      <c r="B287" s="109"/>
      <c r="C287" s="109"/>
      <c r="D287" s="109"/>
      <c r="E287" s="109"/>
      <c r="F287" s="109"/>
      <c r="G287" s="109"/>
      <c r="H287" s="109"/>
      <c r="I287" s="109"/>
      <c r="J287" s="86"/>
      <c r="K287" s="86">
        <f t="shared" ca="1" si="2"/>
        <v>398</v>
      </c>
      <c r="L287" s="86">
        <v>1</v>
      </c>
      <c r="M287" s="86" t="s">
        <v>3106</v>
      </c>
      <c r="N287" s="86" t="s">
        <v>812</v>
      </c>
      <c r="O287" s="86" t="s">
        <v>2553</v>
      </c>
      <c r="P287" s="86" t="s">
        <v>819</v>
      </c>
      <c r="Q287" s="86" t="s">
        <v>816</v>
      </c>
      <c r="R287" s="86" t="s">
        <v>812</v>
      </c>
      <c r="S287" s="86">
        <v>0.1</v>
      </c>
    </row>
    <row r="288" spans="1:19">
      <c r="A288" s="109"/>
      <c r="B288" s="109"/>
      <c r="C288" s="109"/>
      <c r="D288" s="109"/>
      <c r="E288" s="109"/>
      <c r="F288" s="109"/>
      <c r="G288" s="109"/>
      <c r="H288" s="109"/>
      <c r="I288" s="109"/>
      <c r="J288" s="86"/>
      <c r="K288" s="86">
        <f t="shared" ca="1" si="2"/>
        <v>399</v>
      </c>
      <c r="L288" s="86">
        <v>1</v>
      </c>
      <c r="M288" s="86" t="s">
        <v>3107</v>
      </c>
      <c r="N288" s="86" t="s">
        <v>812</v>
      </c>
      <c r="O288" s="86" t="s">
        <v>2553</v>
      </c>
      <c r="P288" s="86" t="s">
        <v>819</v>
      </c>
      <c r="Q288" s="86" t="s">
        <v>816</v>
      </c>
      <c r="R288" s="86" t="s">
        <v>812</v>
      </c>
      <c r="S288" s="86">
        <v>0.1</v>
      </c>
    </row>
    <row r="289" spans="1:19">
      <c r="A289" s="109"/>
      <c r="B289" s="109"/>
      <c r="C289" s="109"/>
      <c r="D289" s="109"/>
      <c r="E289" s="109"/>
      <c r="F289" s="109"/>
      <c r="G289" s="109"/>
      <c r="H289" s="109"/>
      <c r="I289" s="109"/>
      <c r="J289" s="86"/>
      <c r="K289" s="86">
        <f t="shared" ca="1" si="2"/>
        <v>400</v>
      </c>
      <c r="L289" s="86">
        <v>1</v>
      </c>
      <c r="M289" s="86" t="s">
        <v>3108</v>
      </c>
      <c r="N289" s="86" t="s">
        <v>812</v>
      </c>
      <c r="O289" s="86" t="s">
        <v>2553</v>
      </c>
      <c r="P289" s="86" t="s">
        <v>819</v>
      </c>
      <c r="Q289" s="86" t="s">
        <v>816</v>
      </c>
      <c r="R289" s="86" t="s">
        <v>812</v>
      </c>
      <c r="S289" s="86">
        <v>0.1</v>
      </c>
    </row>
    <row r="290" spans="1:19">
      <c r="A290" s="109"/>
      <c r="B290" s="109"/>
      <c r="C290" s="109"/>
      <c r="D290" s="109"/>
      <c r="E290" s="109"/>
      <c r="F290" s="109"/>
      <c r="G290" s="109"/>
      <c r="H290" s="109"/>
      <c r="I290" s="109"/>
      <c r="J290" s="86"/>
      <c r="K290" s="86">
        <f t="shared" ca="1" si="2"/>
        <v>401</v>
      </c>
      <c r="L290" s="86">
        <v>1</v>
      </c>
      <c r="M290" s="86" t="s">
        <v>3109</v>
      </c>
      <c r="N290" s="86" t="s">
        <v>812</v>
      </c>
      <c r="O290" s="86" t="s">
        <v>2553</v>
      </c>
      <c r="P290" s="86" t="s">
        <v>819</v>
      </c>
      <c r="Q290" s="86" t="s">
        <v>816</v>
      </c>
      <c r="R290" s="86" t="s">
        <v>812</v>
      </c>
      <c r="S290" s="86">
        <v>0.1</v>
      </c>
    </row>
    <row r="291" spans="1:19">
      <c r="A291" s="109"/>
      <c r="B291" s="109"/>
      <c r="C291" s="109"/>
      <c r="D291" s="109"/>
      <c r="E291" s="109"/>
      <c r="F291" s="109"/>
      <c r="G291" s="109"/>
      <c r="H291" s="109"/>
      <c r="I291" s="109"/>
      <c r="J291" s="86"/>
      <c r="K291" s="86">
        <f t="shared" ca="1" si="2"/>
        <v>402</v>
      </c>
      <c r="L291" s="86">
        <v>1</v>
      </c>
      <c r="M291" s="86" t="s">
        <v>3110</v>
      </c>
      <c r="N291" s="86" t="s">
        <v>812</v>
      </c>
      <c r="O291" s="86" t="s">
        <v>2553</v>
      </c>
      <c r="P291" s="86" t="s">
        <v>819</v>
      </c>
      <c r="Q291" s="86" t="s">
        <v>816</v>
      </c>
      <c r="R291" s="86" t="s">
        <v>812</v>
      </c>
      <c r="S291" s="86">
        <v>0.1</v>
      </c>
    </row>
    <row r="292" spans="1:19">
      <c r="A292" s="109"/>
      <c r="B292" s="109"/>
      <c r="C292" s="109"/>
      <c r="D292" s="109"/>
      <c r="E292" s="109"/>
      <c r="F292" s="109"/>
      <c r="G292" s="109"/>
      <c r="H292" s="109"/>
      <c r="I292" s="109"/>
      <c r="J292" s="86"/>
      <c r="K292" s="86">
        <f t="shared" ca="1" si="2"/>
        <v>403</v>
      </c>
      <c r="L292" s="86">
        <v>1</v>
      </c>
      <c r="M292" s="86" t="s">
        <v>3111</v>
      </c>
      <c r="N292" s="86" t="s">
        <v>812</v>
      </c>
      <c r="O292" s="86" t="s">
        <v>2553</v>
      </c>
      <c r="P292" s="86" t="s">
        <v>819</v>
      </c>
      <c r="Q292" s="86" t="s">
        <v>816</v>
      </c>
      <c r="R292" s="86" t="s">
        <v>812</v>
      </c>
      <c r="S292" s="86">
        <v>0.1</v>
      </c>
    </row>
    <row r="293" spans="1:19">
      <c r="A293" s="109"/>
      <c r="B293" s="109"/>
      <c r="C293" s="109"/>
      <c r="D293" s="109"/>
      <c r="E293" s="109"/>
      <c r="F293" s="109"/>
      <c r="G293" s="109"/>
      <c r="H293" s="109"/>
      <c r="I293" s="109"/>
      <c r="J293" s="86"/>
      <c r="K293" s="86">
        <f t="shared" ca="1" si="2"/>
        <v>404</v>
      </c>
      <c r="L293" s="86">
        <v>1</v>
      </c>
      <c r="M293" s="86" t="s">
        <v>3112</v>
      </c>
      <c r="N293" s="86" t="s">
        <v>812</v>
      </c>
      <c r="O293" s="86" t="s">
        <v>2553</v>
      </c>
      <c r="P293" s="86" t="s">
        <v>819</v>
      </c>
      <c r="Q293" s="86" t="s">
        <v>816</v>
      </c>
      <c r="R293" s="86" t="s">
        <v>812</v>
      </c>
      <c r="S293" s="86">
        <v>0.1</v>
      </c>
    </row>
    <row r="294" spans="1:19">
      <c r="A294" s="109"/>
      <c r="B294" s="109"/>
      <c r="C294" s="109"/>
      <c r="D294" s="109"/>
      <c r="E294" s="109"/>
      <c r="F294" s="109"/>
      <c r="G294" s="109"/>
      <c r="H294" s="109"/>
      <c r="I294" s="109"/>
      <c r="J294" s="86"/>
      <c r="K294" s="86">
        <f t="shared" ca="1" si="2"/>
        <v>405</v>
      </c>
      <c r="L294" s="86">
        <v>1</v>
      </c>
      <c r="M294" s="86" t="s">
        <v>3113</v>
      </c>
      <c r="N294" s="86" t="s">
        <v>812</v>
      </c>
      <c r="O294" s="86" t="s">
        <v>2553</v>
      </c>
      <c r="P294" s="86" t="s">
        <v>819</v>
      </c>
      <c r="Q294" s="86" t="s">
        <v>816</v>
      </c>
      <c r="R294" s="86" t="s">
        <v>812</v>
      </c>
      <c r="S294" s="86">
        <v>0.1</v>
      </c>
    </row>
    <row r="295" spans="1:19">
      <c r="A295" s="109"/>
      <c r="B295" s="109"/>
      <c r="C295" s="109"/>
      <c r="D295" s="109"/>
      <c r="E295" s="109"/>
      <c r="F295" s="109"/>
      <c r="G295" s="109"/>
      <c r="H295" s="109"/>
      <c r="I295" s="109"/>
      <c r="J295" s="86"/>
      <c r="K295" s="86">
        <f t="shared" ca="1" si="2"/>
        <v>406</v>
      </c>
      <c r="L295" s="86">
        <v>1</v>
      </c>
      <c r="M295" s="86" t="s">
        <v>3114</v>
      </c>
      <c r="N295" s="86" t="s">
        <v>812</v>
      </c>
      <c r="O295" s="86" t="s">
        <v>2553</v>
      </c>
      <c r="P295" s="86" t="s">
        <v>819</v>
      </c>
      <c r="Q295" s="86" t="s">
        <v>816</v>
      </c>
      <c r="R295" s="86" t="s">
        <v>812</v>
      </c>
      <c r="S295" s="86">
        <v>0.1</v>
      </c>
    </row>
    <row r="296" spans="1:19">
      <c r="A296" s="109"/>
      <c r="B296" s="109"/>
      <c r="C296" s="109"/>
      <c r="D296" s="109"/>
      <c r="E296" s="109"/>
      <c r="F296" s="109"/>
      <c r="G296" s="109"/>
      <c r="H296" s="109"/>
      <c r="I296" s="109"/>
      <c r="J296" s="86"/>
      <c r="K296" s="86">
        <f t="shared" ca="1" si="2"/>
        <v>407</v>
      </c>
      <c r="L296" s="86">
        <v>1</v>
      </c>
      <c r="M296" s="86" t="s">
        <v>3115</v>
      </c>
      <c r="N296" s="86" t="s">
        <v>812</v>
      </c>
      <c r="O296" s="86" t="s">
        <v>2553</v>
      </c>
      <c r="P296" s="86" t="s">
        <v>819</v>
      </c>
      <c r="Q296" s="86" t="s">
        <v>816</v>
      </c>
      <c r="R296" s="86" t="s">
        <v>812</v>
      </c>
      <c r="S296" s="86">
        <v>0.1</v>
      </c>
    </row>
    <row r="297" spans="1:19">
      <c r="A297" s="109"/>
      <c r="B297" s="109"/>
      <c r="C297" s="109"/>
      <c r="D297" s="109"/>
      <c r="E297" s="109"/>
      <c r="F297" s="109"/>
      <c r="G297" s="109"/>
      <c r="H297" s="109"/>
      <c r="I297" s="109"/>
      <c r="J297" s="86"/>
      <c r="K297" s="86">
        <f t="shared" ca="1" si="2"/>
        <v>408</v>
      </c>
      <c r="L297" s="86">
        <v>1</v>
      </c>
      <c r="M297" s="86" t="s">
        <v>3116</v>
      </c>
      <c r="N297" s="86" t="s">
        <v>812</v>
      </c>
      <c r="O297" s="86" t="s">
        <v>2553</v>
      </c>
      <c r="P297" s="86" t="s">
        <v>819</v>
      </c>
      <c r="Q297" s="86" t="s">
        <v>816</v>
      </c>
      <c r="R297" s="86" t="s">
        <v>812</v>
      </c>
      <c r="S297" s="86">
        <v>0.1</v>
      </c>
    </row>
    <row r="298" spans="1:19">
      <c r="A298" s="109"/>
      <c r="B298" s="109"/>
      <c r="C298" s="109"/>
      <c r="D298" s="109"/>
      <c r="E298" s="109"/>
      <c r="F298" s="109"/>
      <c r="G298" s="109"/>
      <c r="H298" s="109"/>
      <c r="I298" s="109"/>
      <c r="J298" s="86"/>
      <c r="K298" s="86">
        <f t="shared" ca="1" si="2"/>
        <v>409</v>
      </c>
      <c r="L298" s="86">
        <v>1</v>
      </c>
      <c r="M298" s="86" t="s">
        <v>3117</v>
      </c>
      <c r="N298" s="86" t="s">
        <v>812</v>
      </c>
      <c r="O298" s="86" t="s">
        <v>2553</v>
      </c>
      <c r="P298" s="86" t="s">
        <v>819</v>
      </c>
      <c r="Q298" s="86" t="s">
        <v>816</v>
      </c>
      <c r="R298" s="86" t="s">
        <v>812</v>
      </c>
      <c r="S298" s="86">
        <v>0.1</v>
      </c>
    </row>
    <row r="299" spans="1:19">
      <c r="A299" s="109"/>
      <c r="B299" s="109"/>
      <c r="C299" s="109"/>
      <c r="D299" s="109"/>
      <c r="E299" s="109"/>
      <c r="F299" s="109"/>
      <c r="G299" s="109"/>
      <c r="H299" s="109"/>
      <c r="I299" s="109"/>
      <c r="J299" s="86"/>
      <c r="K299" s="86">
        <f t="shared" ca="1" si="2"/>
        <v>410</v>
      </c>
      <c r="L299" s="86">
        <v>1</v>
      </c>
      <c r="M299" s="86" t="s">
        <v>3118</v>
      </c>
      <c r="N299" s="86" t="s">
        <v>812</v>
      </c>
      <c r="O299" s="86" t="s">
        <v>2553</v>
      </c>
      <c r="P299" s="86" t="s">
        <v>819</v>
      </c>
      <c r="Q299" s="86" t="s">
        <v>816</v>
      </c>
      <c r="R299" s="86" t="s">
        <v>812</v>
      </c>
      <c r="S299" s="86">
        <v>0.1</v>
      </c>
    </row>
    <row r="300" spans="1:19">
      <c r="A300" s="109"/>
      <c r="B300" s="109"/>
      <c r="C300" s="109"/>
      <c r="D300" s="109"/>
      <c r="E300" s="109"/>
      <c r="F300" s="109"/>
      <c r="G300" s="109"/>
      <c r="H300" s="109"/>
      <c r="I300" s="109"/>
      <c r="J300" s="86"/>
      <c r="K300" s="86">
        <f t="shared" ca="1" si="2"/>
        <v>411</v>
      </c>
      <c r="L300" s="86">
        <v>1</v>
      </c>
      <c r="M300" s="86" t="s">
        <v>3119</v>
      </c>
      <c r="N300" s="86" t="s">
        <v>812</v>
      </c>
      <c r="O300" s="86" t="s">
        <v>2553</v>
      </c>
      <c r="P300" s="86" t="s">
        <v>819</v>
      </c>
      <c r="Q300" s="86" t="s">
        <v>816</v>
      </c>
      <c r="R300" s="86" t="s">
        <v>812</v>
      </c>
      <c r="S300" s="86">
        <v>0.1</v>
      </c>
    </row>
    <row r="301" spans="1:19">
      <c r="A301" s="109"/>
      <c r="B301" s="109"/>
      <c r="C301" s="109"/>
      <c r="D301" s="109"/>
      <c r="E301" s="109"/>
      <c r="F301" s="109"/>
      <c r="G301" s="109"/>
      <c r="H301" s="109"/>
      <c r="I301" s="109"/>
      <c r="J301" s="86"/>
      <c r="K301" s="86">
        <f t="shared" ca="1" si="2"/>
        <v>412</v>
      </c>
      <c r="L301" s="86">
        <v>1</v>
      </c>
      <c r="M301" s="86" t="s">
        <v>3120</v>
      </c>
      <c r="N301" s="86" t="s">
        <v>812</v>
      </c>
      <c r="O301" s="86" t="s">
        <v>2553</v>
      </c>
      <c r="P301" s="86" t="s">
        <v>819</v>
      </c>
      <c r="Q301" s="86" t="s">
        <v>816</v>
      </c>
      <c r="R301" s="86" t="s">
        <v>812</v>
      </c>
      <c r="S301" s="86">
        <v>0.1</v>
      </c>
    </row>
    <row r="302" spans="1:19">
      <c r="A302" s="109"/>
      <c r="B302" s="109"/>
      <c r="C302" s="109"/>
      <c r="D302" s="109"/>
      <c r="E302" s="109"/>
      <c r="F302" s="109"/>
      <c r="G302" s="109"/>
      <c r="H302" s="109"/>
      <c r="I302" s="109"/>
      <c r="J302" s="86"/>
      <c r="K302" s="86">
        <f t="shared" ca="1" si="2"/>
        <v>413</v>
      </c>
      <c r="L302" s="86">
        <v>1</v>
      </c>
      <c r="M302" s="86" t="s">
        <v>3121</v>
      </c>
      <c r="N302" s="86" t="s">
        <v>812</v>
      </c>
      <c r="O302" s="86" t="s">
        <v>2553</v>
      </c>
      <c r="P302" s="86" t="s">
        <v>819</v>
      </c>
      <c r="Q302" s="86" t="s">
        <v>816</v>
      </c>
      <c r="R302" s="86" t="s">
        <v>812</v>
      </c>
      <c r="S302" s="86">
        <v>0.1</v>
      </c>
    </row>
    <row r="303" spans="1:19">
      <c r="A303" s="109"/>
      <c r="B303" s="109"/>
      <c r="C303" s="109"/>
      <c r="D303" s="109"/>
      <c r="E303" s="109"/>
      <c r="F303" s="109"/>
      <c r="G303" s="109"/>
      <c r="H303" s="109"/>
      <c r="I303" s="109"/>
      <c r="J303" s="86"/>
      <c r="K303" s="86">
        <f t="shared" ca="1" si="2"/>
        <v>414</v>
      </c>
      <c r="L303" s="86">
        <v>1</v>
      </c>
      <c r="M303" s="86" t="s">
        <v>3122</v>
      </c>
      <c r="N303" s="86" t="s">
        <v>812</v>
      </c>
      <c r="O303" s="86" t="s">
        <v>2553</v>
      </c>
      <c r="P303" s="86" t="s">
        <v>819</v>
      </c>
      <c r="Q303" s="86" t="s">
        <v>816</v>
      </c>
      <c r="R303" s="86" t="s">
        <v>812</v>
      </c>
      <c r="S303" s="86">
        <v>0.1</v>
      </c>
    </row>
    <row r="304" spans="1:19">
      <c r="A304" s="109"/>
      <c r="B304" s="109"/>
      <c r="C304" s="109"/>
      <c r="D304" s="109"/>
      <c r="E304" s="109"/>
      <c r="F304" s="109"/>
      <c r="G304" s="109"/>
      <c r="H304" s="109"/>
      <c r="I304" s="109"/>
      <c r="J304" s="86"/>
      <c r="K304" s="86">
        <f t="shared" ca="1" si="2"/>
        <v>415</v>
      </c>
      <c r="L304" s="86">
        <v>1</v>
      </c>
      <c r="M304" s="86" t="s">
        <v>3123</v>
      </c>
      <c r="N304" s="86" t="s">
        <v>812</v>
      </c>
      <c r="O304" s="86" t="s">
        <v>2553</v>
      </c>
      <c r="P304" s="86" t="s">
        <v>819</v>
      </c>
      <c r="Q304" s="86" t="s">
        <v>816</v>
      </c>
      <c r="R304" s="86" t="s">
        <v>812</v>
      </c>
      <c r="S304" s="86">
        <v>0.1</v>
      </c>
    </row>
    <row r="305" spans="1:19">
      <c r="A305" s="109"/>
      <c r="B305" s="109"/>
      <c r="C305" s="109"/>
      <c r="D305" s="109"/>
      <c r="E305" s="109"/>
      <c r="F305" s="109"/>
      <c r="G305" s="109"/>
      <c r="H305" s="109"/>
      <c r="I305" s="109"/>
      <c r="J305" s="86"/>
      <c r="K305" s="86">
        <f t="shared" ca="1" si="2"/>
        <v>416</v>
      </c>
      <c r="L305" s="86">
        <v>1</v>
      </c>
      <c r="M305" s="86" t="s">
        <v>3124</v>
      </c>
      <c r="N305" s="86" t="s">
        <v>812</v>
      </c>
      <c r="O305" s="86" t="s">
        <v>2553</v>
      </c>
      <c r="P305" s="86" t="s">
        <v>819</v>
      </c>
      <c r="Q305" s="86" t="s">
        <v>816</v>
      </c>
      <c r="R305" s="86" t="s">
        <v>812</v>
      </c>
      <c r="S305" s="86">
        <v>0.1</v>
      </c>
    </row>
    <row r="306" spans="1:19">
      <c r="A306" s="109"/>
      <c r="B306" s="109"/>
      <c r="C306" s="109"/>
      <c r="D306" s="109"/>
      <c r="E306" s="109"/>
      <c r="F306" s="109"/>
      <c r="G306" s="109"/>
      <c r="H306" s="109"/>
      <c r="I306" s="109"/>
      <c r="J306" s="86"/>
      <c r="K306" s="86">
        <f t="shared" ca="1" si="2"/>
        <v>417</v>
      </c>
      <c r="L306" s="86">
        <v>1</v>
      </c>
      <c r="M306" s="86" t="s">
        <v>3125</v>
      </c>
      <c r="N306" s="86" t="s">
        <v>812</v>
      </c>
      <c r="O306" s="86" t="s">
        <v>2553</v>
      </c>
      <c r="P306" s="86" t="s">
        <v>819</v>
      </c>
      <c r="Q306" s="86" t="s">
        <v>816</v>
      </c>
      <c r="R306" s="86" t="s">
        <v>812</v>
      </c>
      <c r="S306" s="86">
        <v>0.1</v>
      </c>
    </row>
    <row r="307" spans="1:19">
      <c r="A307" s="109"/>
      <c r="B307" s="109"/>
      <c r="C307" s="109"/>
      <c r="D307" s="109"/>
      <c r="E307" s="109"/>
      <c r="F307" s="109"/>
      <c r="G307" s="109"/>
      <c r="H307" s="109"/>
      <c r="I307" s="109"/>
      <c r="J307" s="86"/>
      <c r="K307" s="86">
        <f t="shared" ca="1" si="2"/>
        <v>418</v>
      </c>
      <c r="L307" s="86">
        <v>1</v>
      </c>
      <c r="M307" s="86" t="s">
        <v>3126</v>
      </c>
      <c r="N307" s="86" t="s">
        <v>812</v>
      </c>
      <c r="O307" s="86" t="s">
        <v>2553</v>
      </c>
      <c r="P307" s="86" t="s">
        <v>819</v>
      </c>
      <c r="Q307" s="86" t="s">
        <v>816</v>
      </c>
      <c r="R307" s="86" t="s">
        <v>812</v>
      </c>
      <c r="S307" s="86">
        <v>0.1</v>
      </c>
    </row>
    <row r="308" spans="1:19">
      <c r="A308" s="109"/>
      <c r="B308" s="109"/>
      <c r="C308" s="109"/>
      <c r="D308" s="109"/>
      <c r="E308" s="109"/>
      <c r="F308" s="109"/>
      <c r="G308" s="109"/>
      <c r="H308" s="109"/>
      <c r="I308" s="109"/>
      <c r="J308" s="86"/>
      <c r="K308" s="86">
        <f t="shared" ca="1" si="2"/>
        <v>419</v>
      </c>
      <c r="L308" s="86">
        <v>1</v>
      </c>
      <c r="M308" s="86" t="s">
        <v>3127</v>
      </c>
      <c r="N308" s="86" t="s">
        <v>812</v>
      </c>
      <c r="O308" s="86" t="s">
        <v>2553</v>
      </c>
      <c r="P308" s="86" t="s">
        <v>819</v>
      </c>
      <c r="Q308" s="86" t="s">
        <v>816</v>
      </c>
      <c r="R308" s="86" t="s">
        <v>812</v>
      </c>
      <c r="S308" s="86">
        <v>0.1</v>
      </c>
    </row>
    <row r="309" spans="1:19">
      <c r="A309" s="109"/>
      <c r="B309" s="109"/>
      <c r="C309" s="109"/>
      <c r="D309" s="109"/>
      <c r="E309" s="109"/>
      <c r="F309" s="109"/>
      <c r="G309" s="109"/>
      <c r="H309" s="109"/>
      <c r="I309" s="109"/>
      <c r="J309" s="86"/>
      <c r="K309" s="86">
        <f t="shared" ca="1" si="2"/>
        <v>420</v>
      </c>
      <c r="L309" s="86">
        <v>1</v>
      </c>
      <c r="M309" s="86" t="s">
        <v>3128</v>
      </c>
      <c r="N309" s="86" t="s">
        <v>812</v>
      </c>
      <c r="O309" s="86" t="s">
        <v>2553</v>
      </c>
      <c r="P309" s="86" t="s">
        <v>819</v>
      </c>
      <c r="Q309" s="86" t="s">
        <v>816</v>
      </c>
      <c r="R309" s="86" t="s">
        <v>812</v>
      </c>
      <c r="S309" s="86">
        <v>0.1</v>
      </c>
    </row>
    <row r="310" spans="1:19">
      <c r="A310" s="109"/>
      <c r="B310" s="109"/>
      <c r="C310" s="109"/>
      <c r="D310" s="109"/>
      <c r="E310" s="109"/>
      <c r="F310" s="109"/>
      <c r="G310" s="109"/>
      <c r="H310" s="109"/>
      <c r="I310" s="109"/>
      <c r="J310" s="86"/>
      <c r="K310" s="86">
        <f t="shared" ca="1" si="2"/>
        <v>421</v>
      </c>
      <c r="L310" s="86">
        <v>1</v>
      </c>
      <c r="M310" s="86" t="s">
        <v>3129</v>
      </c>
      <c r="N310" s="86" t="s">
        <v>812</v>
      </c>
      <c r="O310" s="86" t="s">
        <v>2553</v>
      </c>
      <c r="P310" s="86" t="s">
        <v>819</v>
      </c>
      <c r="Q310" s="86" t="s">
        <v>816</v>
      </c>
      <c r="R310" s="86" t="s">
        <v>812</v>
      </c>
      <c r="S310" s="86">
        <v>0.1</v>
      </c>
    </row>
    <row r="311" spans="1:19">
      <c r="A311" s="109"/>
      <c r="B311" s="109"/>
      <c r="C311" s="109"/>
      <c r="D311" s="109"/>
      <c r="E311" s="109"/>
      <c r="F311" s="109"/>
      <c r="G311" s="109"/>
      <c r="H311" s="109"/>
      <c r="I311" s="109"/>
      <c r="J311" s="86"/>
      <c r="K311" s="86">
        <f t="shared" ca="1" si="2"/>
        <v>422</v>
      </c>
      <c r="L311" s="86">
        <v>1</v>
      </c>
      <c r="M311" s="86" t="s">
        <v>3130</v>
      </c>
      <c r="N311" s="86" t="s">
        <v>812</v>
      </c>
      <c r="O311" s="86" t="s">
        <v>2553</v>
      </c>
      <c r="P311" s="86" t="s">
        <v>819</v>
      </c>
      <c r="Q311" s="86" t="s">
        <v>816</v>
      </c>
      <c r="R311" s="86" t="s">
        <v>812</v>
      </c>
      <c r="S311" s="86">
        <v>0.1</v>
      </c>
    </row>
    <row r="312" spans="1:19">
      <c r="A312" s="109"/>
      <c r="B312" s="109"/>
      <c r="C312" s="109"/>
      <c r="D312" s="109"/>
      <c r="E312" s="109"/>
      <c r="F312" s="109"/>
      <c r="G312" s="109"/>
      <c r="H312" s="109"/>
      <c r="I312" s="109"/>
      <c r="J312" s="86"/>
      <c r="K312" s="86">
        <f t="shared" ca="1" si="2"/>
        <v>423</v>
      </c>
      <c r="L312" s="86">
        <v>1</v>
      </c>
      <c r="M312" s="86" t="s">
        <v>3131</v>
      </c>
      <c r="N312" s="86" t="s">
        <v>812</v>
      </c>
      <c r="O312" s="86" t="s">
        <v>2553</v>
      </c>
      <c r="P312" s="86" t="s">
        <v>819</v>
      </c>
      <c r="Q312" s="86" t="s">
        <v>816</v>
      </c>
      <c r="R312" s="86" t="s">
        <v>812</v>
      </c>
      <c r="S312" s="86">
        <v>0.1</v>
      </c>
    </row>
    <row r="313" spans="1:19">
      <c r="A313" s="109"/>
      <c r="B313" s="109"/>
      <c r="C313" s="109"/>
      <c r="D313" s="109"/>
      <c r="E313" s="109"/>
      <c r="F313" s="109"/>
      <c r="G313" s="109"/>
      <c r="H313" s="109"/>
      <c r="I313" s="109"/>
      <c r="J313" s="86"/>
      <c r="K313" s="86">
        <f t="shared" ca="1" si="2"/>
        <v>424</v>
      </c>
      <c r="L313" s="86">
        <v>1</v>
      </c>
      <c r="M313" s="86" t="s">
        <v>3132</v>
      </c>
      <c r="N313" s="86" t="s">
        <v>812</v>
      </c>
      <c r="O313" s="86" t="s">
        <v>2553</v>
      </c>
      <c r="P313" s="86" t="s">
        <v>819</v>
      </c>
      <c r="Q313" s="86" t="s">
        <v>816</v>
      </c>
      <c r="R313" s="86" t="s">
        <v>812</v>
      </c>
      <c r="S313" s="86">
        <v>0.1</v>
      </c>
    </row>
    <row r="314" spans="1:19">
      <c r="A314" s="109"/>
      <c r="B314" s="109"/>
      <c r="C314" s="109"/>
      <c r="D314" s="109"/>
      <c r="E314" s="109"/>
      <c r="F314" s="109"/>
      <c r="G314" s="109"/>
      <c r="H314" s="109"/>
      <c r="I314" s="109"/>
      <c r="J314" s="86"/>
      <c r="K314" s="86">
        <f t="shared" ca="1" si="2"/>
        <v>425</v>
      </c>
      <c r="L314" s="86">
        <v>1</v>
      </c>
      <c r="M314" s="86" t="s">
        <v>3133</v>
      </c>
      <c r="N314" s="86" t="s">
        <v>812</v>
      </c>
      <c r="O314" s="86" t="s">
        <v>2553</v>
      </c>
      <c r="P314" s="86" t="s">
        <v>819</v>
      </c>
      <c r="Q314" s="86" t="s">
        <v>816</v>
      </c>
      <c r="R314" s="86" t="s">
        <v>812</v>
      </c>
      <c r="S314" s="86">
        <v>0.1</v>
      </c>
    </row>
    <row r="315" spans="1:19">
      <c r="A315" s="109"/>
      <c r="B315" s="109"/>
      <c r="C315" s="109"/>
      <c r="D315" s="109"/>
      <c r="E315" s="109"/>
      <c r="F315" s="109"/>
      <c r="G315" s="109"/>
      <c r="H315" s="109"/>
      <c r="I315" s="109"/>
      <c r="J315" s="86"/>
      <c r="K315" s="86">
        <f t="shared" ca="1" si="2"/>
        <v>426</v>
      </c>
      <c r="L315" s="86">
        <v>1</v>
      </c>
      <c r="M315" s="86" t="s">
        <v>3134</v>
      </c>
      <c r="N315" s="86" t="s">
        <v>812</v>
      </c>
      <c r="O315" s="86" t="s">
        <v>2553</v>
      </c>
      <c r="P315" s="86" t="s">
        <v>819</v>
      </c>
      <c r="Q315" s="86" t="s">
        <v>816</v>
      </c>
      <c r="R315" s="86" t="s">
        <v>812</v>
      </c>
      <c r="S315" s="86">
        <v>0.1</v>
      </c>
    </row>
    <row r="316" spans="1:19">
      <c r="A316" s="109"/>
      <c r="B316" s="109"/>
      <c r="C316" s="109"/>
      <c r="D316" s="109"/>
      <c r="E316" s="109"/>
      <c r="F316" s="109"/>
      <c r="G316" s="109"/>
      <c r="H316" s="109"/>
      <c r="I316" s="109"/>
      <c r="J316" s="86"/>
      <c r="K316" s="86">
        <f t="shared" ca="1" si="2"/>
        <v>427</v>
      </c>
      <c r="L316" s="86">
        <v>1</v>
      </c>
      <c r="M316" s="86" t="s">
        <v>3135</v>
      </c>
      <c r="N316" s="86" t="s">
        <v>812</v>
      </c>
      <c r="O316" s="86" t="s">
        <v>2553</v>
      </c>
      <c r="P316" s="86" t="s">
        <v>819</v>
      </c>
      <c r="Q316" s="86" t="s">
        <v>816</v>
      </c>
      <c r="R316" s="86" t="s">
        <v>812</v>
      </c>
      <c r="S316" s="86">
        <v>0.1</v>
      </c>
    </row>
    <row r="317" spans="1:19">
      <c r="A317" s="109"/>
      <c r="B317" s="109"/>
      <c r="C317" s="109"/>
      <c r="D317" s="109"/>
      <c r="E317" s="109"/>
      <c r="F317" s="109"/>
      <c r="G317" s="109"/>
      <c r="H317" s="109"/>
      <c r="I317" s="109"/>
      <c r="J317" s="86"/>
      <c r="K317" s="86">
        <f t="shared" ca="1" si="2"/>
        <v>428</v>
      </c>
      <c r="L317" s="86">
        <v>1</v>
      </c>
      <c r="M317" s="86" t="s">
        <v>3136</v>
      </c>
      <c r="N317" s="86" t="s">
        <v>812</v>
      </c>
      <c r="O317" s="86" t="s">
        <v>2553</v>
      </c>
      <c r="P317" s="86" t="s">
        <v>819</v>
      </c>
      <c r="Q317" s="86" t="s">
        <v>816</v>
      </c>
      <c r="R317" s="86" t="s">
        <v>812</v>
      </c>
      <c r="S317" s="86">
        <v>0.1</v>
      </c>
    </row>
    <row r="318" spans="1:19">
      <c r="A318" s="109"/>
      <c r="B318" s="109"/>
      <c r="C318" s="109"/>
      <c r="D318" s="109"/>
      <c r="E318" s="109"/>
      <c r="F318" s="109"/>
      <c r="G318" s="109"/>
      <c r="H318" s="109"/>
      <c r="I318" s="109"/>
      <c r="J318" s="86"/>
      <c r="K318" s="86">
        <f t="shared" ca="1" si="2"/>
        <v>429</v>
      </c>
      <c r="L318" s="86">
        <v>1</v>
      </c>
      <c r="M318" s="86" t="s">
        <v>3137</v>
      </c>
      <c r="N318" s="86" t="s">
        <v>812</v>
      </c>
      <c r="O318" s="86" t="s">
        <v>2553</v>
      </c>
      <c r="P318" s="86" t="s">
        <v>819</v>
      </c>
      <c r="Q318" s="86" t="s">
        <v>816</v>
      </c>
      <c r="R318" s="86" t="s">
        <v>812</v>
      </c>
      <c r="S318" s="86">
        <v>0.1</v>
      </c>
    </row>
    <row r="319" spans="1:19">
      <c r="A319" s="109"/>
      <c r="B319" s="109"/>
      <c r="C319" s="109"/>
      <c r="D319" s="109"/>
      <c r="E319" s="109"/>
      <c r="F319" s="109"/>
      <c r="G319" s="109"/>
      <c r="H319" s="109"/>
      <c r="I319" s="109"/>
      <c r="J319" s="86"/>
      <c r="K319" s="86">
        <f t="shared" ca="1" si="2"/>
        <v>430</v>
      </c>
      <c r="L319" s="86">
        <v>1</v>
      </c>
      <c r="M319" s="86" t="s">
        <v>3138</v>
      </c>
      <c r="N319" s="86" t="s">
        <v>812</v>
      </c>
      <c r="O319" s="86" t="s">
        <v>2553</v>
      </c>
      <c r="P319" s="86" t="s">
        <v>819</v>
      </c>
      <c r="Q319" s="86" t="s">
        <v>816</v>
      </c>
      <c r="R319" s="86" t="s">
        <v>812</v>
      </c>
      <c r="S319" s="86">
        <v>0.1</v>
      </c>
    </row>
    <row r="320" spans="1:19">
      <c r="A320" s="109"/>
      <c r="B320" s="109"/>
      <c r="C320" s="109"/>
      <c r="D320" s="109"/>
      <c r="E320" s="109"/>
      <c r="F320" s="109"/>
      <c r="G320" s="109"/>
      <c r="H320" s="109"/>
      <c r="I320" s="109"/>
      <c r="J320" s="86"/>
      <c r="K320" s="86">
        <f t="shared" ca="1" si="2"/>
        <v>431</v>
      </c>
      <c r="L320" s="86">
        <v>1</v>
      </c>
      <c r="M320" s="86" t="s">
        <v>3139</v>
      </c>
      <c r="N320" s="86" t="s">
        <v>812</v>
      </c>
      <c r="O320" s="86" t="s">
        <v>2553</v>
      </c>
      <c r="P320" s="86" t="s">
        <v>819</v>
      </c>
      <c r="Q320" s="86" t="s">
        <v>816</v>
      </c>
      <c r="R320" s="86" t="s">
        <v>812</v>
      </c>
      <c r="S320" s="86">
        <v>0.1</v>
      </c>
    </row>
    <row r="321" spans="1:19">
      <c r="A321" s="109"/>
      <c r="B321" s="109"/>
      <c r="C321" s="109"/>
      <c r="D321" s="109"/>
      <c r="E321" s="109"/>
      <c r="F321" s="109"/>
      <c r="G321" s="109"/>
      <c r="H321" s="109"/>
      <c r="I321" s="109"/>
      <c r="J321" s="86"/>
      <c r="K321" s="86">
        <f t="shared" ca="1" si="2"/>
        <v>432</v>
      </c>
      <c r="L321" s="86">
        <v>1</v>
      </c>
      <c r="M321" s="86" t="s">
        <v>3140</v>
      </c>
      <c r="N321" s="86" t="s">
        <v>812</v>
      </c>
      <c r="O321" s="86" t="s">
        <v>2553</v>
      </c>
      <c r="P321" s="86" t="s">
        <v>819</v>
      </c>
      <c r="Q321" s="86" t="s">
        <v>816</v>
      </c>
      <c r="R321" s="86" t="s">
        <v>812</v>
      </c>
      <c r="S321" s="86">
        <v>0.1</v>
      </c>
    </row>
    <row r="322" spans="1:19">
      <c r="A322" s="109"/>
      <c r="B322" s="109"/>
      <c r="C322" s="109"/>
      <c r="D322" s="109"/>
      <c r="E322" s="109"/>
      <c r="F322" s="109"/>
      <c r="G322" s="109"/>
      <c r="H322" s="109"/>
      <c r="I322" s="109"/>
      <c r="J322" s="86"/>
      <c r="K322" s="86">
        <f t="shared" ca="1" si="2"/>
        <v>433</v>
      </c>
      <c r="L322" s="86">
        <v>1</v>
      </c>
      <c r="M322" s="86" t="s">
        <v>3141</v>
      </c>
      <c r="N322" s="86" t="s">
        <v>812</v>
      </c>
      <c r="O322" s="86" t="s">
        <v>2553</v>
      </c>
      <c r="P322" s="86" t="s">
        <v>819</v>
      </c>
      <c r="Q322" s="86" t="s">
        <v>816</v>
      </c>
      <c r="R322" s="86" t="s">
        <v>812</v>
      </c>
      <c r="S322" s="86">
        <v>0.1</v>
      </c>
    </row>
    <row r="323" spans="1:19">
      <c r="A323" s="109"/>
      <c r="B323" s="109"/>
      <c r="C323" s="109"/>
      <c r="D323" s="109"/>
      <c r="E323" s="109"/>
      <c r="F323" s="109"/>
      <c r="G323" s="109"/>
      <c r="H323" s="109"/>
      <c r="I323" s="109"/>
      <c r="J323" s="86"/>
      <c r="K323" s="86">
        <f t="shared" ca="1" si="2"/>
        <v>434</v>
      </c>
      <c r="L323" s="86">
        <v>1</v>
      </c>
      <c r="M323" s="86" t="s">
        <v>3142</v>
      </c>
      <c r="N323" s="86" t="s">
        <v>812</v>
      </c>
      <c r="O323" s="86" t="s">
        <v>2553</v>
      </c>
      <c r="P323" s="86" t="s">
        <v>819</v>
      </c>
      <c r="Q323" s="86" t="s">
        <v>816</v>
      </c>
      <c r="R323" s="86" t="s">
        <v>812</v>
      </c>
      <c r="S323" s="86">
        <v>0.1</v>
      </c>
    </row>
    <row r="324" spans="1:19">
      <c r="A324" s="109"/>
      <c r="B324" s="109"/>
      <c r="C324" s="109"/>
      <c r="D324" s="109"/>
      <c r="E324" s="109"/>
      <c r="F324" s="109"/>
      <c r="G324" s="109"/>
      <c r="H324" s="109"/>
      <c r="I324" s="109"/>
      <c r="J324" s="86"/>
      <c r="K324" s="86">
        <f t="shared" ca="1" si="2"/>
        <v>435</v>
      </c>
      <c r="L324" s="86">
        <v>1</v>
      </c>
      <c r="M324" s="86" t="s">
        <v>3143</v>
      </c>
      <c r="N324" s="86" t="s">
        <v>812</v>
      </c>
      <c r="O324" s="86" t="s">
        <v>2553</v>
      </c>
      <c r="P324" s="86" t="s">
        <v>819</v>
      </c>
      <c r="Q324" s="86" t="s">
        <v>816</v>
      </c>
      <c r="R324" s="86" t="s">
        <v>812</v>
      </c>
      <c r="S324" s="86">
        <v>0.1</v>
      </c>
    </row>
    <row r="325" spans="1:19">
      <c r="A325" s="109"/>
      <c r="B325" s="109"/>
      <c r="C325" s="109"/>
      <c r="D325" s="109"/>
      <c r="E325" s="109"/>
      <c r="F325" s="109"/>
      <c r="G325" s="109"/>
      <c r="H325" s="109"/>
      <c r="I325" s="109"/>
      <c r="J325" s="86"/>
      <c r="K325" s="86">
        <f t="shared" ca="1" si="2"/>
        <v>436</v>
      </c>
      <c r="L325" s="86">
        <v>1</v>
      </c>
      <c r="M325" s="86" t="s">
        <v>3144</v>
      </c>
      <c r="N325" s="86" t="s">
        <v>812</v>
      </c>
      <c r="O325" s="86" t="s">
        <v>2553</v>
      </c>
      <c r="P325" s="86" t="s">
        <v>819</v>
      </c>
      <c r="Q325" s="86" t="s">
        <v>816</v>
      </c>
      <c r="R325" s="86" t="s">
        <v>812</v>
      </c>
      <c r="S325" s="86">
        <v>0.1</v>
      </c>
    </row>
    <row r="326" spans="1:19">
      <c r="A326" s="109"/>
      <c r="B326" s="109"/>
      <c r="C326" s="109"/>
      <c r="D326" s="109"/>
      <c r="E326" s="109"/>
      <c r="F326" s="109"/>
      <c r="G326" s="109"/>
      <c r="H326" s="109"/>
      <c r="I326" s="109"/>
      <c r="J326" s="86"/>
      <c r="K326" s="86">
        <f t="shared" ca="1" si="2"/>
        <v>437</v>
      </c>
      <c r="L326" s="86">
        <v>1</v>
      </c>
      <c r="M326" s="86" t="s">
        <v>3145</v>
      </c>
      <c r="N326" s="86" t="s">
        <v>812</v>
      </c>
      <c r="O326" s="86" t="s">
        <v>2553</v>
      </c>
      <c r="P326" s="86" t="s">
        <v>819</v>
      </c>
      <c r="Q326" s="86" t="s">
        <v>816</v>
      </c>
      <c r="R326" s="86" t="s">
        <v>812</v>
      </c>
      <c r="S326" s="86">
        <v>0.1</v>
      </c>
    </row>
    <row r="327" spans="1:19">
      <c r="A327" s="109"/>
      <c r="B327" s="109"/>
      <c r="C327" s="109"/>
      <c r="D327" s="109"/>
      <c r="E327" s="109"/>
      <c r="F327" s="109"/>
      <c r="G327" s="109"/>
      <c r="H327" s="109"/>
      <c r="I327" s="109"/>
      <c r="J327" s="86"/>
      <c r="K327" s="86">
        <f t="shared" ca="1" si="2"/>
        <v>438</v>
      </c>
      <c r="L327" s="86">
        <v>1</v>
      </c>
      <c r="M327" s="86" t="s">
        <v>3146</v>
      </c>
      <c r="N327" s="86" t="s">
        <v>812</v>
      </c>
      <c r="O327" s="86" t="s">
        <v>2553</v>
      </c>
      <c r="P327" s="86" t="s">
        <v>819</v>
      </c>
      <c r="Q327" s="86" t="s">
        <v>816</v>
      </c>
      <c r="R327" s="86" t="s">
        <v>812</v>
      </c>
      <c r="S327" s="86">
        <v>0.1</v>
      </c>
    </row>
    <row r="328" spans="1:19">
      <c r="A328" s="109"/>
      <c r="B328" s="109"/>
      <c r="C328" s="109"/>
      <c r="D328" s="109"/>
      <c r="E328" s="109"/>
      <c r="F328" s="109"/>
      <c r="G328" s="109"/>
      <c r="H328" s="109"/>
      <c r="I328" s="109"/>
      <c r="J328" s="86"/>
      <c r="K328" s="86">
        <f t="shared" ca="1" si="2"/>
        <v>439</v>
      </c>
      <c r="L328" s="86">
        <v>1</v>
      </c>
      <c r="M328" s="86" t="s">
        <v>3147</v>
      </c>
      <c r="N328" s="86" t="s">
        <v>812</v>
      </c>
      <c r="O328" s="86" t="s">
        <v>2553</v>
      </c>
      <c r="P328" s="86" t="s">
        <v>819</v>
      </c>
      <c r="Q328" s="86" t="s">
        <v>816</v>
      </c>
      <c r="R328" s="86" t="s">
        <v>812</v>
      </c>
      <c r="S328" s="86">
        <v>0.1</v>
      </c>
    </row>
    <row r="329" spans="1:19">
      <c r="A329" s="109"/>
      <c r="B329" s="109"/>
      <c r="C329" s="109"/>
      <c r="D329" s="109"/>
      <c r="E329" s="109"/>
      <c r="F329" s="109"/>
      <c r="G329" s="109"/>
      <c r="H329" s="109"/>
      <c r="I329" s="109"/>
      <c r="J329" s="86"/>
      <c r="K329" s="86">
        <f t="shared" ca="1" si="2"/>
        <v>440</v>
      </c>
      <c r="L329" s="86">
        <v>1</v>
      </c>
      <c r="M329" s="86" t="s">
        <v>3148</v>
      </c>
      <c r="N329" s="86" t="s">
        <v>812</v>
      </c>
      <c r="O329" s="86" t="s">
        <v>2553</v>
      </c>
      <c r="P329" s="86" t="s">
        <v>819</v>
      </c>
      <c r="Q329" s="86" t="s">
        <v>816</v>
      </c>
      <c r="R329" s="86" t="s">
        <v>812</v>
      </c>
      <c r="S329" s="86">
        <v>0.1</v>
      </c>
    </row>
    <row r="330" spans="1:19">
      <c r="A330" s="109"/>
      <c r="B330" s="109"/>
      <c r="C330" s="109"/>
      <c r="D330" s="109"/>
      <c r="E330" s="109"/>
      <c r="F330" s="109"/>
      <c r="G330" s="109"/>
      <c r="H330" s="109"/>
      <c r="I330" s="109"/>
      <c r="J330" s="86"/>
      <c r="K330" s="86">
        <f t="shared" ca="1" si="2"/>
        <v>441</v>
      </c>
      <c r="L330" s="86">
        <v>1</v>
      </c>
      <c r="M330" s="86" t="s">
        <v>3149</v>
      </c>
      <c r="N330" s="86" t="s">
        <v>812</v>
      </c>
      <c r="O330" s="86" t="s">
        <v>2553</v>
      </c>
      <c r="P330" s="86" t="s">
        <v>819</v>
      </c>
      <c r="Q330" s="86" t="s">
        <v>816</v>
      </c>
      <c r="R330" s="86" t="s">
        <v>812</v>
      </c>
      <c r="S330" s="86">
        <v>0.1</v>
      </c>
    </row>
    <row r="331" spans="1:19">
      <c r="A331" s="109"/>
      <c r="B331" s="109"/>
      <c r="C331" s="109"/>
      <c r="D331" s="109"/>
      <c r="E331" s="109"/>
      <c r="F331" s="109"/>
      <c r="G331" s="109"/>
      <c r="H331" s="109"/>
      <c r="I331" s="109"/>
      <c r="J331" s="86"/>
      <c r="K331" s="86">
        <f t="shared" ca="1" si="2"/>
        <v>442</v>
      </c>
      <c r="L331" s="86">
        <v>1</v>
      </c>
      <c r="M331" s="86" t="s">
        <v>3150</v>
      </c>
      <c r="N331" s="86" t="s">
        <v>812</v>
      </c>
      <c r="O331" s="86" t="s">
        <v>2553</v>
      </c>
      <c r="P331" s="86" t="s">
        <v>819</v>
      </c>
      <c r="Q331" s="86" t="s">
        <v>816</v>
      </c>
      <c r="R331" s="86" t="s">
        <v>812</v>
      </c>
      <c r="S331" s="86">
        <v>0.1</v>
      </c>
    </row>
    <row r="332" spans="1:19">
      <c r="A332" s="109"/>
      <c r="B332" s="109"/>
      <c r="C332" s="109"/>
      <c r="D332" s="109"/>
      <c r="E332" s="109"/>
      <c r="F332" s="109"/>
      <c r="G332" s="109"/>
      <c r="H332" s="109"/>
      <c r="I332" s="109"/>
      <c r="J332" s="86"/>
      <c r="K332" s="86">
        <f t="shared" ca="1" si="2"/>
        <v>443</v>
      </c>
      <c r="L332" s="86">
        <v>1</v>
      </c>
      <c r="M332" s="86" t="s">
        <v>3151</v>
      </c>
      <c r="N332" s="86" t="s">
        <v>812</v>
      </c>
      <c r="O332" s="86" t="s">
        <v>2553</v>
      </c>
      <c r="P332" s="86" t="s">
        <v>819</v>
      </c>
      <c r="Q332" s="86" t="s">
        <v>816</v>
      </c>
      <c r="R332" s="86" t="s">
        <v>812</v>
      </c>
      <c r="S332" s="86">
        <v>0.1</v>
      </c>
    </row>
    <row r="333" spans="1:19">
      <c r="A333" s="109"/>
      <c r="B333" s="109"/>
      <c r="C333" s="109"/>
      <c r="D333" s="109"/>
      <c r="E333" s="109"/>
      <c r="F333" s="109"/>
      <c r="G333" s="109"/>
      <c r="H333" s="109"/>
      <c r="I333" s="109"/>
      <c r="J333" s="86"/>
      <c r="K333" s="86">
        <f t="shared" ca="1" si="2"/>
        <v>444</v>
      </c>
      <c r="L333" s="86">
        <v>1</v>
      </c>
      <c r="M333" s="86" t="s">
        <v>3152</v>
      </c>
      <c r="N333" s="86" t="s">
        <v>812</v>
      </c>
      <c r="O333" s="86" t="s">
        <v>2553</v>
      </c>
      <c r="P333" s="86" t="s">
        <v>819</v>
      </c>
      <c r="Q333" s="86" t="s">
        <v>816</v>
      </c>
      <c r="R333" s="86" t="s">
        <v>812</v>
      </c>
      <c r="S333" s="86">
        <v>0.1</v>
      </c>
    </row>
    <row r="334" spans="1:19">
      <c r="A334" s="109"/>
      <c r="B334" s="109"/>
      <c r="C334" s="109"/>
      <c r="D334" s="109"/>
      <c r="E334" s="109"/>
      <c r="F334" s="109"/>
      <c r="G334" s="109"/>
      <c r="H334" s="109"/>
      <c r="I334" s="109"/>
      <c r="J334" s="86"/>
      <c r="K334" s="86">
        <f t="shared" ca="1" si="2"/>
        <v>445</v>
      </c>
      <c r="L334" s="86">
        <v>1</v>
      </c>
      <c r="M334" s="86" t="s">
        <v>3153</v>
      </c>
      <c r="N334" s="86" t="s">
        <v>812</v>
      </c>
      <c r="O334" s="86" t="s">
        <v>2553</v>
      </c>
      <c r="P334" s="86" t="s">
        <v>819</v>
      </c>
      <c r="Q334" s="86" t="s">
        <v>816</v>
      </c>
      <c r="R334" s="86" t="s">
        <v>812</v>
      </c>
      <c r="S334" s="86">
        <v>0.1</v>
      </c>
    </row>
    <row r="335" spans="1:19">
      <c r="A335" s="109"/>
      <c r="B335" s="109"/>
      <c r="C335" s="109"/>
      <c r="D335" s="109"/>
      <c r="E335" s="109"/>
      <c r="F335" s="109"/>
      <c r="G335" s="109"/>
      <c r="H335" s="109"/>
      <c r="I335" s="109"/>
      <c r="J335" s="86"/>
      <c r="K335" s="86">
        <f t="shared" ca="1" si="2"/>
        <v>446</v>
      </c>
      <c r="L335" s="86">
        <v>1</v>
      </c>
      <c r="M335" s="86" t="s">
        <v>3154</v>
      </c>
      <c r="N335" s="86" t="s">
        <v>812</v>
      </c>
      <c r="O335" s="86" t="s">
        <v>2553</v>
      </c>
      <c r="P335" s="86" t="s">
        <v>819</v>
      </c>
      <c r="Q335" s="86" t="s">
        <v>816</v>
      </c>
      <c r="R335" s="86" t="s">
        <v>812</v>
      </c>
      <c r="S335" s="86">
        <v>0.1</v>
      </c>
    </row>
    <row r="336" spans="1:19">
      <c r="A336" s="109"/>
      <c r="B336" s="109"/>
      <c r="C336" s="109"/>
      <c r="D336" s="109"/>
      <c r="E336" s="109"/>
      <c r="F336" s="109"/>
      <c r="G336" s="109"/>
      <c r="H336" s="109"/>
      <c r="I336" s="109"/>
      <c r="J336" s="86"/>
      <c r="K336" s="86">
        <f t="shared" ca="1" si="2"/>
        <v>447</v>
      </c>
      <c r="L336" s="86">
        <v>1</v>
      </c>
      <c r="M336" s="86" t="s">
        <v>3155</v>
      </c>
      <c r="N336" s="86" t="s">
        <v>812</v>
      </c>
      <c r="O336" s="86" t="s">
        <v>2553</v>
      </c>
      <c r="P336" s="86" t="s">
        <v>819</v>
      </c>
      <c r="Q336" s="86" t="s">
        <v>816</v>
      </c>
      <c r="R336" s="86" t="s">
        <v>812</v>
      </c>
      <c r="S336" s="86">
        <v>0.1</v>
      </c>
    </row>
    <row r="337" spans="1:19">
      <c r="A337" s="109"/>
      <c r="B337" s="109"/>
      <c r="C337" s="109"/>
      <c r="D337" s="109"/>
      <c r="E337" s="109"/>
      <c r="F337" s="109"/>
      <c r="G337" s="109"/>
      <c r="H337" s="109"/>
      <c r="I337" s="109"/>
      <c r="J337" s="86"/>
      <c r="K337" s="86">
        <f t="shared" ca="1" si="2"/>
        <v>448</v>
      </c>
      <c r="L337" s="86">
        <v>1</v>
      </c>
      <c r="M337" s="86" t="s">
        <v>3156</v>
      </c>
      <c r="N337" s="86" t="s">
        <v>812</v>
      </c>
      <c r="O337" s="86" t="s">
        <v>2553</v>
      </c>
      <c r="P337" s="86" t="s">
        <v>819</v>
      </c>
      <c r="Q337" s="86" t="s">
        <v>816</v>
      </c>
      <c r="R337" s="86" t="s">
        <v>812</v>
      </c>
      <c r="S337" s="86">
        <v>0.1</v>
      </c>
    </row>
    <row r="338" spans="1:19">
      <c r="A338" s="109"/>
      <c r="B338" s="109"/>
      <c r="C338" s="109"/>
      <c r="D338" s="109"/>
      <c r="E338" s="109"/>
      <c r="F338" s="109"/>
      <c r="G338" s="109"/>
      <c r="H338" s="109"/>
      <c r="I338" s="109"/>
      <c r="J338" s="86"/>
      <c r="K338" s="86">
        <f t="shared" ca="1" si="2"/>
        <v>449</v>
      </c>
      <c r="L338" s="86">
        <v>1</v>
      </c>
      <c r="M338" s="86" t="s">
        <v>3157</v>
      </c>
      <c r="N338" s="86" t="s">
        <v>812</v>
      </c>
      <c r="O338" s="86" t="s">
        <v>2553</v>
      </c>
      <c r="P338" s="86" t="s">
        <v>819</v>
      </c>
      <c r="Q338" s="86" t="s">
        <v>816</v>
      </c>
      <c r="R338" s="86" t="s">
        <v>812</v>
      </c>
      <c r="S338" s="86">
        <v>0.1</v>
      </c>
    </row>
    <row r="339" spans="1:19">
      <c r="A339" s="109"/>
      <c r="B339" s="109"/>
      <c r="C339" s="109"/>
      <c r="D339" s="109"/>
      <c r="E339" s="109"/>
      <c r="F339" s="109"/>
      <c r="G339" s="109"/>
      <c r="H339" s="109"/>
      <c r="I339" s="109"/>
      <c r="J339" s="86"/>
      <c r="K339" s="86">
        <f t="shared" ca="1" si="2"/>
        <v>450</v>
      </c>
      <c r="L339" s="86">
        <v>1</v>
      </c>
      <c r="M339" s="86" t="s">
        <v>3158</v>
      </c>
      <c r="N339" s="86" t="s">
        <v>812</v>
      </c>
      <c r="O339" s="86" t="s">
        <v>2553</v>
      </c>
      <c r="P339" s="86" t="s">
        <v>819</v>
      </c>
      <c r="Q339" s="86" t="s">
        <v>816</v>
      </c>
      <c r="R339" s="86" t="s">
        <v>812</v>
      </c>
      <c r="S339" s="86">
        <v>0.1</v>
      </c>
    </row>
    <row r="340" spans="1:19">
      <c r="A340" s="109"/>
      <c r="B340" s="109"/>
      <c r="C340" s="109"/>
      <c r="D340" s="109"/>
      <c r="E340" s="109"/>
      <c r="F340" s="109"/>
      <c r="G340" s="109"/>
      <c r="H340" s="109"/>
      <c r="I340" s="109"/>
      <c r="J340" s="86"/>
      <c r="K340" s="86">
        <f t="shared" ca="1" si="2"/>
        <v>451</v>
      </c>
      <c r="L340" s="86">
        <v>1</v>
      </c>
      <c r="M340" s="86" t="s">
        <v>3159</v>
      </c>
      <c r="N340" s="86" t="s">
        <v>812</v>
      </c>
      <c r="O340" s="86" t="s">
        <v>2553</v>
      </c>
      <c r="P340" s="86" t="s">
        <v>819</v>
      </c>
      <c r="Q340" s="86" t="s">
        <v>816</v>
      </c>
      <c r="R340" s="86" t="s">
        <v>812</v>
      </c>
      <c r="S340" s="86">
        <v>0.1</v>
      </c>
    </row>
    <row r="341" spans="1:19">
      <c r="A341" s="109"/>
      <c r="B341" s="109"/>
      <c r="C341" s="109"/>
      <c r="D341" s="109"/>
      <c r="E341" s="109"/>
      <c r="F341" s="109"/>
      <c r="G341" s="109"/>
      <c r="H341" s="109"/>
      <c r="I341" s="109"/>
      <c r="J341" s="86"/>
      <c r="K341" s="86">
        <f t="shared" ca="1" si="2"/>
        <v>452</v>
      </c>
      <c r="L341" s="86">
        <v>1</v>
      </c>
      <c r="M341" s="86" t="s">
        <v>3160</v>
      </c>
      <c r="N341" s="86" t="s">
        <v>812</v>
      </c>
      <c r="O341" s="86" t="s">
        <v>2553</v>
      </c>
      <c r="P341" s="86" t="s">
        <v>819</v>
      </c>
      <c r="Q341" s="86" t="s">
        <v>816</v>
      </c>
      <c r="R341" s="86" t="s">
        <v>812</v>
      </c>
      <c r="S341" s="86">
        <v>0.1</v>
      </c>
    </row>
    <row r="342" spans="1:19">
      <c r="A342" s="109"/>
      <c r="B342" s="109"/>
      <c r="C342" s="109"/>
      <c r="D342" s="109"/>
      <c r="E342" s="109"/>
      <c r="F342" s="109"/>
      <c r="G342" s="109"/>
      <c r="H342" s="109"/>
      <c r="I342" s="109"/>
      <c r="J342" s="86"/>
      <c r="K342" s="86">
        <f t="shared" ca="1" si="2"/>
        <v>453</v>
      </c>
      <c r="L342" s="86">
        <v>1</v>
      </c>
      <c r="M342" s="86" t="s">
        <v>3161</v>
      </c>
      <c r="N342" s="86" t="s">
        <v>812</v>
      </c>
      <c r="O342" s="86" t="s">
        <v>2553</v>
      </c>
      <c r="P342" s="86" t="s">
        <v>819</v>
      </c>
      <c r="Q342" s="86" t="s">
        <v>816</v>
      </c>
      <c r="R342" s="86" t="s">
        <v>812</v>
      </c>
      <c r="S342" s="86">
        <v>0.1</v>
      </c>
    </row>
    <row r="343" spans="1:19">
      <c r="A343" s="109"/>
      <c r="B343" s="109"/>
      <c r="C343" s="109"/>
      <c r="D343" s="109"/>
      <c r="E343" s="109"/>
      <c r="F343" s="109"/>
      <c r="G343" s="109"/>
      <c r="H343" s="109"/>
      <c r="I343" s="109"/>
      <c r="J343" s="86"/>
      <c r="K343" s="86">
        <f t="shared" ca="1" si="2"/>
        <v>454</v>
      </c>
      <c r="L343" s="86">
        <v>1</v>
      </c>
      <c r="M343" s="86" t="s">
        <v>3162</v>
      </c>
      <c r="N343" s="86" t="s">
        <v>812</v>
      </c>
      <c r="O343" s="86" t="s">
        <v>2553</v>
      </c>
      <c r="P343" s="86" t="s">
        <v>819</v>
      </c>
      <c r="Q343" s="86" t="s">
        <v>816</v>
      </c>
      <c r="R343" s="86" t="s">
        <v>812</v>
      </c>
      <c r="S343" s="86">
        <v>0.1</v>
      </c>
    </row>
    <row r="344" spans="1:19">
      <c r="A344" s="109"/>
      <c r="B344" s="109"/>
      <c r="C344" s="109"/>
      <c r="D344" s="109"/>
      <c r="E344" s="109"/>
      <c r="F344" s="109"/>
      <c r="G344" s="109"/>
      <c r="H344" s="109"/>
      <c r="I344" s="109"/>
      <c r="J344" s="86"/>
      <c r="K344" s="86">
        <f t="shared" ca="1" si="2"/>
        <v>455</v>
      </c>
      <c r="L344" s="86">
        <v>1</v>
      </c>
      <c r="M344" s="86" t="s">
        <v>3163</v>
      </c>
      <c r="N344" s="86" t="s">
        <v>812</v>
      </c>
      <c r="O344" s="86" t="s">
        <v>2553</v>
      </c>
      <c r="P344" s="86" t="s">
        <v>819</v>
      </c>
      <c r="Q344" s="86" t="s">
        <v>816</v>
      </c>
      <c r="R344" s="86" t="s">
        <v>812</v>
      </c>
      <c r="S344" s="86">
        <v>0.1</v>
      </c>
    </row>
    <row r="345" spans="1:19">
      <c r="A345" s="109"/>
      <c r="B345" s="109"/>
      <c r="C345" s="109"/>
      <c r="D345" s="109"/>
      <c r="E345" s="109"/>
      <c r="F345" s="109"/>
      <c r="G345" s="109"/>
      <c r="H345" s="109"/>
      <c r="I345" s="109"/>
      <c r="J345" s="86"/>
      <c r="K345" s="86">
        <f t="shared" ca="1" si="2"/>
        <v>456</v>
      </c>
      <c r="L345" s="86">
        <v>1</v>
      </c>
      <c r="M345" s="86" t="s">
        <v>3164</v>
      </c>
      <c r="N345" s="86" t="s">
        <v>812</v>
      </c>
      <c r="O345" s="86" t="s">
        <v>2553</v>
      </c>
      <c r="P345" s="86" t="s">
        <v>819</v>
      </c>
      <c r="Q345" s="86" t="s">
        <v>816</v>
      </c>
      <c r="R345" s="86" t="s">
        <v>812</v>
      </c>
      <c r="S345" s="86">
        <v>0.1</v>
      </c>
    </row>
    <row r="346" spans="1:19">
      <c r="A346" s="109"/>
      <c r="B346" s="109"/>
      <c r="C346" s="109"/>
      <c r="D346" s="109"/>
      <c r="E346" s="109"/>
      <c r="F346" s="109"/>
      <c r="G346" s="109"/>
      <c r="H346" s="109"/>
      <c r="I346" s="109"/>
      <c r="J346" s="86"/>
      <c r="K346" s="86">
        <f t="shared" ca="1" si="2"/>
        <v>457</v>
      </c>
      <c r="L346" s="86">
        <v>1</v>
      </c>
      <c r="M346" s="86" t="s">
        <v>3165</v>
      </c>
      <c r="N346" s="86" t="s">
        <v>812</v>
      </c>
      <c r="O346" s="86" t="s">
        <v>2553</v>
      </c>
      <c r="P346" s="86" t="s">
        <v>819</v>
      </c>
      <c r="Q346" s="86" t="s">
        <v>816</v>
      </c>
      <c r="R346" s="86" t="s">
        <v>812</v>
      </c>
      <c r="S346" s="86">
        <v>0.1</v>
      </c>
    </row>
    <row r="347" spans="1:19">
      <c r="A347" s="109"/>
      <c r="B347" s="109"/>
      <c r="C347" s="109"/>
      <c r="D347" s="109"/>
      <c r="E347" s="109"/>
      <c r="F347" s="109"/>
      <c r="G347" s="109"/>
      <c r="H347" s="109"/>
      <c r="I347" s="109"/>
      <c r="J347" s="86"/>
      <c r="K347" s="86">
        <f t="shared" ca="1" si="2"/>
        <v>458</v>
      </c>
      <c r="L347" s="86">
        <v>1</v>
      </c>
      <c r="M347" s="86" t="s">
        <v>3166</v>
      </c>
      <c r="N347" s="86" t="s">
        <v>812</v>
      </c>
      <c r="O347" s="86" t="s">
        <v>2553</v>
      </c>
      <c r="P347" s="86" t="s">
        <v>819</v>
      </c>
      <c r="Q347" s="86" t="s">
        <v>816</v>
      </c>
      <c r="R347" s="86" t="s">
        <v>812</v>
      </c>
      <c r="S347" s="86">
        <v>0.1</v>
      </c>
    </row>
    <row r="348" spans="1:19">
      <c r="A348" s="109"/>
      <c r="B348" s="109"/>
      <c r="C348" s="109"/>
      <c r="D348" s="109"/>
      <c r="E348" s="109"/>
      <c r="F348" s="109"/>
      <c r="G348" s="109"/>
      <c r="H348" s="109"/>
      <c r="I348" s="109"/>
      <c r="J348" s="86"/>
      <c r="K348" s="86">
        <f t="shared" ca="1" si="2"/>
        <v>459</v>
      </c>
      <c r="L348" s="86">
        <v>1</v>
      </c>
      <c r="M348" s="86" t="s">
        <v>3167</v>
      </c>
      <c r="N348" s="86" t="s">
        <v>812</v>
      </c>
      <c r="O348" s="86" t="s">
        <v>2553</v>
      </c>
      <c r="P348" s="86" t="s">
        <v>819</v>
      </c>
      <c r="Q348" s="86" t="s">
        <v>816</v>
      </c>
      <c r="R348" s="86" t="s">
        <v>812</v>
      </c>
      <c r="S348" s="86">
        <v>0.1</v>
      </c>
    </row>
    <row r="349" spans="1:19">
      <c r="A349" s="109"/>
      <c r="B349" s="109"/>
      <c r="C349" s="109"/>
      <c r="D349" s="109"/>
      <c r="E349" s="109"/>
      <c r="F349" s="109"/>
      <c r="G349" s="109"/>
      <c r="H349" s="109"/>
      <c r="I349" s="109"/>
      <c r="J349" s="86"/>
      <c r="K349" s="86">
        <f t="shared" ca="1" si="2"/>
        <v>460</v>
      </c>
      <c r="L349" s="86">
        <v>1</v>
      </c>
      <c r="M349" s="86" t="s">
        <v>3168</v>
      </c>
      <c r="N349" s="86" t="s">
        <v>812</v>
      </c>
      <c r="O349" s="86" t="s">
        <v>2553</v>
      </c>
      <c r="P349" s="86" t="s">
        <v>819</v>
      </c>
      <c r="Q349" s="86" t="s">
        <v>816</v>
      </c>
      <c r="R349" s="86" t="s">
        <v>812</v>
      </c>
      <c r="S349" s="86">
        <v>0.1</v>
      </c>
    </row>
    <row r="350" spans="1:19">
      <c r="A350" s="86"/>
      <c r="B350" s="86"/>
      <c r="C350" s="86"/>
      <c r="D350" s="86"/>
      <c r="E350" s="86"/>
      <c r="F350" s="86"/>
      <c r="G350" s="86"/>
      <c r="H350" s="86"/>
      <c r="I350" s="86"/>
      <c r="J350" s="86"/>
      <c r="K350" s="86">
        <f t="shared" ca="1" si="2"/>
        <v>461</v>
      </c>
      <c r="L350" s="86">
        <v>1</v>
      </c>
      <c r="M350" s="86" t="s">
        <v>3169</v>
      </c>
      <c r="N350" s="86" t="s">
        <v>812</v>
      </c>
      <c r="O350" s="86" t="s">
        <v>2553</v>
      </c>
      <c r="P350" s="86" t="s">
        <v>819</v>
      </c>
      <c r="Q350" s="86" t="s">
        <v>816</v>
      </c>
      <c r="R350" s="86" t="s">
        <v>812</v>
      </c>
      <c r="S350" s="86">
        <v>0.1</v>
      </c>
    </row>
    <row r="351" spans="1:19">
      <c r="A351" s="86"/>
      <c r="B351" s="86"/>
      <c r="C351" s="86"/>
      <c r="D351" s="86"/>
      <c r="E351" s="86"/>
      <c r="F351" s="86"/>
      <c r="G351" s="86"/>
      <c r="H351" s="86"/>
      <c r="I351" s="86"/>
      <c r="J351" s="86"/>
      <c r="K351" s="86">
        <f t="shared" ca="1" si="2"/>
        <v>462</v>
      </c>
      <c r="L351" s="86">
        <v>1</v>
      </c>
      <c r="M351" s="86" t="s">
        <v>3170</v>
      </c>
      <c r="N351" s="86" t="s">
        <v>812</v>
      </c>
      <c r="O351" s="86" t="s">
        <v>2553</v>
      </c>
      <c r="P351" s="86" t="s">
        <v>819</v>
      </c>
      <c r="Q351" s="86" t="s">
        <v>816</v>
      </c>
      <c r="R351" s="86" t="s">
        <v>812</v>
      </c>
      <c r="S351" s="86">
        <v>0.1</v>
      </c>
    </row>
    <row r="352" spans="1:19">
      <c r="A352" s="86"/>
      <c r="B352" s="86"/>
      <c r="C352" s="86"/>
      <c r="D352" s="86"/>
      <c r="E352" s="86"/>
      <c r="F352" s="86"/>
      <c r="G352" s="86"/>
      <c r="H352" s="86"/>
      <c r="I352" s="86"/>
      <c r="J352" s="86"/>
      <c r="K352" s="86"/>
      <c r="L352" s="86"/>
      <c r="M352" s="86"/>
      <c r="N352" s="86"/>
      <c r="O352" s="86"/>
      <c r="P352" s="86"/>
      <c r="Q352" s="86"/>
      <c r="R352" s="86"/>
      <c r="S352" s="86"/>
    </row>
  </sheetData>
  <conditionalFormatting sqref="A1:S352">
    <cfRule type="containsBlanks" dxfId="5" priority="1">
      <formula>LEN(TRIM(A1))=0</formula>
    </cfRule>
  </conditionalFormatting>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I233"/>
  <sheetViews>
    <sheetView workbookViewId="0"/>
  </sheetViews>
  <sheetFormatPr defaultColWidth="14.44140625" defaultRowHeight="15" customHeight="1"/>
  <cols>
    <col min="1" max="1" width="7" customWidth="1"/>
    <col min="2" max="2" width="11" customWidth="1"/>
    <col min="3" max="3" width="29" customWidth="1"/>
    <col min="4" max="4" width="6.5546875" customWidth="1"/>
    <col min="5" max="5" width="15.44140625" customWidth="1"/>
    <col min="6" max="6" width="6.109375" customWidth="1"/>
    <col min="7" max="7" width="6.33203125" customWidth="1"/>
    <col min="8" max="8" width="10.109375" customWidth="1"/>
    <col min="9" max="9" width="4.33203125" customWidth="1"/>
  </cols>
  <sheetData>
    <row r="1" spans="1:9">
      <c r="A1" s="110" t="s">
        <v>805</v>
      </c>
      <c r="B1" s="110" t="s">
        <v>806</v>
      </c>
      <c r="C1" s="110" t="s">
        <v>42</v>
      </c>
      <c r="D1" s="110" t="s">
        <v>14</v>
      </c>
      <c r="E1" s="110" t="s">
        <v>807</v>
      </c>
      <c r="F1" s="110" t="s">
        <v>808</v>
      </c>
      <c r="G1" s="110" t="s">
        <v>809</v>
      </c>
      <c r="H1" s="110" t="s">
        <v>810</v>
      </c>
      <c r="I1" s="111" t="s">
        <v>811</v>
      </c>
    </row>
    <row r="2" spans="1:9">
      <c r="A2" s="89">
        <v>1</v>
      </c>
      <c r="B2" s="89">
        <f ca="1">12000*(TownSheet!D22)</f>
        <v>13559.999999999998</v>
      </c>
      <c r="C2" s="89" t="s">
        <v>604</v>
      </c>
      <c r="D2" s="89">
        <v>0</v>
      </c>
      <c r="E2" s="75" t="s">
        <v>812</v>
      </c>
      <c r="F2" s="75" t="s">
        <v>812</v>
      </c>
      <c r="G2" s="75" t="s">
        <v>812</v>
      </c>
      <c r="H2" s="75" t="s">
        <v>812</v>
      </c>
      <c r="I2" s="75">
        <v>0</v>
      </c>
    </row>
    <row r="3" spans="1:9">
      <c r="A3" s="89">
        <f t="shared" ref="A3:A232" ca="1" si="0">SUM(A2:B2)</f>
        <v>13560.999999999998</v>
      </c>
      <c r="B3" s="89">
        <v>1000</v>
      </c>
      <c r="C3" s="89" t="s">
        <v>3171</v>
      </c>
      <c r="D3" s="89" t="s">
        <v>915</v>
      </c>
      <c r="E3" s="89" t="s">
        <v>1947</v>
      </c>
      <c r="F3" s="89" t="s">
        <v>819</v>
      </c>
      <c r="G3" s="89" t="s">
        <v>812</v>
      </c>
      <c r="H3" s="89" t="s">
        <v>1192</v>
      </c>
      <c r="I3" s="89">
        <v>2</v>
      </c>
    </row>
    <row r="4" spans="1:9">
      <c r="A4" s="89">
        <f t="shared" ca="1" si="0"/>
        <v>14560.999999999998</v>
      </c>
      <c r="B4" s="89">
        <v>1000</v>
      </c>
      <c r="C4" s="89" t="s">
        <v>3172</v>
      </c>
      <c r="D4" s="89" t="s">
        <v>910</v>
      </c>
      <c r="E4" s="89" t="s">
        <v>1947</v>
      </c>
      <c r="F4" s="89" t="s">
        <v>819</v>
      </c>
      <c r="G4" s="89" t="s">
        <v>812</v>
      </c>
      <c r="H4" s="89" t="s">
        <v>831</v>
      </c>
      <c r="I4" s="89">
        <v>25</v>
      </c>
    </row>
    <row r="5" spans="1:9">
      <c r="A5" s="89">
        <f t="shared" ca="1" si="0"/>
        <v>15560.999999999998</v>
      </c>
      <c r="B5" s="89">
        <v>1000</v>
      </c>
      <c r="C5" s="89" t="s">
        <v>3173</v>
      </c>
      <c r="D5" s="89" t="s">
        <v>900</v>
      </c>
      <c r="E5" s="89" t="s">
        <v>1947</v>
      </c>
      <c r="F5" s="89" t="s">
        <v>819</v>
      </c>
      <c r="G5" s="89" t="s">
        <v>812</v>
      </c>
      <c r="H5" s="89" t="s">
        <v>831</v>
      </c>
      <c r="I5" s="89">
        <v>50</v>
      </c>
    </row>
    <row r="6" spans="1:9">
      <c r="A6" s="89">
        <f t="shared" ca="1" si="0"/>
        <v>16561</v>
      </c>
      <c r="B6" s="89">
        <v>1000</v>
      </c>
      <c r="C6" s="89" t="s">
        <v>3174</v>
      </c>
      <c r="D6" s="89" t="s">
        <v>841</v>
      </c>
      <c r="E6" s="89" t="s">
        <v>1947</v>
      </c>
      <c r="F6" s="89" t="s">
        <v>819</v>
      </c>
      <c r="G6" s="89" t="s">
        <v>812</v>
      </c>
      <c r="H6" s="89" t="s">
        <v>812</v>
      </c>
      <c r="I6" s="89">
        <v>20</v>
      </c>
    </row>
    <row r="7" spans="1:9">
      <c r="A7" s="89">
        <f t="shared" ca="1" si="0"/>
        <v>17561</v>
      </c>
      <c r="B7" s="89">
        <v>1000</v>
      </c>
      <c r="C7" s="89" t="s">
        <v>3175</v>
      </c>
      <c r="D7" s="89" t="s">
        <v>900</v>
      </c>
      <c r="E7" s="89" t="s">
        <v>1947</v>
      </c>
      <c r="F7" s="89" t="s">
        <v>819</v>
      </c>
      <c r="G7" s="89" t="s">
        <v>812</v>
      </c>
      <c r="H7" s="89" t="s">
        <v>888</v>
      </c>
      <c r="I7" s="89">
        <v>50</v>
      </c>
    </row>
    <row r="8" spans="1:9">
      <c r="A8" s="89">
        <f t="shared" ca="1" si="0"/>
        <v>18561</v>
      </c>
      <c r="B8" s="89">
        <v>1000</v>
      </c>
      <c r="C8" s="89" t="s">
        <v>3176</v>
      </c>
      <c r="D8" s="89" t="s">
        <v>887</v>
      </c>
      <c r="E8" s="89" t="s">
        <v>1947</v>
      </c>
      <c r="F8" s="89" t="s">
        <v>819</v>
      </c>
      <c r="G8" s="89" t="s">
        <v>812</v>
      </c>
      <c r="H8" s="89" t="s">
        <v>846</v>
      </c>
      <c r="I8" s="89">
        <v>10</v>
      </c>
    </row>
    <row r="9" spans="1:9">
      <c r="A9" s="89">
        <f t="shared" ca="1" si="0"/>
        <v>19561</v>
      </c>
      <c r="B9" s="89">
        <v>1000</v>
      </c>
      <c r="C9" s="89" t="s">
        <v>3177</v>
      </c>
      <c r="D9" s="89" t="s">
        <v>900</v>
      </c>
      <c r="E9" s="89" t="s">
        <v>1947</v>
      </c>
      <c r="F9" s="89" t="s">
        <v>819</v>
      </c>
      <c r="G9" s="89" t="s">
        <v>812</v>
      </c>
      <c r="H9" s="89" t="s">
        <v>812</v>
      </c>
      <c r="I9" s="89">
        <v>50</v>
      </c>
    </row>
    <row r="10" spans="1:9">
      <c r="A10" s="89">
        <f t="shared" ca="1" si="0"/>
        <v>20561</v>
      </c>
      <c r="B10" s="89">
        <v>1000</v>
      </c>
      <c r="C10" s="89" t="s">
        <v>3178</v>
      </c>
      <c r="D10" s="89" t="s">
        <v>830</v>
      </c>
      <c r="E10" s="89" t="s">
        <v>1947</v>
      </c>
      <c r="F10" s="89" t="s">
        <v>819</v>
      </c>
      <c r="G10" s="89" t="s">
        <v>812</v>
      </c>
      <c r="H10" s="89" t="s">
        <v>831</v>
      </c>
      <c r="I10" s="89">
        <v>1</v>
      </c>
    </row>
    <row r="11" spans="1:9">
      <c r="A11" s="89">
        <f t="shared" ca="1" si="0"/>
        <v>21561</v>
      </c>
      <c r="B11" s="89">
        <v>1000</v>
      </c>
      <c r="C11" s="89" t="s">
        <v>3179</v>
      </c>
      <c r="D11" s="89" t="s">
        <v>841</v>
      </c>
      <c r="E11" s="89" t="s">
        <v>1947</v>
      </c>
      <c r="F11" s="89" t="s">
        <v>819</v>
      </c>
      <c r="G11" s="89" t="s">
        <v>812</v>
      </c>
      <c r="H11" s="89" t="s">
        <v>831</v>
      </c>
      <c r="I11" s="89">
        <v>20</v>
      </c>
    </row>
    <row r="12" spans="1:9">
      <c r="A12" s="89">
        <f t="shared" ca="1" si="0"/>
        <v>22561</v>
      </c>
      <c r="B12" s="89">
        <v>1000</v>
      </c>
      <c r="C12" s="89" t="s">
        <v>3180</v>
      </c>
      <c r="D12" s="89" t="s">
        <v>915</v>
      </c>
      <c r="E12" s="89" t="s">
        <v>1947</v>
      </c>
      <c r="F12" s="89" t="s">
        <v>819</v>
      </c>
      <c r="G12" s="89" t="s">
        <v>812</v>
      </c>
      <c r="H12" s="89" t="s">
        <v>839</v>
      </c>
      <c r="I12" s="89">
        <v>2</v>
      </c>
    </row>
    <row r="13" spans="1:9">
      <c r="A13" s="89">
        <f t="shared" ca="1" si="0"/>
        <v>23561</v>
      </c>
      <c r="B13" s="89">
        <v>1000</v>
      </c>
      <c r="C13" s="89" t="s">
        <v>3181</v>
      </c>
      <c r="D13" s="89" t="s">
        <v>3182</v>
      </c>
      <c r="E13" s="89" t="s">
        <v>1947</v>
      </c>
      <c r="F13" s="89" t="s">
        <v>819</v>
      </c>
      <c r="G13" s="89" t="s">
        <v>812</v>
      </c>
      <c r="H13" s="89" t="s">
        <v>3183</v>
      </c>
      <c r="I13" s="89" t="s">
        <v>812</v>
      </c>
    </row>
    <row r="14" spans="1:9">
      <c r="A14" s="89">
        <f t="shared" ca="1" si="0"/>
        <v>24561</v>
      </c>
      <c r="B14" s="89">
        <v>1000</v>
      </c>
      <c r="C14" s="89" t="s">
        <v>3184</v>
      </c>
      <c r="D14" s="89" t="s">
        <v>830</v>
      </c>
      <c r="E14" s="89" t="s">
        <v>1947</v>
      </c>
      <c r="F14" s="89" t="s">
        <v>819</v>
      </c>
      <c r="G14" s="89" t="s">
        <v>812</v>
      </c>
      <c r="H14" s="89" t="s">
        <v>1192</v>
      </c>
      <c r="I14" s="89">
        <v>1</v>
      </c>
    </row>
    <row r="15" spans="1:9">
      <c r="A15" s="89">
        <f t="shared" ca="1" si="0"/>
        <v>25561</v>
      </c>
      <c r="B15" s="89">
        <v>1000</v>
      </c>
      <c r="C15" s="89" t="s">
        <v>3185</v>
      </c>
      <c r="D15" s="89" t="s">
        <v>3186</v>
      </c>
      <c r="E15" s="89" t="s">
        <v>1947</v>
      </c>
      <c r="F15" s="89" t="s">
        <v>819</v>
      </c>
      <c r="G15" s="89" t="s">
        <v>812</v>
      </c>
      <c r="H15" s="89" t="s">
        <v>920</v>
      </c>
      <c r="I15" s="89">
        <v>30</v>
      </c>
    </row>
    <row r="16" spans="1:9">
      <c r="A16" s="89">
        <f t="shared" ca="1" si="0"/>
        <v>26561</v>
      </c>
      <c r="B16" s="89">
        <v>1000</v>
      </c>
      <c r="C16" s="89" t="s">
        <v>3187</v>
      </c>
      <c r="D16" s="89" t="s">
        <v>851</v>
      </c>
      <c r="E16" s="89" t="s">
        <v>1947</v>
      </c>
      <c r="F16" s="89" t="s">
        <v>819</v>
      </c>
      <c r="G16" s="89" t="s">
        <v>812</v>
      </c>
      <c r="H16" s="89" t="s">
        <v>1243</v>
      </c>
      <c r="I16" s="89">
        <v>75</v>
      </c>
    </row>
    <row r="17" spans="1:9">
      <c r="A17" s="89">
        <f t="shared" ca="1" si="0"/>
        <v>27561</v>
      </c>
      <c r="B17" s="89">
        <v>1000</v>
      </c>
      <c r="C17" s="89" t="s">
        <v>3188</v>
      </c>
      <c r="D17" s="89" t="s">
        <v>915</v>
      </c>
      <c r="E17" s="89" t="s">
        <v>1947</v>
      </c>
      <c r="F17" s="89" t="s">
        <v>819</v>
      </c>
      <c r="G17" s="89" t="s">
        <v>812</v>
      </c>
      <c r="H17" s="89" t="s">
        <v>3189</v>
      </c>
      <c r="I17" s="89">
        <v>2</v>
      </c>
    </row>
    <row r="18" spans="1:9">
      <c r="A18" s="89">
        <f t="shared" ca="1" si="0"/>
        <v>28561</v>
      </c>
      <c r="B18" s="89">
        <v>1000</v>
      </c>
      <c r="C18" s="89" t="s">
        <v>3190</v>
      </c>
      <c r="D18" s="89" t="s">
        <v>1907</v>
      </c>
      <c r="E18" s="89" t="s">
        <v>1947</v>
      </c>
      <c r="F18" s="89" t="s">
        <v>819</v>
      </c>
      <c r="G18" s="89" t="s">
        <v>812</v>
      </c>
      <c r="H18" s="89" t="s">
        <v>1192</v>
      </c>
      <c r="I18" s="89">
        <v>0.4</v>
      </c>
    </row>
    <row r="19" spans="1:9">
      <c r="A19" s="89">
        <f t="shared" ca="1" si="0"/>
        <v>29561</v>
      </c>
      <c r="B19" s="89">
        <v>1000</v>
      </c>
      <c r="C19" s="89" t="s">
        <v>3191</v>
      </c>
      <c r="D19" s="89" t="s">
        <v>830</v>
      </c>
      <c r="E19" s="89" t="s">
        <v>1947</v>
      </c>
      <c r="F19" s="89" t="s">
        <v>819</v>
      </c>
      <c r="G19" s="89" t="s">
        <v>812</v>
      </c>
      <c r="H19" s="89" t="s">
        <v>1221</v>
      </c>
      <c r="I19" s="89">
        <v>1</v>
      </c>
    </row>
    <row r="20" spans="1:9">
      <c r="A20" s="89">
        <f t="shared" ca="1" si="0"/>
        <v>30561</v>
      </c>
      <c r="B20" s="89">
        <v>1000</v>
      </c>
      <c r="C20" s="89" t="s">
        <v>3192</v>
      </c>
      <c r="D20" s="89" t="s">
        <v>3193</v>
      </c>
      <c r="E20" s="89" t="s">
        <v>1947</v>
      </c>
      <c r="F20" s="89" t="s">
        <v>819</v>
      </c>
      <c r="G20" s="89" t="s">
        <v>812</v>
      </c>
      <c r="H20" s="89" t="s">
        <v>863</v>
      </c>
      <c r="I20" s="89">
        <v>9</v>
      </c>
    </row>
    <row r="21" spans="1:9">
      <c r="A21" s="89">
        <f t="shared" ca="1" si="0"/>
        <v>31561</v>
      </c>
      <c r="B21" s="89">
        <v>1000</v>
      </c>
      <c r="C21" s="89" t="s">
        <v>3194</v>
      </c>
      <c r="D21" s="89" t="s">
        <v>830</v>
      </c>
      <c r="E21" s="89" t="s">
        <v>1947</v>
      </c>
      <c r="F21" s="89" t="s">
        <v>819</v>
      </c>
      <c r="G21" s="89" t="s">
        <v>812</v>
      </c>
      <c r="H21" s="89" t="s">
        <v>812</v>
      </c>
      <c r="I21" s="89">
        <v>1</v>
      </c>
    </row>
    <row r="22" spans="1:9">
      <c r="A22" s="89">
        <f t="shared" ca="1" si="0"/>
        <v>32561</v>
      </c>
      <c r="B22" s="89">
        <v>1000</v>
      </c>
      <c r="C22" s="89" t="s">
        <v>3195</v>
      </c>
      <c r="D22" s="89" t="s">
        <v>902</v>
      </c>
      <c r="E22" s="89" t="s">
        <v>1947</v>
      </c>
      <c r="F22" s="89" t="s">
        <v>819</v>
      </c>
      <c r="G22" s="89" t="s">
        <v>812</v>
      </c>
      <c r="H22" s="89" t="s">
        <v>1194</v>
      </c>
      <c r="I22" s="89">
        <v>0.5</v>
      </c>
    </row>
    <row r="23" spans="1:9">
      <c r="A23" s="89">
        <f t="shared" ca="1" si="0"/>
        <v>33561</v>
      </c>
      <c r="B23" s="89">
        <v>1000</v>
      </c>
      <c r="C23" s="89" t="s">
        <v>3196</v>
      </c>
      <c r="D23" s="89" t="s">
        <v>830</v>
      </c>
      <c r="E23" s="89" t="s">
        <v>1947</v>
      </c>
      <c r="F23" s="89" t="s">
        <v>819</v>
      </c>
      <c r="G23" s="89" t="s">
        <v>812</v>
      </c>
      <c r="H23" s="89" t="s">
        <v>839</v>
      </c>
      <c r="I23" s="89">
        <v>1</v>
      </c>
    </row>
    <row r="24" spans="1:9">
      <c r="A24" s="89">
        <f t="shared" ca="1" si="0"/>
        <v>34561</v>
      </c>
      <c r="B24" s="89">
        <v>1000</v>
      </c>
      <c r="C24" s="89" t="s">
        <v>3197</v>
      </c>
      <c r="D24" s="89" t="s">
        <v>1867</v>
      </c>
      <c r="E24" s="89" t="s">
        <v>1947</v>
      </c>
      <c r="F24" s="89" t="s">
        <v>819</v>
      </c>
      <c r="G24" s="89" t="s">
        <v>812</v>
      </c>
      <c r="H24" s="89" t="s">
        <v>888</v>
      </c>
      <c r="I24" s="89">
        <v>6</v>
      </c>
    </row>
    <row r="25" spans="1:9">
      <c r="A25" s="89">
        <f t="shared" ca="1" si="0"/>
        <v>35561</v>
      </c>
      <c r="B25" s="89">
        <v>1000</v>
      </c>
      <c r="C25" s="89" t="s">
        <v>3198</v>
      </c>
      <c r="D25" s="89" t="s">
        <v>910</v>
      </c>
      <c r="E25" s="89" t="s">
        <v>1947</v>
      </c>
      <c r="F25" s="89" t="s">
        <v>819</v>
      </c>
      <c r="G25" s="89" t="s">
        <v>812</v>
      </c>
      <c r="H25" s="89" t="s">
        <v>839</v>
      </c>
      <c r="I25" s="89">
        <v>25</v>
      </c>
    </row>
    <row r="26" spans="1:9">
      <c r="A26" s="89">
        <f t="shared" ca="1" si="0"/>
        <v>36561</v>
      </c>
      <c r="B26" s="89">
        <v>1000</v>
      </c>
      <c r="C26" s="89" t="s">
        <v>3199</v>
      </c>
      <c r="D26" s="89" t="s">
        <v>837</v>
      </c>
      <c r="E26" s="89" t="s">
        <v>1947</v>
      </c>
      <c r="F26" s="89" t="s">
        <v>819</v>
      </c>
      <c r="G26" s="89" t="s">
        <v>812</v>
      </c>
      <c r="H26" s="89" t="s">
        <v>849</v>
      </c>
      <c r="I26" s="89">
        <v>30</v>
      </c>
    </row>
    <row r="27" spans="1:9">
      <c r="A27" s="89">
        <f t="shared" ca="1" si="0"/>
        <v>37561</v>
      </c>
      <c r="B27" s="89">
        <v>1000</v>
      </c>
      <c r="C27" s="89" t="s">
        <v>3200</v>
      </c>
      <c r="D27" s="89" t="s">
        <v>2672</v>
      </c>
      <c r="E27" s="89" t="s">
        <v>1947</v>
      </c>
      <c r="F27" s="89" t="s">
        <v>819</v>
      </c>
      <c r="G27" s="89" t="s">
        <v>812</v>
      </c>
      <c r="H27" s="89" t="s">
        <v>888</v>
      </c>
      <c r="I27" s="89">
        <v>40</v>
      </c>
    </row>
    <row r="28" spans="1:9">
      <c r="A28" s="89">
        <f t="shared" ca="1" si="0"/>
        <v>38561</v>
      </c>
      <c r="B28" s="89">
        <v>1000</v>
      </c>
      <c r="C28" s="89" t="s">
        <v>3201</v>
      </c>
      <c r="D28" s="89" t="s">
        <v>818</v>
      </c>
      <c r="E28" s="89" t="s">
        <v>1947</v>
      </c>
      <c r="F28" s="89" t="s">
        <v>819</v>
      </c>
      <c r="G28" s="89" t="s">
        <v>812</v>
      </c>
      <c r="H28" s="89" t="s">
        <v>1192</v>
      </c>
      <c r="I28" s="89">
        <v>0.05</v>
      </c>
    </row>
    <row r="29" spans="1:9">
      <c r="A29" s="89">
        <f t="shared" ca="1" si="0"/>
        <v>39561</v>
      </c>
      <c r="B29" s="89">
        <v>1000</v>
      </c>
      <c r="C29" s="89" t="s">
        <v>3202</v>
      </c>
      <c r="D29" s="89" t="s">
        <v>887</v>
      </c>
      <c r="E29" s="89" t="s">
        <v>1947</v>
      </c>
      <c r="F29" s="89" t="s">
        <v>819</v>
      </c>
      <c r="G29" s="89" t="s">
        <v>812</v>
      </c>
      <c r="H29" s="89" t="s">
        <v>1192</v>
      </c>
      <c r="I29" s="89">
        <v>10</v>
      </c>
    </row>
    <row r="30" spans="1:9">
      <c r="A30" s="89">
        <f t="shared" ca="1" si="0"/>
        <v>40561</v>
      </c>
      <c r="B30" s="89">
        <v>1000</v>
      </c>
      <c r="C30" s="89" t="s">
        <v>3203</v>
      </c>
      <c r="D30" s="89" t="s">
        <v>3204</v>
      </c>
      <c r="E30" s="89" t="s">
        <v>1947</v>
      </c>
      <c r="F30" s="89" t="s">
        <v>819</v>
      </c>
      <c r="G30" s="89" t="s">
        <v>812</v>
      </c>
      <c r="H30" s="89" t="s">
        <v>3205</v>
      </c>
      <c r="I30" s="89">
        <v>16</v>
      </c>
    </row>
    <row r="31" spans="1:9">
      <c r="A31" s="89">
        <f t="shared" ca="1" si="0"/>
        <v>41561</v>
      </c>
      <c r="B31" s="89">
        <v>1000</v>
      </c>
      <c r="C31" s="89" t="s">
        <v>3206</v>
      </c>
      <c r="D31" s="89" t="s">
        <v>887</v>
      </c>
      <c r="E31" s="89" t="s">
        <v>1947</v>
      </c>
      <c r="F31" s="89" t="s">
        <v>819</v>
      </c>
      <c r="G31" s="89" t="s">
        <v>812</v>
      </c>
      <c r="H31" s="89" t="s">
        <v>3207</v>
      </c>
      <c r="I31" s="89">
        <v>10</v>
      </c>
    </row>
    <row r="32" spans="1:9">
      <c r="A32" s="89">
        <f t="shared" ca="1" si="0"/>
        <v>42561</v>
      </c>
      <c r="B32" s="89">
        <v>1000</v>
      </c>
      <c r="C32" s="89" t="s">
        <v>3208</v>
      </c>
      <c r="D32" s="89" t="s">
        <v>851</v>
      </c>
      <c r="E32" s="89" t="s">
        <v>1947</v>
      </c>
      <c r="F32" s="89" t="s">
        <v>819</v>
      </c>
      <c r="G32" s="89" t="s">
        <v>812</v>
      </c>
      <c r="H32" s="89" t="s">
        <v>3005</v>
      </c>
      <c r="I32" s="89">
        <v>75</v>
      </c>
    </row>
    <row r="33" spans="1:9">
      <c r="A33" s="89">
        <f t="shared" ca="1" si="0"/>
        <v>43561</v>
      </c>
      <c r="B33" s="89">
        <v>1000</v>
      </c>
      <c r="C33" s="89" t="s">
        <v>3209</v>
      </c>
      <c r="D33" s="89" t="s">
        <v>900</v>
      </c>
      <c r="E33" s="89" t="s">
        <v>1947</v>
      </c>
      <c r="F33" s="89" t="s">
        <v>819</v>
      </c>
      <c r="G33" s="89" t="s">
        <v>812</v>
      </c>
      <c r="H33" s="89" t="s">
        <v>3210</v>
      </c>
      <c r="I33" s="89">
        <v>50</v>
      </c>
    </row>
    <row r="34" spans="1:9">
      <c r="A34" s="89">
        <f t="shared" ca="1" si="0"/>
        <v>44561</v>
      </c>
      <c r="B34" s="89">
        <v>1000</v>
      </c>
      <c r="C34" s="89" t="s">
        <v>3211</v>
      </c>
      <c r="D34" s="89" t="s">
        <v>910</v>
      </c>
      <c r="E34" s="89" t="s">
        <v>1947</v>
      </c>
      <c r="F34" s="89" t="s">
        <v>819</v>
      </c>
      <c r="G34" s="89" t="s">
        <v>812</v>
      </c>
      <c r="H34" s="89" t="s">
        <v>3212</v>
      </c>
      <c r="I34" s="89">
        <v>25</v>
      </c>
    </row>
    <row r="35" spans="1:9">
      <c r="A35" s="89">
        <f t="shared" ca="1" si="0"/>
        <v>45561</v>
      </c>
      <c r="B35" s="89">
        <v>1000</v>
      </c>
      <c r="C35" s="89" t="s">
        <v>3213</v>
      </c>
      <c r="D35" s="89" t="s">
        <v>875</v>
      </c>
      <c r="E35" s="89" t="s">
        <v>1947</v>
      </c>
      <c r="F35" s="89" t="s">
        <v>819</v>
      </c>
      <c r="G35" s="89" t="s">
        <v>812</v>
      </c>
      <c r="H35" s="89" t="s">
        <v>880</v>
      </c>
      <c r="I35" s="89">
        <v>15</v>
      </c>
    </row>
    <row r="36" spans="1:9">
      <c r="A36" s="89">
        <f t="shared" ca="1" si="0"/>
        <v>46561</v>
      </c>
      <c r="B36" s="89">
        <v>1000</v>
      </c>
      <c r="C36" s="89" t="s">
        <v>3214</v>
      </c>
      <c r="D36" s="89" t="s">
        <v>818</v>
      </c>
      <c r="E36" s="89" t="s">
        <v>1947</v>
      </c>
      <c r="F36" s="89" t="s">
        <v>819</v>
      </c>
      <c r="G36" s="89" t="s">
        <v>812</v>
      </c>
      <c r="H36" s="89" t="s">
        <v>3215</v>
      </c>
      <c r="I36" s="89">
        <v>0.05</v>
      </c>
    </row>
    <row r="37" spans="1:9">
      <c r="A37" s="89">
        <f t="shared" ca="1" si="0"/>
        <v>47561</v>
      </c>
      <c r="B37" s="89">
        <v>1000</v>
      </c>
      <c r="C37" s="89" t="s">
        <v>3216</v>
      </c>
      <c r="D37" s="89" t="s">
        <v>830</v>
      </c>
      <c r="E37" s="89" t="s">
        <v>1947</v>
      </c>
      <c r="F37" s="89" t="s">
        <v>819</v>
      </c>
      <c r="G37" s="89" t="s">
        <v>812</v>
      </c>
      <c r="H37" s="89" t="s">
        <v>1192</v>
      </c>
      <c r="I37" s="89">
        <v>1</v>
      </c>
    </row>
    <row r="38" spans="1:9">
      <c r="A38" s="89">
        <f t="shared" ca="1" si="0"/>
        <v>48561</v>
      </c>
      <c r="B38" s="89">
        <v>100</v>
      </c>
      <c r="C38" s="89" t="s">
        <v>3217</v>
      </c>
      <c r="D38" s="89" t="s">
        <v>2961</v>
      </c>
      <c r="E38" s="89" t="s">
        <v>1947</v>
      </c>
      <c r="F38" s="89" t="s">
        <v>819</v>
      </c>
      <c r="G38" s="89" t="s">
        <v>812</v>
      </c>
      <c r="H38" s="89" t="s">
        <v>849</v>
      </c>
      <c r="I38" s="89">
        <v>35</v>
      </c>
    </row>
    <row r="39" spans="1:9">
      <c r="A39" s="89">
        <f t="shared" ca="1" si="0"/>
        <v>48661</v>
      </c>
      <c r="B39" s="89">
        <v>200</v>
      </c>
      <c r="C39" s="89" t="s">
        <v>3218</v>
      </c>
      <c r="D39" s="89" t="s">
        <v>841</v>
      </c>
      <c r="E39" s="89" t="s">
        <v>1947</v>
      </c>
      <c r="F39" s="89" t="s">
        <v>819</v>
      </c>
      <c r="G39" s="89" t="s">
        <v>812</v>
      </c>
      <c r="H39" s="89" t="s">
        <v>831</v>
      </c>
      <c r="I39" s="89">
        <v>20</v>
      </c>
    </row>
    <row r="40" spans="1:9">
      <c r="A40" s="89">
        <f t="shared" ca="1" si="0"/>
        <v>48861</v>
      </c>
      <c r="B40" s="89">
        <v>100</v>
      </c>
      <c r="C40" s="89" t="s">
        <v>3219</v>
      </c>
      <c r="D40" s="89" t="s">
        <v>910</v>
      </c>
      <c r="E40" s="89" t="s">
        <v>1947</v>
      </c>
      <c r="F40" s="89" t="s">
        <v>819</v>
      </c>
      <c r="G40" s="89" t="s">
        <v>812</v>
      </c>
      <c r="H40" s="89" t="s">
        <v>831</v>
      </c>
      <c r="I40" s="89">
        <v>25</v>
      </c>
    </row>
    <row r="41" spans="1:9">
      <c r="A41" s="89">
        <f t="shared" ca="1" si="0"/>
        <v>48961</v>
      </c>
      <c r="B41" s="89">
        <v>200</v>
      </c>
      <c r="C41" s="89" t="s">
        <v>3220</v>
      </c>
      <c r="D41" s="89" t="s">
        <v>887</v>
      </c>
      <c r="E41" s="89" t="s">
        <v>1947</v>
      </c>
      <c r="F41" s="89" t="s">
        <v>819</v>
      </c>
      <c r="G41" s="89" t="s">
        <v>812</v>
      </c>
      <c r="H41" s="89" t="s">
        <v>3221</v>
      </c>
      <c r="I41" s="89">
        <v>10</v>
      </c>
    </row>
    <row r="42" spans="1:9">
      <c r="A42" s="89">
        <f t="shared" ca="1" si="0"/>
        <v>49161</v>
      </c>
      <c r="B42" s="89">
        <v>100</v>
      </c>
      <c r="C42" s="89" t="s">
        <v>3222</v>
      </c>
      <c r="D42" s="89" t="s">
        <v>1559</v>
      </c>
      <c r="E42" s="89" t="s">
        <v>1947</v>
      </c>
      <c r="F42" s="89" t="s">
        <v>819</v>
      </c>
      <c r="G42" s="89" t="s">
        <v>812</v>
      </c>
      <c r="H42" s="89" t="s">
        <v>860</v>
      </c>
      <c r="I42" s="89">
        <v>45</v>
      </c>
    </row>
    <row r="43" spans="1:9">
      <c r="A43" s="89">
        <f t="shared" ca="1" si="0"/>
        <v>49261</v>
      </c>
      <c r="B43" s="89">
        <v>200</v>
      </c>
      <c r="C43" s="89" t="s">
        <v>3223</v>
      </c>
      <c r="D43" s="89" t="s">
        <v>910</v>
      </c>
      <c r="E43" s="89" t="s">
        <v>1947</v>
      </c>
      <c r="F43" s="89" t="s">
        <v>819</v>
      </c>
      <c r="G43" s="89" t="s">
        <v>812</v>
      </c>
      <c r="H43" s="89" t="s">
        <v>852</v>
      </c>
      <c r="I43" s="89">
        <v>25</v>
      </c>
    </row>
    <row r="44" spans="1:9">
      <c r="A44" s="89">
        <f t="shared" ca="1" si="0"/>
        <v>49461</v>
      </c>
      <c r="B44" s="89">
        <v>1000</v>
      </c>
      <c r="C44" s="89" t="s">
        <v>3224</v>
      </c>
      <c r="D44" s="89" t="s">
        <v>1382</v>
      </c>
      <c r="E44" s="89" t="s">
        <v>1947</v>
      </c>
      <c r="F44" s="89" t="s">
        <v>819</v>
      </c>
      <c r="G44" s="89" t="s">
        <v>812</v>
      </c>
      <c r="H44" s="89" t="s">
        <v>812</v>
      </c>
      <c r="I44" s="89">
        <v>0.01</v>
      </c>
    </row>
    <row r="45" spans="1:9">
      <c r="A45" s="89">
        <f t="shared" ca="1" si="0"/>
        <v>50461</v>
      </c>
      <c r="B45" s="89">
        <v>1000</v>
      </c>
      <c r="C45" s="89" t="s">
        <v>3225</v>
      </c>
      <c r="D45" s="89" t="s">
        <v>3226</v>
      </c>
      <c r="E45" s="89" t="s">
        <v>1947</v>
      </c>
      <c r="F45" s="89" t="s">
        <v>819</v>
      </c>
      <c r="G45" s="89" t="s">
        <v>812</v>
      </c>
      <c r="H45" s="89" t="s">
        <v>888</v>
      </c>
      <c r="I45" s="89">
        <v>1.2</v>
      </c>
    </row>
    <row r="46" spans="1:9">
      <c r="A46" s="89">
        <f t="shared" ca="1" si="0"/>
        <v>51461</v>
      </c>
      <c r="B46" s="89">
        <v>1000</v>
      </c>
      <c r="C46" s="89" t="s">
        <v>3227</v>
      </c>
      <c r="D46" s="89" t="s">
        <v>1294</v>
      </c>
      <c r="E46" s="89" t="s">
        <v>1947</v>
      </c>
      <c r="F46" s="89" t="s">
        <v>819</v>
      </c>
      <c r="G46" s="89" t="s">
        <v>812</v>
      </c>
      <c r="H46" s="89" t="s">
        <v>812</v>
      </c>
      <c r="I46" s="89">
        <v>0.1</v>
      </c>
    </row>
    <row r="47" spans="1:9">
      <c r="A47" s="89">
        <f t="shared" ca="1" si="0"/>
        <v>52461</v>
      </c>
      <c r="B47" s="89">
        <v>1000</v>
      </c>
      <c r="C47" s="89" t="s">
        <v>530</v>
      </c>
      <c r="D47" s="89" t="s">
        <v>830</v>
      </c>
      <c r="E47" s="89" t="s">
        <v>1947</v>
      </c>
      <c r="F47" s="89" t="s">
        <v>819</v>
      </c>
      <c r="G47" s="89" t="s">
        <v>812</v>
      </c>
      <c r="H47" s="89" t="s">
        <v>846</v>
      </c>
      <c r="I47" s="89">
        <v>1</v>
      </c>
    </row>
    <row r="48" spans="1:9">
      <c r="A48" s="89">
        <f t="shared" ca="1" si="0"/>
        <v>53461</v>
      </c>
      <c r="B48" s="89">
        <v>1000</v>
      </c>
      <c r="C48" s="89" t="s">
        <v>3228</v>
      </c>
      <c r="D48" s="89" t="s">
        <v>857</v>
      </c>
      <c r="E48" s="89" t="s">
        <v>1947</v>
      </c>
      <c r="F48" s="89" t="s">
        <v>819</v>
      </c>
      <c r="G48" s="89" t="s">
        <v>812</v>
      </c>
      <c r="H48" s="89" t="s">
        <v>1185</v>
      </c>
      <c r="I48" s="89">
        <v>5</v>
      </c>
    </row>
    <row r="49" spans="1:9">
      <c r="A49" s="89">
        <f t="shared" ca="1" si="0"/>
        <v>54461</v>
      </c>
      <c r="B49" s="89">
        <v>1000</v>
      </c>
      <c r="C49" s="89" t="s">
        <v>3229</v>
      </c>
      <c r="D49" s="89" t="s">
        <v>1382</v>
      </c>
      <c r="E49" s="89" t="s">
        <v>1947</v>
      </c>
      <c r="F49" s="89" t="s">
        <v>819</v>
      </c>
      <c r="G49" s="89" t="s">
        <v>812</v>
      </c>
      <c r="H49" s="89" t="s">
        <v>812</v>
      </c>
      <c r="I49" s="89">
        <v>0.01</v>
      </c>
    </row>
    <row r="50" spans="1:9">
      <c r="A50" s="89">
        <f t="shared" ca="1" si="0"/>
        <v>55461</v>
      </c>
      <c r="B50" s="89">
        <v>1000</v>
      </c>
      <c r="C50" s="89" t="s">
        <v>3230</v>
      </c>
      <c r="D50" s="89" t="s">
        <v>857</v>
      </c>
      <c r="E50" s="89" t="s">
        <v>1947</v>
      </c>
      <c r="F50" s="89" t="s">
        <v>819</v>
      </c>
      <c r="G50" s="89" t="s">
        <v>812</v>
      </c>
      <c r="H50" s="89" t="s">
        <v>2143</v>
      </c>
      <c r="I50" s="89">
        <v>5</v>
      </c>
    </row>
    <row r="51" spans="1:9">
      <c r="A51" s="89">
        <f t="shared" ca="1" si="0"/>
        <v>56461</v>
      </c>
      <c r="B51" s="89">
        <v>1000</v>
      </c>
      <c r="C51" s="89" t="s">
        <v>3231</v>
      </c>
      <c r="D51" s="89" t="s">
        <v>910</v>
      </c>
      <c r="E51" s="89" t="s">
        <v>1947</v>
      </c>
      <c r="F51" s="89" t="s">
        <v>819</v>
      </c>
      <c r="G51" s="89" t="s">
        <v>812</v>
      </c>
      <c r="H51" s="89" t="s">
        <v>2048</v>
      </c>
      <c r="I51" s="89">
        <v>25</v>
      </c>
    </row>
    <row r="52" spans="1:9">
      <c r="A52" s="89">
        <f t="shared" ca="1" si="0"/>
        <v>57461</v>
      </c>
      <c r="B52" s="89">
        <v>1000</v>
      </c>
      <c r="C52" s="89" t="s">
        <v>3232</v>
      </c>
      <c r="D52" s="89" t="s">
        <v>902</v>
      </c>
      <c r="E52" s="89" t="s">
        <v>1947</v>
      </c>
      <c r="F52" s="89" t="s">
        <v>819</v>
      </c>
      <c r="G52" s="89" t="s">
        <v>812</v>
      </c>
      <c r="H52" s="89" t="s">
        <v>1194</v>
      </c>
      <c r="I52" s="89">
        <v>0.5</v>
      </c>
    </row>
    <row r="53" spans="1:9">
      <c r="A53" s="89">
        <f t="shared" ca="1" si="0"/>
        <v>58461</v>
      </c>
      <c r="B53" s="89">
        <v>1000</v>
      </c>
      <c r="C53" s="89" t="s">
        <v>3233</v>
      </c>
      <c r="D53" s="89" t="s">
        <v>910</v>
      </c>
      <c r="E53" s="89" t="s">
        <v>1947</v>
      </c>
      <c r="F53" s="89" t="s">
        <v>819</v>
      </c>
      <c r="G53" s="89" t="s">
        <v>812</v>
      </c>
      <c r="H53" s="89" t="s">
        <v>1192</v>
      </c>
      <c r="I53" s="89">
        <v>25</v>
      </c>
    </row>
    <row r="54" spans="1:9">
      <c r="A54" s="89">
        <f t="shared" ca="1" si="0"/>
        <v>59461</v>
      </c>
      <c r="B54" s="89">
        <v>1000</v>
      </c>
      <c r="C54" s="89" t="s">
        <v>3234</v>
      </c>
      <c r="D54" s="89" t="s">
        <v>857</v>
      </c>
      <c r="E54" s="89" t="s">
        <v>1947</v>
      </c>
      <c r="F54" s="89" t="s">
        <v>819</v>
      </c>
      <c r="G54" s="89" t="s">
        <v>812</v>
      </c>
      <c r="H54" s="89" t="s">
        <v>1198</v>
      </c>
      <c r="I54" s="89">
        <v>5</v>
      </c>
    </row>
    <row r="55" spans="1:9">
      <c r="A55" s="89">
        <f t="shared" ca="1" si="0"/>
        <v>60461</v>
      </c>
      <c r="B55" s="89">
        <v>300</v>
      </c>
      <c r="C55" s="89" t="s">
        <v>3235</v>
      </c>
      <c r="D55" s="89" t="s">
        <v>837</v>
      </c>
      <c r="E55" s="89" t="s">
        <v>1947</v>
      </c>
      <c r="F55" s="89" t="s">
        <v>819</v>
      </c>
      <c r="G55" s="89" t="s">
        <v>812</v>
      </c>
      <c r="H55" s="89" t="s">
        <v>3212</v>
      </c>
      <c r="I55" s="89">
        <v>30</v>
      </c>
    </row>
    <row r="56" spans="1:9">
      <c r="A56" s="89">
        <f t="shared" ca="1" si="0"/>
        <v>60761</v>
      </c>
      <c r="B56" s="89">
        <v>200</v>
      </c>
      <c r="C56" s="89" t="s">
        <v>3236</v>
      </c>
      <c r="D56" s="89" t="s">
        <v>1770</v>
      </c>
      <c r="E56" s="89" t="s">
        <v>1947</v>
      </c>
      <c r="F56" s="89" t="s">
        <v>819</v>
      </c>
      <c r="G56" s="89" t="s">
        <v>812</v>
      </c>
      <c r="H56" s="89" t="s">
        <v>3237</v>
      </c>
      <c r="I56" s="89">
        <v>60</v>
      </c>
    </row>
    <row r="57" spans="1:9">
      <c r="A57" s="89">
        <f t="shared" ca="1" si="0"/>
        <v>60961</v>
      </c>
      <c r="B57" s="89">
        <v>100</v>
      </c>
      <c r="C57" s="89" t="s">
        <v>3238</v>
      </c>
      <c r="D57" s="89" t="s">
        <v>1585</v>
      </c>
      <c r="E57" s="89" t="s">
        <v>1947</v>
      </c>
      <c r="F57" s="89" t="s">
        <v>819</v>
      </c>
      <c r="G57" s="89" t="s">
        <v>812</v>
      </c>
      <c r="H57" s="89" t="s">
        <v>3239</v>
      </c>
      <c r="I57" s="89">
        <v>120</v>
      </c>
    </row>
    <row r="58" spans="1:9">
      <c r="A58" s="89">
        <f t="shared" ca="1" si="0"/>
        <v>61061</v>
      </c>
      <c r="B58" s="89">
        <v>1000</v>
      </c>
      <c r="C58" s="89" t="s">
        <v>3240</v>
      </c>
      <c r="D58" s="89" t="s">
        <v>830</v>
      </c>
      <c r="E58" s="89" t="s">
        <v>1947</v>
      </c>
      <c r="F58" s="89" t="s">
        <v>819</v>
      </c>
      <c r="G58" s="89" t="s">
        <v>812</v>
      </c>
      <c r="H58" s="89" t="s">
        <v>831</v>
      </c>
      <c r="I58" s="89">
        <v>1</v>
      </c>
    </row>
    <row r="59" spans="1:9">
      <c r="A59" s="89">
        <f t="shared" ca="1" si="0"/>
        <v>62061</v>
      </c>
      <c r="B59" s="89">
        <v>1000</v>
      </c>
      <c r="C59" s="89" t="s">
        <v>3241</v>
      </c>
      <c r="D59" s="89" t="s">
        <v>915</v>
      </c>
      <c r="E59" s="89" t="s">
        <v>1947</v>
      </c>
      <c r="F59" s="89" t="s">
        <v>819</v>
      </c>
      <c r="G59" s="89" t="s">
        <v>812</v>
      </c>
      <c r="H59" s="89" t="s">
        <v>839</v>
      </c>
      <c r="I59" s="89">
        <v>2</v>
      </c>
    </row>
    <row r="60" spans="1:9">
      <c r="A60" s="89">
        <f t="shared" ca="1" si="0"/>
        <v>63061</v>
      </c>
      <c r="B60" s="89">
        <v>100</v>
      </c>
      <c r="C60" s="89" t="s">
        <v>3242</v>
      </c>
      <c r="D60" s="89" t="s">
        <v>857</v>
      </c>
      <c r="E60" s="89" t="s">
        <v>1947</v>
      </c>
      <c r="F60" s="89" t="s">
        <v>819</v>
      </c>
      <c r="G60" s="89" t="s">
        <v>812</v>
      </c>
      <c r="H60" s="89" t="s">
        <v>812</v>
      </c>
      <c r="I60" s="89">
        <v>5</v>
      </c>
    </row>
    <row r="61" spans="1:9">
      <c r="A61" s="89">
        <f t="shared" ca="1" si="0"/>
        <v>63161</v>
      </c>
      <c r="B61" s="89">
        <v>1000</v>
      </c>
      <c r="C61" s="89" t="s">
        <v>3243</v>
      </c>
      <c r="D61" s="89" t="s">
        <v>1867</v>
      </c>
      <c r="E61" s="89" t="s">
        <v>1947</v>
      </c>
      <c r="F61" s="89" t="s">
        <v>819</v>
      </c>
      <c r="G61" s="89" t="s">
        <v>812</v>
      </c>
      <c r="H61" s="89" t="s">
        <v>852</v>
      </c>
      <c r="I61" s="89">
        <v>6</v>
      </c>
    </row>
    <row r="62" spans="1:9">
      <c r="A62" s="89">
        <f t="shared" ca="1" si="0"/>
        <v>64161</v>
      </c>
      <c r="B62" s="89">
        <v>1000</v>
      </c>
      <c r="C62" s="89" t="s">
        <v>3244</v>
      </c>
      <c r="D62" s="89" t="s">
        <v>3245</v>
      </c>
      <c r="E62" s="89" t="s">
        <v>1947</v>
      </c>
      <c r="F62" s="89" t="s">
        <v>819</v>
      </c>
      <c r="G62" s="89" t="s">
        <v>812</v>
      </c>
      <c r="H62" s="89" t="s">
        <v>3246</v>
      </c>
      <c r="I62" s="89">
        <v>39</v>
      </c>
    </row>
    <row r="63" spans="1:9">
      <c r="A63" s="89">
        <f t="shared" ca="1" si="0"/>
        <v>65161</v>
      </c>
      <c r="B63" s="89">
        <v>1000</v>
      </c>
      <c r="C63" s="89" t="s">
        <v>3247</v>
      </c>
      <c r="D63" s="89" t="s">
        <v>1227</v>
      </c>
      <c r="E63" s="89" t="s">
        <v>1947</v>
      </c>
      <c r="F63" s="89" t="s">
        <v>819</v>
      </c>
      <c r="G63" s="89" t="s">
        <v>812</v>
      </c>
      <c r="H63" s="89" t="s">
        <v>3248</v>
      </c>
      <c r="I63" s="89">
        <v>12</v>
      </c>
    </row>
    <row r="64" spans="1:9">
      <c r="A64" s="89">
        <f t="shared" ca="1" si="0"/>
        <v>66161</v>
      </c>
      <c r="B64" s="89">
        <v>1000</v>
      </c>
      <c r="C64" s="89" t="s">
        <v>3249</v>
      </c>
      <c r="D64" s="89" t="s">
        <v>1895</v>
      </c>
      <c r="E64" s="89" t="s">
        <v>1947</v>
      </c>
      <c r="F64" s="89" t="s">
        <v>819</v>
      </c>
      <c r="G64" s="89" t="s">
        <v>812</v>
      </c>
      <c r="H64" s="89" t="s">
        <v>812</v>
      </c>
      <c r="I64" s="89">
        <v>0.3</v>
      </c>
    </row>
    <row r="65" spans="1:9">
      <c r="A65" s="89">
        <f t="shared" ca="1" si="0"/>
        <v>67161</v>
      </c>
      <c r="B65" s="89">
        <v>1000</v>
      </c>
      <c r="C65" s="89" t="s">
        <v>3250</v>
      </c>
      <c r="D65" s="89" t="s">
        <v>2672</v>
      </c>
      <c r="E65" s="89" t="s">
        <v>1947</v>
      </c>
      <c r="F65" s="89" t="s">
        <v>819</v>
      </c>
      <c r="G65" s="89" t="s">
        <v>812</v>
      </c>
      <c r="H65" s="89" t="s">
        <v>3251</v>
      </c>
      <c r="I65" s="89">
        <v>40</v>
      </c>
    </row>
    <row r="66" spans="1:9">
      <c r="A66" s="89">
        <f t="shared" ca="1" si="0"/>
        <v>68161</v>
      </c>
      <c r="B66" s="89">
        <v>1000</v>
      </c>
      <c r="C66" s="89" t="s">
        <v>3252</v>
      </c>
      <c r="D66" s="89" t="s">
        <v>887</v>
      </c>
      <c r="E66" s="89" t="s">
        <v>1947</v>
      </c>
      <c r="F66" s="89" t="s">
        <v>819</v>
      </c>
      <c r="G66" s="89" t="s">
        <v>812</v>
      </c>
      <c r="H66" s="89" t="s">
        <v>3253</v>
      </c>
      <c r="I66" s="89">
        <v>10</v>
      </c>
    </row>
    <row r="67" spans="1:9">
      <c r="A67" s="89">
        <f t="shared" ca="1" si="0"/>
        <v>69161</v>
      </c>
      <c r="B67" s="89">
        <v>200</v>
      </c>
      <c r="C67" s="89" t="s">
        <v>3254</v>
      </c>
      <c r="D67" s="89" t="s">
        <v>857</v>
      </c>
      <c r="E67" s="89" t="s">
        <v>1947</v>
      </c>
      <c r="F67" s="89" t="s">
        <v>819</v>
      </c>
      <c r="G67" s="89" t="s">
        <v>812</v>
      </c>
      <c r="H67" s="89" t="s">
        <v>849</v>
      </c>
      <c r="I67" s="89">
        <v>5</v>
      </c>
    </row>
    <row r="68" spans="1:9">
      <c r="A68" s="89">
        <f t="shared" ca="1" si="0"/>
        <v>69361</v>
      </c>
      <c r="B68" s="89">
        <v>200</v>
      </c>
      <c r="C68" s="89" t="s">
        <v>3255</v>
      </c>
      <c r="D68" s="89" t="s">
        <v>907</v>
      </c>
      <c r="E68" s="89" t="s">
        <v>1947</v>
      </c>
      <c r="F68" s="89" t="s">
        <v>819</v>
      </c>
      <c r="G68" s="89" t="s">
        <v>812</v>
      </c>
      <c r="H68" s="89" t="s">
        <v>849</v>
      </c>
      <c r="I68" s="89">
        <v>3</v>
      </c>
    </row>
    <row r="69" spans="1:9">
      <c r="A69" s="89">
        <f t="shared" ca="1" si="0"/>
        <v>69561</v>
      </c>
      <c r="B69" s="89">
        <v>200</v>
      </c>
      <c r="C69" s="89" t="s">
        <v>3256</v>
      </c>
      <c r="D69" s="89" t="s">
        <v>915</v>
      </c>
      <c r="E69" s="89" t="s">
        <v>1947</v>
      </c>
      <c r="F69" s="89" t="s">
        <v>819</v>
      </c>
      <c r="G69" s="89" t="s">
        <v>812</v>
      </c>
      <c r="H69" s="89" t="s">
        <v>863</v>
      </c>
      <c r="I69" s="89">
        <v>2</v>
      </c>
    </row>
    <row r="70" spans="1:9">
      <c r="A70" s="89">
        <f t="shared" ca="1" si="0"/>
        <v>69761</v>
      </c>
      <c r="B70" s="89">
        <v>200</v>
      </c>
      <c r="C70" s="89" t="s">
        <v>3257</v>
      </c>
      <c r="D70" s="89" t="s">
        <v>862</v>
      </c>
      <c r="E70" s="89" t="s">
        <v>1947</v>
      </c>
      <c r="F70" s="89" t="s">
        <v>819</v>
      </c>
      <c r="G70" s="89" t="s">
        <v>812</v>
      </c>
      <c r="H70" s="89" t="s">
        <v>865</v>
      </c>
      <c r="I70" s="89">
        <v>4</v>
      </c>
    </row>
    <row r="71" spans="1:9">
      <c r="A71" s="89">
        <f t="shared" ca="1" si="0"/>
        <v>69961</v>
      </c>
      <c r="B71" s="89">
        <v>200</v>
      </c>
      <c r="C71" s="89" t="s">
        <v>3258</v>
      </c>
      <c r="D71" s="89" t="s">
        <v>830</v>
      </c>
      <c r="E71" s="89" t="s">
        <v>1947</v>
      </c>
      <c r="F71" s="89" t="s">
        <v>819</v>
      </c>
      <c r="G71" s="89" t="s">
        <v>812</v>
      </c>
      <c r="H71" s="89" t="s">
        <v>852</v>
      </c>
      <c r="I71" s="89">
        <v>1</v>
      </c>
    </row>
    <row r="72" spans="1:9">
      <c r="A72" s="89">
        <f t="shared" ca="1" si="0"/>
        <v>70161</v>
      </c>
      <c r="B72" s="89">
        <v>1000</v>
      </c>
      <c r="C72" s="89" t="s">
        <v>3259</v>
      </c>
      <c r="D72" s="89" t="s">
        <v>875</v>
      </c>
      <c r="E72" s="89" t="s">
        <v>1947</v>
      </c>
      <c r="F72" s="89" t="s">
        <v>819</v>
      </c>
      <c r="G72" s="89" t="s">
        <v>812</v>
      </c>
      <c r="H72" s="89" t="s">
        <v>1212</v>
      </c>
      <c r="I72" s="89">
        <v>15</v>
      </c>
    </row>
    <row r="73" spans="1:9">
      <c r="A73" s="89">
        <f t="shared" ca="1" si="0"/>
        <v>71161</v>
      </c>
      <c r="B73" s="89">
        <v>1000</v>
      </c>
      <c r="C73" s="89" t="s">
        <v>3260</v>
      </c>
      <c r="D73" s="89" t="s">
        <v>841</v>
      </c>
      <c r="E73" s="89" t="s">
        <v>1947</v>
      </c>
      <c r="F73" s="89" t="s">
        <v>819</v>
      </c>
      <c r="G73" s="89" t="s">
        <v>812</v>
      </c>
      <c r="H73" s="89" t="s">
        <v>812</v>
      </c>
      <c r="I73" s="89">
        <v>20</v>
      </c>
    </row>
    <row r="74" spans="1:9">
      <c r="A74" s="89">
        <f t="shared" ca="1" si="0"/>
        <v>72161</v>
      </c>
      <c r="B74" s="89">
        <v>1000</v>
      </c>
      <c r="C74" s="89" t="s">
        <v>3261</v>
      </c>
      <c r="D74" s="89" t="s">
        <v>830</v>
      </c>
      <c r="E74" s="89" t="s">
        <v>1947</v>
      </c>
      <c r="F74" s="89" t="s">
        <v>819</v>
      </c>
      <c r="G74" s="89" t="s">
        <v>812</v>
      </c>
      <c r="H74" s="89" t="s">
        <v>1198</v>
      </c>
      <c r="I74" s="89">
        <v>1</v>
      </c>
    </row>
    <row r="75" spans="1:9">
      <c r="A75" s="89">
        <f t="shared" ca="1" si="0"/>
        <v>73161</v>
      </c>
      <c r="B75" s="89">
        <v>1000</v>
      </c>
      <c r="C75" s="89" t="s">
        <v>3262</v>
      </c>
      <c r="D75" s="89" t="s">
        <v>1382</v>
      </c>
      <c r="E75" s="89" t="s">
        <v>1947</v>
      </c>
      <c r="F75" s="89" t="s">
        <v>819</v>
      </c>
      <c r="G75" s="89" t="s">
        <v>812</v>
      </c>
      <c r="H75" s="89" t="s">
        <v>831</v>
      </c>
      <c r="I75" s="89">
        <v>0.01</v>
      </c>
    </row>
    <row r="76" spans="1:9">
      <c r="A76" s="89">
        <f t="shared" ca="1" si="0"/>
        <v>74161</v>
      </c>
      <c r="B76" s="89">
        <v>1000</v>
      </c>
      <c r="C76" s="89" t="s">
        <v>3263</v>
      </c>
      <c r="D76" s="89" t="s">
        <v>857</v>
      </c>
      <c r="E76" s="89" t="s">
        <v>1947</v>
      </c>
      <c r="F76" s="89" t="s">
        <v>819</v>
      </c>
      <c r="G76" s="89" t="s">
        <v>812</v>
      </c>
      <c r="H76" s="89" t="s">
        <v>831</v>
      </c>
      <c r="I76" s="89">
        <v>5</v>
      </c>
    </row>
    <row r="77" spans="1:9">
      <c r="A77" s="89">
        <f t="shared" ca="1" si="0"/>
        <v>75161</v>
      </c>
      <c r="B77" s="89">
        <v>1000</v>
      </c>
      <c r="C77" s="89" t="s">
        <v>3264</v>
      </c>
      <c r="D77" s="89" t="s">
        <v>910</v>
      </c>
      <c r="E77" s="89" t="s">
        <v>1947</v>
      </c>
      <c r="F77" s="89" t="s">
        <v>819</v>
      </c>
      <c r="G77" s="89" t="s">
        <v>812</v>
      </c>
      <c r="H77" s="89" t="s">
        <v>849</v>
      </c>
      <c r="I77" s="89">
        <v>25</v>
      </c>
    </row>
    <row r="78" spans="1:9">
      <c r="A78" s="89">
        <f t="shared" ca="1" si="0"/>
        <v>76161</v>
      </c>
      <c r="B78" s="89">
        <v>1000</v>
      </c>
      <c r="C78" s="89" t="s">
        <v>3265</v>
      </c>
      <c r="D78" s="89" t="s">
        <v>841</v>
      </c>
      <c r="E78" s="89" t="s">
        <v>1947</v>
      </c>
      <c r="F78" s="89" t="s">
        <v>819</v>
      </c>
      <c r="G78" s="89" t="s">
        <v>812</v>
      </c>
      <c r="H78" s="89" t="s">
        <v>888</v>
      </c>
      <c r="I78" s="89">
        <v>20</v>
      </c>
    </row>
    <row r="79" spans="1:9">
      <c r="A79" s="89">
        <f t="shared" ca="1" si="0"/>
        <v>77161</v>
      </c>
      <c r="B79" s="89">
        <v>1000</v>
      </c>
      <c r="C79" s="89" t="s">
        <v>3266</v>
      </c>
      <c r="D79" s="89" t="s">
        <v>3267</v>
      </c>
      <c r="E79" s="89" t="s">
        <v>1947</v>
      </c>
      <c r="F79" s="89" t="s">
        <v>819</v>
      </c>
      <c r="G79" s="89" t="s">
        <v>812</v>
      </c>
      <c r="H79" s="89" t="s">
        <v>831</v>
      </c>
      <c r="I79" s="89">
        <v>2</v>
      </c>
    </row>
    <row r="80" spans="1:9">
      <c r="A80" s="89">
        <f t="shared" ca="1" si="0"/>
        <v>78161</v>
      </c>
      <c r="B80" s="89">
        <v>1000</v>
      </c>
      <c r="C80" s="89" t="s">
        <v>3268</v>
      </c>
      <c r="D80" s="89" t="s">
        <v>915</v>
      </c>
      <c r="E80" s="89" t="s">
        <v>1947</v>
      </c>
      <c r="F80" s="89" t="s">
        <v>819</v>
      </c>
      <c r="G80" s="89" t="s">
        <v>812</v>
      </c>
      <c r="H80" s="89" t="s">
        <v>1192</v>
      </c>
      <c r="I80" s="89">
        <v>2</v>
      </c>
    </row>
    <row r="81" spans="1:9">
      <c r="A81" s="89">
        <f t="shared" ca="1" si="0"/>
        <v>79161</v>
      </c>
      <c r="B81" s="89">
        <v>1000</v>
      </c>
      <c r="C81" s="89" t="s">
        <v>3269</v>
      </c>
      <c r="D81" s="89" t="s">
        <v>915</v>
      </c>
      <c r="E81" s="89" t="s">
        <v>1947</v>
      </c>
      <c r="F81" s="89" t="s">
        <v>819</v>
      </c>
      <c r="G81" s="89" t="s">
        <v>812</v>
      </c>
      <c r="H81" s="89" t="s">
        <v>3270</v>
      </c>
      <c r="I81" s="89">
        <v>2</v>
      </c>
    </row>
    <row r="82" spans="1:9">
      <c r="A82" s="89">
        <f t="shared" ca="1" si="0"/>
        <v>80161</v>
      </c>
      <c r="B82" s="89">
        <v>1000</v>
      </c>
      <c r="C82" s="89" t="s">
        <v>3271</v>
      </c>
      <c r="D82" s="89" t="s">
        <v>915</v>
      </c>
      <c r="E82" s="89" t="s">
        <v>1947</v>
      </c>
      <c r="F82" s="89" t="s">
        <v>819</v>
      </c>
      <c r="G82" s="89" t="s">
        <v>812</v>
      </c>
      <c r="H82" s="89" t="s">
        <v>1198</v>
      </c>
      <c r="I82" s="89">
        <v>2</v>
      </c>
    </row>
    <row r="83" spans="1:9">
      <c r="A83" s="89">
        <f t="shared" ca="1" si="0"/>
        <v>81161</v>
      </c>
      <c r="B83" s="89">
        <v>500</v>
      </c>
      <c r="C83" s="89" t="s">
        <v>3272</v>
      </c>
      <c r="D83" s="89" t="s">
        <v>907</v>
      </c>
      <c r="E83" s="89" t="s">
        <v>1947</v>
      </c>
      <c r="F83" s="89" t="s">
        <v>819</v>
      </c>
      <c r="G83" s="89" t="s">
        <v>812</v>
      </c>
      <c r="H83" s="89" t="s">
        <v>849</v>
      </c>
      <c r="I83" s="89">
        <v>3</v>
      </c>
    </row>
    <row r="84" spans="1:9">
      <c r="A84" s="89">
        <f t="shared" ca="1" si="0"/>
        <v>81661</v>
      </c>
      <c r="B84" s="89">
        <v>500</v>
      </c>
      <c r="C84" s="89" t="s">
        <v>3273</v>
      </c>
      <c r="D84" s="89" t="s">
        <v>2672</v>
      </c>
      <c r="E84" s="89" t="s">
        <v>1947</v>
      </c>
      <c r="F84" s="89" t="s">
        <v>819</v>
      </c>
      <c r="G84" s="89" t="s">
        <v>812</v>
      </c>
      <c r="H84" s="89" t="s">
        <v>865</v>
      </c>
      <c r="I84" s="89">
        <v>40</v>
      </c>
    </row>
    <row r="85" spans="1:9">
      <c r="A85" s="89">
        <f t="shared" ca="1" si="0"/>
        <v>82161</v>
      </c>
      <c r="B85" s="89">
        <v>500</v>
      </c>
      <c r="C85" s="89" t="s">
        <v>3274</v>
      </c>
      <c r="D85" s="89" t="s">
        <v>857</v>
      </c>
      <c r="E85" s="89" t="s">
        <v>1947</v>
      </c>
      <c r="F85" s="89" t="s">
        <v>819</v>
      </c>
      <c r="G85" s="89" t="s">
        <v>812</v>
      </c>
      <c r="H85" s="89" t="s">
        <v>831</v>
      </c>
      <c r="I85" s="89">
        <v>5</v>
      </c>
    </row>
    <row r="86" spans="1:9">
      <c r="A86" s="89">
        <f t="shared" ca="1" si="0"/>
        <v>82661</v>
      </c>
      <c r="B86" s="89">
        <v>500</v>
      </c>
      <c r="C86" s="89" t="s">
        <v>3275</v>
      </c>
      <c r="D86" s="89" t="s">
        <v>841</v>
      </c>
      <c r="E86" s="89" t="s">
        <v>1947</v>
      </c>
      <c r="F86" s="89" t="s">
        <v>819</v>
      </c>
      <c r="G86" s="89" t="s">
        <v>812</v>
      </c>
      <c r="H86" s="89" t="s">
        <v>831</v>
      </c>
      <c r="I86" s="89">
        <v>20</v>
      </c>
    </row>
    <row r="87" spans="1:9">
      <c r="A87" s="89">
        <f t="shared" ca="1" si="0"/>
        <v>83161</v>
      </c>
      <c r="B87" s="89">
        <v>1000</v>
      </c>
      <c r="C87" s="89" t="s">
        <v>582</v>
      </c>
      <c r="D87" s="89" t="s">
        <v>830</v>
      </c>
      <c r="E87" s="89" t="s">
        <v>1947</v>
      </c>
      <c r="F87" s="89" t="s">
        <v>819</v>
      </c>
      <c r="G87" s="89" t="s">
        <v>812</v>
      </c>
      <c r="H87" s="89" t="s">
        <v>1194</v>
      </c>
      <c r="I87" s="89">
        <v>1</v>
      </c>
    </row>
    <row r="88" spans="1:9">
      <c r="A88" s="89">
        <f t="shared" ca="1" si="0"/>
        <v>84161</v>
      </c>
      <c r="B88" s="89">
        <v>1000</v>
      </c>
      <c r="C88" s="89" t="s">
        <v>3276</v>
      </c>
      <c r="D88" s="89" t="s">
        <v>857</v>
      </c>
      <c r="E88" s="89" t="s">
        <v>1947</v>
      </c>
      <c r="F88" s="89" t="s">
        <v>819</v>
      </c>
      <c r="G88" s="89" t="s">
        <v>812</v>
      </c>
      <c r="H88" s="89" t="s">
        <v>831</v>
      </c>
      <c r="I88" s="89">
        <v>5</v>
      </c>
    </row>
    <row r="89" spans="1:9">
      <c r="A89" s="89">
        <f t="shared" ca="1" si="0"/>
        <v>85161</v>
      </c>
      <c r="B89" s="89">
        <v>1000</v>
      </c>
      <c r="C89" s="89" t="s">
        <v>3277</v>
      </c>
      <c r="D89" s="89" t="s">
        <v>902</v>
      </c>
      <c r="E89" s="89" t="s">
        <v>1947</v>
      </c>
      <c r="F89" s="89" t="s">
        <v>819</v>
      </c>
      <c r="G89" s="89" t="s">
        <v>812</v>
      </c>
      <c r="H89" s="89" t="s">
        <v>920</v>
      </c>
      <c r="I89" s="89">
        <v>0.5</v>
      </c>
    </row>
    <row r="90" spans="1:9">
      <c r="A90" s="89">
        <f t="shared" ca="1" si="0"/>
        <v>86161</v>
      </c>
      <c r="B90" s="89">
        <v>1000</v>
      </c>
      <c r="C90" s="89" t="s">
        <v>3278</v>
      </c>
      <c r="D90" s="89" t="s">
        <v>857</v>
      </c>
      <c r="E90" s="89" t="s">
        <v>1947</v>
      </c>
      <c r="F90" s="89" t="s">
        <v>819</v>
      </c>
      <c r="G90" s="89" t="s">
        <v>812</v>
      </c>
      <c r="H90" s="89" t="s">
        <v>1194</v>
      </c>
      <c r="I90" s="89">
        <v>5</v>
      </c>
    </row>
    <row r="91" spans="1:9">
      <c r="A91" s="89">
        <f t="shared" ca="1" si="0"/>
        <v>87161</v>
      </c>
      <c r="B91" s="89">
        <v>1000</v>
      </c>
      <c r="C91" s="89" t="s">
        <v>3279</v>
      </c>
      <c r="D91" s="89" t="s">
        <v>1559</v>
      </c>
      <c r="E91" s="89" t="s">
        <v>1947</v>
      </c>
      <c r="F91" s="89" t="s">
        <v>819</v>
      </c>
      <c r="G91" s="89" t="s">
        <v>812</v>
      </c>
      <c r="H91" s="89" t="s">
        <v>812</v>
      </c>
      <c r="I91" s="89">
        <v>45</v>
      </c>
    </row>
    <row r="92" spans="1:9">
      <c r="A92" s="89">
        <f t="shared" ca="1" si="0"/>
        <v>88161</v>
      </c>
      <c r="B92" s="89">
        <v>1000</v>
      </c>
      <c r="C92" s="89" t="s">
        <v>3280</v>
      </c>
      <c r="D92" s="89" t="s">
        <v>841</v>
      </c>
      <c r="E92" s="89" t="s">
        <v>1947</v>
      </c>
      <c r="F92" s="89" t="s">
        <v>819</v>
      </c>
      <c r="G92" s="89" t="s">
        <v>812</v>
      </c>
      <c r="H92" s="89" t="s">
        <v>882</v>
      </c>
      <c r="I92" s="89">
        <v>20</v>
      </c>
    </row>
    <row r="93" spans="1:9">
      <c r="A93" s="89">
        <f t="shared" ca="1" si="0"/>
        <v>89161</v>
      </c>
      <c r="B93" s="89">
        <v>1000</v>
      </c>
      <c r="C93" s="89" t="s">
        <v>3281</v>
      </c>
      <c r="D93" s="89" t="s">
        <v>830</v>
      </c>
      <c r="E93" s="89" t="s">
        <v>1947</v>
      </c>
      <c r="F93" s="89" t="s">
        <v>819</v>
      </c>
      <c r="G93" s="89" t="s">
        <v>812</v>
      </c>
      <c r="H93" s="89" t="s">
        <v>1185</v>
      </c>
      <c r="I93" s="89">
        <v>1</v>
      </c>
    </row>
    <row r="94" spans="1:9">
      <c r="A94" s="89">
        <f t="shared" ca="1" si="0"/>
        <v>90161</v>
      </c>
      <c r="B94" s="89">
        <v>1000</v>
      </c>
      <c r="C94" s="89" t="s">
        <v>3282</v>
      </c>
      <c r="D94" s="89" t="s">
        <v>3283</v>
      </c>
      <c r="E94" s="89" t="s">
        <v>1947</v>
      </c>
      <c r="F94" s="89" t="s">
        <v>819</v>
      </c>
      <c r="G94" s="89" t="s">
        <v>812</v>
      </c>
      <c r="H94" s="89" t="s">
        <v>3284</v>
      </c>
      <c r="I94" s="89">
        <v>10</v>
      </c>
    </row>
    <row r="95" spans="1:9">
      <c r="A95" s="89">
        <f t="shared" ca="1" si="0"/>
        <v>91161</v>
      </c>
      <c r="B95" s="89">
        <v>1000</v>
      </c>
      <c r="C95" s="89" t="s">
        <v>3285</v>
      </c>
      <c r="D95" s="89" t="s">
        <v>910</v>
      </c>
      <c r="E95" s="89" t="s">
        <v>1947</v>
      </c>
      <c r="F95" s="89" t="s">
        <v>819</v>
      </c>
      <c r="G95" s="89" t="s">
        <v>812</v>
      </c>
      <c r="H95" s="89" t="s">
        <v>831</v>
      </c>
      <c r="I95" s="89">
        <v>25</v>
      </c>
    </row>
    <row r="96" spans="1:9">
      <c r="A96" s="89">
        <f t="shared" ca="1" si="0"/>
        <v>92161</v>
      </c>
      <c r="B96" s="89">
        <v>1000</v>
      </c>
      <c r="C96" s="89" t="s">
        <v>3286</v>
      </c>
      <c r="D96" s="89" t="s">
        <v>857</v>
      </c>
      <c r="E96" s="89" t="s">
        <v>1947</v>
      </c>
      <c r="F96" s="89" t="s">
        <v>819</v>
      </c>
      <c r="G96" s="89" t="s">
        <v>812</v>
      </c>
      <c r="H96" s="89" t="s">
        <v>1192</v>
      </c>
      <c r="I96" s="89">
        <v>5</v>
      </c>
    </row>
    <row r="97" spans="1:9">
      <c r="A97" s="89">
        <f t="shared" ca="1" si="0"/>
        <v>93161</v>
      </c>
      <c r="B97" s="89">
        <v>1000</v>
      </c>
      <c r="C97" s="89" t="s">
        <v>225</v>
      </c>
      <c r="D97" s="89" t="s">
        <v>910</v>
      </c>
      <c r="E97" s="89" t="s">
        <v>1947</v>
      </c>
      <c r="F97" s="89" t="s">
        <v>819</v>
      </c>
      <c r="G97" s="89" t="s">
        <v>812</v>
      </c>
      <c r="H97" s="89" t="s">
        <v>831</v>
      </c>
      <c r="I97" s="89">
        <v>25</v>
      </c>
    </row>
    <row r="98" spans="1:9">
      <c r="A98" s="89">
        <f t="shared" ca="1" si="0"/>
        <v>94161</v>
      </c>
      <c r="B98" s="89">
        <v>1000</v>
      </c>
      <c r="C98" s="89" t="s">
        <v>3287</v>
      </c>
      <c r="D98" s="89" t="s">
        <v>841</v>
      </c>
      <c r="E98" s="89" t="s">
        <v>1947</v>
      </c>
      <c r="F98" s="89" t="s">
        <v>819</v>
      </c>
      <c r="G98" s="89" t="s">
        <v>812</v>
      </c>
      <c r="H98" s="89" t="s">
        <v>849</v>
      </c>
      <c r="I98" s="89">
        <v>20</v>
      </c>
    </row>
    <row r="99" spans="1:9">
      <c r="A99" s="89">
        <f t="shared" ca="1" si="0"/>
        <v>95161</v>
      </c>
      <c r="B99" s="89">
        <v>1000</v>
      </c>
      <c r="C99" s="89" t="s">
        <v>3288</v>
      </c>
      <c r="D99" s="89" t="s">
        <v>857</v>
      </c>
      <c r="E99" s="89" t="s">
        <v>1947</v>
      </c>
      <c r="F99" s="89" t="s">
        <v>819</v>
      </c>
      <c r="G99" s="89" t="s">
        <v>812</v>
      </c>
      <c r="H99" s="89" t="s">
        <v>2143</v>
      </c>
      <c r="I99" s="89">
        <v>5</v>
      </c>
    </row>
    <row r="100" spans="1:9">
      <c r="A100" s="89">
        <f t="shared" ca="1" si="0"/>
        <v>96161</v>
      </c>
      <c r="B100" s="89">
        <v>1000</v>
      </c>
      <c r="C100" s="89" t="s">
        <v>3289</v>
      </c>
      <c r="D100" s="89" t="s">
        <v>887</v>
      </c>
      <c r="E100" s="89" t="s">
        <v>1947</v>
      </c>
      <c r="F100" s="89" t="s">
        <v>819</v>
      </c>
      <c r="G100" s="89" t="s">
        <v>812</v>
      </c>
      <c r="H100" s="89" t="s">
        <v>888</v>
      </c>
      <c r="I100" s="89">
        <v>10</v>
      </c>
    </row>
    <row r="101" spans="1:9">
      <c r="A101" s="89">
        <f t="shared" ca="1" si="0"/>
        <v>97161</v>
      </c>
      <c r="B101" s="89">
        <v>1000</v>
      </c>
      <c r="C101" s="89" t="s">
        <v>3290</v>
      </c>
      <c r="D101" s="89" t="s">
        <v>887</v>
      </c>
      <c r="E101" s="89" t="s">
        <v>1947</v>
      </c>
      <c r="F101" s="89" t="s">
        <v>819</v>
      </c>
      <c r="G101" s="89" t="s">
        <v>812</v>
      </c>
      <c r="H101" s="89" t="s">
        <v>812</v>
      </c>
      <c r="I101" s="89">
        <v>10</v>
      </c>
    </row>
    <row r="102" spans="1:9">
      <c r="A102" s="89">
        <f t="shared" ca="1" si="0"/>
        <v>98161</v>
      </c>
      <c r="B102" s="89">
        <v>1000</v>
      </c>
      <c r="C102" s="89" t="s">
        <v>3291</v>
      </c>
      <c r="D102" s="89" t="s">
        <v>827</v>
      </c>
      <c r="E102" s="89" t="s">
        <v>1947</v>
      </c>
      <c r="F102" s="89" t="s">
        <v>819</v>
      </c>
      <c r="G102" s="89" t="s">
        <v>812</v>
      </c>
      <c r="H102" s="89" t="s">
        <v>812</v>
      </c>
      <c r="I102" s="89">
        <v>0.02</v>
      </c>
    </row>
    <row r="103" spans="1:9">
      <c r="A103" s="89">
        <f t="shared" ca="1" si="0"/>
        <v>99161</v>
      </c>
      <c r="B103" s="89">
        <v>1000</v>
      </c>
      <c r="C103" s="89" t="s">
        <v>3292</v>
      </c>
      <c r="D103" s="89" t="s">
        <v>913</v>
      </c>
      <c r="E103" s="89" t="s">
        <v>1947</v>
      </c>
      <c r="F103" s="89" t="s">
        <v>819</v>
      </c>
      <c r="G103" s="89" t="s">
        <v>812</v>
      </c>
      <c r="H103" s="89" t="s">
        <v>888</v>
      </c>
      <c r="I103" s="89">
        <v>200</v>
      </c>
    </row>
    <row r="104" spans="1:9">
      <c r="A104" s="89">
        <f t="shared" ca="1" si="0"/>
        <v>100161</v>
      </c>
      <c r="B104" s="89">
        <v>500</v>
      </c>
      <c r="C104" s="89" t="s">
        <v>3293</v>
      </c>
      <c r="D104" s="89" t="s">
        <v>1294</v>
      </c>
      <c r="E104" s="89" t="s">
        <v>1947</v>
      </c>
      <c r="F104" s="89" t="s">
        <v>819</v>
      </c>
      <c r="G104" s="89" t="s">
        <v>812</v>
      </c>
      <c r="H104" s="89" t="s">
        <v>831</v>
      </c>
      <c r="I104" s="89">
        <v>0.1</v>
      </c>
    </row>
    <row r="105" spans="1:9">
      <c r="A105" s="89">
        <f t="shared" ca="1" si="0"/>
        <v>100661</v>
      </c>
      <c r="B105" s="89">
        <v>500</v>
      </c>
      <c r="C105" s="89" t="s">
        <v>3294</v>
      </c>
      <c r="D105" s="89" t="s">
        <v>830</v>
      </c>
      <c r="E105" s="89" t="s">
        <v>1947</v>
      </c>
      <c r="F105" s="89" t="s">
        <v>819</v>
      </c>
      <c r="G105" s="89" t="s">
        <v>812</v>
      </c>
      <c r="H105" s="89" t="s">
        <v>831</v>
      </c>
      <c r="I105" s="89">
        <v>1</v>
      </c>
    </row>
    <row r="106" spans="1:9">
      <c r="A106" s="89">
        <f t="shared" ca="1" si="0"/>
        <v>101161</v>
      </c>
      <c r="B106" s="89">
        <v>1000</v>
      </c>
      <c r="C106" s="89" t="s">
        <v>3295</v>
      </c>
      <c r="D106" s="89" t="s">
        <v>915</v>
      </c>
      <c r="E106" s="89" t="s">
        <v>1947</v>
      </c>
      <c r="F106" s="89" t="s">
        <v>819</v>
      </c>
      <c r="G106" s="89" t="s">
        <v>812</v>
      </c>
      <c r="H106" s="89" t="s">
        <v>1185</v>
      </c>
      <c r="I106" s="89">
        <v>2</v>
      </c>
    </row>
    <row r="107" spans="1:9">
      <c r="A107" s="89">
        <f t="shared" ca="1" si="0"/>
        <v>102161</v>
      </c>
      <c r="B107" s="89">
        <v>1000</v>
      </c>
      <c r="C107" s="89" t="s">
        <v>3296</v>
      </c>
      <c r="D107" s="89" t="s">
        <v>1294</v>
      </c>
      <c r="E107" s="89" t="s">
        <v>1947</v>
      </c>
      <c r="F107" s="89" t="s">
        <v>819</v>
      </c>
      <c r="G107" s="89" t="s">
        <v>812</v>
      </c>
      <c r="H107" s="89" t="s">
        <v>2063</v>
      </c>
      <c r="I107" s="89">
        <v>0.1</v>
      </c>
    </row>
    <row r="108" spans="1:9">
      <c r="A108" s="89">
        <f t="shared" ca="1" si="0"/>
        <v>103161</v>
      </c>
      <c r="B108" s="89">
        <v>1000</v>
      </c>
      <c r="C108" s="89" t="s">
        <v>3297</v>
      </c>
      <c r="D108" s="89" t="s">
        <v>830</v>
      </c>
      <c r="E108" s="89" t="s">
        <v>1947</v>
      </c>
      <c r="F108" s="89" t="s">
        <v>819</v>
      </c>
      <c r="G108" s="89" t="s">
        <v>812</v>
      </c>
      <c r="H108" s="89" t="s">
        <v>839</v>
      </c>
      <c r="I108" s="89">
        <v>1</v>
      </c>
    </row>
    <row r="109" spans="1:9">
      <c r="A109" s="89">
        <f t="shared" ca="1" si="0"/>
        <v>104161</v>
      </c>
      <c r="B109" s="89">
        <v>1000</v>
      </c>
      <c r="C109" s="89" t="s">
        <v>3298</v>
      </c>
      <c r="D109" s="89" t="s">
        <v>887</v>
      </c>
      <c r="E109" s="89" t="s">
        <v>1947</v>
      </c>
      <c r="F109" s="89" t="s">
        <v>819</v>
      </c>
      <c r="G109" s="89" t="s">
        <v>812</v>
      </c>
      <c r="H109" s="89" t="s">
        <v>888</v>
      </c>
      <c r="I109" s="89">
        <v>10</v>
      </c>
    </row>
    <row r="110" spans="1:9">
      <c r="A110" s="89">
        <f t="shared" ca="1" si="0"/>
        <v>105161</v>
      </c>
      <c r="B110" s="89">
        <v>1000</v>
      </c>
      <c r="C110" s="89" t="s">
        <v>3299</v>
      </c>
      <c r="D110" s="89" t="s">
        <v>841</v>
      </c>
      <c r="E110" s="89" t="s">
        <v>1947</v>
      </c>
      <c r="F110" s="89" t="s">
        <v>819</v>
      </c>
      <c r="G110" s="89" t="s">
        <v>812</v>
      </c>
      <c r="H110" s="89" t="s">
        <v>812</v>
      </c>
      <c r="I110" s="89">
        <v>20</v>
      </c>
    </row>
    <row r="111" spans="1:9">
      <c r="A111" s="89">
        <f t="shared" ca="1" si="0"/>
        <v>106161</v>
      </c>
      <c r="B111" s="89">
        <v>1000</v>
      </c>
      <c r="C111" s="89" t="s">
        <v>3300</v>
      </c>
      <c r="D111" s="89" t="s">
        <v>827</v>
      </c>
      <c r="E111" s="89" t="s">
        <v>1947</v>
      </c>
      <c r="F111" s="89" t="s">
        <v>819</v>
      </c>
      <c r="G111" s="89" t="s">
        <v>812</v>
      </c>
      <c r="H111" s="89" t="s">
        <v>1198</v>
      </c>
      <c r="I111" s="89">
        <v>0.02</v>
      </c>
    </row>
    <row r="112" spans="1:9">
      <c r="A112" s="89">
        <f t="shared" ca="1" si="0"/>
        <v>107161</v>
      </c>
      <c r="B112" s="89">
        <v>1000</v>
      </c>
      <c r="C112" s="89" t="s">
        <v>3301</v>
      </c>
      <c r="D112" s="89" t="s">
        <v>1294</v>
      </c>
      <c r="E112" s="89" t="s">
        <v>1947</v>
      </c>
      <c r="F112" s="89" t="s">
        <v>819</v>
      </c>
      <c r="G112" s="89" t="s">
        <v>812</v>
      </c>
      <c r="H112" s="89" t="s">
        <v>2143</v>
      </c>
      <c r="I112" s="89">
        <v>0.1</v>
      </c>
    </row>
    <row r="113" spans="1:9">
      <c r="A113" s="89">
        <f t="shared" ca="1" si="0"/>
        <v>108161</v>
      </c>
      <c r="B113" s="89">
        <v>1000</v>
      </c>
      <c r="C113" s="89" t="s">
        <v>3302</v>
      </c>
      <c r="D113" s="89" t="s">
        <v>902</v>
      </c>
      <c r="E113" s="89" t="s">
        <v>1947</v>
      </c>
      <c r="F113" s="89" t="s">
        <v>819</v>
      </c>
      <c r="G113" s="89" t="s">
        <v>812</v>
      </c>
      <c r="H113" s="89" t="s">
        <v>831</v>
      </c>
      <c r="I113" s="89">
        <v>0.5</v>
      </c>
    </row>
    <row r="114" spans="1:9">
      <c r="A114" s="89">
        <f t="shared" ca="1" si="0"/>
        <v>109161</v>
      </c>
      <c r="B114" s="89">
        <v>1000</v>
      </c>
      <c r="C114" s="89" t="s">
        <v>3303</v>
      </c>
      <c r="D114" s="89" t="s">
        <v>841</v>
      </c>
      <c r="E114" s="89" t="s">
        <v>1947</v>
      </c>
      <c r="F114" s="89" t="s">
        <v>819</v>
      </c>
      <c r="G114" s="89" t="s">
        <v>812</v>
      </c>
      <c r="H114" s="89" t="s">
        <v>852</v>
      </c>
      <c r="I114" s="89">
        <v>20</v>
      </c>
    </row>
    <row r="115" spans="1:9">
      <c r="A115" s="89">
        <f t="shared" ca="1" si="0"/>
        <v>110161</v>
      </c>
      <c r="B115" s="89">
        <v>200</v>
      </c>
      <c r="C115" s="89" t="s">
        <v>3304</v>
      </c>
      <c r="D115" s="89" t="s">
        <v>873</v>
      </c>
      <c r="E115" s="89" t="s">
        <v>1947</v>
      </c>
      <c r="F115" s="89" t="s">
        <v>819</v>
      </c>
      <c r="G115" s="89" t="s">
        <v>812</v>
      </c>
      <c r="H115" s="89" t="s">
        <v>812</v>
      </c>
      <c r="I115" s="89">
        <v>0.2</v>
      </c>
    </row>
    <row r="116" spans="1:9">
      <c r="A116" s="89">
        <f t="shared" ca="1" si="0"/>
        <v>110361</v>
      </c>
      <c r="B116" s="89">
        <v>200</v>
      </c>
      <c r="C116" s="89" t="s">
        <v>3305</v>
      </c>
      <c r="D116" s="89" t="s">
        <v>3306</v>
      </c>
      <c r="E116" s="89" t="s">
        <v>1947</v>
      </c>
      <c r="F116" s="89" t="s">
        <v>819</v>
      </c>
      <c r="G116" s="89" t="s">
        <v>812</v>
      </c>
      <c r="H116" s="89" t="s">
        <v>812</v>
      </c>
      <c r="I116" s="89">
        <v>0.8</v>
      </c>
    </row>
    <row r="117" spans="1:9">
      <c r="A117" s="89">
        <f t="shared" ca="1" si="0"/>
        <v>110561</v>
      </c>
      <c r="B117" s="89">
        <v>200</v>
      </c>
      <c r="C117" s="89" t="s">
        <v>3307</v>
      </c>
      <c r="D117" s="89" t="s">
        <v>1870</v>
      </c>
      <c r="E117" s="89" t="s">
        <v>1947</v>
      </c>
      <c r="F117" s="89" t="s">
        <v>819</v>
      </c>
      <c r="G117" s="89" t="s">
        <v>812</v>
      </c>
      <c r="H117" s="89" t="s">
        <v>812</v>
      </c>
      <c r="I117" s="89">
        <v>0.6</v>
      </c>
    </row>
    <row r="118" spans="1:9">
      <c r="A118" s="89">
        <f t="shared" ca="1" si="0"/>
        <v>110761</v>
      </c>
      <c r="B118" s="89">
        <v>200</v>
      </c>
      <c r="C118" s="89" t="s">
        <v>3308</v>
      </c>
      <c r="D118" s="89" t="s">
        <v>1907</v>
      </c>
      <c r="E118" s="89" t="s">
        <v>1947</v>
      </c>
      <c r="F118" s="89" t="s">
        <v>819</v>
      </c>
      <c r="G118" s="89" t="s">
        <v>812</v>
      </c>
      <c r="H118" s="89" t="s">
        <v>812</v>
      </c>
      <c r="I118" s="89">
        <v>0.4</v>
      </c>
    </row>
    <row r="119" spans="1:9">
      <c r="A119" s="89">
        <f t="shared" ca="1" si="0"/>
        <v>110961</v>
      </c>
      <c r="B119" s="89">
        <v>1000</v>
      </c>
      <c r="C119" s="89" t="s">
        <v>3309</v>
      </c>
      <c r="D119" s="89" t="s">
        <v>887</v>
      </c>
      <c r="E119" s="89" t="s">
        <v>1947</v>
      </c>
      <c r="F119" s="89" t="s">
        <v>819</v>
      </c>
      <c r="G119" s="89" t="s">
        <v>812</v>
      </c>
      <c r="H119" s="89" t="s">
        <v>831</v>
      </c>
      <c r="I119" s="89">
        <v>10</v>
      </c>
    </row>
    <row r="120" spans="1:9">
      <c r="A120" s="89">
        <f t="shared" ca="1" si="0"/>
        <v>111961</v>
      </c>
      <c r="B120" s="89">
        <v>1000</v>
      </c>
      <c r="C120" s="89" t="s">
        <v>3310</v>
      </c>
      <c r="D120" s="89" t="s">
        <v>887</v>
      </c>
      <c r="E120" s="89" t="s">
        <v>1947</v>
      </c>
      <c r="F120" s="89" t="s">
        <v>819</v>
      </c>
      <c r="G120" s="89" t="s">
        <v>812</v>
      </c>
      <c r="H120" s="89" t="s">
        <v>831</v>
      </c>
      <c r="I120" s="89">
        <v>10</v>
      </c>
    </row>
    <row r="121" spans="1:9">
      <c r="A121" s="89">
        <f t="shared" ca="1" si="0"/>
        <v>112961</v>
      </c>
      <c r="B121" s="89">
        <v>1000</v>
      </c>
      <c r="C121" s="89" t="s">
        <v>1698</v>
      </c>
      <c r="D121" s="89" t="s">
        <v>884</v>
      </c>
      <c r="E121" s="89" t="s">
        <v>1947</v>
      </c>
      <c r="F121" s="89" t="s">
        <v>819</v>
      </c>
      <c r="G121" s="89" t="s">
        <v>812</v>
      </c>
      <c r="H121" s="89" t="s">
        <v>812</v>
      </c>
      <c r="I121" s="89">
        <v>100</v>
      </c>
    </row>
    <row r="122" spans="1:9">
      <c r="A122" s="89">
        <f t="shared" ca="1" si="0"/>
        <v>113961</v>
      </c>
      <c r="B122" s="89">
        <v>1000</v>
      </c>
      <c r="C122" s="89" t="s">
        <v>3311</v>
      </c>
      <c r="D122" s="89" t="s">
        <v>915</v>
      </c>
      <c r="E122" s="89" t="s">
        <v>1947</v>
      </c>
      <c r="F122" s="89" t="s">
        <v>819</v>
      </c>
      <c r="G122" s="89" t="s">
        <v>812</v>
      </c>
      <c r="H122" s="89" t="s">
        <v>1212</v>
      </c>
      <c r="I122" s="89">
        <v>2</v>
      </c>
    </row>
    <row r="123" spans="1:9">
      <c r="A123" s="89">
        <f t="shared" ca="1" si="0"/>
        <v>114961</v>
      </c>
      <c r="B123" s="89">
        <v>1000</v>
      </c>
      <c r="C123" s="89" t="s">
        <v>3312</v>
      </c>
      <c r="D123" s="89" t="s">
        <v>830</v>
      </c>
      <c r="E123" s="89" t="s">
        <v>1947</v>
      </c>
      <c r="F123" s="89" t="s">
        <v>819</v>
      </c>
      <c r="G123" s="89" t="s">
        <v>812</v>
      </c>
      <c r="H123" s="89" t="s">
        <v>831</v>
      </c>
      <c r="I123" s="89">
        <v>1</v>
      </c>
    </row>
    <row r="124" spans="1:9">
      <c r="A124" s="89">
        <f t="shared" ca="1" si="0"/>
        <v>115961</v>
      </c>
      <c r="B124" s="89">
        <v>1000</v>
      </c>
      <c r="C124" s="89" t="s">
        <v>3313</v>
      </c>
      <c r="D124" s="89" t="s">
        <v>873</v>
      </c>
      <c r="E124" s="89" t="s">
        <v>1947</v>
      </c>
      <c r="F124" s="89" t="s">
        <v>819</v>
      </c>
      <c r="G124" s="89" t="s">
        <v>812</v>
      </c>
      <c r="H124" s="89" t="s">
        <v>849</v>
      </c>
      <c r="I124" s="89">
        <v>0.2</v>
      </c>
    </row>
    <row r="125" spans="1:9">
      <c r="A125" s="89">
        <f t="shared" ca="1" si="0"/>
        <v>116961</v>
      </c>
      <c r="B125" s="89">
        <v>1000</v>
      </c>
      <c r="C125" s="89" t="s">
        <v>3314</v>
      </c>
      <c r="D125" s="89" t="s">
        <v>915</v>
      </c>
      <c r="E125" s="89" t="s">
        <v>1947</v>
      </c>
      <c r="F125" s="89" t="s">
        <v>819</v>
      </c>
      <c r="G125" s="89" t="s">
        <v>812</v>
      </c>
      <c r="H125" s="89" t="s">
        <v>831</v>
      </c>
      <c r="I125" s="89">
        <v>2</v>
      </c>
    </row>
    <row r="126" spans="1:9">
      <c r="A126" s="89">
        <f t="shared" ca="1" si="0"/>
        <v>117961</v>
      </c>
      <c r="B126" s="89">
        <v>1000</v>
      </c>
      <c r="C126" s="89" t="s">
        <v>3315</v>
      </c>
      <c r="D126" s="89" t="s">
        <v>857</v>
      </c>
      <c r="E126" s="89" t="s">
        <v>1947</v>
      </c>
      <c r="F126" s="89" t="s">
        <v>819</v>
      </c>
      <c r="G126" s="89" t="s">
        <v>812</v>
      </c>
      <c r="H126" s="89" t="s">
        <v>1194</v>
      </c>
      <c r="I126" s="89">
        <v>5</v>
      </c>
    </row>
    <row r="127" spans="1:9">
      <c r="A127" s="89">
        <f t="shared" ca="1" si="0"/>
        <v>118961</v>
      </c>
      <c r="B127" s="89">
        <v>1000</v>
      </c>
      <c r="C127" s="89" t="s">
        <v>3316</v>
      </c>
      <c r="D127" s="89" t="s">
        <v>873</v>
      </c>
      <c r="E127" s="89" t="s">
        <v>1947</v>
      </c>
      <c r="F127" s="89" t="s">
        <v>819</v>
      </c>
      <c r="G127" s="89" t="s">
        <v>812</v>
      </c>
      <c r="H127" s="89" t="s">
        <v>831</v>
      </c>
      <c r="I127" s="89">
        <v>0.2</v>
      </c>
    </row>
    <row r="128" spans="1:9">
      <c r="A128" s="89">
        <f t="shared" ca="1" si="0"/>
        <v>119961</v>
      </c>
      <c r="B128" s="89">
        <v>1000</v>
      </c>
      <c r="C128" s="89" t="s">
        <v>3317</v>
      </c>
      <c r="D128" s="89" t="s">
        <v>915</v>
      </c>
      <c r="E128" s="89" t="s">
        <v>1947</v>
      </c>
      <c r="F128" s="89" t="s">
        <v>819</v>
      </c>
      <c r="G128" s="89" t="s">
        <v>812</v>
      </c>
      <c r="H128" s="89" t="s">
        <v>831</v>
      </c>
      <c r="I128" s="89">
        <v>2</v>
      </c>
    </row>
    <row r="129" spans="1:9">
      <c r="A129" s="89">
        <f t="shared" ca="1" si="0"/>
        <v>120961</v>
      </c>
      <c r="B129" s="89">
        <v>1000</v>
      </c>
      <c r="C129" s="89" t="s">
        <v>3318</v>
      </c>
      <c r="D129" s="89" t="s">
        <v>915</v>
      </c>
      <c r="E129" s="89" t="s">
        <v>1947</v>
      </c>
      <c r="F129" s="89" t="s">
        <v>819</v>
      </c>
      <c r="G129" s="89" t="s">
        <v>812</v>
      </c>
      <c r="H129" s="89" t="s">
        <v>1185</v>
      </c>
      <c r="I129" s="89">
        <v>2</v>
      </c>
    </row>
    <row r="130" spans="1:9">
      <c r="A130" s="89">
        <f t="shared" ca="1" si="0"/>
        <v>121961</v>
      </c>
      <c r="B130" s="89">
        <v>1000</v>
      </c>
      <c r="C130" s="89" t="s">
        <v>3319</v>
      </c>
      <c r="D130" s="89" t="s">
        <v>862</v>
      </c>
      <c r="E130" s="89" t="s">
        <v>1947</v>
      </c>
      <c r="F130" s="89" t="s">
        <v>819</v>
      </c>
      <c r="G130" s="89" t="s">
        <v>812</v>
      </c>
      <c r="H130" s="89" t="s">
        <v>812</v>
      </c>
      <c r="I130" s="89">
        <v>4</v>
      </c>
    </row>
    <row r="131" spans="1:9">
      <c r="A131" s="89">
        <f t="shared" ca="1" si="0"/>
        <v>122961</v>
      </c>
      <c r="B131" s="89">
        <v>1000</v>
      </c>
      <c r="C131" s="89" t="s">
        <v>3320</v>
      </c>
      <c r="D131" s="89" t="s">
        <v>3321</v>
      </c>
      <c r="E131" s="89" t="s">
        <v>1947</v>
      </c>
      <c r="F131" s="89" t="s">
        <v>819</v>
      </c>
      <c r="G131" s="89" t="s">
        <v>812</v>
      </c>
      <c r="H131" s="89" t="s">
        <v>3322</v>
      </c>
      <c r="I131" s="89">
        <v>33</v>
      </c>
    </row>
    <row r="132" spans="1:9">
      <c r="A132" s="89">
        <f t="shared" ca="1" si="0"/>
        <v>123961</v>
      </c>
      <c r="B132" s="89">
        <v>1000</v>
      </c>
      <c r="C132" s="89" t="s">
        <v>3323</v>
      </c>
      <c r="D132" s="89" t="s">
        <v>2961</v>
      </c>
      <c r="E132" s="89" t="s">
        <v>1947</v>
      </c>
      <c r="F132" s="89" t="s">
        <v>819</v>
      </c>
      <c r="G132" s="89" t="s">
        <v>812</v>
      </c>
      <c r="H132" s="89" t="s">
        <v>812</v>
      </c>
      <c r="I132" s="89">
        <v>35</v>
      </c>
    </row>
    <row r="133" spans="1:9">
      <c r="A133" s="89">
        <f t="shared" ca="1" si="0"/>
        <v>124961</v>
      </c>
      <c r="B133" s="89">
        <v>1000</v>
      </c>
      <c r="C133" s="89" t="s">
        <v>3324</v>
      </c>
      <c r="D133" s="89" t="s">
        <v>1440</v>
      </c>
      <c r="E133" s="89" t="s">
        <v>1947</v>
      </c>
      <c r="F133" s="89" t="s">
        <v>819</v>
      </c>
      <c r="G133" s="89" t="s">
        <v>812</v>
      </c>
      <c r="H133" s="89" t="s">
        <v>865</v>
      </c>
      <c r="I133" s="89">
        <v>250</v>
      </c>
    </row>
    <row r="134" spans="1:9">
      <c r="A134" s="89">
        <f t="shared" ca="1" si="0"/>
        <v>125961</v>
      </c>
      <c r="B134" s="89">
        <v>1000</v>
      </c>
      <c r="C134" s="89" t="s">
        <v>3325</v>
      </c>
      <c r="D134" s="89" t="s">
        <v>887</v>
      </c>
      <c r="E134" s="89" t="s">
        <v>1947</v>
      </c>
      <c r="F134" s="89" t="s">
        <v>819</v>
      </c>
      <c r="G134" s="89" t="s">
        <v>812</v>
      </c>
      <c r="H134" s="89" t="s">
        <v>908</v>
      </c>
      <c r="I134" s="89">
        <v>10</v>
      </c>
    </row>
    <row r="135" spans="1:9">
      <c r="A135" s="89">
        <f t="shared" ca="1" si="0"/>
        <v>126961</v>
      </c>
      <c r="B135" s="89">
        <v>1000</v>
      </c>
      <c r="C135" s="89" t="s">
        <v>3326</v>
      </c>
      <c r="D135" s="89" t="s">
        <v>1294</v>
      </c>
      <c r="E135" s="89" t="s">
        <v>1947</v>
      </c>
      <c r="F135" s="89" t="s">
        <v>819</v>
      </c>
      <c r="G135" s="89" t="s">
        <v>812</v>
      </c>
      <c r="H135" s="89" t="s">
        <v>831</v>
      </c>
      <c r="I135" s="89">
        <v>0.1</v>
      </c>
    </row>
    <row r="136" spans="1:9">
      <c r="A136" s="89">
        <f t="shared" ca="1" si="0"/>
        <v>127961</v>
      </c>
      <c r="B136" s="89">
        <v>1000</v>
      </c>
      <c r="C136" s="89" t="s">
        <v>3327</v>
      </c>
      <c r="D136" s="89" t="s">
        <v>873</v>
      </c>
      <c r="E136" s="89" t="s">
        <v>1947</v>
      </c>
      <c r="F136" s="89" t="s">
        <v>819</v>
      </c>
      <c r="G136" s="89" t="s">
        <v>812</v>
      </c>
      <c r="H136" s="89" t="s">
        <v>812</v>
      </c>
      <c r="I136" s="89">
        <v>0.2</v>
      </c>
    </row>
    <row r="137" spans="1:9">
      <c r="A137" s="89">
        <f t="shared" ca="1" si="0"/>
        <v>128961</v>
      </c>
      <c r="B137" s="89">
        <v>1000</v>
      </c>
      <c r="C137" s="89" t="s">
        <v>3328</v>
      </c>
      <c r="D137" s="89" t="s">
        <v>1294</v>
      </c>
      <c r="E137" s="89" t="s">
        <v>1947</v>
      </c>
      <c r="F137" s="89" t="s">
        <v>819</v>
      </c>
      <c r="G137" s="89" t="s">
        <v>812</v>
      </c>
      <c r="H137" s="89" t="s">
        <v>812</v>
      </c>
      <c r="I137" s="89">
        <v>0.1</v>
      </c>
    </row>
    <row r="138" spans="1:9">
      <c r="A138" s="89">
        <f t="shared" ca="1" si="0"/>
        <v>129961</v>
      </c>
      <c r="B138" s="89">
        <v>1000</v>
      </c>
      <c r="C138" s="89" t="s">
        <v>3329</v>
      </c>
      <c r="D138" s="89" t="s">
        <v>830</v>
      </c>
      <c r="E138" s="89" t="s">
        <v>1947</v>
      </c>
      <c r="F138" s="89" t="s">
        <v>819</v>
      </c>
      <c r="G138" s="89" t="s">
        <v>812</v>
      </c>
      <c r="H138" s="89" t="s">
        <v>831</v>
      </c>
      <c r="I138" s="89">
        <v>1</v>
      </c>
    </row>
    <row r="139" spans="1:9">
      <c r="A139" s="89">
        <f t="shared" ca="1" si="0"/>
        <v>130961</v>
      </c>
      <c r="B139" s="89">
        <v>1000</v>
      </c>
      <c r="C139" s="89" t="s">
        <v>3330</v>
      </c>
      <c r="D139" s="89" t="s">
        <v>857</v>
      </c>
      <c r="E139" s="89" t="s">
        <v>1947</v>
      </c>
      <c r="F139" s="89" t="s">
        <v>819</v>
      </c>
      <c r="G139" s="89" t="s">
        <v>812</v>
      </c>
      <c r="H139" s="89" t="s">
        <v>812</v>
      </c>
      <c r="I139" s="89">
        <v>5</v>
      </c>
    </row>
    <row r="140" spans="1:9">
      <c r="A140" s="89">
        <f t="shared" ca="1" si="0"/>
        <v>131961</v>
      </c>
      <c r="B140" s="89">
        <v>1000</v>
      </c>
      <c r="C140" s="89" t="s">
        <v>3331</v>
      </c>
      <c r="D140" s="89" t="s">
        <v>841</v>
      </c>
      <c r="E140" s="89" t="s">
        <v>1947</v>
      </c>
      <c r="F140" s="89" t="s">
        <v>819</v>
      </c>
      <c r="G140" s="89" t="s">
        <v>812</v>
      </c>
      <c r="H140" s="89" t="s">
        <v>849</v>
      </c>
      <c r="I140" s="89">
        <v>20</v>
      </c>
    </row>
    <row r="141" spans="1:9">
      <c r="A141" s="89">
        <f t="shared" ca="1" si="0"/>
        <v>132961</v>
      </c>
      <c r="B141" s="89">
        <v>1000</v>
      </c>
      <c r="C141" s="89" t="s">
        <v>3332</v>
      </c>
      <c r="D141" s="89" t="s">
        <v>857</v>
      </c>
      <c r="E141" s="89" t="s">
        <v>1947</v>
      </c>
      <c r="F141" s="89" t="s">
        <v>819</v>
      </c>
      <c r="G141" s="89" t="s">
        <v>812</v>
      </c>
      <c r="H141" s="89" t="s">
        <v>831</v>
      </c>
      <c r="I141" s="89">
        <v>5</v>
      </c>
    </row>
    <row r="142" spans="1:9">
      <c r="A142" s="89">
        <f t="shared" ca="1" si="0"/>
        <v>133961</v>
      </c>
      <c r="B142" s="89">
        <v>1000</v>
      </c>
      <c r="C142" s="89" t="s">
        <v>3333</v>
      </c>
      <c r="D142" s="89" t="s">
        <v>827</v>
      </c>
      <c r="E142" s="89" t="s">
        <v>1947</v>
      </c>
      <c r="F142" s="89" t="s">
        <v>819</v>
      </c>
      <c r="G142" s="89" t="s">
        <v>812</v>
      </c>
      <c r="H142" s="89" t="s">
        <v>1198</v>
      </c>
      <c r="I142" s="89">
        <v>0.02</v>
      </c>
    </row>
    <row r="143" spans="1:9">
      <c r="A143" s="89">
        <f t="shared" ca="1" si="0"/>
        <v>134961</v>
      </c>
      <c r="B143" s="89">
        <v>1000</v>
      </c>
      <c r="C143" s="89" t="s">
        <v>3334</v>
      </c>
      <c r="D143" s="89" t="s">
        <v>818</v>
      </c>
      <c r="E143" s="89" t="s">
        <v>1947</v>
      </c>
      <c r="F143" s="89" t="s">
        <v>819</v>
      </c>
      <c r="G143" s="89" t="s">
        <v>812</v>
      </c>
      <c r="H143" s="89" t="s">
        <v>1287</v>
      </c>
      <c r="I143" s="89">
        <v>0.05</v>
      </c>
    </row>
    <row r="144" spans="1:9">
      <c r="A144" s="89">
        <f t="shared" ca="1" si="0"/>
        <v>135961</v>
      </c>
      <c r="B144" s="89">
        <v>1000</v>
      </c>
      <c r="C144" s="89" t="s">
        <v>3335</v>
      </c>
      <c r="D144" s="89" t="s">
        <v>818</v>
      </c>
      <c r="E144" s="89" t="s">
        <v>1947</v>
      </c>
      <c r="F144" s="89" t="s">
        <v>819</v>
      </c>
      <c r="G144" s="89" t="s">
        <v>812</v>
      </c>
      <c r="H144" s="89" t="s">
        <v>1221</v>
      </c>
      <c r="I144" s="89">
        <v>0.05</v>
      </c>
    </row>
    <row r="145" spans="1:9">
      <c r="A145" s="89">
        <f t="shared" ca="1" si="0"/>
        <v>136961</v>
      </c>
      <c r="B145" s="89">
        <v>1000</v>
      </c>
      <c r="C145" s="89" t="s">
        <v>3336</v>
      </c>
      <c r="D145" s="89" t="s">
        <v>862</v>
      </c>
      <c r="E145" s="89" t="s">
        <v>1947</v>
      </c>
      <c r="F145" s="89" t="s">
        <v>819</v>
      </c>
      <c r="G145" s="89" t="s">
        <v>812</v>
      </c>
      <c r="H145" s="89" t="s">
        <v>3337</v>
      </c>
      <c r="I145" s="89">
        <v>4</v>
      </c>
    </row>
    <row r="146" spans="1:9">
      <c r="A146" s="89">
        <f t="shared" ca="1" si="0"/>
        <v>137961</v>
      </c>
      <c r="B146" s="89">
        <v>1000</v>
      </c>
      <c r="C146" s="89" t="s">
        <v>3338</v>
      </c>
      <c r="D146" s="89" t="s">
        <v>902</v>
      </c>
      <c r="E146" s="89" t="s">
        <v>1947</v>
      </c>
      <c r="F146" s="89" t="s">
        <v>819</v>
      </c>
      <c r="G146" s="89" t="s">
        <v>812</v>
      </c>
      <c r="H146" s="89" t="s">
        <v>831</v>
      </c>
      <c r="I146" s="89">
        <v>0.5</v>
      </c>
    </row>
    <row r="147" spans="1:9">
      <c r="A147" s="89">
        <f t="shared" ca="1" si="0"/>
        <v>138961</v>
      </c>
      <c r="B147" s="89">
        <v>1000</v>
      </c>
      <c r="C147" s="89" t="s">
        <v>3339</v>
      </c>
      <c r="D147" s="89" t="s">
        <v>2948</v>
      </c>
      <c r="E147" s="89" t="s">
        <v>1947</v>
      </c>
      <c r="F147" s="89" t="s">
        <v>819</v>
      </c>
      <c r="G147" s="89" t="s">
        <v>812</v>
      </c>
      <c r="H147" s="89" t="s">
        <v>3340</v>
      </c>
      <c r="I147" s="89">
        <v>19</v>
      </c>
    </row>
    <row r="148" spans="1:9">
      <c r="A148" s="89">
        <f t="shared" ca="1" si="0"/>
        <v>139961</v>
      </c>
      <c r="B148" s="89">
        <v>1000</v>
      </c>
      <c r="C148" s="89" t="s">
        <v>3341</v>
      </c>
      <c r="D148" s="89" t="s">
        <v>857</v>
      </c>
      <c r="E148" s="89" t="s">
        <v>1947</v>
      </c>
      <c r="F148" s="89" t="s">
        <v>819</v>
      </c>
      <c r="G148" s="89" t="s">
        <v>812</v>
      </c>
      <c r="H148" s="89" t="s">
        <v>831</v>
      </c>
      <c r="I148" s="89">
        <v>5</v>
      </c>
    </row>
    <row r="149" spans="1:9">
      <c r="A149" s="89">
        <f t="shared" ca="1" si="0"/>
        <v>140961</v>
      </c>
      <c r="B149" s="89">
        <v>1000</v>
      </c>
      <c r="C149" s="89" t="s">
        <v>3342</v>
      </c>
      <c r="D149" s="89" t="s">
        <v>830</v>
      </c>
      <c r="E149" s="89" t="s">
        <v>1947</v>
      </c>
      <c r="F149" s="89" t="s">
        <v>819</v>
      </c>
      <c r="G149" s="89" t="s">
        <v>812</v>
      </c>
      <c r="H149" s="89" t="s">
        <v>831</v>
      </c>
      <c r="I149" s="89">
        <v>1</v>
      </c>
    </row>
    <row r="150" spans="1:9">
      <c r="A150" s="89">
        <f t="shared" ca="1" si="0"/>
        <v>141961</v>
      </c>
      <c r="B150" s="89">
        <v>1000</v>
      </c>
      <c r="C150" s="89" t="s">
        <v>3343</v>
      </c>
      <c r="D150" s="89" t="s">
        <v>887</v>
      </c>
      <c r="E150" s="89" t="s">
        <v>1947</v>
      </c>
      <c r="F150" s="89" t="s">
        <v>819</v>
      </c>
      <c r="G150" s="89" t="s">
        <v>812</v>
      </c>
      <c r="H150" s="89" t="s">
        <v>849</v>
      </c>
      <c r="I150" s="89">
        <v>10</v>
      </c>
    </row>
    <row r="151" spans="1:9">
      <c r="A151" s="89">
        <f t="shared" ca="1" si="0"/>
        <v>142961</v>
      </c>
      <c r="B151" s="89">
        <v>1000</v>
      </c>
      <c r="C151" s="89" t="s">
        <v>3344</v>
      </c>
      <c r="D151" s="89" t="s">
        <v>830</v>
      </c>
      <c r="E151" s="89" t="s">
        <v>1947</v>
      </c>
      <c r="F151" s="89" t="s">
        <v>819</v>
      </c>
      <c r="G151" s="89" t="s">
        <v>812</v>
      </c>
      <c r="H151" s="89" t="s">
        <v>839</v>
      </c>
      <c r="I151" s="89">
        <v>1</v>
      </c>
    </row>
    <row r="152" spans="1:9">
      <c r="A152" s="89">
        <f t="shared" ca="1" si="0"/>
        <v>143961</v>
      </c>
      <c r="B152" s="89">
        <v>1000</v>
      </c>
      <c r="C152" s="89" t="s">
        <v>3345</v>
      </c>
      <c r="D152" s="89" t="s">
        <v>902</v>
      </c>
      <c r="E152" s="89" t="s">
        <v>1947</v>
      </c>
      <c r="F152" s="89" t="s">
        <v>819</v>
      </c>
      <c r="G152" s="89" t="s">
        <v>812</v>
      </c>
      <c r="H152" s="89" t="s">
        <v>1192</v>
      </c>
      <c r="I152" s="89">
        <v>0.5</v>
      </c>
    </row>
    <row r="153" spans="1:9">
      <c r="A153" s="89">
        <f t="shared" ca="1" si="0"/>
        <v>144961</v>
      </c>
      <c r="B153" s="89">
        <v>1000</v>
      </c>
      <c r="C153" s="89" t="s">
        <v>3346</v>
      </c>
      <c r="D153" s="89" t="s">
        <v>830</v>
      </c>
      <c r="E153" s="89" t="s">
        <v>1947</v>
      </c>
      <c r="F153" s="89" t="s">
        <v>819</v>
      </c>
      <c r="G153" s="89" t="s">
        <v>812</v>
      </c>
      <c r="H153" s="89" t="s">
        <v>1198</v>
      </c>
      <c r="I153" s="89">
        <v>1</v>
      </c>
    </row>
    <row r="154" spans="1:9">
      <c r="A154" s="89">
        <f t="shared" ca="1" si="0"/>
        <v>145961</v>
      </c>
      <c r="B154" s="89">
        <v>1000</v>
      </c>
      <c r="C154" s="89" t="s">
        <v>3347</v>
      </c>
      <c r="D154" s="89" t="s">
        <v>900</v>
      </c>
      <c r="E154" s="89" t="s">
        <v>1947</v>
      </c>
      <c r="F154" s="89" t="s">
        <v>819</v>
      </c>
      <c r="G154" s="89" t="s">
        <v>812</v>
      </c>
      <c r="H154" s="89" t="s">
        <v>888</v>
      </c>
      <c r="I154" s="89">
        <v>50</v>
      </c>
    </row>
    <row r="155" spans="1:9">
      <c r="A155" s="89">
        <f t="shared" ca="1" si="0"/>
        <v>146961</v>
      </c>
      <c r="B155" s="89">
        <v>1000</v>
      </c>
      <c r="C155" s="89" t="s">
        <v>3348</v>
      </c>
      <c r="D155" s="89" t="s">
        <v>900</v>
      </c>
      <c r="E155" s="89" t="s">
        <v>1947</v>
      </c>
      <c r="F155" s="89" t="s">
        <v>819</v>
      </c>
      <c r="G155" s="89" t="s">
        <v>812</v>
      </c>
      <c r="H155" s="89" t="s">
        <v>3215</v>
      </c>
      <c r="I155" s="89">
        <v>50</v>
      </c>
    </row>
    <row r="156" spans="1:9">
      <c r="A156" s="89">
        <f t="shared" ca="1" si="0"/>
        <v>147961</v>
      </c>
      <c r="B156" s="89">
        <v>1000</v>
      </c>
      <c r="C156" s="89" t="s">
        <v>3349</v>
      </c>
      <c r="D156" s="89" t="s">
        <v>1382</v>
      </c>
      <c r="E156" s="89" t="s">
        <v>1947</v>
      </c>
      <c r="F156" s="89" t="s">
        <v>819</v>
      </c>
      <c r="G156" s="89" t="s">
        <v>812</v>
      </c>
      <c r="H156" s="89" t="s">
        <v>2063</v>
      </c>
      <c r="I156" s="89">
        <v>0.01</v>
      </c>
    </row>
    <row r="157" spans="1:9">
      <c r="A157" s="89">
        <f t="shared" ca="1" si="0"/>
        <v>148961</v>
      </c>
      <c r="B157" s="89">
        <v>1000</v>
      </c>
      <c r="C157" s="89" t="s">
        <v>3350</v>
      </c>
      <c r="D157" s="89" t="s">
        <v>915</v>
      </c>
      <c r="E157" s="89" t="s">
        <v>1947</v>
      </c>
      <c r="F157" s="89" t="s">
        <v>819</v>
      </c>
      <c r="G157" s="89" t="s">
        <v>812</v>
      </c>
      <c r="H157" s="89" t="s">
        <v>849</v>
      </c>
      <c r="I157" s="89">
        <v>2</v>
      </c>
    </row>
    <row r="158" spans="1:9">
      <c r="A158" s="89">
        <f t="shared" ca="1" si="0"/>
        <v>149961</v>
      </c>
      <c r="B158" s="89">
        <v>1000</v>
      </c>
      <c r="C158" s="89" t="s">
        <v>3351</v>
      </c>
      <c r="D158" s="89" t="s">
        <v>2672</v>
      </c>
      <c r="E158" s="89" t="s">
        <v>1947</v>
      </c>
      <c r="F158" s="89" t="s">
        <v>819</v>
      </c>
      <c r="G158" s="89" t="s">
        <v>812</v>
      </c>
      <c r="H158" s="89" t="s">
        <v>1185</v>
      </c>
      <c r="I158" s="89">
        <v>40</v>
      </c>
    </row>
    <row r="159" spans="1:9">
      <c r="A159" s="89">
        <f t="shared" ca="1" si="0"/>
        <v>150961</v>
      </c>
      <c r="B159" s="89">
        <v>1000</v>
      </c>
      <c r="C159" s="89" t="s">
        <v>3352</v>
      </c>
      <c r="D159" s="89" t="s">
        <v>2672</v>
      </c>
      <c r="E159" s="89" t="s">
        <v>1947</v>
      </c>
      <c r="F159" s="89" t="s">
        <v>819</v>
      </c>
      <c r="G159" s="89" t="s">
        <v>812</v>
      </c>
      <c r="H159" s="89" t="s">
        <v>849</v>
      </c>
      <c r="I159" s="89">
        <v>40</v>
      </c>
    </row>
    <row r="160" spans="1:9">
      <c r="A160" s="89">
        <f t="shared" ca="1" si="0"/>
        <v>151961</v>
      </c>
      <c r="B160" s="89">
        <v>1000</v>
      </c>
      <c r="C160" s="89" t="s">
        <v>3353</v>
      </c>
      <c r="D160" s="89" t="s">
        <v>902</v>
      </c>
      <c r="E160" s="89" t="s">
        <v>1947</v>
      </c>
      <c r="F160" s="89" t="s">
        <v>819</v>
      </c>
      <c r="G160" s="89" t="s">
        <v>812</v>
      </c>
      <c r="H160" s="89" t="s">
        <v>812</v>
      </c>
      <c r="I160" s="89">
        <v>0.5</v>
      </c>
    </row>
    <row r="161" spans="1:9">
      <c r="A161" s="89">
        <f t="shared" ca="1" si="0"/>
        <v>152961</v>
      </c>
      <c r="B161" s="89">
        <v>1000</v>
      </c>
      <c r="C161" s="89" t="s">
        <v>3354</v>
      </c>
      <c r="D161" s="89" t="s">
        <v>887</v>
      </c>
      <c r="E161" s="89" t="s">
        <v>1947</v>
      </c>
      <c r="F161" s="89" t="s">
        <v>819</v>
      </c>
      <c r="G161" s="89" t="s">
        <v>812</v>
      </c>
      <c r="H161" s="89" t="s">
        <v>831</v>
      </c>
      <c r="I161" s="89">
        <v>10</v>
      </c>
    </row>
    <row r="162" spans="1:9">
      <c r="A162" s="89">
        <f t="shared" ca="1" si="0"/>
        <v>153961</v>
      </c>
      <c r="B162" s="89">
        <v>1000</v>
      </c>
      <c r="C162" s="89" t="s">
        <v>3355</v>
      </c>
      <c r="D162" s="89" t="s">
        <v>915</v>
      </c>
      <c r="E162" s="89" t="s">
        <v>1947</v>
      </c>
      <c r="F162" s="89" t="s">
        <v>819</v>
      </c>
      <c r="G162" s="89" t="s">
        <v>812</v>
      </c>
      <c r="H162" s="89" t="s">
        <v>839</v>
      </c>
      <c r="I162" s="89">
        <v>2</v>
      </c>
    </row>
    <row r="163" spans="1:9">
      <c r="A163" s="89">
        <f t="shared" ca="1" si="0"/>
        <v>154961</v>
      </c>
      <c r="B163" s="89">
        <v>1000</v>
      </c>
      <c r="C163" s="89" t="s">
        <v>3356</v>
      </c>
      <c r="D163" s="89" t="s">
        <v>907</v>
      </c>
      <c r="E163" s="89" t="s">
        <v>1947</v>
      </c>
      <c r="F163" s="89" t="s">
        <v>819</v>
      </c>
      <c r="G163" s="89" t="s">
        <v>812</v>
      </c>
      <c r="H163" s="89" t="s">
        <v>908</v>
      </c>
      <c r="I163" s="89">
        <v>3</v>
      </c>
    </row>
    <row r="164" spans="1:9">
      <c r="A164" s="89">
        <f t="shared" ca="1" si="0"/>
        <v>155961</v>
      </c>
      <c r="B164" s="89">
        <v>1000</v>
      </c>
      <c r="C164" s="89" t="s">
        <v>3357</v>
      </c>
      <c r="D164" s="89" t="s">
        <v>818</v>
      </c>
      <c r="E164" s="89" t="s">
        <v>1947</v>
      </c>
      <c r="F164" s="89" t="s">
        <v>819</v>
      </c>
      <c r="G164" s="89" t="s">
        <v>812</v>
      </c>
      <c r="H164" s="89" t="s">
        <v>812</v>
      </c>
      <c r="I164" s="89">
        <v>0.05</v>
      </c>
    </row>
    <row r="165" spans="1:9">
      <c r="A165" s="89">
        <f t="shared" ca="1" si="0"/>
        <v>156961</v>
      </c>
      <c r="B165" s="89">
        <v>1000</v>
      </c>
      <c r="C165" s="89" t="s">
        <v>3358</v>
      </c>
      <c r="D165" s="89" t="s">
        <v>857</v>
      </c>
      <c r="E165" s="89" t="s">
        <v>1947</v>
      </c>
      <c r="F165" s="89" t="s">
        <v>819</v>
      </c>
      <c r="G165" s="89" t="s">
        <v>812</v>
      </c>
      <c r="H165" s="89" t="s">
        <v>812</v>
      </c>
      <c r="I165" s="89">
        <v>5</v>
      </c>
    </row>
    <row r="166" spans="1:9">
      <c r="A166" s="89">
        <f t="shared" ca="1" si="0"/>
        <v>157961</v>
      </c>
      <c r="B166" s="89">
        <v>1000</v>
      </c>
      <c r="C166" s="89" t="s">
        <v>3359</v>
      </c>
      <c r="D166" s="89" t="s">
        <v>887</v>
      </c>
      <c r="E166" s="89" t="s">
        <v>1947</v>
      </c>
      <c r="F166" s="89" t="s">
        <v>819</v>
      </c>
      <c r="G166" s="89" t="s">
        <v>812</v>
      </c>
      <c r="H166" s="89" t="s">
        <v>839</v>
      </c>
      <c r="I166" s="89">
        <v>10</v>
      </c>
    </row>
    <row r="167" spans="1:9">
      <c r="A167" s="89">
        <f t="shared" ca="1" si="0"/>
        <v>158961</v>
      </c>
      <c r="B167" s="89">
        <v>1000</v>
      </c>
      <c r="C167" s="89" t="s">
        <v>3360</v>
      </c>
      <c r="D167" s="89" t="s">
        <v>857</v>
      </c>
      <c r="E167" s="89" t="s">
        <v>1947</v>
      </c>
      <c r="F167" s="89" t="s">
        <v>819</v>
      </c>
      <c r="G167" s="89" t="s">
        <v>812</v>
      </c>
      <c r="H167" s="89" t="s">
        <v>831</v>
      </c>
      <c r="I167" s="89">
        <v>5</v>
      </c>
    </row>
    <row r="168" spans="1:9">
      <c r="A168" s="89">
        <f t="shared" ca="1" si="0"/>
        <v>159961</v>
      </c>
      <c r="B168" s="89">
        <v>1000</v>
      </c>
      <c r="C168" s="89" t="s">
        <v>3361</v>
      </c>
      <c r="D168" s="89" t="s">
        <v>875</v>
      </c>
      <c r="E168" s="89" t="s">
        <v>1947</v>
      </c>
      <c r="F168" s="89" t="s">
        <v>819</v>
      </c>
      <c r="G168" s="89" t="s">
        <v>812</v>
      </c>
      <c r="H168" s="89" t="s">
        <v>860</v>
      </c>
      <c r="I168" s="89">
        <v>15</v>
      </c>
    </row>
    <row r="169" spans="1:9">
      <c r="A169" s="89">
        <f t="shared" ca="1" si="0"/>
        <v>160961</v>
      </c>
      <c r="B169" s="89">
        <v>1000</v>
      </c>
      <c r="C169" s="89" t="s">
        <v>3362</v>
      </c>
      <c r="D169" s="89" t="s">
        <v>857</v>
      </c>
      <c r="E169" s="89" t="s">
        <v>1947</v>
      </c>
      <c r="F169" s="89" t="s">
        <v>819</v>
      </c>
      <c r="G169" s="89" t="s">
        <v>812</v>
      </c>
      <c r="H169" s="89" t="s">
        <v>831</v>
      </c>
      <c r="I169" s="89">
        <v>5</v>
      </c>
    </row>
    <row r="170" spans="1:9">
      <c r="A170" s="89">
        <f t="shared" ca="1" si="0"/>
        <v>161961</v>
      </c>
      <c r="B170" s="89">
        <v>1000</v>
      </c>
      <c r="C170" s="89" t="s">
        <v>3363</v>
      </c>
      <c r="D170" s="89" t="s">
        <v>915</v>
      </c>
      <c r="E170" s="89" t="s">
        <v>1947</v>
      </c>
      <c r="F170" s="89" t="s">
        <v>819</v>
      </c>
      <c r="G170" s="89" t="s">
        <v>812</v>
      </c>
      <c r="H170" s="89" t="s">
        <v>1185</v>
      </c>
      <c r="I170" s="89">
        <v>2</v>
      </c>
    </row>
    <row r="171" spans="1:9">
      <c r="A171" s="89">
        <f t="shared" ca="1" si="0"/>
        <v>162961</v>
      </c>
      <c r="B171" s="89">
        <v>1000</v>
      </c>
      <c r="C171" s="89" t="s">
        <v>3364</v>
      </c>
      <c r="D171" s="89" t="s">
        <v>830</v>
      </c>
      <c r="E171" s="89" t="s">
        <v>1947</v>
      </c>
      <c r="F171" s="89" t="s">
        <v>819</v>
      </c>
      <c r="G171" s="89" t="s">
        <v>812</v>
      </c>
      <c r="H171" s="89" t="s">
        <v>3221</v>
      </c>
      <c r="I171" s="89">
        <v>1</v>
      </c>
    </row>
    <row r="172" spans="1:9">
      <c r="A172" s="89">
        <f t="shared" ca="1" si="0"/>
        <v>163961</v>
      </c>
      <c r="B172" s="89">
        <v>1000</v>
      </c>
      <c r="C172" s="89" t="s">
        <v>3365</v>
      </c>
      <c r="D172" s="89" t="s">
        <v>915</v>
      </c>
      <c r="E172" s="89" t="s">
        <v>1947</v>
      </c>
      <c r="F172" s="89" t="s">
        <v>819</v>
      </c>
      <c r="G172" s="89" t="s">
        <v>812</v>
      </c>
      <c r="H172" s="89" t="s">
        <v>812</v>
      </c>
      <c r="I172" s="89">
        <v>2</v>
      </c>
    </row>
    <row r="173" spans="1:9">
      <c r="A173" s="89">
        <f t="shared" ca="1" si="0"/>
        <v>164961</v>
      </c>
      <c r="B173" s="89">
        <v>1000</v>
      </c>
      <c r="C173" s="89" t="s">
        <v>3366</v>
      </c>
      <c r="D173" s="89" t="s">
        <v>875</v>
      </c>
      <c r="E173" s="89" t="s">
        <v>1947</v>
      </c>
      <c r="F173" s="89" t="s">
        <v>819</v>
      </c>
      <c r="G173" s="89" t="s">
        <v>812</v>
      </c>
      <c r="H173" s="89" t="s">
        <v>865</v>
      </c>
      <c r="I173" s="89">
        <v>15</v>
      </c>
    </row>
    <row r="174" spans="1:9">
      <c r="A174" s="89">
        <f t="shared" ca="1" si="0"/>
        <v>165961</v>
      </c>
      <c r="B174" s="89">
        <v>1000</v>
      </c>
      <c r="C174" s="89" t="s">
        <v>3367</v>
      </c>
      <c r="D174" s="89" t="s">
        <v>827</v>
      </c>
      <c r="E174" s="89" t="s">
        <v>1947</v>
      </c>
      <c r="F174" s="89" t="s">
        <v>819</v>
      </c>
      <c r="G174" s="89" t="s">
        <v>812</v>
      </c>
      <c r="H174" s="89" t="s">
        <v>812</v>
      </c>
      <c r="I174" s="89">
        <v>0.02</v>
      </c>
    </row>
    <row r="175" spans="1:9">
      <c r="A175" s="89">
        <f t="shared" ca="1" si="0"/>
        <v>166961</v>
      </c>
      <c r="B175" s="89">
        <v>1000</v>
      </c>
      <c r="C175" s="89" t="s">
        <v>3368</v>
      </c>
      <c r="D175" s="89" t="s">
        <v>915</v>
      </c>
      <c r="E175" s="89" t="s">
        <v>1947</v>
      </c>
      <c r="F175" s="89" t="s">
        <v>819</v>
      </c>
      <c r="G175" s="89" t="s">
        <v>812</v>
      </c>
      <c r="H175" s="89" t="s">
        <v>812</v>
      </c>
      <c r="I175" s="89">
        <v>2</v>
      </c>
    </row>
    <row r="176" spans="1:9">
      <c r="A176" s="89">
        <f t="shared" ca="1" si="0"/>
        <v>167961</v>
      </c>
      <c r="B176" s="89">
        <v>1000</v>
      </c>
      <c r="C176" s="89" t="s">
        <v>3369</v>
      </c>
      <c r="D176" s="89" t="s">
        <v>900</v>
      </c>
      <c r="E176" s="89" t="s">
        <v>1947</v>
      </c>
      <c r="F176" s="89" t="s">
        <v>819</v>
      </c>
      <c r="G176" s="89" t="s">
        <v>812</v>
      </c>
      <c r="H176" s="89" t="s">
        <v>1194</v>
      </c>
      <c r="I176" s="89">
        <v>50</v>
      </c>
    </row>
    <row r="177" spans="1:9">
      <c r="A177" s="89">
        <f t="shared" ca="1" si="0"/>
        <v>168961</v>
      </c>
      <c r="B177" s="89">
        <v>1000</v>
      </c>
      <c r="C177" s="89" t="s">
        <v>3370</v>
      </c>
      <c r="D177" s="89" t="s">
        <v>857</v>
      </c>
      <c r="E177" s="89" t="s">
        <v>1947</v>
      </c>
      <c r="F177" s="89" t="s">
        <v>819</v>
      </c>
      <c r="G177" s="89" t="s">
        <v>812</v>
      </c>
      <c r="H177" s="89" t="s">
        <v>876</v>
      </c>
      <c r="I177" s="89">
        <v>5</v>
      </c>
    </row>
    <row r="178" spans="1:9">
      <c r="A178" s="89">
        <f t="shared" ca="1" si="0"/>
        <v>169961</v>
      </c>
      <c r="B178" s="89">
        <v>1000</v>
      </c>
      <c r="C178" s="89" t="s">
        <v>3371</v>
      </c>
      <c r="D178" s="89" t="s">
        <v>2961</v>
      </c>
      <c r="E178" s="89" t="s">
        <v>1947</v>
      </c>
      <c r="F178" s="89" t="s">
        <v>819</v>
      </c>
      <c r="G178" s="89" t="s">
        <v>812</v>
      </c>
      <c r="H178" s="89" t="s">
        <v>865</v>
      </c>
      <c r="I178" s="89">
        <v>35</v>
      </c>
    </row>
    <row r="179" spans="1:9">
      <c r="A179" s="89">
        <f t="shared" ca="1" si="0"/>
        <v>170961</v>
      </c>
      <c r="B179" s="89">
        <v>1000</v>
      </c>
      <c r="C179" s="89" t="s">
        <v>3372</v>
      </c>
      <c r="D179" s="89" t="s">
        <v>875</v>
      </c>
      <c r="E179" s="89" t="s">
        <v>1947</v>
      </c>
      <c r="F179" s="89" t="s">
        <v>819</v>
      </c>
      <c r="G179" s="89" t="s">
        <v>812</v>
      </c>
      <c r="H179" s="89" t="s">
        <v>863</v>
      </c>
      <c r="I179" s="89">
        <v>15</v>
      </c>
    </row>
    <row r="180" spans="1:9">
      <c r="A180" s="89">
        <f t="shared" ca="1" si="0"/>
        <v>171961</v>
      </c>
      <c r="B180" s="89">
        <v>1000</v>
      </c>
      <c r="C180" s="89" t="s">
        <v>3373</v>
      </c>
      <c r="D180" s="89" t="s">
        <v>1770</v>
      </c>
      <c r="E180" s="89" t="s">
        <v>1947</v>
      </c>
      <c r="F180" s="89" t="s">
        <v>819</v>
      </c>
      <c r="G180" s="89" t="s">
        <v>812</v>
      </c>
      <c r="H180" s="89" t="s">
        <v>831</v>
      </c>
      <c r="I180" s="89">
        <v>60</v>
      </c>
    </row>
    <row r="181" spans="1:9">
      <c r="A181" s="89">
        <f t="shared" ca="1" si="0"/>
        <v>172961</v>
      </c>
      <c r="B181" s="89">
        <v>1000</v>
      </c>
      <c r="C181" s="89" t="s">
        <v>3374</v>
      </c>
      <c r="D181" s="89" t="s">
        <v>857</v>
      </c>
      <c r="E181" s="89" t="s">
        <v>1947</v>
      </c>
      <c r="F181" s="89" t="s">
        <v>819</v>
      </c>
      <c r="G181" s="89" t="s">
        <v>812</v>
      </c>
      <c r="H181" s="89" t="s">
        <v>2063</v>
      </c>
      <c r="I181" s="89">
        <v>5</v>
      </c>
    </row>
    <row r="182" spans="1:9">
      <c r="A182" s="89">
        <f t="shared" ca="1" si="0"/>
        <v>173961</v>
      </c>
      <c r="B182" s="89">
        <v>1000</v>
      </c>
      <c r="C182" s="89" t="s">
        <v>3375</v>
      </c>
      <c r="D182" s="89" t="s">
        <v>857</v>
      </c>
      <c r="E182" s="89" t="s">
        <v>1947</v>
      </c>
      <c r="F182" s="89" t="s">
        <v>819</v>
      </c>
      <c r="G182" s="89" t="s">
        <v>812</v>
      </c>
      <c r="H182" s="89" t="s">
        <v>865</v>
      </c>
      <c r="I182" s="89">
        <v>5</v>
      </c>
    </row>
    <row r="183" spans="1:9">
      <c r="A183" s="89">
        <f t="shared" ca="1" si="0"/>
        <v>174961</v>
      </c>
      <c r="B183" s="89">
        <v>1000</v>
      </c>
      <c r="C183" s="89" t="s">
        <v>3376</v>
      </c>
      <c r="D183" s="89" t="s">
        <v>875</v>
      </c>
      <c r="E183" s="89" t="s">
        <v>1947</v>
      </c>
      <c r="F183" s="89" t="s">
        <v>819</v>
      </c>
      <c r="G183" s="89" t="s">
        <v>812</v>
      </c>
      <c r="H183" s="89" t="s">
        <v>888</v>
      </c>
      <c r="I183" s="89">
        <v>15</v>
      </c>
    </row>
    <row r="184" spans="1:9">
      <c r="A184" s="89">
        <f t="shared" ca="1" si="0"/>
        <v>175961</v>
      </c>
      <c r="B184" s="89">
        <v>1000</v>
      </c>
      <c r="C184" s="89" t="s">
        <v>3377</v>
      </c>
      <c r="D184" s="89" t="s">
        <v>857</v>
      </c>
      <c r="E184" s="89" t="s">
        <v>1947</v>
      </c>
      <c r="F184" s="89" t="s">
        <v>819</v>
      </c>
      <c r="G184" s="89" t="s">
        <v>812</v>
      </c>
      <c r="H184" s="89" t="s">
        <v>888</v>
      </c>
      <c r="I184" s="89">
        <v>5</v>
      </c>
    </row>
    <row r="185" spans="1:9">
      <c r="A185" s="89">
        <f t="shared" ca="1" si="0"/>
        <v>176961</v>
      </c>
      <c r="B185" s="89">
        <v>1000</v>
      </c>
      <c r="C185" s="89" t="s">
        <v>3378</v>
      </c>
      <c r="D185" s="89" t="s">
        <v>1382</v>
      </c>
      <c r="E185" s="89" t="s">
        <v>1947</v>
      </c>
      <c r="F185" s="89" t="s">
        <v>819</v>
      </c>
      <c r="G185" s="89" t="s">
        <v>812</v>
      </c>
      <c r="H185" s="89" t="s">
        <v>812</v>
      </c>
      <c r="I185" s="89">
        <v>0.01</v>
      </c>
    </row>
    <row r="186" spans="1:9">
      <c r="A186" s="89">
        <f t="shared" ca="1" si="0"/>
        <v>177961</v>
      </c>
      <c r="B186" s="89">
        <v>1000</v>
      </c>
      <c r="C186" s="89" t="s">
        <v>3379</v>
      </c>
      <c r="D186" s="89" t="s">
        <v>857</v>
      </c>
      <c r="E186" s="89" t="s">
        <v>1947</v>
      </c>
      <c r="F186" s="89" t="s">
        <v>819</v>
      </c>
      <c r="G186" s="89" t="s">
        <v>812</v>
      </c>
      <c r="H186" s="89" t="s">
        <v>3380</v>
      </c>
      <c r="I186" s="89">
        <v>5</v>
      </c>
    </row>
    <row r="187" spans="1:9">
      <c r="A187" s="89">
        <f t="shared" ca="1" si="0"/>
        <v>178961</v>
      </c>
      <c r="B187" s="89">
        <v>1000</v>
      </c>
      <c r="C187" s="89" t="s">
        <v>3381</v>
      </c>
      <c r="D187" s="89" t="s">
        <v>1770</v>
      </c>
      <c r="E187" s="89" t="s">
        <v>1947</v>
      </c>
      <c r="F187" s="89" t="s">
        <v>819</v>
      </c>
      <c r="G187" s="89" t="s">
        <v>812</v>
      </c>
      <c r="H187" s="89" t="s">
        <v>3210</v>
      </c>
      <c r="I187" s="89">
        <v>60</v>
      </c>
    </row>
    <row r="188" spans="1:9">
      <c r="A188" s="89">
        <f t="shared" ca="1" si="0"/>
        <v>179961</v>
      </c>
      <c r="B188" s="89">
        <v>1000</v>
      </c>
      <c r="C188" s="89" t="s">
        <v>3382</v>
      </c>
      <c r="D188" s="89" t="s">
        <v>1568</v>
      </c>
      <c r="E188" s="89" t="s">
        <v>1947</v>
      </c>
      <c r="F188" s="89" t="s">
        <v>819</v>
      </c>
      <c r="G188" s="89" t="s">
        <v>812</v>
      </c>
      <c r="H188" s="89" t="s">
        <v>839</v>
      </c>
      <c r="I188" s="89" t="s">
        <v>812</v>
      </c>
    </row>
    <row r="189" spans="1:9">
      <c r="A189" s="89">
        <f t="shared" ca="1" si="0"/>
        <v>180961</v>
      </c>
      <c r="B189" s="89">
        <v>500</v>
      </c>
      <c r="C189" s="89" t="s">
        <v>3383</v>
      </c>
      <c r="D189" s="89" t="s">
        <v>841</v>
      </c>
      <c r="E189" s="89" t="s">
        <v>1947</v>
      </c>
      <c r="F189" s="89" t="s">
        <v>819</v>
      </c>
      <c r="G189" s="89" t="s">
        <v>812</v>
      </c>
      <c r="H189" s="89" t="s">
        <v>1172</v>
      </c>
      <c r="I189" s="89">
        <v>20</v>
      </c>
    </row>
    <row r="190" spans="1:9">
      <c r="A190" s="89">
        <f t="shared" ca="1" si="0"/>
        <v>181461</v>
      </c>
      <c r="B190" s="89">
        <v>500</v>
      </c>
      <c r="C190" s="89" t="s">
        <v>3384</v>
      </c>
      <c r="D190" s="89" t="s">
        <v>857</v>
      </c>
      <c r="E190" s="89" t="s">
        <v>1947</v>
      </c>
      <c r="F190" s="89" t="s">
        <v>819</v>
      </c>
      <c r="G190" s="89" t="s">
        <v>812</v>
      </c>
      <c r="H190" s="89" t="s">
        <v>920</v>
      </c>
      <c r="I190" s="89">
        <v>5</v>
      </c>
    </row>
    <row r="191" spans="1:9">
      <c r="A191" s="89">
        <f t="shared" ca="1" si="0"/>
        <v>181961</v>
      </c>
      <c r="B191" s="89">
        <v>1000</v>
      </c>
      <c r="C191" s="89" t="s">
        <v>3385</v>
      </c>
      <c r="D191" s="89" t="s">
        <v>884</v>
      </c>
      <c r="E191" s="89" t="s">
        <v>1947</v>
      </c>
      <c r="F191" s="89" t="s">
        <v>819</v>
      </c>
      <c r="G191" s="89" t="s">
        <v>812</v>
      </c>
      <c r="H191" s="89" t="s">
        <v>3386</v>
      </c>
      <c r="I191" s="89">
        <v>100</v>
      </c>
    </row>
    <row r="192" spans="1:9">
      <c r="A192" s="89">
        <f t="shared" ca="1" si="0"/>
        <v>182961</v>
      </c>
      <c r="B192" s="89">
        <v>1000</v>
      </c>
      <c r="C192" s="89" t="s">
        <v>3387</v>
      </c>
      <c r="D192" s="89" t="s">
        <v>887</v>
      </c>
      <c r="E192" s="89" t="s">
        <v>1947</v>
      </c>
      <c r="F192" s="89" t="s">
        <v>819</v>
      </c>
      <c r="G192" s="89" t="s">
        <v>812</v>
      </c>
      <c r="H192" s="89" t="s">
        <v>831</v>
      </c>
      <c r="I192" s="89">
        <v>10</v>
      </c>
    </row>
    <row r="193" spans="1:9">
      <c r="A193" s="89">
        <f t="shared" ca="1" si="0"/>
        <v>183961</v>
      </c>
      <c r="B193" s="89">
        <v>1000</v>
      </c>
      <c r="C193" s="89" t="s">
        <v>3388</v>
      </c>
      <c r="D193" s="89" t="s">
        <v>902</v>
      </c>
      <c r="E193" s="89" t="s">
        <v>1947</v>
      </c>
      <c r="F193" s="89" t="s">
        <v>819</v>
      </c>
      <c r="G193" s="89" t="s">
        <v>812</v>
      </c>
      <c r="H193" s="89" t="s">
        <v>831</v>
      </c>
      <c r="I193" s="89">
        <v>0.5</v>
      </c>
    </row>
    <row r="194" spans="1:9">
      <c r="A194" s="89">
        <f t="shared" ca="1" si="0"/>
        <v>184961</v>
      </c>
      <c r="B194" s="89">
        <v>5</v>
      </c>
      <c r="C194" s="89" t="s">
        <v>3389</v>
      </c>
      <c r="D194" s="89" t="s">
        <v>812</v>
      </c>
      <c r="E194" s="89" t="s">
        <v>1947</v>
      </c>
      <c r="F194" s="89" t="s">
        <v>819</v>
      </c>
      <c r="G194" s="89" t="s">
        <v>812</v>
      </c>
      <c r="H194" s="89" t="s">
        <v>839</v>
      </c>
      <c r="I194" s="89" t="s">
        <v>812</v>
      </c>
    </row>
    <row r="195" spans="1:9">
      <c r="A195" s="89">
        <f t="shared" ca="1" si="0"/>
        <v>184966</v>
      </c>
      <c r="B195" s="89">
        <v>1000</v>
      </c>
      <c r="C195" s="89" t="s">
        <v>3390</v>
      </c>
      <c r="D195" s="89" t="s">
        <v>907</v>
      </c>
      <c r="E195" s="89" t="s">
        <v>1947</v>
      </c>
      <c r="F195" s="89" t="s">
        <v>819</v>
      </c>
      <c r="G195" s="89" t="s">
        <v>812</v>
      </c>
      <c r="H195" s="89" t="s">
        <v>863</v>
      </c>
      <c r="I195" s="89">
        <v>3</v>
      </c>
    </row>
    <row r="196" spans="1:9">
      <c r="A196" s="89">
        <f t="shared" ca="1" si="0"/>
        <v>185966</v>
      </c>
      <c r="B196" s="89">
        <v>1000</v>
      </c>
      <c r="C196" s="89" t="s">
        <v>3391</v>
      </c>
      <c r="D196" s="89" t="s">
        <v>1382</v>
      </c>
      <c r="E196" s="89" t="s">
        <v>1947</v>
      </c>
      <c r="F196" s="89" t="s">
        <v>819</v>
      </c>
      <c r="G196" s="89" t="s">
        <v>812</v>
      </c>
      <c r="H196" s="89" t="s">
        <v>831</v>
      </c>
      <c r="I196" s="89">
        <v>0.01</v>
      </c>
    </row>
    <row r="197" spans="1:9">
      <c r="A197" s="89">
        <f t="shared" ca="1" si="0"/>
        <v>186966</v>
      </c>
      <c r="B197" s="89">
        <v>1000</v>
      </c>
      <c r="C197" s="89" t="s">
        <v>3392</v>
      </c>
      <c r="D197" s="89" t="s">
        <v>915</v>
      </c>
      <c r="E197" s="89" t="s">
        <v>1947</v>
      </c>
      <c r="F197" s="89" t="s">
        <v>819</v>
      </c>
      <c r="G197" s="89" t="s">
        <v>812</v>
      </c>
      <c r="H197" s="89" t="s">
        <v>1198</v>
      </c>
      <c r="I197" s="89">
        <v>2</v>
      </c>
    </row>
    <row r="198" spans="1:9">
      <c r="A198" s="89">
        <f t="shared" ca="1" si="0"/>
        <v>187966</v>
      </c>
      <c r="B198" s="89">
        <v>1000</v>
      </c>
      <c r="C198" s="89" t="s">
        <v>3393</v>
      </c>
      <c r="D198" s="89" t="s">
        <v>875</v>
      </c>
      <c r="E198" s="89" t="s">
        <v>1947</v>
      </c>
      <c r="F198" s="89" t="s">
        <v>819</v>
      </c>
      <c r="G198" s="89" t="s">
        <v>812</v>
      </c>
      <c r="H198" s="89" t="s">
        <v>888</v>
      </c>
      <c r="I198" s="89">
        <v>15</v>
      </c>
    </row>
    <row r="199" spans="1:9">
      <c r="A199" s="89">
        <f t="shared" ca="1" si="0"/>
        <v>188966</v>
      </c>
      <c r="B199" s="89">
        <v>1000</v>
      </c>
      <c r="C199" s="89" t="s">
        <v>3394</v>
      </c>
      <c r="D199" s="89" t="s">
        <v>837</v>
      </c>
      <c r="E199" s="89" t="s">
        <v>1947</v>
      </c>
      <c r="F199" s="89" t="s">
        <v>819</v>
      </c>
      <c r="G199" s="89" t="s">
        <v>812</v>
      </c>
      <c r="H199" s="89" t="s">
        <v>888</v>
      </c>
      <c r="I199" s="89">
        <v>30</v>
      </c>
    </row>
    <row r="200" spans="1:9">
      <c r="A200" s="89">
        <f t="shared" ca="1" si="0"/>
        <v>189966</v>
      </c>
      <c r="B200" s="89">
        <v>1000</v>
      </c>
      <c r="C200" s="89" t="s">
        <v>3395</v>
      </c>
      <c r="D200" s="89" t="s">
        <v>812</v>
      </c>
      <c r="E200" s="89" t="s">
        <v>1947</v>
      </c>
      <c r="F200" s="89" t="s">
        <v>819</v>
      </c>
      <c r="G200" s="89" t="s">
        <v>812</v>
      </c>
      <c r="H200" s="89" t="s">
        <v>812</v>
      </c>
      <c r="I200" s="89" t="s">
        <v>812</v>
      </c>
    </row>
    <row r="201" spans="1:9">
      <c r="A201" s="89">
        <f t="shared" ca="1" si="0"/>
        <v>190966</v>
      </c>
      <c r="B201" s="89">
        <v>1000</v>
      </c>
      <c r="C201" s="89" t="s">
        <v>3396</v>
      </c>
      <c r="D201" s="89" t="s">
        <v>812</v>
      </c>
      <c r="E201" s="89" t="s">
        <v>1947</v>
      </c>
      <c r="F201" s="89" t="s">
        <v>819</v>
      </c>
      <c r="G201" s="89" t="s">
        <v>812</v>
      </c>
      <c r="H201" s="89" t="s">
        <v>812</v>
      </c>
      <c r="I201" s="89" t="s">
        <v>812</v>
      </c>
    </row>
    <row r="202" spans="1:9">
      <c r="A202" s="89">
        <f t="shared" ca="1" si="0"/>
        <v>191966</v>
      </c>
      <c r="B202" s="89">
        <v>1000</v>
      </c>
      <c r="C202" s="89" t="s">
        <v>3397</v>
      </c>
      <c r="D202" s="89" t="s">
        <v>812</v>
      </c>
      <c r="E202" s="89" t="s">
        <v>1947</v>
      </c>
      <c r="F202" s="89" t="s">
        <v>819</v>
      </c>
      <c r="G202" s="89" t="s">
        <v>812</v>
      </c>
      <c r="H202" s="89" t="s">
        <v>812</v>
      </c>
      <c r="I202" s="89" t="s">
        <v>812</v>
      </c>
    </row>
    <row r="203" spans="1:9">
      <c r="A203" s="89">
        <f t="shared" ca="1" si="0"/>
        <v>192966</v>
      </c>
      <c r="B203" s="89">
        <v>1000</v>
      </c>
      <c r="C203" s="89" t="s">
        <v>3398</v>
      </c>
      <c r="D203" s="89" t="s">
        <v>1294</v>
      </c>
      <c r="E203" s="89" t="s">
        <v>1947</v>
      </c>
      <c r="F203" s="89" t="s">
        <v>819</v>
      </c>
      <c r="G203" s="89" t="s">
        <v>812</v>
      </c>
      <c r="H203" s="89" t="s">
        <v>812</v>
      </c>
      <c r="I203" s="89">
        <v>0.1</v>
      </c>
    </row>
    <row r="204" spans="1:9">
      <c r="A204" s="89">
        <f t="shared" ca="1" si="0"/>
        <v>193966</v>
      </c>
      <c r="B204" s="89">
        <v>1000</v>
      </c>
      <c r="C204" s="89" t="s">
        <v>3399</v>
      </c>
      <c r="D204" s="89" t="s">
        <v>915</v>
      </c>
      <c r="E204" s="89" t="s">
        <v>1947</v>
      </c>
      <c r="F204" s="89" t="s">
        <v>819</v>
      </c>
      <c r="G204" s="89" t="s">
        <v>812</v>
      </c>
      <c r="H204" s="89" t="s">
        <v>1234</v>
      </c>
      <c r="I204" s="89">
        <v>2</v>
      </c>
    </row>
    <row r="205" spans="1:9">
      <c r="A205" s="89">
        <f t="shared" ca="1" si="0"/>
        <v>194966</v>
      </c>
      <c r="B205" s="89">
        <v>1000</v>
      </c>
      <c r="C205" s="89" t="s">
        <v>3400</v>
      </c>
      <c r="D205" s="89" t="s">
        <v>830</v>
      </c>
      <c r="E205" s="89" t="s">
        <v>1947</v>
      </c>
      <c r="F205" s="89" t="s">
        <v>819</v>
      </c>
      <c r="G205" s="89" t="s">
        <v>812</v>
      </c>
      <c r="H205" s="89" t="s">
        <v>812</v>
      </c>
      <c r="I205" s="89">
        <v>1</v>
      </c>
    </row>
    <row r="206" spans="1:9">
      <c r="A206" s="89">
        <f t="shared" ca="1" si="0"/>
        <v>195966</v>
      </c>
      <c r="B206" s="89">
        <v>1000</v>
      </c>
      <c r="C206" s="89" t="s">
        <v>3401</v>
      </c>
      <c r="D206" s="89" t="s">
        <v>873</v>
      </c>
      <c r="E206" s="89" t="s">
        <v>1947</v>
      </c>
      <c r="F206" s="89" t="s">
        <v>819</v>
      </c>
      <c r="G206" s="89" t="s">
        <v>812</v>
      </c>
      <c r="H206" s="89" t="s">
        <v>3402</v>
      </c>
      <c r="I206" s="89">
        <v>0.2</v>
      </c>
    </row>
    <row r="207" spans="1:9">
      <c r="A207" s="89">
        <f t="shared" ca="1" si="0"/>
        <v>196966</v>
      </c>
      <c r="B207" s="89">
        <v>1000</v>
      </c>
      <c r="C207" s="89" t="s">
        <v>3403</v>
      </c>
      <c r="D207" s="89" t="s">
        <v>1382</v>
      </c>
      <c r="E207" s="89" t="s">
        <v>1947</v>
      </c>
      <c r="F207" s="89" t="s">
        <v>819</v>
      </c>
      <c r="G207" s="89" t="s">
        <v>812</v>
      </c>
      <c r="H207" s="89" t="s">
        <v>831</v>
      </c>
      <c r="I207" s="89">
        <v>0.01</v>
      </c>
    </row>
    <row r="208" spans="1:9">
      <c r="A208" s="89">
        <f t="shared" ca="1" si="0"/>
        <v>197966</v>
      </c>
      <c r="B208" s="89">
        <v>1000</v>
      </c>
      <c r="C208" s="89" t="s">
        <v>3404</v>
      </c>
      <c r="D208" s="89" t="s">
        <v>873</v>
      </c>
      <c r="E208" s="89" t="s">
        <v>1947</v>
      </c>
      <c r="F208" s="89" t="s">
        <v>819</v>
      </c>
      <c r="G208" s="89" t="s">
        <v>812</v>
      </c>
      <c r="H208" s="89" t="s">
        <v>812</v>
      </c>
      <c r="I208" s="89">
        <v>0.2</v>
      </c>
    </row>
    <row r="209" spans="1:9">
      <c r="A209" s="89">
        <f t="shared" ca="1" si="0"/>
        <v>198966</v>
      </c>
      <c r="B209" s="89">
        <v>1000</v>
      </c>
      <c r="C209" s="89" t="s">
        <v>3405</v>
      </c>
      <c r="D209" s="89" t="s">
        <v>910</v>
      </c>
      <c r="E209" s="89" t="s">
        <v>1947</v>
      </c>
      <c r="F209" s="89" t="s">
        <v>819</v>
      </c>
      <c r="G209" s="89" t="s">
        <v>812</v>
      </c>
      <c r="H209" s="89" t="s">
        <v>831</v>
      </c>
      <c r="I209" s="89">
        <v>25</v>
      </c>
    </row>
    <row r="210" spans="1:9">
      <c r="A210" s="89">
        <f t="shared" ca="1" si="0"/>
        <v>199966</v>
      </c>
      <c r="B210" s="89">
        <v>200</v>
      </c>
      <c r="C210" s="89" t="s">
        <v>3406</v>
      </c>
      <c r="D210" s="89" t="s">
        <v>841</v>
      </c>
      <c r="E210" s="89" t="s">
        <v>1947</v>
      </c>
      <c r="F210" s="89" t="s">
        <v>819</v>
      </c>
      <c r="G210" s="89" t="s">
        <v>812</v>
      </c>
      <c r="H210" s="89" t="s">
        <v>846</v>
      </c>
      <c r="I210" s="89">
        <v>20</v>
      </c>
    </row>
    <row r="211" spans="1:9">
      <c r="A211" s="89">
        <f t="shared" ca="1" si="0"/>
        <v>200166</v>
      </c>
      <c r="B211" s="89">
        <v>200</v>
      </c>
      <c r="C211" s="89" t="s">
        <v>3407</v>
      </c>
      <c r="D211" s="89" t="s">
        <v>2672</v>
      </c>
      <c r="E211" s="89" t="s">
        <v>1947</v>
      </c>
      <c r="F211" s="89" t="s">
        <v>819</v>
      </c>
      <c r="G211" s="89" t="s">
        <v>812</v>
      </c>
      <c r="H211" s="89" t="s">
        <v>1172</v>
      </c>
      <c r="I211" s="89">
        <v>40</v>
      </c>
    </row>
    <row r="212" spans="1:9">
      <c r="A212" s="89">
        <f t="shared" ca="1" si="0"/>
        <v>200366</v>
      </c>
      <c r="B212" s="89">
        <v>200</v>
      </c>
      <c r="C212" s="89" t="s">
        <v>3408</v>
      </c>
      <c r="D212" s="89" t="s">
        <v>1605</v>
      </c>
      <c r="E212" s="89" t="s">
        <v>1947</v>
      </c>
      <c r="F212" s="89" t="s">
        <v>819</v>
      </c>
      <c r="G212" s="89" t="s">
        <v>812</v>
      </c>
      <c r="H212" s="89" t="s">
        <v>1179</v>
      </c>
      <c r="I212" s="89">
        <v>80</v>
      </c>
    </row>
    <row r="213" spans="1:9">
      <c r="A213" s="89">
        <f t="shared" ca="1" si="0"/>
        <v>200566</v>
      </c>
      <c r="B213" s="89">
        <v>1000</v>
      </c>
      <c r="C213" s="89" t="s">
        <v>3409</v>
      </c>
      <c r="D213" s="89" t="s">
        <v>830</v>
      </c>
      <c r="E213" s="89" t="s">
        <v>1947</v>
      </c>
      <c r="F213" s="89" t="s">
        <v>819</v>
      </c>
      <c r="G213" s="89" t="s">
        <v>812</v>
      </c>
      <c r="H213" s="89" t="s">
        <v>3215</v>
      </c>
      <c r="I213" s="89">
        <v>1</v>
      </c>
    </row>
    <row r="214" spans="1:9">
      <c r="A214" s="89">
        <f t="shared" ca="1" si="0"/>
        <v>201566</v>
      </c>
      <c r="B214" s="89">
        <v>1000</v>
      </c>
      <c r="C214" s="89" t="s">
        <v>3410</v>
      </c>
      <c r="D214" s="89" t="s">
        <v>830</v>
      </c>
      <c r="E214" s="89" t="s">
        <v>1947</v>
      </c>
      <c r="F214" s="89" t="s">
        <v>819</v>
      </c>
      <c r="G214" s="89" t="s">
        <v>812</v>
      </c>
      <c r="H214" s="89" t="s">
        <v>831</v>
      </c>
      <c r="I214" s="89">
        <v>1</v>
      </c>
    </row>
    <row r="215" spans="1:9">
      <c r="A215" s="89">
        <f t="shared" ca="1" si="0"/>
        <v>202566</v>
      </c>
      <c r="B215" s="89">
        <v>1000</v>
      </c>
      <c r="C215" s="89" t="s">
        <v>3411</v>
      </c>
      <c r="D215" s="89" t="s">
        <v>887</v>
      </c>
      <c r="E215" s="89" t="s">
        <v>1947</v>
      </c>
      <c r="F215" s="89" t="s">
        <v>819</v>
      </c>
      <c r="G215" s="89" t="s">
        <v>812</v>
      </c>
      <c r="H215" s="89" t="s">
        <v>831</v>
      </c>
      <c r="I215" s="89">
        <v>10</v>
      </c>
    </row>
    <row r="216" spans="1:9">
      <c r="A216" s="89">
        <f t="shared" ca="1" si="0"/>
        <v>203566</v>
      </c>
      <c r="B216" s="89">
        <v>250</v>
      </c>
      <c r="C216" s="89" t="s">
        <v>3412</v>
      </c>
      <c r="D216" s="89" t="s">
        <v>900</v>
      </c>
      <c r="E216" s="89" t="s">
        <v>838</v>
      </c>
      <c r="F216" s="89" t="s">
        <v>819</v>
      </c>
      <c r="G216" s="89" t="s">
        <v>812</v>
      </c>
      <c r="H216" s="89" t="s">
        <v>842</v>
      </c>
      <c r="I216" s="89">
        <v>50</v>
      </c>
    </row>
    <row r="217" spans="1:9">
      <c r="A217" s="89">
        <f t="shared" ca="1" si="0"/>
        <v>203816</v>
      </c>
      <c r="B217" s="89">
        <v>250</v>
      </c>
      <c r="C217" s="89" t="s">
        <v>3413</v>
      </c>
      <c r="D217" s="89" t="s">
        <v>841</v>
      </c>
      <c r="E217" s="89" t="s">
        <v>838</v>
      </c>
      <c r="F217" s="89" t="s">
        <v>819</v>
      </c>
      <c r="G217" s="89" t="s">
        <v>812</v>
      </c>
      <c r="H217" s="89" t="s">
        <v>3414</v>
      </c>
      <c r="I217" s="89">
        <v>20</v>
      </c>
    </row>
    <row r="218" spans="1:9">
      <c r="A218" s="89">
        <f t="shared" ca="1" si="0"/>
        <v>204066</v>
      </c>
      <c r="B218" s="89">
        <v>500</v>
      </c>
      <c r="C218" s="89" t="s">
        <v>3415</v>
      </c>
      <c r="D218" s="89" t="s">
        <v>887</v>
      </c>
      <c r="E218" s="89" t="s">
        <v>838</v>
      </c>
      <c r="F218" s="89" t="s">
        <v>819</v>
      </c>
      <c r="G218" s="89" t="s">
        <v>812</v>
      </c>
      <c r="H218" s="89" t="s">
        <v>839</v>
      </c>
      <c r="I218" s="89">
        <v>10</v>
      </c>
    </row>
    <row r="219" spans="1:9">
      <c r="A219" s="89">
        <f t="shared" ca="1" si="0"/>
        <v>204566</v>
      </c>
      <c r="B219" s="89">
        <v>1000</v>
      </c>
      <c r="C219" s="89" t="s">
        <v>3416</v>
      </c>
      <c r="D219" s="89" t="s">
        <v>848</v>
      </c>
      <c r="E219" s="89" t="s">
        <v>838</v>
      </c>
      <c r="F219" s="89" t="s">
        <v>819</v>
      </c>
      <c r="G219" s="89" t="s">
        <v>812</v>
      </c>
      <c r="H219" s="89" t="s">
        <v>1212</v>
      </c>
      <c r="I219" s="89">
        <v>8</v>
      </c>
    </row>
    <row r="220" spans="1:9">
      <c r="A220" s="89">
        <f t="shared" ca="1" si="0"/>
        <v>205566</v>
      </c>
      <c r="B220" s="89">
        <v>500</v>
      </c>
      <c r="C220" s="89" t="s">
        <v>3417</v>
      </c>
      <c r="D220" s="89" t="s">
        <v>875</v>
      </c>
      <c r="E220" s="89" t="s">
        <v>838</v>
      </c>
      <c r="F220" s="89" t="s">
        <v>819</v>
      </c>
      <c r="G220" s="89" t="s">
        <v>812</v>
      </c>
      <c r="H220" s="89" t="s">
        <v>1212</v>
      </c>
      <c r="I220" s="89">
        <v>15</v>
      </c>
    </row>
    <row r="221" spans="1:9">
      <c r="A221" s="89">
        <f t="shared" ca="1" si="0"/>
        <v>206066</v>
      </c>
      <c r="B221" s="89">
        <v>1000</v>
      </c>
      <c r="C221" s="89" t="s">
        <v>3418</v>
      </c>
      <c r="D221" s="89" t="s">
        <v>857</v>
      </c>
      <c r="E221" s="89" t="s">
        <v>838</v>
      </c>
      <c r="F221" s="89" t="s">
        <v>819</v>
      </c>
      <c r="G221" s="89" t="s">
        <v>812</v>
      </c>
      <c r="H221" s="89" t="s">
        <v>839</v>
      </c>
      <c r="I221" s="89">
        <v>5</v>
      </c>
    </row>
    <row r="222" spans="1:9">
      <c r="A222" s="89">
        <f t="shared" ca="1" si="0"/>
        <v>207066</v>
      </c>
      <c r="B222" s="89">
        <v>1000</v>
      </c>
      <c r="C222" s="89" t="s">
        <v>3419</v>
      </c>
      <c r="D222" s="89" t="s">
        <v>830</v>
      </c>
      <c r="E222" s="89" t="s">
        <v>838</v>
      </c>
      <c r="F222" s="89" t="s">
        <v>819</v>
      </c>
      <c r="G222" s="89" t="s">
        <v>812</v>
      </c>
      <c r="H222" s="89" t="s">
        <v>842</v>
      </c>
      <c r="I222" s="89">
        <v>1</v>
      </c>
    </row>
    <row r="223" spans="1:9">
      <c r="A223" s="89">
        <f t="shared" ca="1" si="0"/>
        <v>208066</v>
      </c>
      <c r="B223" s="89">
        <v>250</v>
      </c>
      <c r="C223" s="89" t="s">
        <v>836</v>
      </c>
      <c r="D223" s="89" t="s">
        <v>837</v>
      </c>
      <c r="E223" s="89" t="s">
        <v>838</v>
      </c>
      <c r="F223" s="89" t="s">
        <v>819</v>
      </c>
      <c r="G223" s="89" t="s">
        <v>812</v>
      </c>
      <c r="H223" s="89" t="s">
        <v>839</v>
      </c>
      <c r="I223" s="89">
        <v>30</v>
      </c>
    </row>
    <row r="224" spans="1:9">
      <c r="A224" s="89">
        <f t="shared" ca="1" si="0"/>
        <v>208316</v>
      </c>
      <c r="B224" s="89">
        <v>250</v>
      </c>
      <c r="C224" s="89" t="s">
        <v>1295</v>
      </c>
      <c r="D224" s="89" t="s">
        <v>910</v>
      </c>
      <c r="E224" s="89" t="s">
        <v>838</v>
      </c>
      <c r="F224" s="89" t="s">
        <v>819</v>
      </c>
      <c r="G224" s="89" t="s">
        <v>812</v>
      </c>
      <c r="H224" s="89" t="s">
        <v>1192</v>
      </c>
      <c r="I224" s="89">
        <v>25</v>
      </c>
    </row>
    <row r="225" spans="1:9">
      <c r="A225" s="89">
        <f t="shared" ca="1" si="0"/>
        <v>208566</v>
      </c>
      <c r="B225" s="89">
        <v>1000</v>
      </c>
      <c r="C225" s="89" t="s">
        <v>3420</v>
      </c>
      <c r="D225" s="89" t="s">
        <v>857</v>
      </c>
      <c r="E225" s="89" t="s">
        <v>838</v>
      </c>
      <c r="F225" s="89" t="s">
        <v>819</v>
      </c>
      <c r="G225" s="89" t="s">
        <v>812</v>
      </c>
      <c r="H225" s="89" t="s">
        <v>839</v>
      </c>
      <c r="I225" s="89">
        <v>5</v>
      </c>
    </row>
    <row r="226" spans="1:9">
      <c r="A226" s="89">
        <f t="shared" ca="1" si="0"/>
        <v>209566</v>
      </c>
      <c r="B226" s="89">
        <v>500</v>
      </c>
      <c r="C226" s="89" t="s">
        <v>3421</v>
      </c>
      <c r="D226" s="89" t="s">
        <v>887</v>
      </c>
      <c r="E226" s="89" t="s">
        <v>838</v>
      </c>
      <c r="F226" s="89" t="s">
        <v>819</v>
      </c>
      <c r="G226" s="89" t="s">
        <v>812</v>
      </c>
      <c r="H226" s="89" t="s">
        <v>842</v>
      </c>
      <c r="I226" s="89">
        <v>10</v>
      </c>
    </row>
    <row r="227" spans="1:9">
      <c r="A227" s="89">
        <f t="shared" ca="1" si="0"/>
        <v>210066</v>
      </c>
      <c r="B227" s="89">
        <v>500</v>
      </c>
      <c r="C227" s="89" t="s">
        <v>3422</v>
      </c>
      <c r="D227" s="89" t="s">
        <v>887</v>
      </c>
      <c r="E227" s="89" t="s">
        <v>838</v>
      </c>
      <c r="F227" s="89" t="s">
        <v>819</v>
      </c>
      <c r="G227" s="89" t="s">
        <v>812</v>
      </c>
      <c r="H227" s="89" t="s">
        <v>839</v>
      </c>
      <c r="I227" s="89">
        <v>10</v>
      </c>
    </row>
    <row r="228" spans="1:9">
      <c r="A228" s="89">
        <f t="shared" ca="1" si="0"/>
        <v>210566</v>
      </c>
      <c r="B228" s="89">
        <v>500</v>
      </c>
      <c r="C228" s="89" t="s">
        <v>3423</v>
      </c>
      <c r="D228" s="89" t="s">
        <v>887</v>
      </c>
      <c r="E228" s="89" t="s">
        <v>838</v>
      </c>
      <c r="F228" s="89" t="s">
        <v>819</v>
      </c>
      <c r="G228" s="89" t="s">
        <v>812</v>
      </c>
      <c r="H228" s="89" t="s">
        <v>1194</v>
      </c>
      <c r="I228" s="89">
        <v>10</v>
      </c>
    </row>
    <row r="229" spans="1:9">
      <c r="A229" s="89">
        <f t="shared" ca="1" si="0"/>
        <v>211066</v>
      </c>
      <c r="B229" s="89">
        <v>250</v>
      </c>
      <c r="C229" s="89" t="s">
        <v>840</v>
      </c>
      <c r="D229" s="89" t="s">
        <v>841</v>
      </c>
      <c r="E229" s="89" t="s">
        <v>838</v>
      </c>
      <c r="F229" s="89" t="s">
        <v>819</v>
      </c>
      <c r="G229" s="89" t="s">
        <v>812</v>
      </c>
      <c r="H229" s="89" t="s">
        <v>842</v>
      </c>
      <c r="I229" s="89">
        <v>20</v>
      </c>
    </row>
    <row r="230" spans="1:9">
      <c r="A230" s="89">
        <f t="shared" ca="1" si="0"/>
        <v>211316</v>
      </c>
      <c r="B230" s="89">
        <v>250</v>
      </c>
      <c r="C230" s="89" t="s">
        <v>3424</v>
      </c>
      <c r="D230" s="89" t="s">
        <v>900</v>
      </c>
      <c r="E230" s="89" t="s">
        <v>838</v>
      </c>
      <c r="F230" s="89" t="s">
        <v>819</v>
      </c>
      <c r="G230" s="89" t="s">
        <v>812</v>
      </c>
      <c r="H230" s="89" t="s">
        <v>1185</v>
      </c>
      <c r="I230" s="89">
        <v>50</v>
      </c>
    </row>
    <row r="231" spans="1:9">
      <c r="A231" s="89">
        <f t="shared" ca="1" si="0"/>
        <v>211566</v>
      </c>
      <c r="B231" s="89">
        <v>1000</v>
      </c>
      <c r="C231" s="89" t="s">
        <v>3425</v>
      </c>
      <c r="D231" s="89" t="s">
        <v>830</v>
      </c>
      <c r="E231" s="89" t="s">
        <v>838</v>
      </c>
      <c r="F231" s="89" t="s">
        <v>819</v>
      </c>
      <c r="G231" s="89" t="s">
        <v>812</v>
      </c>
      <c r="H231" s="89" t="s">
        <v>839</v>
      </c>
      <c r="I231" s="89">
        <v>1</v>
      </c>
    </row>
    <row r="232" spans="1:9">
      <c r="A232" s="89">
        <f t="shared" ca="1" si="0"/>
        <v>212566</v>
      </c>
      <c r="B232" s="106">
        <v>1000</v>
      </c>
      <c r="C232" s="106" t="s">
        <v>3426</v>
      </c>
      <c r="D232" s="106" t="s">
        <v>830</v>
      </c>
      <c r="E232" s="106" t="s">
        <v>838</v>
      </c>
      <c r="F232" s="106" t="s">
        <v>819</v>
      </c>
      <c r="G232" s="106" t="s">
        <v>812</v>
      </c>
      <c r="H232" s="106" t="s">
        <v>839</v>
      </c>
      <c r="I232" s="106">
        <v>1</v>
      </c>
    </row>
    <row r="233" spans="1:9">
      <c r="A233" s="88"/>
      <c r="B233" s="88"/>
      <c r="C233" s="88"/>
      <c r="D233" s="88"/>
      <c r="E233" s="88"/>
      <c r="F233" s="88"/>
      <c r="G233" s="88"/>
      <c r="H233" s="88"/>
      <c r="I233" s="88"/>
    </row>
  </sheetData>
  <conditionalFormatting sqref="A3:H232 I3:I23 I91:I99">
    <cfRule type="containsBlanks" dxfId="4" priority="1">
      <formula>LEN(TRIM(A3))=0</formula>
    </cfRule>
  </conditionalFormatting>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I93"/>
  <sheetViews>
    <sheetView workbookViewId="0"/>
  </sheetViews>
  <sheetFormatPr defaultColWidth="14.44140625" defaultRowHeight="15" customHeight="1"/>
  <cols>
    <col min="1" max="1" width="7" customWidth="1"/>
    <col min="2" max="2" width="11" customWidth="1"/>
    <col min="3" max="3" width="26.5546875" customWidth="1"/>
    <col min="4" max="4" width="6.5546875" customWidth="1"/>
    <col min="5" max="5" width="8" customWidth="1"/>
    <col min="6" max="6" width="6.109375" customWidth="1"/>
    <col min="7" max="7" width="6.33203125" customWidth="1"/>
    <col min="8" max="8" width="6.6640625" customWidth="1"/>
    <col min="9" max="9" width="4.44140625" customWidth="1"/>
  </cols>
  <sheetData>
    <row r="1" spans="1:9">
      <c r="A1" s="73" t="s">
        <v>805</v>
      </c>
      <c r="B1" s="73" t="s">
        <v>806</v>
      </c>
      <c r="C1" s="73" t="s">
        <v>42</v>
      </c>
      <c r="D1" s="73" t="s">
        <v>14</v>
      </c>
      <c r="E1" s="73" t="s">
        <v>807</v>
      </c>
      <c r="F1" s="73" t="s">
        <v>808</v>
      </c>
      <c r="G1" s="73" t="s">
        <v>809</v>
      </c>
      <c r="H1" s="73" t="s">
        <v>810</v>
      </c>
      <c r="I1" s="73" t="s">
        <v>811</v>
      </c>
    </row>
    <row r="2" spans="1:9">
      <c r="A2" s="73">
        <v>1</v>
      </c>
      <c r="B2" s="73">
        <f ca="1">12000*(TownSheet!D22)</f>
        <v>13559.999999999998</v>
      </c>
      <c r="C2" s="73" t="s">
        <v>604</v>
      </c>
      <c r="D2" s="73">
        <v>0</v>
      </c>
      <c r="E2" s="73" t="s">
        <v>812</v>
      </c>
      <c r="F2" s="73" t="s">
        <v>812</v>
      </c>
      <c r="G2" s="73" t="s">
        <v>812</v>
      </c>
      <c r="H2" s="73" t="s">
        <v>812</v>
      </c>
      <c r="I2" s="75">
        <v>0</v>
      </c>
    </row>
    <row r="3" spans="1:9">
      <c r="A3" s="73">
        <f t="shared" ref="A3:A93" ca="1" si="0">SUM(A2:B2)</f>
        <v>13560.999999999998</v>
      </c>
      <c r="B3" s="73">
        <v>1000</v>
      </c>
      <c r="C3" s="73" t="s">
        <v>3427</v>
      </c>
      <c r="D3" s="73" t="s">
        <v>1895</v>
      </c>
      <c r="E3" s="73" t="s">
        <v>3428</v>
      </c>
      <c r="F3" s="73" t="s">
        <v>819</v>
      </c>
      <c r="G3" s="73" t="s">
        <v>812</v>
      </c>
      <c r="H3" s="73" t="s">
        <v>849</v>
      </c>
      <c r="I3" s="73">
        <v>0.3</v>
      </c>
    </row>
    <row r="4" spans="1:9">
      <c r="A4" s="73">
        <f t="shared" ca="1" si="0"/>
        <v>14560.999999999998</v>
      </c>
      <c r="B4" s="73">
        <v>1000</v>
      </c>
      <c r="C4" s="73" t="s">
        <v>3429</v>
      </c>
      <c r="D4" s="73" t="s">
        <v>3430</v>
      </c>
      <c r="E4" s="73" t="s">
        <v>3428</v>
      </c>
      <c r="F4" s="73" t="s">
        <v>819</v>
      </c>
      <c r="G4" s="73" t="s">
        <v>812</v>
      </c>
      <c r="H4" s="73" t="s">
        <v>3221</v>
      </c>
      <c r="I4" s="73">
        <v>0.7</v>
      </c>
    </row>
    <row r="5" spans="1:9">
      <c r="A5" s="73">
        <f t="shared" ca="1" si="0"/>
        <v>15560.999999999998</v>
      </c>
      <c r="B5" s="73">
        <v>25</v>
      </c>
      <c r="C5" s="73" t="s">
        <v>3431</v>
      </c>
      <c r="D5" s="73" t="s">
        <v>910</v>
      </c>
      <c r="E5" s="73" t="s">
        <v>3428</v>
      </c>
      <c r="F5" s="73" t="s">
        <v>819</v>
      </c>
      <c r="G5" s="73" t="s">
        <v>812</v>
      </c>
      <c r="H5" s="73" t="s">
        <v>812</v>
      </c>
      <c r="I5" s="73">
        <v>25</v>
      </c>
    </row>
    <row r="6" spans="1:9">
      <c r="A6" s="73">
        <f t="shared" ca="1" si="0"/>
        <v>15585.999999999998</v>
      </c>
      <c r="B6" s="73">
        <v>250</v>
      </c>
      <c r="C6" s="73" t="s">
        <v>3432</v>
      </c>
      <c r="D6" s="73" t="s">
        <v>873</v>
      </c>
      <c r="E6" s="73" t="s">
        <v>3428</v>
      </c>
      <c r="F6" s="73" t="s">
        <v>819</v>
      </c>
      <c r="G6" s="73" t="s">
        <v>812</v>
      </c>
      <c r="H6" s="73" t="s">
        <v>812</v>
      </c>
      <c r="I6" s="73">
        <v>0.2</v>
      </c>
    </row>
    <row r="7" spans="1:9">
      <c r="A7" s="73">
        <f t="shared" ca="1" si="0"/>
        <v>15835.999999999998</v>
      </c>
      <c r="B7" s="73">
        <v>1000</v>
      </c>
      <c r="C7" s="73" t="s">
        <v>3433</v>
      </c>
      <c r="D7" s="73" t="s">
        <v>837</v>
      </c>
      <c r="E7" s="73" t="s">
        <v>3428</v>
      </c>
      <c r="F7" s="73" t="s">
        <v>819</v>
      </c>
      <c r="G7" s="73" t="s">
        <v>812</v>
      </c>
      <c r="H7" s="73" t="s">
        <v>831</v>
      </c>
      <c r="I7" s="73">
        <v>30</v>
      </c>
    </row>
    <row r="8" spans="1:9">
      <c r="A8" s="73">
        <f t="shared" ca="1" si="0"/>
        <v>16836</v>
      </c>
      <c r="B8" s="73">
        <v>1000</v>
      </c>
      <c r="C8" s="73" t="s">
        <v>3434</v>
      </c>
      <c r="D8" s="73" t="s">
        <v>902</v>
      </c>
      <c r="E8" s="73" t="s">
        <v>3428</v>
      </c>
      <c r="F8" s="73" t="s">
        <v>819</v>
      </c>
      <c r="G8" s="73" t="s">
        <v>812</v>
      </c>
      <c r="H8" s="73" t="s">
        <v>831</v>
      </c>
      <c r="I8" s="73">
        <v>0.5</v>
      </c>
    </row>
    <row r="9" spans="1:9">
      <c r="A9" s="73">
        <f t="shared" ca="1" si="0"/>
        <v>17836</v>
      </c>
      <c r="B9" s="73">
        <v>1000</v>
      </c>
      <c r="C9" s="73" t="s">
        <v>3435</v>
      </c>
      <c r="D9" s="73" t="s">
        <v>830</v>
      </c>
      <c r="E9" s="73" t="s">
        <v>3428</v>
      </c>
      <c r="F9" s="73" t="s">
        <v>819</v>
      </c>
      <c r="G9" s="73" t="s">
        <v>812</v>
      </c>
      <c r="H9" s="73" t="s">
        <v>852</v>
      </c>
      <c r="I9" s="73">
        <v>1</v>
      </c>
    </row>
    <row r="10" spans="1:9">
      <c r="A10" s="73">
        <f t="shared" ca="1" si="0"/>
        <v>18836</v>
      </c>
      <c r="B10" s="73">
        <v>1000</v>
      </c>
      <c r="C10" s="73" t="s">
        <v>3436</v>
      </c>
      <c r="D10" s="73" t="s">
        <v>1895</v>
      </c>
      <c r="E10" s="73" t="s">
        <v>3428</v>
      </c>
      <c r="F10" s="73" t="s">
        <v>819</v>
      </c>
      <c r="G10" s="73" t="s">
        <v>812</v>
      </c>
      <c r="H10" s="73" t="s">
        <v>3221</v>
      </c>
      <c r="I10" s="73">
        <v>0.3</v>
      </c>
    </row>
    <row r="11" spans="1:9">
      <c r="A11" s="73">
        <f t="shared" ca="1" si="0"/>
        <v>19836</v>
      </c>
      <c r="B11" s="73">
        <v>1000</v>
      </c>
      <c r="C11" s="73" t="s">
        <v>3437</v>
      </c>
      <c r="D11" s="73" t="s">
        <v>830</v>
      </c>
      <c r="E11" s="73" t="s">
        <v>3428</v>
      </c>
      <c r="F11" s="73" t="s">
        <v>819</v>
      </c>
      <c r="G11" s="73" t="s">
        <v>812</v>
      </c>
      <c r="H11" s="73" t="s">
        <v>831</v>
      </c>
      <c r="I11" s="73">
        <v>1</v>
      </c>
    </row>
    <row r="12" spans="1:9">
      <c r="A12" s="73">
        <f t="shared" ca="1" si="0"/>
        <v>20836</v>
      </c>
      <c r="B12" s="73">
        <v>25</v>
      </c>
      <c r="C12" s="73" t="s">
        <v>3438</v>
      </c>
      <c r="D12" s="73" t="s">
        <v>887</v>
      </c>
      <c r="E12" s="73" t="s">
        <v>3428</v>
      </c>
      <c r="F12" s="73" t="s">
        <v>819</v>
      </c>
      <c r="G12" s="73" t="s">
        <v>812</v>
      </c>
      <c r="H12" s="73" t="s">
        <v>831</v>
      </c>
      <c r="I12" s="73">
        <v>10</v>
      </c>
    </row>
    <row r="13" spans="1:9">
      <c r="A13" s="73">
        <f t="shared" ca="1" si="0"/>
        <v>20861</v>
      </c>
      <c r="B13" s="73">
        <v>250</v>
      </c>
      <c r="C13" s="73" t="s">
        <v>3439</v>
      </c>
      <c r="D13" s="73" t="s">
        <v>1294</v>
      </c>
      <c r="E13" s="73" t="s">
        <v>3428</v>
      </c>
      <c r="F13" s="73" t="s">
        <v>819</v>
      </c>
      <c r="G13" s="73" t="s">
        <v>812</v>
      </c>
      <c r="H13" s="73" t="s">
        <v>831</v>
      </c>
      <c r="I13" s="73">
        <v>0.1</v>
      </c>
    </row>
    <row r="14" spans="1:9">
      <c r="A14" s="73">
        <f t="shared" ca="1" si="0"/>
        <v>21111</v>
      </c>
      <c r="B14" s="73">
        <v>250</v>
      </c>
      <c r="C14" s="73" t="s">
        <v>3440</v>
      </c>
      <c r="D14" s="73" t="s">
        <v>3306</v>
      </c>
      <c r="E14" s="73" t="s">
        <v>3428</v>
      </c>
      <c r="F14" s="73" t="s">
        <v>819</v>
      </c>
      <c r="G14" s="73" t="s">
        <v>812</v>
      </c>
      <c r="H14" s="73" t="s">
        <v>3441</v>
      </c>
      <c r="I14" s="73">
        <v>0.8</v>
      </c>
    </row>
    <row r="15" spans="1:9">
      <c r="A15" s="73">
        <f t="shared" ca="1" si="0"/>
        <v>21361</v>
      </c>
      <c r="B15" s="73">
        <v>1000</v>
      </c>
      <c r="C15" s="73" t="s">
        <v>3442</v>
      </c>
      <c r="D15" s="73" t="s">
        <v>818</v>
      </c>
      <c r="E15" s="73" t="s">
        <v>3428</v>
      </c>
      <c r="F15" s="73" t="s">
        <v>819</v>
      </c>
      <c r="G15" s="73" t="s">
        <v>812</v>
      </c>
      <c r="H15" s="73" t="s">
        <v>831</v>
      </c>
      <c r="I15" s="73">
        <v>0.05</v>
      </c>
    </row>
    <row r="16" spans="1:9">
      <c r="A16" s="73">
        <f t="shared" ca="1" si="0"/>
        <v>22361</v>
      </c>
      <c r="B16" s="73">
        <v>100</v>
      </c>
      <c r="C16" s="73" t="s">
        <v>3443</v>
      </c>
      <c r="D16" s="73" t="s">
        <v>848</v>
      </c>
      <c r="E16" s="73" t="s">
        <v>3428</v>
      </c>
      <c r="F16" s="73" t="s">
        <v>819</v>
      </c>
      <c r="G16" s="73" t="s">
        <v>812</v>
      </c>
      <c r="H16" s="73" t="s">
        <v>812</v>
      </c>
      <c r="I16" s="73">
        <v>8</v>
      </c>
    </row>
    <row r="17" spans="1:9">
      <c r="A17" s="73">
        <f t="shared" ca="1" si="0"/>
        <v>22461</v>
      </c>
      <c r="B17" s="73">
        <v>100</v>
      </c>
      <c r="C17" s="73" t="s">
        <v>3444</v>
      </c>
      <c r="D17" s="73" t="s">
        <v>862</v>
      </c>
      <c r="E17" s="73" t="s">
        <v>3428</v>
      </c>
      <c r="F17" s="73" t="s">
        <v>819</v>
      </c>
      <c r="G17" s="73" t="s">
        <v>812</v>
      </c>
      <c r="H17" s="73" t="s">
        <v>831</v>
      </c>
      <c r="I17" s="73">
        <v>4</v>
      </c>
    </row>
    <row r="18" spans="1:9">
      <c r="A18" s="73">
        <f t="shared" ca="1" si="0"/>
        <v>22561</v>
      </c>
      <c r="B18" s="73">
        <v>250</v>
      </c>
      <c r="C18" s="73" t="s">
        <v>3445</v>
      </c>
      <c r="D18" s="73" t="s">
        <v>902</v>
      </c>
      <c r="E18" s="73" t="s">
        <v>3428</v>
      </c>
      <c r="F18" s="73" t="s">
        <v>819</v>
      </c>
      <c r="G18" s="73" t="s">
        <v>812</v>
      </c>
      <c r="H18" s="73" t="s">
        <v>831</v>
      </c>
      <c r="I18" s="73">
        <v>0.5</v>
      </c>
    </row>
    <row r="19" spans="1:9">
      <c r="A19" s="73">
        <f t="shared" ca="1" si="0"/>
        <v>22811</v>
      </c>
      <c r="B19" s="73">
        <v>25</v>
      </c>
      <c r="C19" s="73" t="s">
        <v>3446</v>
      </c>
      <c r="D19" s="73" t="s">
        <v>3447</v>
      </c>
      <c r="E19" s="73" t="s">
        <v>3428</v>
      </c>
      <c r="F19" s="73" t="s">
        <v>819</v>
      </c>
      <c r="G19" s="73" t="s">
        <v>812</v>
      </c>
      <c r="H19" s="73" t="s">
        <v>812</v>
      </c>
      <c r="I19" s="73">
        <v>1</v>
      </c>
    </row>
    <row r="20" spans="1:9">
      <c r="A20" s="73">
        <f t="shared" ca="1" si="0"/>
        <v>22836</v>
      </c>
      <c r="B20" s="73">
        <v>1000</v>
      </c>
      <c r="C20" s="73" t="s">
        <v>3448</v>
      </c>
      <c r="D20" s="73" t="s">
        <v>873</v>
      </c>
      <c r="E20" s="73" t="s">
        <v>3428</v>
      </c>
      <c r="F20" s="73" t="s">
        <v>819</v>
      </c>
      <c r="G20" s="73" t="s">
        <v>812</v>
      </c>
      <c r="H20" s="73" t="s">
        <v>812</v>
      </c>
      <c r="I20" s="73">
        <v>0.2</v>
      </c>
    </row>
    <row r="21" spans="1:9">
      <c r="A21" s="73">
        <f t="shared" ca="1" si="0"/>
        <v>23836</v>
      </c>
      <c r="B21" s="73">
        <v>1000</v>
      </c>
      <c r="C21" s="73" t="s">
        <v>3449</v>
      </c>
      <c r="D21" s="73" t="s">
        <v>857</v>
      </c>
      <c r="E21" s="73" t="s">
        <v>3428</v>
      </c>
      <c r="F21" s="73" t="s">
        <v>819</v>
      </c>
      <c r="G21" s="73" t="s">
        <v>812</v>
      </c>
      <c r="H21" s="73" t="s">
        <v>831</v>
      </c>
      <c r="I21" s="73">
        <v>5</v>
      </c>
    </row>
    <row r="22" spans="1:9">
      <c r="A22" s="73">
        <f t="shared" ca="1" si="0"/>
        <v>24836</v>
      </c>
      <c r="B22" s="73">
        <v>1000</v>
      </c>
      <c r="C22" s="73" t="s">
        <v>3450</v>
      </c>
      <c r="D22" s="73" t="s">
        <v>1900</v>
      </c>
      <c r="E22" s="73" t="s">
        <v>3428</v>
      </c>
      <c r="F22" s="73" t="s">
        <v>819</v>
      </c>
      <c r="G22" s="73" t="s">
        <v>812</v>
      </c>
      <c r="H22" s="73" t="s">
        <v>812</v>
      </c>
      <c r="I22" s="73">
        <v>0.08</v>
      </c>
    </row>
    <row r="23" spans="1:9">
      <c r="A23" s="73">
        <f t="shared" ca="1" si="0"/>
        <v>25836</v>
      </c>
      <c r="B23" s="73">
        <v>1000</v>
      </c>
      <c r="C23" s="73" t="s">
        <v>3451</v>
      </c>
      <c r="D23" s="73" t="s">
        <v>1294</v>
      </c>
      <c r="E23" s="73" t="s">
        <v>3428</v>
      </c>
      <c r="F23" s="73" t="s">
        <v>819</v>
      </c>
      <c r="G23" s="73" t="s">
        <v>812</v>
      </c>
      <c r="H23" s="73" t="s">
        <v>812</v>
      </c>
      <c r="I23" s="73">
        <v>0.1</v>
      </c>
    </row>
    <row r="24" spans="1:9">
      <c r="A24" s="73">
        <f t="shared" ca="1" si="0"/>
        <v>26836</v>
      </c>
      <c r="B24" s="73">
        <v>250</v>
      </c>
      <c r="C24" s="73" t="s">
        <v>3452</v>
      </c>
      <c r="D24" s="73" t="s">
        <v>1294</v>
      </c>
      <c r="E24" s="73" t="s">
        <v>3428</v>
      </c>
      <c r="F24" s="73" t="s">
        <v>819</v>
      </c>
      <c r="G24" s="73" t="s">
        <v>812</v>
      </c>
      <c r="H24" s="73" t="s">
        <v>812</v>
      </c>
      <c r="I24" s="73">
        <v>0.1</v>
      </c>
    </row>
    <row r="25" spans="1:9">
      <c r="A25" s="73">
        <f t="shared" ca="1" si="0"/>
        <v>27086</v>
      </c>
      <c r="B25" s="73">
        <v>1000</v>
      </c>
      <c r="C25" s="73" t="s">
        <v>3453</v>
      </c>
      <c r="D25" s="73" t="s">
        <v>1900</v>
      </c>
      <c r="E25" s="73" t="s">
        <v>3428</v>
      </c>
      <c r="F25" s="73" t="s">
        <v>819</v>
      </c>
      <c r="G25" s="73" t="s">
        <v>812</v>
      </c>
      <c r="H25" s="73" t="s">
        <v>812</v>
      </c>
      <c r="I25" s="73">
        <v>0.08</v>
      </c>
    </row>
    <row r="26" spans="1:9">
      <c r="A26" s="73">
        <f t="shared" ca="1" si="0"/>
        <v>28086</v>
      </c>
      <c r="B26" s="73">
        <v>100</v>
      </c>
      <c r="C26" s="73" t="s">
        <v>3454</v>
      </c>
      <c r="D26" s="73" t="s">
        <v>1867</v>
      </c>
      <c r="E26" s="73" t="s">
        <v>3428</v>
      </c>
      <c r="F26" s="73" t="s">
        <v>819</v>
      </c>
      <c r="G26" s="73" t="s">
        <v>812</v>
      </c>
      <c r="H26" s="73" t="s">
        <v>812</v>
      </c>
      <c r="I26" s="73">
        <v>6</v>
      </c>
    </row>
    <row r="27" spans="1:9">
      <c r="A27" s="73">
        <f t="shared" ca="1" si="0"/>
        <v>28186</v>
      </c>
      <c r="B27" s="73">
        <v>1000</v>
      </c>
      <c r="C27" s="73" t="s">
        <v>3455</v>
      </c>
      <c r="D27" s="73" t="s">
        <v>1895</v>
      </c>
      <c r="E27" s="73" t="s">
        <v>3428</v>
      </c>
      <c r="F27" s="73" t="s">
        <v>819</v>
      </c>
      <c r="G27" s="73" t="s">
        <v>812</v>
      </c>
      <c r="H27" s="73" t="s">
        <v>849</v>
      </c>
      <c r="I27" s="73">
        <v>0.3</v>
      </c>
    </row>
    <row r="28" spans="1:9">
      <c r="A28" s="73">
        <f t="shared" ca="1" si="0"/>
        <v>29186</v>
      </c>
      <c r="B28" s="73">
        <v>1000</v>
      </c>
      <c r="C28" s="73" t="s">
        <v>3456</v>
      </c>
      <c r="D28" s="73" t="s">
        <v>3457</v>
      </c>
      <c r="E28" s="73" t="s">
        <v>3428</v>
      </c>
      <c r="F28" s="73" t="s">
        <v>819</v>
      </c>
      <c r="G28" s="73" t="s">
        <v>812</v>
      </c>
      <c r="H28" s="73" t="s">
        <v>860</v>
      </c>
      <c r="I28" s="73">
        <v>20</v>
      </c>
    </row>
    <row r="29" spans="1:9">
      <c r="A29" s="73">
        <f t="shared" ca="1" si="0"/>
        <v>30186</v>
      </c>
      <c r="B29" s="73">
        <v>1000</v>
      </c>
      <c r="C29" s="73" t="s">
        <v>3458</v>
      </c>
      <c r="D29" s="73" t="s">
        <v>902</v>
      </c>
      <c r="E29" s="73" t="s">
        <v>3428</v>
      </c>
      <c r="F29" s="73" t="s">
        <v>819</v>
      </c>
      <c r="G29" s="73" t="s">
        <v>812</v>
      </c>
      <c r="H29" s="73" t="s">
        <v>852</v>
      </c>
      <c r="I29" s="73">
        <v>0.5</v>
      </c>
    </row>
    <row r="30" spans="1:9">
      <c r="A30" s="73">
        <f t="shared" ca="1" si="0"/>
        <v>31186</v>
      </c>
      <c r="B30" s="73">
        <v>1000</v>
      </c>
      <c r="C30" s="73" t="s">
        <v>3459</v>
      </c>
      <c r="D30" s="73" t="s">
        <v>1870</v>
      </c>
      <c r="E30" s="73" t="s">
        <v>3428</v>
      </c>
      <c r="F30" s="73" t="s">
        <v>819</v>
      </c>
      <c r="G30" s="73" t="s">
        <v>812</v>
      </c>
      <c r="H30" s="73" t="s">
        <v>849</v>
      </c>
      <c r="I30" s="73">
        <v>0.6</v>
      </c>
    </row>
    <row r="31" spans="1:9">
      <c r="A31" s="73">
        <f t="shared" ca="1" si="0"/>
        <v>32186</v>
      </c>
      <c r="B31" s="73">
        <v>100</v>
      </c>
      <c r="C31" s="73" t="s">
        <v>3460</v>
      </c>
      <c r="D31" s="73" t="s">
        <v>3461</v>
      </c>
      <c r="E31" s="73" t="s">
        <v>3428</v>
      </c>
      <c r="F31" s="73" t="s">
        <v>819</v>
      </c>
      <c r="G31" s="73" t="s">
        <v>812</v>
      </c>
      <c r="H31" s="73" t="s">
        <v>860</v>
      </c>
      <c r="I31" s="73">
        <v>50</v>
      </c>
    </row>
    <row r="32" spans="1:9">
      <c r="A32" s="73">
        <f t="shared" ca="1" si="0"/>
        <v>32286</v>
      </c>
      <c r="B32" s="73">
        <v>1000</v>
      </c>
      <c r="C32" s="73" t="s">
        <v>3462</v>
      </c>
      <c r="D32" s="73" t="s">
        <v>830</v>
      </c>
      <c r="E32" s="73" t="s">
        <v>3428</v>
      </c>
      <c r="F32" s="73" t="s">
        <v>819</v>
      </c>
      <c r="G32" s="73" t="s">
        <v>812</v>
      </c>
      <c r="H32" s="73" t="s">
        <v>852</v>
      </c>
      <c r="I32" s="73">
        <v>1</v>
      </c>
    </row>
    <row r="33" spans="1:9">
      <c r="A33" s="73">
        <f t="shared" ca="1" si="0"/>
        <v>33286</v>
      </c>
      <c r="B33" s="73">
        <v>250</v>
      </c>
      <c r="C33" s="73" t="s">
        <v>3463</v>
      </c>
      <c r="D33" s="73" t="str">
        <f>"+5 sp"</f>
        <v>+5 sp</v>
      </c>
      <c r="E33" s="73" t="s">
        <v>3428</v>
      </c>
      <c r="F33" s="73" t="s">
        <v>819</v>
      </c>
      <c r="G33" s="73" t="s">
        <v>812</v>
      </c>
      <c r="H33" s="73" t="s">
        <v>812</v>
      </c>
      <c r="I33" s="73">
        <v>0.5</v>
      </c>
    </row>
    <row r="34" spans="1:9">
      <c r="A34" s="73">
        <f t="shared" ca="1" si="0"/>
        <v>33536</v>
      </c>
      <c r="B34" s="73">
        <v>100</v>
      </c>
      <c r="C34" s="73" t="s">
        <v>3464</v>
      </c>
      <c r="D34" s="73" t="s">
        <v>887</v>
      </c>
      <c r="E34" s="73" t="s">
        <v>3428</v>
      </c>
      <c r="F34" s="73" t="s">
        <v>819</v>
      </c>
      <c r="G34" s="73" t="s">
        <v>812</v>
      </c>
      <c r="H34" s="73" t="s">
        <v>831</v>
      </c>
      <c r="I34" s="73">
        <v>10</v>
      </c>
    </row>
    <row r="35" spans="1:9">
      <c r="A35" s="73">
        <f t="shared" ca="1" si="0"/>
        <v>33636</v>
      </c>
      <c r="B35" s="73">
        <v>25</v>
      </c>
      <c r="C35" s="73" t="s">
        <v>3465</v>
      </c>
      <c r="D35" s="73" t="s">
        <v>848</v>
      </c>
      <c r="E35" s="73" t="s">
        <v>3428</v>
      </c>
      <c r="F35" s="73" t="s">
        <v>819</v>
      </c>
      <c r="G35" s="73" t="s">
        <v>812</v>
      </c>
      <c r="H35" s="73" t="s">
        <v>831</v>
      </c>
      <c r="I35" s="73">
        <v>8</v>
      </c>
    </row>
    <row r="36" spans="1:9">
      <c r="A36" s="73">
        <f t="shared" ca="1" si="0"/>
        <v>33661</v>
      </c>
      <c r="B36" s="73">
        <v>1000</v>
      </c>
      <c r="C36" s="73" t="s">
        <v>3466</v>
      </c>
      <c r="D36" s="73" t="s">
        <v>830</v>
      </c>
      <c r="E36" s="73" t="s">
        <v>3428</v>
      </c>
      <c r="F36" s="73" t="s">
        <v>819</v>
      </c>
      <c r="G36" s="73" t="s">
        <v>812</v>
      </c>
      <c r="H36" s="73" t="s">
        <v>852</v>
      </c>
      <c r="I36" s="73">
        <v>1</v>
      </c>
    </row>
    <row r="37" spans="1:9">
      <c r="A37" s="73">
        <f t="shared" ca="1" si="0"/>
        <v>34661</v>
      </c>
      <c r="B37" s="73">
        <v>100</v>
      </c>
      <c r="C37" s="73" t="s">
        <v>3467</v>
      </c>
      <c r="D37" s="73" t="s">
        <v>1870</v>
      </c>
      <c r="E37" s="73" t="s">
        <v>3428</v>
      </c>
      <c r="F37" s="73" t="s">
        <v>819</v>
      </c>
      <c r="G37" s="73" t="s">
        <v>812</v>
      </c>
      <c r="H37" s="73" t="s">
        <v>812</v>
      </c>
      <c r="I37" s="73">
        <v>0.6</v>
      </c>
    </row>
    <row r="38" spans="1:9">
      <c r="A38" s="73">
        <f t="shared" ca="1" si="0"/>
        <v>34761</v>
      </c>
      <c r="B38" s="73">
        <v>1000</v>
      </c>
      <c r="C38" s="73" t="s">
        <v>3468</v>
      </c>
      <c r="D38" s="73" t="s">
        <v>873</v>
      </c>
      <c r="E38" s="73" t="s">
        <v>3428</v>
      </c>
      <c r="F38" s="73" t="s">
        <v>819</v>
      </c>
      <c r="G38" s="73" t="s">
        <v>812</v>
      </c>
      <c r="H38" s="73" t="s">
        <v>812</v>
      </c>
      <c r="I38" s="73">
        <v>0.2</v>
      </c>
    </row>
    <row r="39" spans="1:9">
      <c r="A39" s="73">
        <f t="shared" ca="1" si="0"/>
        <v>35761</v>
      </c>
      <c r="B39" s="73">
        <v>100</v>
      </c>
      <c r="C39" s="73" t="s">
        <v>3469</v>
      </c>
      <c r="D39" s="73" t="s">
        <v>887</v>
      </c>
      <c r="E39" s="73" t="s">
        <v>3428</v>
      </c>
      <c r="F39" s="73" t="s">
        <v>819</v>
      </c>
      <c r="G39" s="73" t="s">
        <v>812</v>
      </c>
      <c r="H39" s="73" t="s">
        <v>812</v>
      </c>
      <c r="I39" s="73">
        <v>10</v>
      </c>
    </row>
    <row r="40" spans="1:9">
      <c r="A40" s="73">
        <f t="shared" ca="1" si="0"/>
        <v>35861</v>
      </c>
      <c r="B40" s="73">
        <v>250</v>
      </c>
      <c r="C40" s="73" t="s">
        <v>3470</v>
      </c>
      <c r="D40" s="73" t="s">
        <v>910</v>
      </c>
      <c r="E40" s="73" t="s">
        <v>3428</v>
      </c>
      <c r="F40" s="73" t="s">
        <v>819</v>
      </c>
      <c r="G40" s="73" t="s">
        <v>812</v>
      </c>
      <c r="H40" s="73" t="s">
        <v>863</v>
      </c>
      <c r="I40" s="73">
        <v>25</v>
      </c>
    </row>
    <row r="41" spans="1:9">
      <c r="A41" s="73">
        <f t="shared" ca="1" si="0"/>
        <v>36111</v>
      </c>
      <c r="B41" s="73">
        <v>25</v>
      </c>
      <c r="C41" s="73" t="s">
        <v>3471</v>
      </c>
      <c r="D41" s="73" t="s">
        <v>848</v>
      </c>
      <c r="E41" s="73" t="s">
        <v>3428</v>
      </c>
      <c r="F41" s="73" t="s">
        <v>819</v>
      </c>
      <c r="G41" s="73" t="s">
        <v>812</v>
      </c>
      <c r="H41" s="73" t="s">
        <v>831</v>
      </c>
      <c r="I41" s="73">
        <v>8</v>
      </c>
    </row>
    <row r="42" spans="1:9">
      <c r="A42" s="73">
        <f t="shared" ca="1" si="0"/>
        <v>36136</v>
      </c>
      <c r="B42" s="73">
        <v>1000</v>
      </c>
      <c r="C42" s="73" t="s">
        <v>3472</v>
      </c>
      <c r="D42" s="73" t="s">
        <v>1294</v>
      </c>
      <c r="E42" s="73" t="s">
        <v>3428</v>
      </c>
      <c r="F42" s="73" t="s">
        <v>819</v>
      </c>
      <c r="G42" s="73" t="s">
        <v>812</v>
      </c>
      <c r="H42" s="73" t="s">
        <v>812</v>
      </c>
      <c r="I42" s="73">
        <v>0.1</v>
      </c>
    </row>
    <row r="43" spans="1:9">
      <c r="A43" s="73">
        <f t="shared" ca="1" si="0"/>
        <v>37136</v>
      </c>
      <c r="B43" s="73">
        <v>1000</v>
      </c>
      <c r="C43" s="73" t="s">
        <v>3473</v>
      </c>
      <c r="D43" s="73" t="s">
        <v>1895</v>
      </c>
      <c r="E43" s="73" t="s">
        <v>3428</v>
      </c>
      <c r="F43" s="73" t="s">
        <v>819</v>
      </c>
      <c r="G43" s="73" t="s">
        <v>812</v>
      </c>
      <c r="H43" s="73" t="s">
        <v>3221</v>
      </c>
      <c r="I43" s="73">
        <v>0.3</v>
      </c>
    </row>
    <row r="44" spans="1:9">
      <c r="A44" s="73">
        <f t="shared" ca="1" si="0"/>
        <v>38136</v>
      </c>
      <c r="B44" s="73">
        <v>25</v>
      </c>
      <c r="C44" s="73" t="s">
        <v>3474</v>
      </c>
      <c r="D44" s="73" t="s">
        <v>915</v>
      </c>
      <c r="E44" s="73" t="s">
        <v>3428</v>
      </c>
      <c r="F44" s="73" t="s">
        <v>819</v>
      </c>
      <c r="G44" s="73" t="s">
        <v>812</v>
      </c>
      <c r="H44" s="73" t="s">
        <v>831</v>
      </c>
      <c r="I44" s="73">
        <v>2</v>
      </c>
    </row>
    <row r="45" spans="1:9">
      <c r="A45" s="73">
        <f t="shared" ca="1" si="0"/>
        <v>38161</v>
      </c>
      <c r="B45" s="73">
        <v>250</v>
      </c>
      <c r="C45" s="73" t="s">
        <v>3475</v>
      </c>
      <c r="D45" s="73" t="s">
        <v>3306</v>
      </c>
      <c r="E45" s="73" t="s">
        <v>3428</v>
      </c>
      <c r="F45" s="73" t="s">
        <v>819</v>
      </c>
      <c r="G45" s="73" t="s">
        <v>812</v>
      </c>
      <c r="H45" s="73" t="s">
        <v>888</v>
      </c>
      <c r="I45" s="73">
        <v>0.8</v>
      </c>
    </row>
    <row r="46" spans="1:9">
      <c r="A46" s="73">
        <f t="shared" ca="1" si="0"/>
        <v>38411</v>
      </c>
      <c r="B46" s="73">
        <v>25</v>
      </c>
      <c r="C46" s="73" t="s">
        <v>3476</v>
      </c>
      <c r="D46" s="73" t="s">
        <v>851</v>
      </c>
      <c r="E46" s="73" t="s">
        <v>3428</v>
      </c>
      <c r="F46" s="73" t="s">
        <v>819</v>
      </c>
      <c r="G46" s="73" t="s">
        <v>812</v>
      </c>
      <c r="H46" s="73" t="s">
        <v>920</v>
      </c>
      <c r="I46" s="73">
        <v>75</v>
      </c>
    </row>
    <row r="47" spans="1:9">
      <c r="A47" s="73">
        <f t="shared" ca="1" si="0"/>
        <v>38436</v>
      </c>
      <c r="B47" s="73">
        <v>100</v>
      </c>
      <c r="C47" s="73" t="s">
        <v>3477</v>
      </c>
      <c r="D47" s="73" t="s">
        <v>841</v>
      </c>
      <c r="E47" s="73" t="s">
        <v>3428</v>
      </c>
      <c r="F47" s="73" t="s">
        <v>819</v>
      </c>
      <c r="G47" s="73" t="s">
        <v>812</v>
      </c>
      <c r="H47" s="73" t="s">
        <v>865</v>
      </c>
      <c r="I47" s="73">
        <v>20</v>
      </c>
    </row>
    <row r="48" spans="1:9">
      <c r="A48" s="73">
        <f t="shared" ca="1" si="0"/>
        <v>38536</v>
      </c>
      <c r="B48" s="73">
        <v>250</v>
      </c>
      <c r="C48" s="73" t="s">
        <v>3478</v>
      </c>
      <c r="D48" s="73" t="s">
        <v>862</v>
      </c>
      <c r="E48" s="73" t="s">
        <v>3428</v>
      </c>
      <c r="F48" s="73" t="s">
        <v>819</v>
      </c>
      <c r="G48" s="73" t="s">
        <v>812</v>
      </c>
      <c r="H48" s="73" t="s">
        <v>849</v>
      </c>
      <c r="I48" s="73">
        <v>4</v>
      </c>
    </row>
    <row r="49" spans="1:9">
      <c r="A49" s="73">
        <f t="shared" ca="1" si="0"/>
        <v>38786</v>
      </c>
      <c r="B49" s="73">
        <v>1000</v>
      </c>
      <c r="C49" s="73" t="s">
        <v>3479</v>
      </c>
      <c r="D49" s="73" t="s">
        <v>902</v>
      </c>
      <c r="E49" s="73" t="s">
        <v>3428</v>
      </c>
      <c r="F49" s="73" t="s">
        <v>819</v>
      </c>
      <c r="G49" s="73" t="s">
        <v>812</v>
      </c>
      <c r="H49" s="73" t="s">
        <v>852</v>
      </c>
      <c r="I49" s="73">
        <v>0.5</v>
      </c>
    </row>
    <row r="50" spans="1:9">
      <c r="A50" s="73">
        <f t="shared" ca="1" si="0"/>
        <v>39786</v>
      </c>
      <c r="B50" s="73">
        <v>1000</v>
      </c>
      <c r="C50" s="73" t="s">
        <v>3480</v>
      </c>
      <c r="D50" s="73" t="s">
        <v>1895</v>
      </c>
      <c r="E50" s="73" t="s">
        <v>3428</v>
      </c>
      <c r="F50" s="73" t="s">
        <v>819</v>
      </c>
      <c r="G50" s="73" t="s">
        <v>812</v>
      </c>
      <c r="H50" s="73" t="s">
        <v>3221</v>
      </c>
      <c r="I50" s="73">
        <v>0.3</v>
      </c>
    </row>
    <row r="51" spans="1:9">
      <c r="A51" s="73">
        <f t="shared" ca="1" si="0"/>
        <v>40786</v>
      </c>
      <c r="B51" s="73">
        <v>1000</v>
      </c>
      <c r="C51" s="73" t="s">
        <v>3481</v>
      </c>
      <c r="D51" s="73" t="s">
        <v>1294</v>
      </c>
      <c r="E51" s="73" t="s">
        <v>3428</v>
      </c>
      <c r="F51" s="73" t="s">
        <v>819</v>
      </c>
      <c r="G51" s="73" t="s">
        <v>812</v>
      </c>
      <c r="H51" s="73" t="s">
        <v>812</v>
      </c>
      <c r="I51" s="73">
        <v>0.1</v>
      </c>
    </row>
    <row r="52" spans="1:9">
      <c r="A52" s="73">
        <f t="shared" ca="1" si="0"/>
        <v>41786</v>
      </c>
      <c r="B52" s="73">
        <v>1000</v>
      </c>
      <c r="C52" s="73" t="s">
        <v>3482</v>
      </c>
      <c r="D52" s="73" t="s">
        <v>830</v>
      </c>
      <c r="E52" s="73" t="s">
        <v>3428</v>
      </c>
      <c r="F52" s="73" t="s">
        <v>819</v>
      </c>
      <c r="G52" s="73" t="s">
        <v>812</v>
      </c>
      <c r="H52" s="73" t="s">
        <v>852</v>
      </c>
      <c r="I52" s="73">
        <v>1</v>
      </c>
    </row>
    <row r="53" spans="1:9">
      <c r="A53" s="73">
        <f t="shared" ca="1" si="0"/>
        <v>42786</v>
      </c>
      <c r="B53" s="73">
        <v>1000</v>
      </c>
      <c r="C53" s="73" t="s">
        <v>3483</v>
      </c>
      <c r="D53" s="73" t="s">
        <v>1870</v>
      </c>
      <c r="E53" s="73" t="s">
        <v>3428</v>
      </c>
      <c r="F53" s="73" t="s">
        <v>819</v>
      </c>
      <c r="G53" s="73" t="s">
        <v>812</v>
      </c>
      <c r="H53" s="73" t="s">
        <v>831</v>
      </c>
      <c r="I53" s="73">
        <v>0.6</v>
      </c>
    </row>
    <row r="54" spans="1:9">
      <c r="A54" s="73">
        <f t="shared" ca="1" si="0"/>
        <v>43786</v>
      </c>
      <c r="B54" s="73">
        <v>1000</v>
      </c>
      <c r="C54" s="73" t="s">
        <v>3484</v>
      </c>
      <c r="D54" s="73" t="s">
        <v>818</v>
      </c>
      <c r="E54" s="73" t="s">
        <v>3428</v>
      </c>
      <c r="F54" s="73" t="s">
        <v>819</v>
      </c>
      <c r="G54" s="73" t="s">
        <v>812</v>
      </c>
      <c r="H54" s="73" t="s">
        <v>812</v>
      </c>
      <c r="I54" s="73">
        <v>0.05</v>
      </c>
    </row>
    <row r="55" spans="1:9">
      <c r="A55" s="73">
        <f t="shared" ca="1" si="0"/>
        <v>44786</v>
      </c>
      <c r="B55" s="73">
        <v>1000</v>
      </c>
      <c r="C55" s="73" t="s">
        <v>3485</v>
      </c>
      <c r="D55" s="73" t="s">
        <v>902</v>
      </c>
      <c r="E55" s="73" t="s">
        <v>3428</v>
      </c>
      <c r="F55" s="73" t="s">
        <v>819</v>
      </c>
      <c r="G55" s="73" t="s">
        <v>812</v>
      </c>
      <c r="H55" s="73" t="s">
        <v>812</v>
      </c>
      <c r="I55" s="73">
        <v>0.5</v>
      </c>
    </row>
    <row r="56" spans="1:9">
      <c r="A56" s="73">
        <f t="shared" ca="1" si="0"/>
        <v>45786</v>
      </c>
      <c r="B56" s="73">
        <v>1000</v>
      </c>
      <c r="C56" s="73" t="s">
        <v>3486</v>
      </c>
      <c r="D56" s="73" t="s">
        <v>3306</v>
      </c>
      <c r="E56" s="73" t="s">
        <v>3428</v>
      </c>
      <c r="F56" s="73" t="s">
        <v>819</v>
      </c>
      <c r="G56" s="73" t="s">
        <v>812</v>
      </c>
      <c r="H56" s="73" t="s">
        <v>812</v>
      </c>
      <c r="I56" s="73">
        <v>0.8</v>
      </c>
    </row>
    <row r="57" spans="1:9">
      <c r="A57" s="73">
        <f t="shared" ca="1" si="0"/>
        <v>46786</v>
      </c>
      <c r="B57" s="73">
        <v>100</v>
      </c>
      <c r="C57" s="73" t="s">
        <v>3487</v>
      </c>
      <c r="D57" s="73" t="s">
        <v>875</v>
      </c>
      <c r="E57" s="73" t="s">
        <v>3428</v>
      </c>
      <c r="F57" s="73" t="s">
        <v>819</v>
      </c>
      <c r="G57" s="73" t="s">
        <v>812</v>
      </c>
      <c r="H57" s="73" t="s">
        <v>812</v>
      </c>
      <c r="I57" s="73">
        <v>15</v>
      </c>
    </row>
    <row r="58" spans="1:9">
      <c r="A58" s="73">
        <f t="shared" ca="1" si="0"/>
        <v>46886</v>
      </c>
      <c r="B58" s="73">
        <v>1000</v>
      </c>
      <c r="C58" s="73" t="s">
        <v>3488</v>
      </c>
      <c r="D58" s="73" t="s">
        <v>2938</v>
      </c>
      <c r="E58" s="73" t="s">
        <v>3428</v>
      </c>
      <c r="F58" s="73" t="s">
        <v>819</v>
      </c>
      <c r="G58" s="73" t="s">
        <v>812</v>
      </c>
      <c r="H58" s="73" t="s">
        <v>831</v>
      </c>
      <c r="I58" s="73">
        <v>1</v>
      </c>
    </row>
    <row r="59" spans="1:9">
      <c r="A59" s="73">
        <f t="shared" ca="1" si="0"/>
        <v>47886</v>
      </c>
      <c r="B59" s="73">
        <v>1000</v>
      </c>
      <c r="C59" s="73" t="s">
        <v>3489</v>
      </c>
      <c r="D59" s="73" t="s">
        <v>848</v>
      </c>
      <c r="E59" s="73" t="s">
        <v>3428</v>
      </c>
      <c r="F59" s="73" t="s">
        <v>819</v>
      </c>
      <c r="G59" s="73" t="s">
        <v>812</v>
      </c>
      <c r="H59" s="73" t="s">
        <v>812</v>
      </c>
      <c r="I59" s="73">
        <v>8</v>
      </c>
    </row>
    <row r="60" spans="1:9">
      <c r="A60" s="73">
        <f t="shared" ca="1" si="0"/>
        <v>48886</v>
      </c>
      <c r="B60" s="73">
        <v>1000</v>
      </c>
      <c r="C60" s="73" t="s">
        <v>3490</v>
      </c>
      <c r="D60" s="73" t="s">
        <v>3491</v>
      </c>
      <c r="E60" s="73" t="s">
        <v>3428</v>
      </c>
      <c r="F60" s="73" t="s">
        <v>819</v>
      </c>
      <c r="G60" s="73" t="s">
        <v>812</v>
      </c>
      <c r="H60" s="73" t="s">
        <v>812</v>
      </c>
      <c r="I60" s="73">
        <v>1.5</v>
      </c>
    </row>
    <row r="61" spans="1:9">
      <c r="A61" s="73">
        <f t="shared" ca="1" si="0"/>
        <v>49886</v>
      </c>
      <c r="B61" s="73">
        <v>25</v>
      </c>
      <c r="C61" s="73" t="s">
        <v>3492</v>
      </c>
      <c r="D61" s="73" t="s">
        <v>830</v>
      </c>
      <c r="E61" s="73" t="s">
        <v>3428</v>
      </c>
      <c r="F61" s="73" t="s">
        <v>819</v>
      </c>
      <c r="G61" s="73" t="s">
        <v>812</v>
      </c>
      <c r="H61" s="73" t="s">
        <v>831</v>
      </c>
      <c r="I61" s="73">
        <v>1</v>
      </c>
    </row>
    <row r="62" spans="1:9">
      <c r="A62" s="73">
        <f t="shared" ca="1" si="0"/>
        <v>49911</v>
      </c>
      <c r="B62" s="73">
        <v>1000</v>
      </c>
      <c r="C62" s="73" t="s">
        <v>3493</v>
      </c>
      <c r="D62" s="73" t="s">
        <v>818</v>
      </c>
      <c r="E62" s="73" t="s">
        <v>3428</v>
      </c>
      <c r="F62" s="73" t="s">
        <v>819</v>
      </c>
      <c r="G62" s="73" t="s">
        <v>812</v>
      </c>
      <c r="H62" s="73" t="s">
        <v>812</v>
      </c>
      <c r="I62" s="73">
        <v>0.05</v>
      </c>
    </row>
    <row r="63" spans="1:9">
      <c r="A63" s="73">
        <f t="shared" ca="1" si="0"/>
        <v>50911</v>
      </c>
      <c r="B63" s="73">
        <v>1000</v>
      </c>
      <c r="C63" s="73" t="s">
        <v>3494</v>
      </c>
      <c r="D63" s="73" t="s">
        <v>830</v>
      </c>
      <c r="E63" s="73" t="s">
        <v>3428</v>
      </c>
      <c r="F63" s="73" t="s">
        <v>819</v>
      </c>
      <c r="G63" s="73" t="s">
        <v>812</v>
      </c>
      <c r="H63" s="73" t="s">
        <v>812</v>
      </c>
      <c r="I63" s="73">
        <v>1</v>
      </c>
    </row>
    <row r="64" spans="1:9">
      <c r="A64" s="73">
        <f t="shared" ca="1" si="0"/>
        <v>51911</v>
      </c>
      <c r="B64" s="73">
        <v>1000</v>
      </c>
      <c r="C64" s="73" t="s">
        <v>3495</v>
      </c>
      <c r="D64" s="73" t="s">
        <v>1900</v>
      </c>
      <c r="E64" s="73" t="s">
        <v>3428</v>
      </c>
      <c r="F64" s="73" t="s">
        <v>819</v>
      </c>
      <c r="G64" s="73" t="s">
        <v>812</v>
      </c>
      <c r="H64" s="73" t="s">
        <v>812</v>
      </c>
      <c r="I64" s="73">
        <v>0.08</v>
      </c>
    </row>
    <row r="65" spans="1:9">
      <c r="A65" s="73">
        <f t="shared" ca="1" si="0"/>
        <v>52911</v>
      </c>
      <c r="B65" s="73">
        <v>1000</v>
      </c>
      <c r="C65" s="73" t="s">
        <v>3496</v>
      </c>
      <c r="D65" s="73" t="s">
        <v>1895</v>
      </c>
      <c r="E65" s="73" t="s">
        <v>3428</v>
      </c>
      <c r="F65" s="73" t="s">
        <v>819</v>
      </c>
      <c r="G65" s="73" t="s">
        <v>812</v>
      </c>
      <c r="H65" s="73" t="s">
        <v>3221</v>
      </c>
      <c r="I65" s="73">
        <v>0.3</v>
      </c>
    </row>
    <row r="66" spans="1:9">
      <c r="A66" s="73">
        <f t="shared" ca="1" si="0"/>
        <v>53911</v>
      </c>
      <c r="B66" s="73">
        <v>1000</v>
      </c>
      <c r="C66" s="73" t="s">
        <v>3497</v>
      </c>
      <c r="D66" s="73" t="s">
        <v>2563</v>
      </c>
      <c r="E66" s="73" t="s">
        <v>3428</v>
      </c>
      <c r="F66" s="73" t="s">
        <v>819</v>
      </c>
      <c r="G66" s="73" t="s">
        <v>812</v>
      </c>
      <c r="H66" s="73" t="s">
        <v>812</v>
      </c>
      <c r="I66" s="73">
        <v>0.03</v>
      </c>
    </row>
    <row r="67" spans="1:9">
      <c r="A67" s="73">
        <f t="shared" ca="1" si="0"/>
        <v>54911</v>
      </c>
      <c r="B67" s="73">
        <v>100</v>
      </c>
      <c r="C67" s="73" t="s">
        <v>3498</v>
      </c>
      <c r="D67" s="73" t="s">
        <v>1867</v>
      </c>
      <c r="E67" s="73" t="s">
        <v>3428</v>
      </c>
      <c r="F67" s="73" t="s">
        <v>819</v>
      </c>
      <c r="G67" s="73" t="s">
        <v>812</v>
      </c>
      <c r="H67" s="73" t="s">
        <v>812</v>
      </c>
      <c r="I67" s="73">
        <v>6</v>
      </c>
    </row>
    <row r="68" spans="1:9">
      <c r="A68" s="73">
        <f t="shared" ca="1" si="0"/>
        <v>55011</v>
      </c>
      <c r="B68" s="73">
        <v>1000</v>
      </c>
      <c r="C68" s="73" t="s">
        <v>3499</v>
      </c>
      <c r="D68" s="73" t="s">
        <v>830</v>
      </c>
      <c r="E68" s="73" t="s">
        <v>3428</v>
      </c>
      <c r="F68" s="73" t="s">
        <v>819</v>
      </c>
      <c r="G68" s="73" t="s">
        <v>812</v>
      </c>
      <c r="H68" s="73" t="s">
        <v>849</v>
      </c>
      <c r="I68" s="73">
        <v>1</v>
      </c>
    </row>
    <row r="69" spans="1:9">
      <c r="A69" s="73">
        <f t="shared" ca="1" si="0"/>
        <v>56011</v>
      </c>
      <c r="B69" s="73">
        <v>1000</v>
      </c>
      <c r="C69" s="73" t="s">
        <v>3500</v>
      </c>
      <c r="D69" s="73" t="s">
        <v>1294</v>
      </c>
      <c r="E69" s="73" t="s">
        <v>3428</v>
      </c>
      <c r="F69" s="73" t="s">
        <v>819</v>
      </c>
      <c r="G69" s="73" t="s">
        <v>812</v>
      </c>
      <c r="H69" s="73" t="s">
        <v>849</v>
      </c>
      <c r="I69" s="73">
        <v>0.1</v>
      </c>
    </row>
    <row r="70" spans="1:9">
      <c r="A70" s="73">
        <f t="shared" ca="1" si="0"/>
        <v>57011</v>
      </c>
      <c r="B70" s="73">
        <v>100</v>
      </c>
      <c r="C70" s="73" t="s">
        <v>3501</v>
      </c>
      <c r="D70" s="73" t="s">
        <v>857</v>
      </c>
      <c r="E70" s="73" t="s">
        <v>3428</v>
      </c>
      <c r="F70" s="73" t="s">
        <v>819</v>
      </c>
      <c r="G70" s="73" t="s">
        <v>812</v>
      </c>
      <c r="H70" s="73" t="s">
        <v>849</v>
      </c>
      <c r="I70" s="73">
        <v>5</v>
      </c>
    </row>
    <row r="71" spans="1:9">
      <c r="A71" s="73">
        <f t="shared" ca="1" si="0"/>
        <v>57111</v>
      </c>
      <c r="B71" s="73">
        <v>25</v>
      </c>
      <c r="C71" s="73" t="s">
        <v>3502</v>
      </c>
      <c r="D71" s="73" t="s">
        <v>907</v>
      </c>
      <c r="E71" s="73" t="s">
        <v>3428</v>
      </c>
      <c r="F71" s="73" t="s">
        <v>819</v>
      </c>
      <c r="G71" s="73" t="s">
        <v>812</v>
      </c>
      <c r="H71" s="73" t="s">
        <v>852</v>
      </c>
      <c r="I71" s="73">
        <v>3</v>
      </c>
    </row>
    <row r="72" spans="1:9">
      <c r="A72" s="73">
        <f t="shared" ca="1" si="0"/>
        <v>57136</v>
      </c>
      <c r="B72" s="73">
        <v>1000</v>
      </c>
      <c r="C72" s="73" t="s">
        <v>3503</v>
      </c>
      <c r="D72" s="73" t="s">
        <v>873</v>
      </c>
      <c r="E72" s="73" t="s">
        <v>3428</v>
      </c>
      <c r="F72" s="73" t="s">
        <v>819</v>
      </c>
      <c r="G72" s="73" t="s">
        <v>812</v>
      </c>
      <c r="H72" s="73" t="s">
        <v>812</v>
      </c>
      <c r="I72" s="73">
        <v>0.2</v>
      </c>
    </row>
    <row r="73" spans="1:9">
      <c r="A73" s="73">
        <f t="shared" ca="1" si="0"/>
        <v>58136</v>
      </c>
      <c r="B73" s="73">
        <v>100</v>
      </c>
      <c r="C73" s="73" t="s">
        <v>3504</v>
      </c>
      <c r="D73" s="73" t="s">
        <v>862</v>
      </c>
      <c r="E73" s="73" t="s">
        <v>3428</v>
      </c>
      <c r="F73" s="73" t="s">
        <v>819</v>
      </c>
      <c r="G73" s="73" t="s">
        <v>812</v>
      </c>
      <c r="H73" s="73" t="s">
        <v>812</v>
      </c>
      <c r="I73" s="73">
        <v>4</v>
      </c>
    </row>
    <row r="74" spans="1:9">
      <c r="A74" s="73">
        <f t="shared" ca="1" si="0"/>
        <v>58236</v>
      </c>
      <c r="B74" s="73">
        <v>1000</v>
      </c>
      <c r="C74" s="73" t="s">
        <v>3505</v>
      </c>
      <c r="D74" s="73" t="s">
        <v>1294</v>
      </c>
      <c r="E74" s="73" t="s">
        <v>3428</v>
      </c>
      <c r="F74" s="73" t="s">
        <v>819</v>
      </c>
      <c r="G74" s="73" t="s">
        <v>812</v>
      </c>
      <c r="H74" s="73" t="s">
        <v>812</v>
      </c>
      <c r="I74" s="73">
        <v>0.1</v>
      </c>
    </row>
    <row r="75" spans="1:9">
      <c r="A75" s="73">
        <f t="shared" ca="1" si="0"/>
        <v>59236</v>
      </c>
      <c r="B75" s="73">
        <v>1000</v>
      </c>
      <c r="C75" s="73" t="s">
        <v>3506</v>
      </c>
      <c r="D75" s="73" t="s">
        <v>1907</v>
      </c>
      <c r="E75" s="73" t="s">
        <v>3428</v>
      </c>
      <c r="F75" s="73" t="s">
        <v>819</v>
      </c>
      <c r="G75" s="73" t="s">
        <v>812</v>
      </c>
      <c r="H75" s="73" t="s">
        <v>3221</v>
      </c>
      <c r="I75" s="73">
        <v>0.4</v>
      </c>
    </row>
    <row r="76" spans="1:9">
      <c r="A76" s="73">
        <f t="shared" ca="1" si="0"/>
        <v>60236</v>
      </c>
      <c r="B76" s="73">
        <v>1000</v>
      </c>
      <c r="C76" s="73" t="s">
        <v>3507</v>
      </c>
      <c r="D76" s="73" t="s">
        <v>1294</v>
      </c>
      <c r="E76" s="73" t="s">
        <v>3428</v>
      </c>
      <c r="F76" s="73" t="s">
        <v>819</v>
      </c>
      <c r="G76" s="73" t="s">
        <v>812</v>
      </c>
      <c r="H76" s="73" t="s">
        <v>3221</v>
      </c>
      <c r="I76" s="73">
        <v>0.1</v>
      </c>
    </row>
    <row r="77" spans="1:9">
      <c r="A77" s="73">
        <f t="shared" ca="1" si="0"/>
        <v>61236</v>
      </c>
      <c r="B77" s="73">
        <v>1000</v>
      </c>
      <c r="C77" s="73" t="s">
        <v>3508</v>
      </c>
      <c r="D77" s="73" t="s">
        <v>818</v>
      </c>
      <c r="E77" s="73" t="s">
        <v>3428</v>
      </c>
      <c r="F77" s="73" t="s">
        <v>819</v>
      </c>
      <c r="G77" s="73" t="s">
        <v>812</v>
      </c>
      <c r="H77" s="73" t="s">
        <v>3221</v>
      </c>
      <c r="I77" s="73">
        <v>0.05</v>
      </c>
    </row>
    <row r="78" spans="1:9">
      <c r="A78" s="73">
        <f t="shared" ca="1" si="0"/>
        <v>62236</v>
      </c>
      <c r="B78" s="73">
        <v>100</v>
      </c>
      <c r="C78" s="73" t="s">
        <v>3509</v>
      </c>
      <c r="D78" s="73" t="s">
        <v>887</v>
      </c>
      <c r="E78" s="73" t="s">
        <v>3428</v>
      </c>
      <c r="F78" s="73" t="s">
        <v>819</v>
      </c>
      <c r="G78" s="73" t="s">
        <v>812</v>
      </c>
      <c r="H78" s="73" t="s">
        <v>812</v>
      </c>
      <c r="I78" s="73">
        <v>10</v>
      </c>
    </row>
    <row r="79" spans="1:9">
      <c r="A79" s="73">
        <f t="shared" ca="1" si="0"/>
        <v>62336</v>
      </c>
      <c r="B79" s="73">
        <v>250</v>
      </c>
      <c r="C79" s="73" t="s">
        <v>3510</v>
      </c>
      <c r="D79" s="73" t="s">
        <v>857</v>
      </c>
      <c r="E79" s="73" t="s">
        <v>3428</v>
      </c>
      <c r="F79" s="73" t="s">
        <v>819</v>
      </c>
      <c r="G79" s="73" t="s">
        <v>812</v>
      </c>
      <c r="H79" s="73" t="s">
        <v>3221</v>
      </c>
      <c r="I79" s="73">
        <v>5</v>
      </c>
    </row>
    <row r="80" spans="1:9">
      <c r="A80" s="73">
        <f t="shared" ca="1" si="0"/>
        <v>62586</v>
      </c>
      <c r="B80" s="73">
        <v>100</v>
      </c>
      <c r="C80" s="73" t="s">
        <v>3511</v>
      </c>
      <c r="D80" s="73" t="s">
        <v>875</v>
      </c>
      <c r="E80" s="73" t="s">
        <v>3428</v>
      </c>
      <c r="F80" s="73" t="s">
        <v>819</v>
      </c>
      <c r="G80" s="73" t="s">
        <v>812</v>
      </c>
      <c r="H80" s="73" t="s">
        <v>812</v>
      </c>
      <c r="I80" s="73">
        <v>15</v>
      </c>
    </row>
    <row r="81" spans="1:9">
      <c r="A81" s="73">
        <f t="shared" ca="1" si="0"/>
        <v>62686</v>
      </c>
      <c r="B81" s="73">
        <v>1000</v>
      </c>
      <c r="C81" s="73" t="s">
        <v>3512</v>
      </c>
      <c r="D81" s="73" t="s">
        <v>1895</v>
      </c>
      <c r="E81" s="73" t="s">
        <v>3428</v>
      </c>
      <c r="F81" s="73" t="s">
        <v>819</v>
      </c>
      <c r="G81" s="73" t="s">
        <v>812</v>
      </c>
      <c r="H81" s="73" t="s">
        <v>831</v>
      </c>
      <c r="I81" s="73">
        <v>0.3</v>
      </c>
    </row>
    <row r="82" spans="1:9">
      <c r="A82" s="73">
        <f t="shared" ca="1" si="0"/>
        <v>63686</v>
      </c>
      <c r="B82" s="73">
        <v>1000</v>
      </c>
      <c r="C82" s="73" t="s">
        <v>3513</v>
      </c>
      <c r="D82" s="73" t="s">
        <v>873</v>
      </c>
      <c r="E82" s="73" t="s">
        <v>3428</v>
      </c>
      <c r="F82" s="73" t="s">
        <v>819</v>
      </c>
      <c r="G82" s="73" t="s">
        <v>812</v>
      </c>
      <c r="H82" s="73" t="s">
        <v>3221</v>
      </c>
      <c r="I82" s="73">
        <v>0.2</v>
      </c>
    </row>
    <row r="83" spans="1:9">
      <c r="A83" s="73">
        <f t="shared" ca="1" si="0"/>
        <v>64686</v>
      </c>
      <c r="B83" s="73">
        <v>1000</v>
      </c>
      <c r="C83" s="73" t="s">
        <v>3514</v>
      </c>
      <c r="D83" s="73" t="s">
        <v>1294</v>
      </c>
      <c r="E83" s="73" t="s">
        <v>3428</v>
      </c>
      <c r="F83" s="73" t="s">
        <v>819</v>
      </c>
      <c r="G83" s="73" t="s">
        <v>812</v>
      </c>
      <c r="H83" s="73" t="s">
        <v>812</v>
      </c>
      <c r="I83" s="73">
        <v>0.1</v>
      </c>
    </row>
    <row r="84" spans="1:9">
      <c r="A84" s="73">
        <f t="shared" ca="1" si="0"/>
        <v>65686</v>
      </c>
      <c r="B84" s="73">
        <v>1000</v>
      </c>
      <c r="C84" s="73" t="s">
        <v>3515</v>
      </c>
      <c r="D84" s="73" t="s">
        <v>902</v>
      </c>
      <c r="E84" s="73" t="s">
        <v>3428</v>
      </c>
      <c r="F84" s="73" t="s">
        <v>819</v>
      </c>
      <c r="G84" s="73" t="s">
        <v>812</v>
      </c>
      <c r="H84" s="73" t="s">
        <v>831</v>
      </c>
      <c r="I84" s="73">
        <v>0.5</v>
      </c>
    </row>
    <row r="85" spans="1:9">
      <c r="A85" s="73">
        <f t="shared" ca="1" si="0"/>
        <v>66686</v>
      </c>
      <c r="B85" s="73">
        <v>1000</v>
      </c>
      <c r="C85" s="73" t="s">
        <v>3516</v>
      </c>
      <c r="D85" s="73" t="s">
        <v>1907</v>
      </c>
      <c r="E85" s="73" t="s">
        <v>3428</v>
      </c>
      <c r="F85" s="73" t="s">
        <v>819</v>
      </c>
      <c r="G85" s="73" t="s">
        <v>812</v>
      </c>
      <c r="H85" s="73" t="s">
        <v>812</v>
      </c>
      <c r="I85" s="73">
        <v>0.4</v>
      </c>
    </row>
    <row r="86" spans="1:9">
      <c r="A86" s="73">
        <f t="shared" ca="1" si="0"/>
        <v>67686</v>
      </c>
      <c r="B86" s="73">
        <v>1000</v>
      </c>
      <c r="C86" s="73" t="s">
        <v>3517</v>
      </c>
      <c r="D86" s="73" t="s">
        <v>1900</v>
      </c>
      <c r="E86" s="73" t="s">
        <v>3428</v>
      </c>
      <c r="F86" s="73" t="s">
        <v>819</v>
      </c>
      <c r="G86" s="73" t="s">
        <v>812</v>
      </c>
      <c r="H86" s="73" t="s">
        <v>812</v>
      </c>
      <c r="I86" s="73">
        <v>0.08</v>
      </c>
    </row>
    <row r="87" spans="1:9">
      <c r="A87" s="73">
        <f t="shared" ca="1" si="0"/>
        <v>68686</v>
      </c>
      <c r="B87" s="73">
        <v>1000</v>
      </c>
      <c r="C87" s="73" t="s">
        <v>3518</v>
      </c>
      <c r="D87" s="73" t="s">
        <v>902</v>
      </c>
      <c r="E87" s="73" t="s">
        <v>3428</v>
      </c>
      <c r="F87" s="73" t="s">
        <v>819</v>
      </c>
      <c r="G87" s="73" t="s">
        <v>812</v>
      </c>
      <c r="H87" s="73" t="s">
        <v>3221</v>
      </c>
      <c r="I87" s="73">
        <v>0.5</v>
      </c>
    </row>
    <row r="88" spans="1:9">
      <c r="A88" s="73">
        <f t="shared" ca="1" si="0"/>
        <v>69686</v>
      </c>
      <c r="B88" s="73">
        <v>1000</v>
      </c>
      <c r="C88" s="73" t="s">
        <v>3519</v>
      </c>
      <c r="D88" s="73" t="s">
        <v>902</v>
      </c>
      <c r="E88" s="73" t="s">
        <v>3428</v>
      </c>
      <c r="F88" s="73" t="s">
        <v>819</v>
      </c>
      <c r="G88" s="73" t="s">
        <v>812</v>
      </c>
      <c r="H88" s="73" t="s">
        <v>831</v>
      </c>
      <c r="I88" s="73">
        <v>0.5</v>
      </c>
    </row>
    <row r="89" spans="1:9">
      <c r="A89" s="73">
        <f t="shared" ca="1" si="0"/>
        <v>70686</v>
      </c>
      <c r="B89" s="73">
        <v>1000</v>
      </c>
      <c r="C89" s="73" t="s">
        <v>3520</v>
      </c>
      <c r="D89" s="73" t="s">
        <v>818</v>
      </c>
      <c r="E89" s="73" t="s">
        <v>3428</v>
      </c>
      <c r="F89" s="73" t="s">
        <v>819</v>
      </c>
      <c r="G89" s="73" t="s">
        <v>812</v>
      </c>
      <c r="H89" s="73" t="s">
        <v>831</v>
      </c>
      <c r="I89" s="73">
        <v>0.05</v>
      </c>
    </row>
    <row r="90" spans="1:9">
      <c r="A90" s="73">
        <f t="shared" ca="1" si="0"/>
        <v>71686</v>
      </c>
      <c r="B90" s="73">
        <v>100</v>
      </c>
      <c r="C90" s="73" t="s">
        <v>3521</v>
      </c>
      <c r="D90" s="73" t="s">
        <v>857</v>
      </c>
      <c r="E90" s="73" t="s">
        <v>3428</v>
      </c>
      <c r="F90" s="73" t="s">
        <v>819</v>
      </c>
      <c r="G90" s="73" t="s">
        <v>812</v>
      </c>
      <c r="H90" s="73" t="s">
        <v>831</v>
      </c>
      <c r="I90" s="73">
        <v>5</v>
      </c>
    </row>
    <row r="91" spans="1:9">
      <c r="A91" s="73">
        <f t="shared" ca="1" si="0"/>
        <v>71786</v>
      </c>
      <c r="B91" s="73">
        <v>25</v>
      </c>
      <c r="C91" s="73" t="s">
        <v>3522</v>
      </c>
      <c r="D91" s="73" t="s">
        <v>915</v>
      </c>
      <c r="E91" s="73" t="s">
        <v>3428</v>
      </c>
      <c r="F91" s="73" t="s">
        <v>819</v>
      </c>
      <c r="G91" s="73" t="s">
        <v>812</v>
      </c>
      <c r="H91" s="73" t="s">
        <v>831</v>
      </c>
      <c r="I91" s="73">
        <v>2</v>
      </c>
    </row>
    <row r="92" spans="1:9">
      <c r="A92" s="73">
        <f t="shared" ca="1" si="0"/>
        <v>71811</v>
      </c>
      <c r="B92" s="73">
        <v>1000</v>
      </c>
      <c r="C92" s="73" t="s">
        <v>3523</v>
      </c>
      <c r="D92" s="73" t="s">
        <v>873</v>
      </c>
      <c r="E92" s="73" t="s">
        <v>3428</v>
      </c>
      <c r="F92" s="73" t="s">
        <v>819</v>
      </c>
      <c r="G92" s="73" t="s">
        <v>812</v>
      </c>
      <c r="H92" s="73" t="s">
        <v>3221</v>
      </c>
      <c r="I92" s="73">
        <v>0.2</v>
      </c>
    </row>
    <row r="93" spans="1:9">
      <c r="A93" s="73">
        <f t="shared" ca="1" si="0"/>
        <v>72811</v>
      </c>
      <c r="B93" s="73">
        <v>100</v>
      </c>
      <c r="C93" s="73" t="s">
        <v>3524</v>
      </c>
      <c r="D93" s="73" t="s">
        <v>910</v>
      </c>
      <c r="E93" s="73" t="s">
        <v>3428</v>
      </c>
      <c r="F93" s="73" t="s">
        <v>819</v>
      </c>
      <c r="G93" s="73" t="s">
        <v>812</v>
      </c>
      <c r="H93" s="73" t="s">
        <v>849</v>
      </c>
      <c r="I93" s="73">
        <v>25</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107"/>
  <sheetViews>
    <sheetView workbookViewId="0"/>
  </sheetViews>
  <sheetFormatPr defaultColWidth="14.44140625" defaultRowHeight="15" customHeight="1"/>
  <cols>
    <col min="1" max="1" width="7" customWidth="1"/>
    <col min="2" max="2" width="4.5546875" customWidth="1"/>
    <col min="3" max="3" width="20.6640625" customWidth="1"/>
    <col min="4" max="4" width="29.109375" customWidth="1"/>
    <col min="5" max="5" width="11" customWidth="1"/>
    <col min="6" max="6" width="15" customWidth="1"/>
    <col min="7" max="7" width="13.44140625" customWidth="1"/>
    <col min="8" max="8" width="15" customWidth="1"/>
    <col min="9" max="9" width="4.44140625" customWidth="1"/>
  </cols>
  <sheetData>
    <row r="1" spans="1:9">
      <c r="A1" s="73" t="s">
        <v>805</v>
      </c>
      <c r="B1" s="73" t="s">
        <v>14</v>
      </c>
      <c r="C1" s="73" t="s">
        <v>3525</v>
      </c>
      <c r="D1" s="73" t="s">
        <v>3526</v>
      </c>
      <c r="E1" s="73" t="s">
        <v>3527</v>
      </c>
      <c r="F1" s="73" t="s">
        <v>3528</v>
      </c>
      <c r="G1" s="73" t="s">
        <v>3529</v>
      </c>
      <c r="H1" s="73" t="s">
        <v>3530</v>
      </c>
      <c r="I1" s="73" t="s">
        <v>811</v>
      </c>
    </row>
    <row r="2" spans="1:9">
      <c r="A2" s="73">
        <v>1</v>
      </c>
      <c r="B2" s="73">
        <v>35</v>
      </c>
      <c r="C2" s="73" t="s">
        <v>604</v>
      </c>
      <c r="D2" s="73" t="s">
        <v>812</v>
      </c>
      <c r="E2" s="75" t="s">
        <v>812</v>
      </c>
      <c r="F2" s="75" t="s">
        <v>812</v>
      </c>
      <c r="G2" s="75">
        <v>0</v>
      </c>
      <c r="H2" s="75" t="s">
        <v>812</v>
      </c>
      <c r="I2" s="75">
        <v>0</v>
      </c>
    </row>
    <row r="3" spans="1:9">
      <c r="A3" s="73">
        <f t="shared" ref="A3:A107" si="0">SUM(A2:B2)</f>
        <v>36</v>
      </c>
      <c r="B3" s="73">
        <v>2</v>
      </c>
      <c r="C3" s="73" t="s">
        <v>15</v>
      </c>
      <c r="D3" s="73" t="s">
        <v>522</v>
      </c>
      <c r="E3" s="73" t="s">
        <v>3531</v>
      </c>
      <c r="F3" s="73" t="s">
        <v>3532</v>
      </c>
      <c r="G3" s="73" t="s">
        <v>830</v>
      </c>
      <c r="H3" s="73" t="s">
        <v>3533</v>
      </c>
      <c r="I3" s="73">
        <v>1</v>
      </c>
    </row>
    <row r="4" spans="1:9">
      <c r="A4" s="73">
        <f t="shared" si="0"/>
        <v>38</v>
      </c>
      <c r="B4" s="73">
        <v>3</v>
      </c>
      <c r="C4" s="73" t="s">
        <v>3534</v>
      </c>
      <c r="D4" s="73" t="s">
        <v>3535</v>
      </c>
      <c r="E4" s="73" t="s">
        <v>3536</v>
      </c>
      <c r="F4" s="73" t="s">
        <v>3537</v>
      </c>
      <c r="G4" s="73" t="s">
        <v>1294</v>
      </c>
      <c r="H4" s="73" t="s">
        <v>3538</v>
      </c>
      <c r="I4" s="73">
        <v>0.1</v>
      </c>
    </row>
    <row r="5" spans="1:9">
      <c r="A5" s="73">
        <f t="shared" si="0"/>
        <v>41</v>
      </c>
      <c r="B5" s="73">
        <v>2</v>
      </c>
      <c r="C5" s="73" t="s">
        <v>3539</v>
      </c>
      <c r="D5" s="73" t="s">
        <v>3540</v>
      </c>
      <c r="E5" s="73" t="s">
        <v>3536</v>
      </c>
      <c r="F5" s="73" t="s">
        <v>3532</v>
      </c>
      <c r="G5" s="73" t="s">
        <v>3306</v>
      </c>
      <c r="H5" s="73" t="s">
        <v>3533</v>
      </c>
      <c r="I5" s="73">
        <v>0.8</v>
      </c>
    </row>
    <row r="6" spans="1:9">
      <c r="A6" s="73">
        <f t="shared" si="0"/>
        <v>43</v>
      </c>
      <c r="B6" s="73">
        <v>2</v>
      </c>
      <c r="C6" s="73" t="s">
        <v>3541</v>
      </c>
      <c r="D6" s="73" t="s">
        <v>3540</v>
      </c>
      <c r="E6" s="73" t="s">
        <v>3536</v>
      </c>
      <c r="F6" s="73" t="s">
        <v>3532</v>
      </c>
      <c r="G6" s="73" t="s">
        <v>830</v>
      </c>
      <c r="H6" s="73" t="s">
        <v>3533</v>
      </c>
      <c r="I6" s="73">
        <v>1</v>
      </c>
    </row>
    <row r="7" spans="1:9">
      <c r="A7" s="73">
        <f t="shared" si="0"/>
        <v>45</v>
      </c>
      <c r="B7" s="73">
        <v>2</v>
      </c>
      <c r="C7" s="73" t="s">
        <v>512</v>
      </c>
      <c r="D7" s="73" t="s">
        <v>3542</v>
      </c>
      <c r="E7" s="73" t="s">
        <v>3531</v>
      </c>
      <c r="F7" s="73" t="s">
        <v>3532</v>
      </c>
      <c r="G7" s="73" t="s">
        <v>830</v>
      </c>
      <c r="H7" s="73" t="s">
        <v>3533</v>
      </c>
      <c r="I7" s="73">
        <v>1</v>
      </c>
    </row>
    <row r="8" spans="1:9">
      <c r="A8" s="73">
        <f t="shared" si="0"/>
        <v>47</v>
      </c>
      <c r="B8" s="73">
        <v>2</v>
      </c>
      <c r="C8" s="73" t="s">
        <v>3543</v>
      </c>
      <c r="D8" s="73" t="s">
        <v>3544</v>
      </c>
      <c r="E8" s="73" t="s">
        <v>3531</v>
      </c>
      <c r="F8" s="73" t="s">
        <v>3532</v>
      </c>
      <c r="G8" s="73" t="s">
        <v>1895</v>
      </c>
      <c r="H8" s="73" t="s">
        <v>3533</v>
      </c>
      <c r="I8" s="73">
        <v>0.3</v>
      </c>
    </row>
    <row r="9" spans="1:9">
      <c r="A9" s="73">
        <f t="shared" si="0"/>
        <v>49</v>
      </c>
      <c r="B9" s="73">
        <v>2</v>
      </c>
      <c r="C9" s="73" t="s">
        <v>3545</v>
      </c>
      <c r="D9" s="73" t="s">
        <v>3546</v>
      </c>
      <c r="E9" s="73" t="s">
        <v>3547</v>
      </c>
      <c r="F9" s="73" t="s">
        <v>3532</v>
      </c>
      <c r="G9" s="73" t="s">
        <v>902</v>
      </c>
      <c r="H9" s="73" t="s">
        <v>3533</v>
      </c>
      <c r="I9" s="73">
        <v>5</v>
      </c>
    </row>
    <row r="10" spans="1:9">
      <c r="A10" s="73">
        <f t="shared" si="0"/>
        <v>51</v>
      </c>
      <c r="B10" s="73">
        <v>2</v>
      </c>
      <c r="C10" s="73" t="s">
        <v>3548</v>
      </c>
      <c r="D10" s="73" t="s">
        <v>3549</v>
      </c>
      <c r="E10" s="73" t="s">
        <v>3531</v>
      </c>
      <c r="F10" s="73" t="s">
        <v>3532</v>
      </c>
      <c r="G10" s="73" t="s">
        <v>1895</v>
      </c>
      <c r="H10" s="73" t="s">
        <v>3533</v>
      </c>
      <c r="I10" s="73">
        <v>3</v>
      </c>
    </row>
    <row r="11" spans="1:9">
      <c r="A11" s="73">
        <f t="shared" si="0"/>
        <v>53</v>
      </c>
      <c r="B11" s="73">
        <v>2</v>
      </c>
      <c r="C11" s="73" t="s">
        <v>3550</v>
      </c>
      <c r="D11" s="73" t="s">
        <v>3551</v>
      </c>
      <c r="E11" s="73" t="s">
        <v>3536</v>
      </c>
      <c r="F11" s="73" t="s">
        <v>3532</v>
      </c>
      <c r="G11" s="73" t="s">
        <v>830</v>
      </c>
      <c r="H11" s="73" t="s">
        <v>3533</v>
      </c>
      <c r="I11" s="73">
        <v>1</v>
      </c>
    </row>
    <row r="12" spans="1:9">
      <c r="A12" s="73">
        <f t="shared" si="0"/>
        <v>55</v>
      </c>
      <c r="B12" s="73">
        <v>2</v>
      </c>
      <c r="C12" s="73" t="s">
        <v>16</v>
      </c>
      <c r="D12" s="73" t="s">
        <v>3552</v>
      </c>
      <c r="E12" s="73" t="s">
        <v>3531</v>
      </c>
      <c r="F12" s="73" t="s">
        <v>3532</v>
      </c>
      <c r="G12" s="73" t="s">
        <v>1895</v>
      </c>
      <c r="H12" s="73" t="s">
        <v>3533</v>
      </c>
      <c r="I12" s="73">
        <v>0.3</v>
      </c>
    </row>
    <row r="13" spans="1:9">
      <c r="A13" s="73">
        <f t="shared" si="0"/>
        <v>57</v>
      </c>
      <c r="B13" s="73">
        <v>2</v>
      </c>
      <c r="C13" s="73" t="s">
        <v>3553</v>
      </c>
      <c r="D13" s="73" t="s">
        <v>3554</v>
      </c>
      <c r="E13" s="73" t="s">
        <v>3531</v>
      </c>
      <c r="F13" s="73" t="s">
        <v>3532</v>
      </c>
      <c r="G13" s="73" t="s">
        <v>1895</v>
      </c>
      <c r="H13" s="73" t="s">
        <v>3533</v>
      </c>
      <c r="I13" s="73">
        <v>0.3</v>
      </c>
    </row>
    <row r="14" spans="1:9">
      <c r="A14" s="73">
        <f t="shared" si="0"/>
        <v>59</v>
      </c>
      <c r="B14" s="73">
        <v>3</v>
      </c>
      <c r="C14" s="73" t="s">
        <v>3555</v>
      </c>
      <c r="D14" s="73" t="s">
        <v>3556</v>
      </c>
      <c r="E14" s="73" t="s">
        <v>3531</v>
      </c>
      <c r="F14" s="73" t="s">
        <v>3537</v>
      </c>
      <c r="G14" s="73" t="s">
        <v>1895</v>
      </c>
      <c r="H14" s="73" t="s">
        <v>3533</v>
      </c>
      <c r="I14" s="73">
        <v>0.3</v>
      </c>
    </row>
    <row r="15" spans="1:9">
      <c r="A15" s="73">
        <f t="shared" si="0"/>
        <v>62</v>
      </c>
      <c r="B15" s="73">
        <v>2</v>
      </c>
      <c r="C15" s="73" t="s">
        <v>3555</v>
      </c>
      <c r="D15" s="73" t="s">
        <v>3556</v>
      </c>
      <c r="E15" s="73" t="s">
        <v>3531</v>
      </c>
      <c r="F15" s="73" t="s">
        <v>3532</v>
      </c>
      <c r="G15" s="73" t="s">
        <v>1870</v>
      </c>
      <c r="H15" s="73" t="s">
        <v>3533</v>
      </c>
      <c r="I15" s="73">
        <v>0.6</v>
      </c>
    </row>
    <row r="16" spans="1:9">
      <c r="A16" s="73">
        <f t="shared" si="0"/>
        <v>64</v>
      </c>
      <c r="B16" s="73">
        <v>2</v>
      </c>
      <c r="C16" s="73" t="s">
        <v>3557</v>
      </c>
      <c r="D16" s="73" t="s">
        <v>3558</v>
      </c>
      <c r="E16" s="73" t="s">
        <v>3531</v>
      </c>
      <c r="F16" s="73" t="s">
        <v>3532</v>
      </c>
      <c r="G16" s="73" t="s">
        <v>1895</v>
      </c>
      <c r="H16" s="73" t="s">
        <v>3533</v>
      </c>
      <c r="I16" s="73">
        <v>0.3</v>
      </c>
    </row>
    <row r="17" spans="1:9">
      <c r="A17" s="73">
        <f t="shared" si="0"/>
        <v>66</v>
      </c>
      <c r="B17" s="73">
        <v>3</v>
      </c>
      <c r="C17" s="73" t="s">
        <v>3559</v>
      </c>
      <c r="D17" s="73" t="s">
        <v>3560</v>
      </c>
      <c r="E17" s="73" t="s">
        <v>3531</v>
      </c>
      <c r="F17" s="73" t="s">
        <v>3537</v>
      </c>
      <c r="G17" s="73" t="s">
        <v>1895</v>
      </c>
      <c r="H17" s="73" t="s">
        <v>3533</v>
      </c>
      <c r="I17" s="73">
        <v>0.3</v>
      </c>
    </row>
    <row r="18" spans="1:9">
      <c r="A18" s="73">
        <f t="shared" si="0"/>
        <v>69</v>
      </c>
      <c r="B18" s="73">
        <v>2</v>
      </c>
      <c r="C18" s="73" t="s">
        <v>3559</v>
      </c>
      <c r="D18" s="73" t="s">
        <v>3560</v>
      </c>
      <c r="E18" s="73" t="s">
        <v>3531</v>
      </c>
      <c r="F18" s="73" t="s">
        <v>3532</v>
      </c>
      <c r="G18" s="73" t="s">
        <v>1870</v>
      </c>
      <c r="H18" s="73" t="s">
        <v>3533</v>
      </c>
      <c r="I18" s="73">
        <v>0.6</v>
      </c>
    </row>
    <row r="19" spans="1:9">
      <c r="A19" s="73">
        <f t="shared" si="0"/>
        <v>71</v>
      </c>
      <c r="B19" s="73">
        <v>2</v>
      </c>
      <c r="C19" s="73" t="s">
        <v>3561</v>
      </c>
      <c r="D19" s="73" t="s">
        <v>3562</v>
      </c>
      <c r="E19" s="73" t="s">
        <v>3563</v>
      </c>
      <c r="F19" s="73" t="s">
        <v>3532</v>
      </c>
      <c r="G19" s="73" t="s">
        <v>902</v>
      </c>
      <c r="H19" s="73" t="s">
        <v>3533</v>
      </c>
      <c r="I19" s="73">
        <v>0.5</v>
      </c>
    </row>
    <row r="20" spans="1:9">
      <c r="A20" s="73">
        <f t="shared" si="0"/>
        <v>73</v>
      </c>
      <c r="B20" s="73">
        <v>2</v>
      </c>
      <c r="C20" s="73" t="s">
        <v>3564</v>
      </c>
      <c r="D20" s="73" t="s">
        <v>3565</v>
      </c>
      <c r="E20" s="73" t="s">
        <v>3531</v>
      </c>
      <c r="F20" s="73" t="s">
        <v>3532</v>
      </c>
      <c r="G20" s="73" t="s">
        <v>1895</v>
      </c>
      <c r="H20" s="73" t="s">
        <v>3533</v>
      </c>
      <c r="I20" s="73">
        <v>0.3</v>
      </c>
    </row>
    <row r="21" spans="1:9">
      <c r="A21" s="73">
        <f t="shared" si="0"/>
        <v>75</v>
      </c>
      <c r="B21" s="73">
        <v>2</v>
      </c>
      <c r="C21" s="73" t="s">
        <v>3566</v>
      </c>
      <c r="D21" s="73" t="s">
        <v>3567</v>
      </c>
      <c r="E21" s="73" t="s">
        <v>3531</v>
      </c>
      <c r="F21" s="73" t="s">
        <v>3532</v>
      </c>
      <c r="G21" s="73" t="s">
        <v>1907</v>
      </c>
      <c r="H21" s="73" t="s">
        <v>3538</v>
      </c>
      <c r="I21" s="73">
        <v>0.4</v>
      </c>
    </row>
    <row r="22" spans="1:9">
      <c r="A22" s="73">
        <f t="shared" si="0"/>
        <v>77</v>
      </c>
      <c r="B22" s="73">
        <v>3</v>
      </c>
      <c r="C22" s="73" t="s">
        <v>3568</v>
      </c>
      <c r="D22" s="73" t="s">
        <v>3565</v>
      </c>
      <c r="E22" s="73" t="s">
        <v>3531</v>
      </c>
      <c r="F22" s="73" t="s">
        <v>3537</v>
      </c>
      <c r="G22" s="73" t="s">
        <v>873</v>
      </c>
      <c r="H22" s="73" t="s">
        <v>3533</v>
      </c>
      <c r="I22" s="73">
        <v>0.2</v>
      </c>
    </row>
    <row r="23" spans="1:9">
      <c r="A23" s="73">
        <f t="shared" si="0"/>
        <v>80</v>
      </c>
      <c r="B23" s="73">
        <v>2</v>
      </c>
      <c r="C23" s="73" t="s">
        <v>3568</v>
      </c>
      <c r="D23" s="73" t="s">
        <v>3565</v>
      </c>
      <c r="E23" s="73" t="s">
        <v>3531</v>
      </c>
      <c r="F23" s="73" t="s">
        <v>3532</v>
      </c>
      <c r="G23" s="73" t="s">
        <v>1907</v>
      </c>
      <c r="H23" s="73" t="s">
        <v>3533</v>
      </c>
      <c r="I23" s="73">
        <v>0.4</v>
      </c>
    </row>
    <row r="24" spans="1:9">
      <c r="A24" s="73">
        <f t="shared" si="0"/>
        <v>82</v>
      </c>
      <c r="B24" s="73">
        <v>3</v>
      </c>
      <c r="C24" s="73" t="s">
        <v>3569</v>
      </c>
      <c r="D24" s="73" t="s">
        <v>3570</v>
      </c>
      <c r="E24" s="73" t="s">
        <v>3531</v>
      </c>
      <c r="F24" s="73" t="s">
        <v>3537</v>
      </c>
      <c r="G24" s="73" t="s">
        <v>873</v>
      </c>
      <c r="H24" s="73" t="s">
        <v>3533</v>
      </c>
      <c r="I24" s="73">
        <v>0.2</v>
      </c>
    </row>
    <row r="25" spans="1:9">
      <c r="A25" s="73">
        <f t="shared" si="0"/>
        <v>85</v>
      </c>
      <c r="B25" s="73">
        <v>2</v>
      </c>
      <c r="C25" s="73" t="s">
        <v>3569</v>
      </c>
      <c r="D25" s="73" t="s">
        <v>3570</v>
      </c>
      <c r="E25" s="73" t="s">
        <v>3531</v>
      </c>
      <c r="F25" s="73" t="s">
        <v>3532</v>
      </c>
      <c r="G25" s="73" t="s">
        <v>1907</v>
      </c>
      <c r="H25" s="73" t="s">
        <v>3533</v>
      </c>
      <c r="I25" s="73">
        <v>0.4</v>
      </c>
    </row>
    <row r="26" spans="1:9">
      <c r="A26" s="73">
        <f t="shared" si="0"/>
        <v>87</v>
      </c>
      <c r="B26" s="73">
        <v>3</v>
      </c>
      <c r="C26" s="73" t="s">
        <v>3571</v>
      </c>
      <c r="D26" s="73" t="s">
        <v>3572</v>
      </c>
      <c r="E26" s="73" t="s">
        <v>3547</v>
      </c>
      <c r="F26" s="73" t="s">
        <v>3537</v>
      </c>
      <c r="G26" s="73" t="s">
        <v>1907</v>
      </c>
      <c r="H26" s="73" t="s">
        <v>3533</v>
      </c>
      <c r="I26" s="73">
        <v>0.4</v>
      </c>
    </row>
    <row r="27" spans="1:9">
      <c r="A27" s="73">
        <f t="shared" si="0"/>
        <v>90</v>
      </c>
      <c r="B27" s="73">
        <v>2</v>
      </c>
      <c r="C27" s="73" t="s">
        <v>3571</v>
      </c>
      <c r="D27" s="73" t="s">
        <v>3572</v>
      </c>
      <c r="E27" s="73" t="s">
        <v>3547</v>
      </c>
      <c r="F27" s="73" t="s">
        <v>3532</v>
      </c>
      <c r="G27" s="73" t="s">
        <v>3306</v>
      </c>
      <c r="H27" s="73" t="s">
        <v>3533</v>
      </c>
      <c r="I27" s="73">
        <v>0.8</v>
      </c>
    </row>
    <row r="28" spans="1:9">
      <c r="A28" s="73">
        <f t="shared" si="0"/>
        <v>92</v>
      </c>
      <c r="B28" s="73">
        <v>3</v>
      </c>
      <c r="C28" s="73" t="s">
        <v>3573</v>
      </c>
      <c r="D28" s="73" t="s">
        <v>3574</v>
      </c>
      <c r="E28" s="73" t="s">
        <v>3531</v>
      </c>
      <c r="F28" s="73" t="s">
        <v>3537</v>
      </c>
      <c r="G28" s="73" t="s">
        <v>1895</v>
      </c>
      <c r="H28" s="73" t="s">
        <v>3533</v>
      </c>
      <c r="I28" s="73">
        <v>0.3</v>
      </c>
    </row>
    <row r="29" spans="1:9">
      <c r="A29" s="73">
        <f t="shared" si="0"/>
        <v>95</v>
      </c>
      <c r="B29" s="73">
        <v>2</v>
      </c>
      <c r="C29" s="73" t="s">
        <v>3573</v>
      </c>
      <c r="D29" s="73" t="s">
        <v>3574</v>
      </c>
      <c r="E29" s="73" t="s">
        <v>3531</v>
      </c>
      <c r="F29" s="73" t="s">
        <v>3532</v>
      </c>
      <c r="G29" s="73" t="s">
        <v>1870</v>
      </c>
      <c r="H29" s="73" t="s">
        <v>3533</v>
      </c>
      <c r="I29" s="73">
        <v>0.6</v>
      </c>
    </row>
    <row r="30" spans="1:9">
      <c r="A30" s="73">
        <f t="shared" si="0"/>
        <v>97</v>
      </c>
      <c r="B30" s="73">
        <v>3</v>
      </c>
      <c r="C30" s="73" t="s">
        <v>3575</v>
      </c>
      <c r="D30" s="73" t="s">
        <v>3576</v>
      </c>
      <c r="E30" s="73" t="s">
        <v>3547</v>
      </c>
      <c r="F30" s="73" t="s">
        <v>3537</v>
      </c>
      <c r="G30" s="73" t="s">
        <v>873</v>
      </c>
      <c r="H30" s="73" t="s">
        <v>3533</v>
      </c>
      <c r="I30" s="73">
        <v>0.2</v>
      </c>
    </row>
    <row r="31" spans="1:9">
      <c r="A31" s="73">
        <f t="shared" si="0"/>
        <v>100</v>
      </c>
      <c r="B31" s="73">
        <v>3</v>
      </c>
      <c r="C31" s="73" t="s">
        <v>3577</v>
      </c>
      <c r="D31" s="73" t="s">
        <v>3565</v>
      </c>
      <c r="E31" s="73" t="s">
        <v>3531</v>
      </c>
      <c r="F31" s="73" t="s">
        <v>3537</v>
      </c>
      <c r="G31" s="73" t="s">
        <v>1895</v>
      </c>
      <c r="H31" s="73" t="s">
        <v>3533</v>
      </c>
      <c r="I31" s="73">
        <v>0.3</v>
      </c>
    </row>
    <row r="32" spans="1:9">
      <c r="A32" s="73">
        <f t="shared" si="0"/>
        <v>103</v>
      </c>
      <c r="B32" s="73">
        <v>2</v>
      </c>
      <c r="C32" s="73" t="s">
        <v>3577</v>
      </c>
      <c r="D32" s="73" t="s">
        <v>3565</v>
      </c>
      <c r="E32" s="73" t="s">
        <v>3531</v>
      </c>
      <c r="F32" s="73" t="s">
        <v>3532</v>
      </c>
      <c r="G32" s="73" t="s">
        <v>1870</v>
      </c>
      <c r="H32" s="73" t="s">
        <v>3533</v>
      </c>
      <c r="I32" s="73">
        <v>0.6</v>
      </c>
    </row>
    <row r="33" spans="1:9">
      <c r="A33" s="73">
        <f t="shared" si="0"/>
        <v>105</v>
      </c>
      <c r="B33" s="73">
        <v>2</v>
      </c>
      <c r="C33" s="73" t="s">
        <v>3578</v>
      </c>
      <c r="D33" s="73" t="s">
        <v>3579</v>
      </c>
      <c r="E33" s="73" t="s">
        <v>3536</v>
      </c>
      <c r="F33" s="73" t="s">
        <v>3532</v>
      </c>
      <c r="G33" s="73" t="s">
        <v>1907</v>
      </c>
      <c r="H33" s="73" t="s">
        <v>3533</v>
      </c>
      <c r="I33" s="73">
        <v>0.4</v>
      </c>
    </row>
    <row r="34" spans="1:9">
      <c r="A34" s="73">
        <f t="shared" si="0"/>
        <v>107</v>
      </c>
      <c r="B34" s="73">
        <v>3</v>
      </c>
      <c r="C34" s="73" t="s">
        <v>3580</v>
      </c>
      <c r="D34" s="73" t="s">
        <v>3581</v>
      </c>
      <c r="E34" s="73" t="s">
        <v>3547</v>
      </c>
      <c r="F34" s="73" t="s">
        <v>3537</v>
      </c>
      <c r="G34" s="73" t="s">
        <v>1294</v>
      </c>
      <c r="H34" s="73" t="s">
        <v>3538</v>
      </c>
      <c r="I34" s="73">
        <v>0.1</v>
      </c>
    </row>
    <row r="35" spans="1:9">
      <c r="A35" s="73">
        <f t="shared" si="0"/>
        <v>110</v>
      </c>
      <c r="B35" s="73">
        <v>2</v>
      </c>
      <c r="C35" s="73" t="s">
        <v>3580</v>
      </c>
      <c r="D35" s="73" t="s">
        <v>3581</v>
      </c>
      <c r="E35" s="73" t="s">
        <v>3547</v>
      </c>
      <c r="F35" s="73" t="s">
        <v>3532</v>
      </c>
      <c r="G35" s="73" t="s">
        <v>873</v>
      </c>
      <c r="H35" s="73" t="s">
        <v>3538</v>
      </c>
      <c r="I35" s="73">
        <v>0.2</v>
      </c>
    </row>
    <row r="36" spans="1:9">
      <c r="A36" s="73">
        <f t="shared" si="0"/>
        <v>112</v>
      </c>
      <c r="B36" s="73">
        <v>3</v>
      </c>
      <c r="C36" s="73" t="s">
        <v>3582</v>
      </c>
      <c r="D36" s="73" t="s">
        <v>3565</v>
      </c>
      <c r="E36" s="73" t="s">
        <v>3531</v>
      </c>
      <c r="F36" s="73" t="s">
        <v>3537</v>
      </c>
      <c r="G36" s="73" t="s">
        <v>1895</v>
      </c>
      <c r="H36" s="73" t="s">
        <v>3533</v>
      </c>
      <c r="I36" s="73">
        <v>0.3</v>
      </c>
    </row>
    <row r="37" spans="1:9">
      <c r="A37" s="73">
        <f t="shared" si="0"/>
        <v>115</v>
      </c>
      <c r="B37" s="73">
        <v>2</v>
      </c>
      <c r="C37" s="73" t="s">
        <v>3582</v>
      </c>
      <c r="D37" s="73" t="s">
        <v>3565</v>
      </c>
      <c r="E37" s="73" t="s">
        <v>3531</v>
      </c>
      <c r="F37" s="73" t="s">
        <v>3532</v>
      </c>
      <c r="G37" s="73" t="s">
        <v>1870</v>
      </c>
      <c r="H37" s="73" t="s">
        <v>3533</v>
      </c>
      <c r="I37" s="73">
        <v>0.6</v>
      </c>
    </row>
    <row r="38" spans="1:9">
      <c r="A38" s="73">
        <f t="shared" si="0"/>
        <v>117</v>
      </c>
      <c r="B38" s="73">
        <v>3</v>
      </c>
      <c r="C38" s="73" t="s">
        <v>3583</v>
      </c>
      <c r="D38" s="73" t="s">
        <v>3584</v>
      </c>
      <c r="E38" s="73" t="s">
        <v>3585</v>
      </c>
      <c r="F38" s="73" t="s">
        <v>3537</v>
      </c>
      <c r="G38" s="73" t="s">
        <v>827</v>
      </c>
      <c r="H38" s="73" t="s">
        <v>3538</v>
      </c>
      <c r="I38" s="73">
        <v>0.02</v>
      </c>
    </row>
    <row r="39" spans="1:9">
      <c r="A39" s="73">
        <f t="shared" si="0"/>
        <v>120</v>
      </c>
      <c r="B39" s="73">
        <v>3</v>
      </c>
      <c r="C39" s="73" t="s">
        <v>3586</v>
      </c>
      <c r="D39" s="73" t="s">
        <v>3587</v>
      </c>
      <c r="E39" s="73" t="s">
        <v>3588</v>
      </c>
      <c r="F39" s="73" t="s">
        <v>3537</v>
      </c>
      <c r="G39" s="73" t="s">
        <v>827</v>
      </c>
      <c r="H39" s="73" t="s">
        <v>3538</v>
      </c>
      <c r="I39" s="73">
        <v>0.02</v>
      </c>
    </row>
    <row r="40" spans="1:9">
      <c r="A40" s="73">
        <f t="shared" si="0"/>
        <v>123</v>
      </c>
      <c r="B40" s="73">
        <v>2</v>
      </c>
      <c r="C40" s="73" t="s">
        <v>3589</v>
      </c>
      <c r="D40" s="73" t="s">
        <v>3590</v>
      </c>
      <c r="E40" s="73" t="s">
        <v>3531</v>
      </c>
      <c r="F40" s="73" t="s">
        <v>3532</v>
      </c>
      <c r="G40" s="73" t="s">
        <v>1895</v>
      </c>
      <c r="H40" s="73" t="s">
        <v>3533</v>
      </c>
      <c r="I40" s="73">
        <v>0.3</v>
      </c>
    </row>
    <row r="41" spans="1:9">
      <c r="A41" s="73">
        <f t="shared" si="0"/>
        <v>125</v>
      </c>
      <c r="B41" s="73">
        <v>3</v>
      </c>
      <c r="C41" s="73" t="s">
        <v>3591</v>
      </c>
      <c r="D41" s="73" t="s">
        <v>3592</v>
      </c>
      <c r="E41" s="73" t="s">
        <v>3547</v>
      </c>
      <c r="F41" s="73" t="s">
        <v>3537</v>
      </c>
      <c r="G41" s="73" t="s">
        <v>830</v>
      </c>
      <c r="H41" s="73" t="s">
        <v>3533</v>
      </c>
      <c r="I41" s="73">
        <v>1</v>
      </c>
    </row>
    <row r="42" spans="1:9">
      <c r="A42" s="73">
        <f t="shared" si="0"/>
        <v>128</v>
      </c>
      <c r="B42" s="73">
        <v>1</v>
      </c>
      <c r="C42" s="73" t="s">
        <v>3591</v>
      </c>
      <c r="D42" s="73" t="s">
        <v>3592</v>
      </c>
      <c r="E42" s="73" t="s">
        <v>3547</v>
      </c>
      <c r="F42" s="73" t="s">
        <v>3593</v>
      </c>
      <c r="G42" s="73" t="s">
        <v>907</v>
      </c>
      <c r="H42" s="73" t="s">
        <v>3533</v>
      </c>
      <c r="I42" s="73">
        <v>3</v>
      </c>
    </row>
    <row r="43" spans="1:9">
      <c r="A43" s="73">
        <f t="shared" si="0"/>
        <v>129</v>
      </c>
      <c r="B43" s="73">
        <v>2</v>
      </c>
      <c r="C43" s="73" t="s">
        <v>3594</v>
      </c>
      <c r="D43" s="73" t="s">
        <v>3595</v>
      </c>
      <c r="E43" s="73" t="s">
        <v>3531</v>
      </c>
      <c r="F43" s="73" t="s">
        <v>3532</v>
      </c>
      <c r="G43" s="73" t="s">
        <v>873</v>
      </c>
      <c r="H43" s="73" t="s">
        <v>3533</v>
      </c>
      <c r="I43" s="73">
        <v>0.2</v>
      </c>
    </row>
    <row r="44" spans="1:9">
      <c r="A44" s="73">
        <f t="shared" si="0"/>
        <v>131</v>
      </c>
      <c r="B44" s="73">
        <v>2</v>
      </c>
      <c r="C44" s="73" t="s">
        <v>3596</v>
      </c>
      <c r="D44" s="73" t="s">
        <v>3597</v>
      </c>
      <c r="E44" s="73" t="s">
        <v>3598</v>
      </c>
      <c r="F44" s="73" t="s">
        <v>3532</v>
      </c>
      <c r="G44" s="73" t="s">
        <v>1895</v>
      </c>
      <c r="H44" s="73" t="s">
        <v>3533</v>
      </c>
      <c r="I44" s="73">
        <v>0.3</v>
      </c>
    </row>
    <row r="45" spans="1:9">
      <c r="A45" s="73">
        <f t="shared" si="0"/>
        <v>133</v>
      </c>
      <c r="B45" s="73">
        <v>2</v>
      </c>
      <c r="C45" s="73" t="s">
        <v>3599</v>
      </c>
      <c r="D45" s="73" t="s">
        <v>3600</v>
      </c>
      <c r="E45" s="73" t="s">
        <v>3547</v>
      </c>
      <c r="F45" s="73" t="s">
        <v>3532</v>
      </c>
      <c r="G45" s="73" t="s">
        <v>902</v>
      </c>
      <c r="H45" s="73" t="s">
        <v>3533</v>
      </c>
      <c r="I45" s="73">
        <v>0.5</v>
      </c>
    </row>
    <row r="46" spans="1:9">
      <c r="A46" s="73">
        <f t="shared" si="0"/>
        <v>135</v>
      </c>
      <c r="B46" s="73">
        <v>2</v>
      </c>
      <c r="C46" s="73" t="s">
        <v>3601</v>
      </c>
      <c r="D46" s="73" t="s">
        <v>3602</v>
      </c>
      <c r="E46" s="73" t="s">
        <v>3531</v>
      </c>
      <c r="F46" s="73" t="s">
        <v>3532</v>
      </c>
      <c r="G46" s="73" t="s">
        <v>915</v>
      </c>
      <c r="H46" s="73" t="s">
        <v>3538</v>
      </c>
      <c r="I46" s="73">
        <v>2</v>
      </c>
    </row>
    <row r="47" spans="1:9">
      <c r="A47" s="73">
        <f t="shared" si="0"/>
        <v>137</v>
      </c>
      <c r="B47" s="73">
        <v>3</v>
      </c>
      <c r="C47" s="73" t="s">
        <v>3603</v>
      </c>
      <c r="D47" s="73" t="s">
        <v>3579</v>
      </c>
      <c r="E47" s="73" t="s">
        <v>3536</v>
      </c>
      <c r="F47" s="73" t="s">
        <v>3537</v>
      </c>
      <c r="G47" s="73" t="s">
        <v>1907</v>
      </c>
      <c r="H47" s="73" t="s">
        <v>3538</v>
      </c>
      <c r="I47" s="73">
        <v>0.4</v>
      </c>
    </row>
    <row r="48" spans="1:9">
      <c r="A48" s="73">
        <f t="shared" si="0"/>
        <v>140</v>
      </c>
      <c r="B48" s="73">
        <v>2</v>
      </c>
      <c r="C48" s="73" t="s">
        <v>3603</v>
      </c>
      <c r="D48" s="73" t="s">
        <v>3579</v>
      </c>
      <c r="E48" s="73" t="s">
        <v>3536</v>
      </c>
      <c r="F48" s="73" t="s">
        <v>3532</v>
      </c>
      <c r="G48" s="73" t="s">
        <v>3306</v>
      </c>
      <c r="H48" s="73" t="s">
        <v>3538</v>
      </c>
      <c r="I48" s="73"/>
    </row>
    <row r="49" spans="1:9">
      <c r="A49" s="73">
        <f t="shared" si="0"/>
        <v>142</v>
      </c>
      <c r="B49" s="73">
        <v>2</v>
      </c>
      <c r="C49" s="73" t="s">
        <v>3604</v>
      </c>
      <c r="D49" s="73" t="s">
        <v>3556</v>
      </c>
      <c r="E49" s="73" t="s">
        <v>3531</v>
      </c>
      <c r="F49" s="73" t="s">
        <v>3532</v>
      </c>
      <c r="G49" s="73" t="s">
        <v>1895</v>
      </c>
      <c r="H49" s="73" t="s">
        <v>3533</v>
      </c>
      <c r="I49" s="73">
        <v>0.3</v>
      </c>
    </row>
    <row r="50" spans="1:9">
      <c r="A50" s="73">
        <f t="shared" si="0"/>
        <v>144</v>
      </c>
      <c r="B50" s="73">
        <v>3</v>
      </c>
      <c r="C50" s="73" t="s">
        <v>3605</v>
      </c>
      <c r="D50" s="73" t="s">
        <v>3606</v>
      </c>
      <c r="E50" s="73" t="s">
        <v>3607</v>
      </c>
      <c r="F50" s="73" t="s">
        <v>3537</v>
      </c>
      <c r="G50" s="73" t="s">
        <v>1294</v>
      </c>
      <c r="H50" s="73" t="s">
        <v>3538</v>
      </c>
      <c r="I50" s="73">
        <v>0.1</v>
      </c>
    </row>
    <row r="51" spans="1:9">
      <c r="A51" s="73">
        <f t="shared" si="0"/>
        <v>147</v>
      </c>
      <c r="B51" s="73">
        <v>2</v>
      </c>
      <c r="C51" s="73" t="s">
        <v>3608</v>
      </c>
      <c r="D51" s="73" t="s">
        <v>3609</v>
      </c>
      <c r="E51" s="73" t="s">
        <v>3531</v>
      </c>
      <c r="F51" s="73" t="s">
        <v>3532</v>
      </c>
      <c r="G51" s="73" t="s">
        <v>1907</v>
      </c>
      <c r="H51" s="73" t="s">
        <v>3533</v>
      </c>
      <c r="I51" s="73">
        <v>0.4</v>
      </c>
    </row>
    <row r="52" spans="1:9">
      <c r="A52" s="73">
        <f t="shared" si="0"/>
        <v>149</v>
      </c>
      <c r="B52" s="73">
        <v>2</v>
      </c>
      <c r="C52" s="73" t="s">
        <v>3610</v>
      </c>
      <c r="D52" s="73" t="s">
        <v>3611</v>
      </c>
      <c r="E52" s="73" t="s">
        <v>3531</v>
      </c>
      <c r="F52" s="73" t="s">
        <v>3532</v>
      </c>
      <c r="G52" s="73" t="s">
        <v>1907</v>
      </c>
      <c r="H52" s="73" t="s">
        <v>3533</v>
      </c>
      <c r="I52" s="73">
        <v>0.4</v>
      </c>
    </row>
    <row r="53" spans="1:9">
      <c r="A53" s="73">
        <f t="shared" si="0"/>
        <v>151</v>
      </c>
      <c r="B53" s="73">
        <v>2</v>
      </c>
      <c r="C53" s="73" t="s">
        <v>3612</v>
      </c>
      <c r="D53" s="73" t="s">
        <v>3606</v>
      </c>
      <c r="E53" s="73" t="s">
        <v>3607</v>
      </c>
      <c r="F53" s="73" t="s">
        <v>3532</v>
      </c>
      <c r="G53" s="73" t="s">
        <v>1907</v>
      </c>
      <c r="H53" s="73" t="s">
        <v>3533</v>
      </c>
      <c r="I53" s="73">
        <v>0.4</v>
      </c>
    </row>
    <row r="54" spans="1:9">
      <c r="A54" s="73">
        <f t="shared" si="0"/>
        <v>153</v>
      </c>
      <c r="B54" s="73">
        <v>3</v>
      </c>
      <c r="C54" s="73" t="s">
        <v>3613</v>
      </c>
      <c r="D54" s="73" t="s">
        <v>3614</v>
      </c>
      <c r="E54" s="73" t="s">
        <v>3615</v>
      </c>
      <c r="F54" s="73" t="s">
        <v>3537</v>
      </c>
      <c r="G54" s="73" t="s">
        <v>1895</v>
      </c>
      <c r="H54" s="73" t="s">
        <v>3538</v>
      </c>
      <c r="I54" s="73">
        <v>0.3</v>
      </c>
    </row>
    <row r="55" spans="1:9">
      <c r="A55" s="73">
        <f t="shared" si="0"/>
        <v>156</v>
      </c>
      <c r="B55" s="73">
        <v>2</v>
      </c>
      <c r="C55" s="73" t="s">
        <v>3613</v>
      </c>
      <c r="D55" s="73" t="s">
        <v>3614</v>
      </c>
      <c r="E55" s="73" t="s">
        <v>3615</v>
      </c>
      <c r="F55" s="73" t="s">
        <v>3532</v>
      </c>
      <c r="G55" s="73" t="s">
        <v>1870</v>
      </c>
      <c r="H55" s="73" t="s">
        <v>3538</v>
      </c>
      <c r="I55" s="73">
        <v>0.6</v>
      </c>
    </row>
    <row r="56" spans="1:9">
      <c r="A56" s="73">
        <f t="shared" si="0"/>
        <v>158</v>
      </c>
      <c r="B56" s="73">
        <v>3</v>
      </c>
      <c r="C56" s="73" t="s">
        <v>3616</v>
      </c>
      <c r="D56" s="73" t="s">
        <v>3617</v>
      </c>
      <c r="E56" s="73" t="s">
        <v>3618</v>
      </c>
      <c r="F56" s="73" t="s">
        <v>3537</v>
      </c>
      <c r="G56" s="73" t="s">
        <v>1895</v>
      </c>
      <c r="H56" s="73" t="s">
        <v>3538</v>
      </c>
      <c r="I56" s="73">
        <v>0.3</v>
      </c>
    </row>
    <row r="57" spans="1:9">
      <c r="A57" s="73">
        <f t="shared" si="0"/>
        <v>161</v>
      </c>
      <c r="B57" s="73">
        <v>2</v>
      </c>
      <c r="C57" s="73" t="s">
        <v>3616</v>
      </c>
      <c r="D57" s="73" t="s">
        <v>3617</v>
      </c>
      <c r="E57" s="73" t="s">
        <v>3618</v>
      </c>
      <c r="F57" s="73" t="s">
        <v>3532</v>
      </c>
      <c r="G57" s="73" t="s">
        <v>1870</v>
      </c>
      <c r="H57" s="73" t="s">
        <v>3538</v>
      </c>
      <c r="I57" s="73">
        <v>0.6</v>
      </c>
    </row>
    <row r="58" spans="1:9">
      <c r="A58" s="73">
        <f t="shared" si="0"/>
        <v>163</v>
      </c>
      <c r="B58" s="73">
        <v>3</v>
      </c>
      <c r="C58" s="73" t="s">
        <v>3619</v>
      </c>
      <c r="D58" s="73" t="s">
        <v>3620</v>
      </c>
      <c r="E58" s="73" t="s">
        <v>3531</v>
      </c>
      <c r="F58" s="73" t="s">
        <v>3537</v>
      </c>
      <c r="G58" s="73" t="s">
        <v>873</v>
      </c>
      <c r="H58" s="73" t="s">
        <v>3533</v>
      </c>
      <c r="I58" s="73">
        <v>0.2</v>
      </c>
    </row>
    <row r="59" spans="1:9">
      <c r="A59" s="73">
        <f t="shared" si="0"/>
        <v>166</v>
      </c>
      <c r="B59" s="73">
        <v>2</v>
      </c>
      <c r="C59" s="73" t="s">
        <v>3619</v>
      </c>
      <c r="D59" s="73" t="s">
        <v>3620</v>
      </c>
      <c r="E59" s="73" t="s">
        <v>3531</v>
      </c>
      <c r="F59" s="73" t="s">
        <v>3532</v>
      </c>
      <c r="G59" s="73" t="s">
        <v>1907</v>
      </c>
      <c r="H59" s="73" t="s">
        <v>3533</v>
      </c>
      <c r="I59" s="73">
        <v>0.4</v>
      </c>
    </row>
    <row r="60" spans="1:9">
      <c r="A60" s="73">
        <f t="shared" si="0"/>
        <v>168</v>
      </c>
      <c r="B60" s="73">
        <v>3</v>
      </c>
      <c r="C60" s="73" t="s">
        <v>3621</v>
      </c>
      <c r="D60" s="73" t="s">
        <v>3622</v>
      </c>
      <c r="E60" s="73" t="s">
        <v>3531</v>
      </c>
      <c r="F60" s="73" t="s">
        <v>3537</v>
      </c>
      <c r="G60" s="73" t="s">
        <v>873</v>
      </c>
      <c r="H60" s="73" t="s">
        <v>3533</v>
      </c>
      <c r="I60" s="73">
        <v>0.2</v>
      </c>
    </row>
    <row r="61" spans="1:9">
      <c r="A61" s="73">
        <f t="shared" si="0"/>
        <v>171</v>
      </c>
      <c r="B61" s="73">
        <v>1</v>
      </c>
      <c r="C61" s="73" t="s">
        <v>3623</v>
      </c>
      <c r="D61" s="73" t="s">
        <v>3624</v>
      </c>
      <c r="E61" s="73" t="s">
        <v>3547</v>
      </c>
      <c r="F61" s="73" t="s">
        <v>3593</v>
      </c>
      <c r="G61" s="73" t="s">
        <v>902</v>
      </c>
      <c r="H61" s="73" t="s">
        <v>3538</v>
      </c>
      <c r="I61" s="73">
        <v>0.5</v>
      </c>
    </row>
    <row r="62" spans="1:9">
      <c r="A62" s="73">
        <f t="shared" si="0"/>
        <v>172</v>
      </c>
      <c r="B62" s="73">
        <v>2</v>
      </c>
      <c r="C62" s="73" t="s">
        <v>3625</v>
      </c>
      <c r="D62" s="73" t="s">
        <v>3626</v>
      </c>
      <c r="E62" s="73" t="s">
        <v>3531</v>
      </c>
      <c r="F62" s="73" t="s">
        <v>3532</v>
      </c>
      <c r="G62" s="73" t="s">
        <v>1895</v>
      </c>
      <c r="H62" s="73" t="s">
        <v>3533</v>
      </c>
      <c r="I62" s="73">
        <v>0.3</v>
      </c>
    </row>
    <row r="63" spans="1:9">
      <c r="A63" s="73">
        <f t="shared" si="0"/>
        <v>174</v>
      </c>
      <c r="B63" s="73">
        <v>2</v>
      </c>
      <c r="C63" s="73" t="s">
        <v>3627</v>
      </c>
      <c r="D63" s="73" t="s">
        <v>3628</v>
      </c>
      <c r="E63" s="73" t="s">
        <v>3531</v>
      </c>
      <c r="F63" s="73" t="s">
        <v>3532</v>
      </c>
      <c r="G63" s="73" t="s">
        <v>1895</v>
      </c>
      <c r="H63" s="73" t="s">
        <v>3533</v>
      </c>
      <c r="I63" s="73">
        <v>0.3</v>
      </c>
    </row>
    <row r="64" spans="1:9">
      <c r="A64" s="73">
        <f t="shared" si="0"/>
        <v>176</v>
      </c>
      <c r="B64" s="73">
        <v>2</v>
      </c>
      <c r="C64" s="73" t="s">
        <v>17</v>
      </c>
      <c r="D64" s="73" t="s">
        <v>3629</v>
      </c>
      <c r="E64" s="73" t="s">
        <v>3531</v>
      </c>
      <c r="F64" s="73" t="s">
        <v>3532</v>
      </c>
      <c r="G64" s="73" t="s">
        <v>1907</v>
      </c>
      <c r="H64" s="73" t="s">
        <v>3533</v>
      </c>
      <c r="I64" s="73">
        <v>0.4</v>
      </c>
    </row>
    <row r="65" spans="1:9">
      <c r="A65" s="73">
        <f t="shared" si="0"/>
        <v>178</v>
      </c>
      <c r="B65" s="73">
        <v>3</v>
      </c>
      <c r="C65" s="73" t="s">
        <v>3630</v>
      </c>
      <c r="D65" s="73" t="s">
        <v>3631</v>
      </c>
      <c r="E65" s="73" t="s">
        <v>3632</v>
      </c>
      <c r="F65" s="73" t="s">
        <v>3537</v>
      </c>
      <c r="G65" s="73" t="s">
        <v>1294</v>
      </c>
      <c r="H65" s="73" t="s">
        <v>3538</v>
      </c>
      <c r="I65" s="73">
        <v>0.1</v>
      </c>
    </row>
    <row r="66" spans="1:9">
      <c r="A66" s="73">
        <f t="shared" si="0"/>
        <v>181</v>
      </c>
      <c r="B66" s="73">
        <v>3</v>
      </c>
      <c r="C66" s="73" t="s">
        <v>3633</v>
      </c>
      <c r="D66" s="73" t="s">
        <v>3634</v>
      </c>
      <c r="E66" s="73" t="s">
        <v>3547</v>
      </c>
      <c r="F66" s="73" t="s">
        <v>3537</v>
      </c>
      <c r="G66" s="73" t="s">
        <v>1294</v>
      </c>
      <c r="H66" s="73" t="s">
        <v>3533</v>
      </c>
      <c r="I66" s="73">
        <v>0.1</v>
      </c>
    </row>
    <row r="67" spans="1:9">
      <c r="A67" s="73">
        <f t="shared" si="0"/>
        <v>184</v>
      </c>
      <c r="B67" s="73">
        <v>3</v>
      </c>
      <c r="C67" s="73" t="s">
        <v>3635</v>
      </c>
      <c r="D67" s="73" t="s">
        <v>3636</v>
      </c>
      <c r="E67" s="73" t="s">
        <v>3531</v>
      </c>
      <c r="F67" s="73" t="s">
        <v>3537</v>
      </c>
      <c r="G67" s="73" t="s">
        <v>1870</v>
      </c>
      <c r="H67" s="73" t="s">
        <v>3533</v>
      </c>
      <c r="I67" s="73">
        <v>0.6</v>
      </c>
    </row>
    <row r="68" spans="1:9">
      <c r="A68" s="73">
        <f t="shared" si="0"/>
        <v>187</v>
      </c>
      <c r="B68" s="73">
        <v>2</v>
      </c>
      <c r="C68" s="73" t="s">
        <v>3635</v>
      </c>
      <c r="D68" s="73" t="s">
        <v>3636</v>
      </c>
      <c r="E68" s="73" t="s">
        <v>3531</v>
      </c>
      <c r="F68" s="73" t="s">
        <v>3532</v>
      </c>
      <c r="G68" s="73" t="s">
        <v>3226</v>
      </c>
      <c r="H68" s="73" t="s">
        <v>3533</v>
      </c>
      <c r="I68" s="73">
        <v>1.2</v>
      </c>
    </row>
    <row r="69" spans="1:9">
      <c r="A69" s="73">
        <f t="shared" si="0"/>
        <v>189</v>
      </c>
      <c r="B69" s="73">
        <v>2</v>
      </c>
      <c r="C69" s="73" t="s">
        <v>3637</v>
      </c>
      <c r="D69" s="73" t="s">
        <v>3638</v>
      </c>
      <c r="E69" s="73" t="s">
        <v>3531</v>
      </c>
      <c r="F69" s="73" t="s">
        <v>3532</v>
      </c>
      <c r="G69" s="73" t="s">
        <v>1907</v>
      </c>
      <c r="H69" s="73" t="s">
        <v>3533</v>
      </c>
      <c r="I69" s="73">
        <v>0.4</v>
      </c>
    </row>
    <row r="70" spans="1:9">
      <c r="A70" s="73">
        <f t="shared" si="0"/>
        <v>191</v>
      </c>
      <c r="B70" s="73">
        <v>3</v>
      </c>
      <c r="C70" s="73" t="s">
        <v>3639</v>
      </c>
      <c r="D70" s="73" t="s">
        <v>3640</v>
      </c>
      <c r="E70" s="73" t="s">
        <v>3547</v>
      </c>
      <c r="F70" s="73" t="s">
        <v>3537</v>
      </c>
      <c r="G70" s="73" t="s">
        <v>1294</v>
      </c>
      <c r="H70" s="73" t="s">
        <v>3533</v>
      </c>
      <c r="I70" s="73">
        <v>0.1</v>
      </c>
    </row>
    <row r="71" spans="1:9">
      <c r="A71" s="73">
        <f t="shared" si="0"/>
        <v>194</v>
      </c>
      <c r="B71" s="73">
        <v>2</v>
      </c>
      <c r="C71" s="73" t="s">
        <v>3641</v>
      </c>
      <c r="D71" s="73" t="s">
        <v>3642</v>
      </c>
      <c r="E71" s="73" t="s">
        <v>3547</v>
      </c>
      <c r="F71" s="73" t="s">
        <v>3532</v>
      </c>
      <c r="G71" s="73" t="s">
        <v>873</v>
      </c>
      <c r="H71" s="73" t="s">
        <v>3533</v>
      </c>
      <c r="I71" s="73">
        <v>0.2</v>
      </c>
    </row>
    <row r="72" spans="1:9">
      <c r="A72" s="73">
        <f t="shared" si="0"/>
        <v>196</v>
      </c>
      <c r="B72" s="73">
        <v>3</v>
      </c>
      <c r="C72" s="73" t="s">
        <v>3643</v>
      </c>
      <c r="D72" s="73" t="s">
        <v>3644</v>
      </c>
      <c r="E72" s="73" t="s">
        <v>3563</v>
      </c>
      <c r="F72" s="73" t="s">
        <v>3537</v>
      </c>
      <c r="G72" s="73" t="s">
        <v>873</v>
      </c>
      <c r="H72" s="73" t="s">
        <v>3533</v>
      </c>
      <c r="I72" s="73">
        <v>0.2</v>
      </c>
    </row>
    <row r="73" spans="1:9">
      <c r="A73" s="73">
        <f t="shared" si="0"/>
        <v>199</v>
      </c>
      <c r="B73" s="73">
        <v>3</v>
      </c>
      <c r="C73" s="73" t="s">
        <v>3645</v>
      </c>
      <c r="D73" s="73" t="s">
        <v>3646</v>
      </c>
      <c r="E73" s="73" t="s">
        <v>3547</v>
      </c>
      <c r="F73" s="73" t="s">
        <v>3537</v>
      </c>
      <c r="G73" s="73" t="s">
        <v>1895</v>
      </c>
      <c r="H73" s="73" t="s">
        <v>3533</v>
      </c>
      <c r="I73" s="73">
        <v>0.3</v>
      </c>
    </row>
    <row r="74" spans="1:9">
      <c r="A74" s="73">
        <f t="shared" si="0"/>
        <v>202</v>
      </c>
      <c r="B74" s="73">
        <v>2</v>
      </c>
      <c r="C74" s="73" t="s">
        <v>3645</v>
      </c>
      <c r="D74" s="73" t="s">
        <v>3646</v>
      </c>
      <c r="E74" s="73" t="s">
        <v>3547</v>
      </c>
      <c r="F74" s="73" t="s">
        <v>3532</v>
      </c>
      <c r="G74" s="73" t="s">
        <v>1870</v>
      </c>
      <c r="H74" s="73" t="s">
        <v>3533</v>
      </c>
      <c r="I74" s="73">
        <v>0.6</v>
      </c>
    </row>
    <row r="75" spans="1:9">
      <c r="A75" s="73">
        <f t="shared" si="0"/>
        <v>204</v>
      </c>
      <c r="B75" s="73">
        <v>3</v>
      </c>
      <c r="C75" s="73" t="s">
        <v>3647</v>
      </c>
      <c r="D75" s="73" t="s">
        <v>3648</v>
      </c>
      <c r="E75" s="73" t="s">
        <v>3531</v>
      </c>
      <c r="F75" s="73" t="s">
        <v>3537</v>
      </c>
      <c r="G75" s="73" t="s">
        <v>873</v>
      </c>
      <c r="H75" s="73" t="s">
        <v>3533</v>
      </c>
      <c r="I75" s="73">
        <v>0.2</v>
      </c>
    </row>
    <row r="76" spans="1:9">
      <c r="A76" s="73">
        <f t="shared" si="0"/>
        <v>207</v>
      </c>
      <c r="B76" s="73">
        <v>2</v>
      </c>
      <c r="C76" s="73" t="s">
        <v>3647</v>
      </c>
      <c r="D76" s="73" t="s">
        <v>3648</v>
      </c>
      <c r="E76" s="73" t="s">
        <v>3531</v>
      </c>
      <c r="F76" s="73" t="s">
        <v>3532</v>
      </c>
      <c r="G76" s="73" t="s">
        <v>1907</v>
      </c>
      <c r="H76" s="73" t="s">
        <v>3533</v>
      </c>
      <c r="I76" s="73">
        <v>0.4</v>
      </c>
    </row>
    <row r="77" spans="1:9">
      <c r="A77" s="73">
        <f t="shared" si="0"/>
        <v>209</v>
      </c>
      <c r="B77" s="73">
        <v>2</v>
      </c>
      <c r="C77" s="73" t="s">
        <v>3649</v>
      </c>
      <c r="D77" s="73" t="s">
        <v>3650</v>
      </c>
      <c r="E77" s="73" t="s">
        <v>3547</v>
      </c>
      <c r="F77" s="73" t="s">
        <v>3532</v>
      </c>
      <c r="G77" s="73" t="s">
        <v>1895</v>
      </c>
      <c r="H77" s="73" t="s">
        <v>3538</v>
      </c>
      <c r="I77" s="73">
        <v>0.3</v>
      </c>
    </row>
    <row r="78" spans="1:9">
      <c r="A78" s="73">
        <f t="shared" si="0"/>
        <v>211</v>
      </c>
      <c r="B78" s="73">
        <v>3</v>
      </c>
      <c r="C78" s="73" t="s">
        <v>3651</v>
      </c>
      <c r="D78" s="73" t="s">
        <v>3652</v>
      </c>
      <c r="E78" s="73" t="s">
        <v>3547</v>
      </c>
      <c r="F78" s="73" t="s">
        <v>3537</v>
      </c>
      <c r="G78" s="73" t="s">
        <v>1294</v>
      </c>
      <c r="H78" s="73" t="s">
        <v>3533</v>
      </c>
      <c r="I78" s="73">
        <v>0.1</v>
      </c>
    </row>
    <row r="79" spans="1:9">
      <c r="A79" s="73">
        <f t="shared" si="0"/>
        <v>214</v>
      </c>
      <c r="B79" s="73">
        <v>2</v>
      </c>
      <c r="C79" s="73" t="s">
        <v>3653</v>
      </c>
      <c r="D79" s="73" t="s">
        <v>3636</v>
      </c>
      <c r="E79" s="73" t="s">
        <v>3531</v>
      </c>
      <c r="F79" s="73" t="s">
        <v>3532</v>
      </c>
      <c r="G79" s="73" t="s">
        <v>830</v>
      </c>
      <c r="H79" s="73" t="s">
        <v>3533</v>
      </c>
      <c r="I79" s="73">
        <v>1</v>
      </c>
    </row>
    <row r="80" spans="1:9">
      <c r="A80" s="73">
        <f t="shared" si="0"/>
        <v>216</v>
      </c>
      <c r="B80" s="73">
        <v>2</v>
      </c>
      <c r="C80" s="73" t="s">
        <v>3654</v>
      </c>
      <c r="D80" s="73" t="s">
        <v>3655</v>
      </c>
      <c r="E80" s="73" t="s">
        <v>3531</v>
      </c>
      <c r="F80" s="73" t="s">
        <v>3532</v>
      </c>
      <c r="G80" s="73" t="s">
        <v>1895</v>
      </c>
      <c r="H80" s="73" t="s">
        <v>3533</v>
      </c>
      <c r="I80" s="73">
        <v>0.3</v>
      </c>
    </row>
    <row r="81" spans="1:9">
      <c r="A81" s="73">
        <f t="shared" si="0"/>
        <v>218</v>
      </c>
      <c r="B81" s="73">
        <v>2</v>
      </c>
      <c r="C81" s="73" t="s">
        <v>3656</v>
      </c>
      <c r="D81" s="73" t="s">
        <v>3657</v>
      </c>
      <c r="E81" s="73" t="s">
        <v>3531</v>
      </c>
      <c r="F81" s="73" t="s">
        <v>3532</v>
      </c>
      <c r="G81" s="73" t="s">
        <v>1895</v>
      </c>
      <c r="H81" s="73" t="s">
        <v>3533</v>
      </c>
      <c r="I81" s="73">
        <v>0.3</v>
      </c>
    </row>
    <row r="82" spans="1:9">
      <c r="A82" s="73">
        <f t="shared" si="0"/>
        <v>220</v>
      </c>
      <c r="B82" s="73">
        <v>3</v>
      </c>
      <c r="C82" s="73" t="s">
        <v>3658</v>
      </c>
      <c r="D82" s="73" t="s">
        <v>3659</v>
      </c>
      <c r="E82" s="73" t="s">
        <v>3547</v>
      </c>
      <c r="F82" s="73" t="s">
        <v>3537</v>
      </c>
      <c r="G82" s="73" t="s">
        <v>1900</v>
      </c>
      <c r="H82" s="73" t="s">
        <v>3533</v>
      </c>
      <c r="I82" s="73">
        <v>0.08</v>
      </c>
    </row>
    <row r="83" spans="1:9">
      <c r="A83" s="73">
        <f t="shared" si="0"/>
        <v>223</v>
      </c>
      <c r="B83" s="73">
        <v>3</v>
      </c>
      <c r="C83" s="73" t="s">
        <v>3660</v>
      </c>
      <c r="D83" s="73" t="s">
        <v>3631</v>
      </c>
      <c r="E83" s="73" t="s">
        <v>3632</v>
      </c>
      <c r="F83" s="73" t="s">
        <v>3537</v>
      </c>
      <c r="G83" s="73" t="s">
        <v>1294</v>
      </c>
      <c r="H83" s="73" t="s">
        <v>3538</v>
      </c>
      <c r="I83" s="73">
        <v>0.1</v>
      </c>
    </row>
    <row r="84" spans="1:9">
      <c r="A84" s="73">
        <f t="shared" si="0"/>
        <v>226</v>
      </c>
      <c r="B84" s="73">
        <v>3</v>
      </c>
      <c r="C84" s="73" t="s">
        <v>3661</v>
      </c>
      <c r="D84" s="73" t="s">
        <v>3662</v>
      </c>
      <c r="E84" s="73" t="s">
        <v>3531</v>
      </c>
      <c r="F84" s="73" t="s">
        <v>3537</v>
      </c>
      <c r="G84" s="73" t="s">
        <v>873</v>
      </c>
      <c r="H84" s="73" t="s">
        <v>3533</v>
      </c>
      <c r="I84" s="73">
        <v>0.2</v>
      </c>
    </row>
    <row r="85" spans="1:9">
      <c r="A85" s="73">
        <f t="shared" si="0"/>
        <v>229</v>
      </c>
      <c r="B85" s="73">
        <v>2</v>
      </c>
      <c r="C85" s="73" t="s">
        <v>1902</v>
      </c>
      <c r="D85" s="73" t="s">
        <v>3663</v>
      </c>
      <c r="E85" s="73" t="s">
        <v>3531</v>
      </c>
      <c r="F85" s="73" t="s">
        <v>3532</v>
      </c>
      <c r="G85" s="73" t="s">
        <v>915</v>
      </c>
      <c r="H85" s="73" t="s">
        <v>3533</v>
      </c>
      <c r="I85" s="73">
        <v>2</v>
      </c>
    </row>
    <row r="86" spans="1:9">
      <c r="A86" s="73">
        <f t="shared" si="0"/>
        <v>231</v>
      </c>
      <c r="B86" s="73">
        <v>3</v>
      </c>
      <c r="C86" s="73" t="s">
        <v>3664</v>
      </c>
      <c r="D86" s="73" t="s">
        <v>3665</v>
      </c>
      <c r="E86" s="73" t="s">
        <v>3547</v>
      </c>
      <c r="F86" s="73" t="s">
        <v>3537</v>
      </c>
      <c r="G86" s="73" t="s">
        <v>1294</v>
      </c>
      <c r="H86" s="73" t="s">
        <v>3538</v>
      </c>
      <c r="I86" s="73">
        <v>0.1</v>
      </c>
    </row>
    <row r="87" spans="1:9">
      <c r="A87" s="73">
        <f t="shared" si="0"/>
        <v>234</v>
      </c>
      <c r="B87" s="73">
        <v>2</v>
      </c>
      <c r="C87" s="73" t="s">
        <v>3664</v>
      </c>
      <c r="D87" s="73" t="s">
        <v>3665</v>
      </c>
      <c r="E87" s="73" t="s">
        <v>3547</v>
      </c>
      <c r="F87" s="73" t="s">
        <v>3532</v>
      </c>
      <c r="G87" s="73" t="s">
        <v>873</v>
      </c>
      <c r="H87" s="73" t="s">
        <v>3538</v>
      </c>
      <c r="I87" s="73">
        <v>0.2</v>
      </c>
    </row>
    <row r="88" spans="1:9">
      <c r="A88" s="73">
        <f t="shared" si="0"/>
        <v>236</v>
      </c>
      <c r="B88" s="73">
        <v>2</v>
      </c>
      <c r="C88" s="73" t="s">
        <v>3666</v>
      </c>
      <c r="D88" s="73" t="s">
        <v>3667</v>
      </c>
      <c r="E88" s="73" t="s">
        <v>3668</v>
      </c>
      <c r="F88" s="73" t="s">
        <v>3532</v>
      </c>
      <c r="G88" s="73" t="s">
        <v>1907</v>
      </c>
      <c r="H88" s="73" t="s">
        <v>3538</v>
      </c>
      <c r="I88" s="73">
        <v>0.4</v>
      </c>
    </row>
    <row r="89" spans="1:9">
      <c r="A89" s="73">
        <f t="shared" si="0"/>
        <v>238</v>
      </c>
      <c r="B89" s="73">
        <v>2</v>
      </c>
      <c r="C89" s="73" t="s">
        <v>3669</v>
      </c>
      <c r="D89" s="73" t="s">
        <v>3670</v>
      </c>
      <c r="E89" s="73" t="s">
        <v>3547</v>
      </c>
      <c r="F89" s="73" t="s">
        <v>3532</v>
      </c>
      <c r="G89" s="73" t="s">
        <v>1895</v>
      </c>
      <c r="H89" s="73" t="s">
        <v>3533</v>
      </c>
      <c r="I89" s="73">
        <v>0.3</v>
      </c>
    </row>
    <row r="90" spans="1:9">
      <c r="A90" s="73">
        <f t="shared" si="0"/>
        <v>240</v>
      </c>
      <c r="B90" s="73">
        <v>2</v>
      </c>
      <c r="C90" s="73" t="s">
        <v>3671</v>
      </c>
      <c r="D90" s="73" t="s">
        <v>3672</v>
      </c>
      <c r="E90" s="73" t="s">
        <v>3531</v>
      </c>
      <c r="F90" s="73" t="s">
        <v>3532</v>
      </c>
      <c r="G90" s="73" t="s">
        <v>1870</v>
      </c>
      <c r="H90" s="73" t="s">
        <v>3533</v>
      </c>
      <c r="I90" s="73">
        <v>0.6</v>
      </c>
    </row>
    <row r="91" spans="1:9">
      <c r="A91" s="73">
        <f t="shared" si="0"/>
        <v>242</v>
      </c>
      <c r="B91" s="73">
        <v>3</v>
      </c>
      <c r="C91" s="73" t="s">
        <v>3673</v>
      </c>
      <c r="D91" s="73" t="s">
        <v>3535</v>
      </c>
      <c r="E91" s="73" t="s">
        <v>3536</v>
      </c>
      <c r="F91" s="73" t="s">
        <v>3537</v>
      </c>
      <c r="G91" s="73" t="s">
        <v>1294</v>
      </c>
      <c r="H91" s="73" t="s">
        <v>3538</v>
      </c>
      <c r="I91" s="73">
        <v>0.1</v>
      </c>
    </row>
    <row r="92" spans="1:9">
      <c r="A92" s="73">
        <f t="shared" si="0"/>
        <v>245</v>
      </c>
      <c r="B92" s="73">
        <v>2</v>
      </c>
      <c r="C92" s="73" t="s">
        <v>3674</v>
      </c>
      <c r="D92" s="73" t="s">
        <v>3675</v>
      </c>
      <c r="E92" s="73" t="s">
        <v>3531</v>
      </c>
      <c r="F92" s="73" t="s">
        <v>3532</v>
      </c>
      <c r="G92" s="73" t="s">
        <v>830</v>
      </c>
      <c r="H92" s="73" t="s">
        <v>3533</v>
      </c>
      <c r="I92" s="73">
        <v>1</v>
      </c>
    </row>
    <row r="93" spans="1:9">
      <c r="A93" s="73">
        <f t="shared" si="0"/>
        <v>247</v>
      </c>
      <c r="B93" s="73">
        <v>2</v>
      </c>
      <c r="C93" s="73" t="s">
        <v>3676</v>
      </c>
      <c r="D93" s="73" t="s">
        <v>3677</v>
      </c>
      <c r="E93" s="73" t="s">
        <v>3531</v>
      </c>
      <c r="F93" s="73" t="s">
        <v>3532</v>
      </c>
      <c r="G93" s="73" t="s">
        <v>1907</v>
      </c>
      <c r="H93" s="73" t="s">
        <v>3533</v>
      </c>
      <c r="I93" s="73">
        <v>0.4</v>
      </c>
    </row>
    <row r="94" spans="1:9">
      <c r="A94" s="73">
        <f t="shared" si="0"/>
        <v>249</v>
      </c>
      <c r="B94" s="73">
        <v>3</v>
      </c>
      <c r="C94" s="73" t="s">
        <v>3678</v>
      </c>
      <c r="D94" s="73" t="s">
        <v>3679</v>
      </c>
      <c r="E94" s="73" t="s">
        <v>3531</v>
      </c>
      <c r="F94" s="73" t="s">
        <v>3537</v>
      </c>
      <c r="G94" s="73" t="s">
        <v>1895</v>
      </c>
      <c r="H94" s="73" t="s">
        <v>3533</v>
      </c>
      <c r="I94" s="73">
        <v>0.3</v>
      </c>
    </row>
    <row r="95" spans="1:9">
      <c r="A95" s="73">
        <f t="shared" si="0"/>
        <v>252</v>
      </c>
      <c r="B95" s="73">
        <v>3</v>
      </c>
      <c r="C95" s="73" t="s">
        <v>3680</v>
      </c>
      <c r="D95" s="73" t="s">
        <v>3681</v>
      </c>
      <c r="E95" s="73" t="s">
        <v>3531</v>
      </c>
      <c r="F95" s="73" t="s">
        <v>3537</v>
      </c>
      <c r="G95" s="73" t="s">
        <v>1294</v>
      </c>
      <c r="H95" s="73" t="s">
        <v>3533</v>
      </c>
      <c r="I95" s="73">
        <v>0.1</v>
      </c>
    </row>
    <row r="96" spans="1:9">
      <c r="A96" s="73">
        <f t="shared" si="0"/>
        <v>255</v>
      </c>
      <c r="B96" s="73">
        <v>2</v>
      </c>
      <c r="C96" s="73" t="s">
        <v>3680</v>
      </c>
      <c r="D96" s="73" t="s">
        <v>3681</v>
      </c>
      <c r="E96" s="73" t="s">
        <v>3531</v>
      </c>
      <c r="F96" s="73" t="s">
        <v>3532</v>
      </c>
      <c r="G96" s="73" t="s">
        <v>873</v>
      </c>
      <c r="H96" s="73" t="s">
        <v>3533</v>
      </c>
      <c r="I96" s="73">
        <v>0.2</v>
      </c>
    </row>
    <row r="97" spans="1:9">
      <c r="A97" s="73">
        <f t="shared" si="0"/>
        <v>257</v>
      </c>
      <c r="B97" s="73">
        <v>1</v>
      </c>
      <c r="C97" s="73" t="s">
        <v>3682</v>
      </c>
      <c r="D97" s="73" t="s">
        <v>3683</v>
      </c>
      <c r="E97" s="73" t="s">
        <v>3531</v>
      </c>
      <c r="F97" s="73" t="s">
        <v>3593</v>
      </c>
      <c r="G97" s="73" t="s">
        <v>830</v>
      </c>
      <c r="H97" s="73" t="s">
        <v>3533</v>
      </c>
      <c r="I97" s="73">
        <v>1</v>
      </c>
    </row>
    <row r="98" spans="1:9">
      <c r="A98" s="73">
        <f t="shared" si="0"/>
        <v>258</v>
      </c>
      <c r="B98" s="73">
        <v>2</v>
      </c>
      <c r="C98" s="73" t="s">
        <v>3682</v>
      </c>
      <c r="D98" s="73" t="s">
        <v>3683</v>
      </c>
      <c r="E98" s="73" t="s">
        <v>3531</v>
      </c>
      <c r="F98" s="73" t="s">
        <v>3532</v>
      </c>
      <c r="G98" s="73" t="s">
        <v>3306</v>
      </c>
      <c r="H98" s="73" t="s">
        <v>3533</v>
      </c>
      <c r="I98" s="73">
        <v>0.8</v>
      </c>
    </row>
    <row r="99" spans="1:9">
      <c r="A99" s="73">
        <f t="shared" si="0"/>
        <v>260</v>
      </c>
      <c r="B99" s="73">
        <v>3</v>
      </c>
      <c r="C99" s="73" t="s">
        <v>3684</v>
      </c>
      <c r="D99" s="73" t="s">
        <v>3685</v>
      </c>
      <c r="E99" s="73" t="s">
        <v>3531</v>
      </c>
      <c r="F99" s="73" t="s">
        <v>3537</v>
      </c>
      <c r="G99" s="73" t="s">
        <v>873</v>
      </c>
      <c r="H99" s="73" t="s">
        <v>3533</v>
      </c>
      <c r="I99" s="73">
        <v>0.2</v>
      </c>
    </row>
    <row r="100" spans="1:9">
      <c r="A100" s="73">
        <f t="shared" si="0"/>
        <v>263</v>
      </c>
      <c r="B100" s="73">
        <v>2</v>
      </c>
      <c r="C100" s="73" t="s">
        <v>3684</v>
      </c>
      <c r="D100" s="73" t="s">
        <v>3685</v>
      </c>
      <c r="E100" s="73" t="s">
        <v>3531</v>
      </c>
      <c r="F100" s="73" t="s">
        <v>3532</v>
      </c>
      <c r="G100" s="73" t="s">
        <v>1907</v>
      </c>
      <c r="H100" s="73" t="s">
        <v>3533</v>
      </c>
      <c r="I100" s="73">
        <v>0.4</v>
      </c>
    </row>
    <row r="101" spans="1:9">
      <c r="A101" s="73">
        <f t="shared" si="0"/>
        <v>265</v>
      </c>
      <c r="B101" s="73">
        <v>3</v>
      </c>
      <c r="C101" s="73" t="s">
        <v>3686</v>
      </c>
      <c r="D101" s="73" t="s">
        <v>3687</v>
      </c>
      <c r="E101" s="73" t="s">
        <v>3688</v>
      </c>
      <c r="F101" s="73" t="s">
        <v>3537</v>
      </c>
      <c r="G101" s="73" t="s">
        <v>1895</v>
      </c>
      <c r="H101" s="73" t="s">
        <v>3538</v>
      </c>
      <c r="I101" s="73">
        <v>0.3</v>
      </c>
    </row>
    <row r="102" spans="1:9">
      <c r="A102" s="73">
        <f t="shared" si="0"/>
        <v>268</v>
      </c>
      <c r="B102" s="73">
        <v>3</v>
      </c>
      <c r="C102" s="73" t="s">
        <v>3689</v>
      </c>
      <c r="D102" s="73" t="s">
        <v>3551</v>
      </c>
      <c r="E102" s="73" t="s">
        <v>3536</v>
      </c>
      <c r="F102" s="73" t="s">
        <v>3537</v>
      </c>
      <c r="G102" s="73" t="s">
        <v>873</v>
      </c>
      <c r="H102" s="73" t="s">
        <v>3538</v>
      </c>
      <c r="I102" s="73">
        <v>0.2</v>
      </c>
    </row>
    <row r="103" spans="1:9">
      <c r="A103" s="73">
        <f t="shared" si="0"/>
        <v>271</v>
      </c>
      <c r="B103" s="73">
        <v>2</v>
      </c>
      <c r="C103" s="73" t="s">
        <v>3690</v>
      </c>
      <c r="D103" s="73" t="s">
        <v>3691</v>
      </c>
      <c r="E103" s="73" t="s">
        <v>3531</v>
      </c>
      <c r="F103" s="73" t="s">
        <v>3532</v>
      </c>
      <c r="G103" s="73" t="s">
        <v>1907</v>
      </c>
      <c r="H103" s="73" t="s">
        <v>3533</v>
      </c>
      <c r="I103" s="73">
        <v>0.4</v>
      </c>
    </row>
    <row r="104" spans="1:9">
      <c r="A104" s="73">
        <f t="shared" si="0"/>
        <v>273</v>
      </c>
      <c r="B104" s="73">
        <v>2</v>
      </c>
      <c r="C104" s="73" t="s">
        <v>3692</v>
      </c>
      <c r="D104" s="73" t="s">
        <v>3693</v>
      </c>
      <c r="E104" s="73" t="s">
        <v>3531</v>
      </c>
      <c r="F104" s="73" t="s">
        <v>3532</v>
      </c>
      <c r="G104" s="73" t="s">
        <v>1907</v>
      </c>
      <c r="H104" s="73" t="s">
        <v>3533</v>
      </c>
      <c r="I104" s="73">
        <v>0.4</v>
      </c>
    </row>
    <row r="105" spans="1:9">
      <c r="A105" s="73">
        <f t="shared" si="0"/>
        <v>275</v>
      </c>
      <c r="B105" s="73">
        <v>3</v>
      </c>
      <c r="C105" s="73" t="s">
        <v>3694</v>
      </c>
      <c r="D105" s="73" t="s">
        <v>3695</v>
      </c>
      <c r="E105" s="73" t="s">
        <v>3531</v>
      </c>
      <c r="F105" s="73" t="s">
        <v>3537</v>
      </c>
      <c r="G105" s="73" t="s">
        <v>873</v>
      </c>
      <c r="H105" s="73" t="s">
        <v>3533</v>
      </c>
      <c r="I105" s="73">
        <v>0.2</v>
      </c>
    </row>
    <row r="106" spans="1:9">
      <c r="A106" s="73">
        <f t="shared" si="0"/>
        <v>278</v>
      </c>
      <c r="B106" s="73">
        <v>2</v>
      </c>
      <c r="C106" s="73" t="s">
        <v>3694</v>
      </c>
      <c r="D106" s="73" t="s">
        <v>3695</v>
      </c>
      <c r="E106" s="73" t="s">
        <v>3531</v>
      </c>
      <c r="F106" s="73" t="s">
        <v>3532</v>
      </c>
      <c r="G106" s="73" t="s">
        <v>1907</v>
      </c>
      <c r="H106" s="73" t="s">
        <v>3533</v>
      </c>
      <c r="I106" s="73">
        <v>0.4</v>
      </c>
    </row>
    <row r="107" spans="1:9">
      <c r="A107" s="73">
        <f t="shared" si="0"/>
        <v>280</v>
      </c>
      <c r="B107" s="73">
        <v>2</v>
      </c>
      <c r="C107" s="73" t="s">
        <v>3696</v>
      </c>
      <c r="D107" s="73" t="s">
        <v>3697</v>
      </c>
      <c r="E107" s="73" t="s">
        <v>3531</v>
      </c>
      <c r="F107" s="73" t="s">
        <v>3532</v>
      </c>
      <c r="G107" s="73" t="s">
        <v>1895</v>
      </c>
      <c r="H107" s="73" t="s">
        <v>3533</v>
      </c>
      <c r="I107" s="73">
        <v>0.3</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2670"/>
  <sheetViews>
    <sheetView workbookViewId="0"/>
  </sheetViews>
  <sheetFormatPr defaultColWidth="14.44140625" defaultRowHeight="15" customHeight="1"/>
  <cols>
    <col min="1" max="1" width="11" customWidth="1"/>
    <col min="2" max="2" width="95.88671875" customWidth="1"/>
    <col min="3" max="3" width="17.6640625" customWidth="1"/>
    <col min="4" max="4" width="30.6640625" customWidth="1"/>
    <col min="5" max="5" width="10.88671875" customWidth="1"/>
    <col min="6" max="6" width="15.33203125" customWidth="1"/>
    <col min="7" max="7" width="10.109375" customWidth="1"/>
    <col min="8" max="8" width="8.109375" customWidth="1"/>
  </cols>
  <sheetData>
    <row r="1" spans="1:8" ht="14.4">
      <c r="A1" s="86" t="s">
        <v>806</v>
      </c>
      <c r="B1" s="86" t="s">
        <v>42</v>
      </c>
      <c r="C1" s="86" t="s">
        <v>14</v>
      </c>
      <c r="D1" s="86" t="s">
        <v>807</v>
      </c>
      <c r="E1" s="86" t="s">
        <v>3698</v>
      </c>
      <c r="F1" s="86" t="s">
        <v>809</v>
      </c>
      <c r="G1" s="86" t="s">
        <v>810</v>
      </c>
      <c r="H1" s="86" t="s">
        <v>811</v>
      </c>
    </row>
    <row r="2" spans="1:8" ht="14.4">
      <c r="A2" s="112">
        <v>1000</v>
      </c>
      <c r="B2" s="112" t="s">
        <v>3171</v>
      </c>
      <c r="C2" s="112" t="s">
        <v>915</v>
      </c>
      <c r="D2" s="112" t="s">
        <v>1947</v>
      </c>
      <c r="E2" s="112" t="s">
        <v>819</v>
      </c>
      <c r="F2" s="112" t="s">
        <v>812</v>
      </c>
      <c r="G2" s="112" t="s">
        <v>1192</v>
      </c>
      <c r="H2" s="112">
        <v>2</v>
      </c>
    </row>
    <row r="3" spans="1:8" ht="14.4">
      <c r="A3" s="112">
        <v>1000</v>
      </c>
      <c r="B3" s="112" t="s">
        <v>3172</v>
      </c>
      <c r="C3" s="112" t="s">
        <v>910</v>
      </c>
      <c r="D3" s="112" t="s">
        <v>1947</v>
      </c>
      <c r="E3" s="112" t="s">
        <v>819</v>
      </c>
      <c r="F3" s="112" t="s">
        <v>812</v>
      </c>
      <c r="G3" s="112" t="s">
        <v>831</v>
      </c>
      <c r="H3" s="112">
        <v>25</v>
      </c>
    </row>
    <row r="4" spans="1:8" ht="14.4">
      <c r="A4" s="112">
        <v>1000</v>
      </c>
      <c r="B4" s="112" t="s">
        <v>3173</v>
      </c>
      <c r="C4" s="112" t="s">
        <v>900</v>
      </c>
      <c r="D4" s="112" t="s">
        <v>1947</v>
      </c>
      <c r="E4" s="112" t="s">
        <v>819</v>
      </c>
      <c r="F4" s="112" t="s">
        <v>812</v>
      </c>
      <c r="G4" s="112" t="s">
        <v>831</v>
      </c>
      <c r="H4" s="112">
        <v>50</v>
      </c>
    </row>
    <row r="5" spans="1:8" ht="14.4">
      <c r="A5" s="112">
        <v>1000</v>
      </c>
      <c r="B5" s="112" t="s">
        <v>3174</v>
      </c>
      <c r="C5" s="112" t="s">
        <v>841</v>
      </c>
      <c r="D5" s="112" t="s">
        <v>1947</v>
      </c>
      <c r="E5" s="112" t="s">
        <v>819</v>
      </c>
      <c r="F5" s="112" t="s">
        <v>812</v>
      </c>
      <c r="G5" s="112" t="s">
        <v>812</v>
      </c>
      <c r="H5" s="112">
        <v>20</v>
      </c>
    </row>
    <row r="6" spans="1:8" ht="14.4">
      <c r="A6" s="112">
        <v>1000</v>
      </c>
      <c r="B6" s="112" t="s">
        <v>3175</v>
      </c>
      <c r="C6" s="112" t="s">
        <v>900</v>
      </c>
      <c r="D6" s="112" t="s">
        <v>1947</v>
      </c>
      <c r="E6" s="112" t="s">
        <v>819</v>
      </c>
      <c r="F6" s="112" t="s">
        <v>812</v>
      </c>
      <c r="G6" s="112" t="s">
        <v>888</v>
      </c>
      <c r="H6" s="112">
        <v>50</v>
      </c>
    </row>
    <row r="7" spans="1:8" ht="14.4">
      <c r="A7" s="112">
        <v>1000</v>
      </c>
      <c r="B7" s="112" t="s">
        <v>3176</v>
      </c>
      <c r="C7" s="112" t="s">
        <v>887</v>
      </c>
      <c r="D7" s="112" t="s">
        <v>1947</v>
      </c>
      <c r="E7" s="112" t="s">
        <v>819</v>
      </c>
      <c r="F7" s="112" t="s">
        <v>812</v>
      </c>
      <c r="G7" s="112" t="s">
        <v>846</v>
      </c>
      <c r="H7" s="112">
        <v>10</v>
      </c>
    </row>
    <row r="8" spans="1:8" ht="14.4">
      <c r="A8" s="112">
        <v>1000</v>
      </c>
      <c r="B8" s="112" t="s">
        <v>3177</v>
      </c>
      <c r="C8" s="112" t="s">
        <v>900</v>
      </c>
      <c r="D8" s="112" t="s">
        <v>1947</v>
      </c>
      <c r="E8" s="112" t="s">
        <v>819</v>
      </c>
      <c r="F8" s="112" t="s">
        <v>812</v>
      </c>
      <c r="G8" s="112" t="s">
        <v>812</v>
      </c>
      <c r="H8" s="112">
        <v>50</v>
      </c>
    </row>
    <row r="9" spans="1:8" ht="14.4">
      <c r="A9" s="112">
        <v>1000</v>
      </c>
      <c r="B9" s="112" t="s">
        <v>3178</v>
      </c>
      <c r="C9" s="112" t="s">
        <v>830</v>
      </c>
      <c r="D9" s="112" t="s">
        <v>1947</v>
      </c>
      <c r="E9" s="112" t="s">
        <v>819</v>
      </c>
      <c r="F9" s="112" t="s">
        <v>812</v>
      </c>
      <c r="G9" s="112" t="s">
        <v>831</v>
      </c>
      <c r="H9" s="112">
        <v>1</v>
      </c>
    </row>
    <row r="10" spans="1:8" ht="14.4">
      <c r="A10" s="112">
        <v>1000</v>
      </c>
      <c r="B10" s="112" t="s">
        <v>3179</v>
      </c>
      <c r="C10" s="112" t="s">
        <v>841</v>
      </c>
      <c r="D10" s="112" t="s">
        <v>1947</v>
      </c>
      <c r="E10" s="112" t="s">
        <v>819</v>
      </c>
      <c r="F10" s="112" t="s">
        <v>812</v>
      </c>
      <c r="G10" s="112" t="s">
        <v>831</v>
      </c>
      <c r="H10" s="112">
        <v>20</v>
      </c>
    </row>
    <row r="11" spans="1:8" ht="14.4">
      <c r="A11" s="112">
        <v>1000</v>
      </c>
      <c r="B11" s="112" t="s">
        <v>3180</v>
      </c>
      <c r="C11" s="112" t="s">
        <v>915</v>
      </c>
      <c r="D11" s="112" t="s">
        <v>1947</v>
      </c>
      <c r="E11" s="112" t="s">
        <v>819</v>
      </c>
      <c r="F11" s="112" t="s">
        <v>812</v>
      </c>
      <c r="G11" s="112" t="s">
        <v>839</v>
      </c>
      <c r="H11" s="112">
        <v>2</v>
      </c>
    </row>
    <row r="12" spans="1:8" ht="14.4">
      <c r="A12" s="112">
        <v>1000</v>
      </c>
      <c r="B12" s="112" t="s">
        <v>3181</v>
      </c>
      <c r="C12" s="112" t="s">
        <v>3182</v>
      </c>
      <c r="D12" s="112" t="s">
        <v>1947</v>
      </c>
      <c r="E12" s="112" t="s">
        <v>819</v>
      </c>
      <c r="F12" s="112" t="s">
        <v>812</v>
      </c>
      <c r="G12" s="112" t="s">
        <v>3183</v>
      </c>
      <c r="H12" s="112" t="s">
        <v>812</v>
      </c>
    </row>
    <row r="13" spans="1:8" ht="14.4">
      <c r="A13" s="112">
        <v>1000</v>
      </c>
      <c r="B13" s="112" t="s">
        <v>3184</v>
      </c>
      <c r="C13" s="112" t="s">
        <v>830</v>
      </c>
      <c r="D13" s="112" t="s">
        <v>1947</v>
      </c>
      <c r="E13" s="112" t="s">
        <v>819</v>
      </c>
      <c r="F13" s="112" t="s">
        <v>812</v>
      </c>
      <c r="G13" s="112" t="s">
        <v>1192</v>
      </c>
      <c r="H13" s="112">
        <v>1</v>
      </c>
    </row>
    <row r="14" spans="1:8" ht="14.4">
      <c r="A14" s="112">
        <v>1000</v>
      </c>
      <c r="B14" s="112" t="s">
        <v>3185</v>
      </c>
      <c r="C14" s="112" t="s">
        <v>3186</v>
      </c>
      <c r="D14" s="112" t="s">
        <v>1947</v>
      </c>
      <c r="E14" s="112" t="s">
        <v>819</v>
      </c>
      <c r="F14" s="112" t="s">
        <v>812</v>
      </c>
      <c r="G14" s="112" t="s">
        <v>920</v>
      </c>
      <c r="H14" s="112">
        <v>30</v>
      </c>
    </row>
    <row r="15" spans="1:8" ht="14.4">
      <c r="A15" s="112">
        <v>1000</v>
      </c>
      <c r="B15" s="112" t="s">
        <v>3187</v>
      </c>
      <c r="C15" s="112" t="s">
        <v>851</v>
      </c>
      <c r="D15" s="112" t="s">
        <v>1947</v>
      </c>
      <c r="E15" s="112" t="s">
        <v>819</v>
      </c>
      <c r="F15" s="112" t="s">
        <v>812</v>
      </c>
      <c r="G15" s="112" t="s">
        <v>1243</v>
      </c>
      <c r="H15" s="112">
        <v>75</v>
      </c>
    </row>
    <row r="16" spans="1:8" ht="14.4">
      <c r="A16" s="112">
        <v>1000</v>
      </c>
      <c r="B16" s="112" t="s">
        <v>3188</v>
      </c>
      <c r="C16" s="112" t="s">
        <v>915</v>
      </c>
      <c r="D16" s="112" t="s">
        <v>1947</v>
      </c>
      <c r="E16" s="112" t="s">
        <v>819</v>
      </c>
      <c r="F16" s="112" t="s">
        <v>812</v>
      </c>
      <c r="G16" s="112" t="s">
        <v>3189</v>
      </c>
      <c r="H16" s="112">
        <v>2</v>
      </c>
    </row>
    <row r="17" spans="1:8" ht="14.4">
      <c r="A17" s="112">
        <v>1000</v>
      </c>
      <c r="B17" s="112" t="s">
        <v>3190</v>
      </c>
      <c r="C17" s="112" t="s">
        <v>1907</v>
      </c>
      <c r="D17" s="112" t="s">
        <v>1947</v>
      </c>
      <c r="E17" s="112" t="s">
        <v>819</v>
      </c>
      <c r="F17" s="112" t="s">
        <v>812</v>
      </c>
      <c r="G17" s="112" t="s">
        <v>1192</v>
      </c>
      <c r="H17" s="112">
        <v>0.4</v>
      </c>
    </row>
    <row r="18" spans="1:8" ht="14.4">
      <c r="A18" s="112">
        <v>1000</v>
      </c>
      <c r="B18" s="112" t="s">
        <v>3191</v>
      </c>
      <c r="C18" s="112" t="s">
        <v>830</v>
      </c>
      <c r="D18" s="112" t="s">
        <v>1947</v>
      </c>
      <c r="E18" s="112" t="s">
        <v>819</v>
      </c>
      <c r="F18" s="112" t="s">
        <v>812</v>
      </c>
      <c r="G18" s="112" t="s">
        <v>1221</v>
      </c>
      <c r="H18" s="112">
        <v>1</v>
      </c>
    </row>
    <row r="19" spans="1:8" ht="14.4">
      <c r="A19" s="112">
        <v>1000</v>
      </c>
      <c r="B19" s="112" t="s">
        <v>3192</v>
      </c>
      <c r="C19" s="112" t="s">
        <v>3193</v>
      </c>
      <c r="D19" s="112" t="s">
        <v>1947</v>
      </c>
      <c r="E19" s="112" t="s">
        <v>819</v>
      </c>
      <c r="F19" s="112" t="s">
        <v>812</v>
      </c>
      <c r="G19" s="112" t="s">
        <v>863</v>
      </c>
      <c r="H19" s="112">
        <v>9</v>
      </c>
    </row>
    <row r="20" spans="1:8" ht="14.4">
      <c r="A20" s="112">
        <v>1000</v>
      </c>
      <c r="B20" s="112" t="s">
        <v>3194</v>
      </c>
      <c r="C20" s="112" t="s">
        <v>830</v>
      </c>
      <c r="D20" s="112" t="s">
        <v>1947</v>
      </c>
      <c r="E20" s="112" t="s">
        <v>819</v>
      </c>
      <c r="F20" s="112" t="s">
        <v>812</v>
      </c>
      <c r="G20" s="112" t="s">
        <v>812</v>
      </c>
      <c r="H20" s="112">
        <v>1</v>
      </c>
    </row>
    <row r="21" spans="1:8" ht="14.4">
      <c r="A21" s="112">
        <v>1000</v>
      </c>
      <c r="B21" s="112" t="s">
        <v>3195</v>
      </c>
      <c r="C21" s="112" t="s">
        <v>902</v>
      </c>
      <c r="D21" s="112" t="s">
        <v>1947</v>
      </c>
      <c r="E21" s="112" t="s">
        <v>819</v>
      </c>
      <c r="F21" s="112" t="s">
        <v>812</v>
      </c>
      <c r="G21" s="112" t="s">
        <v>1194</v>
      </c>
      <c r="H21" s="112">
        <v>0.5</v>
      </c>
    </row>
    <row r="22" spans="1:8" ht="14.4">
      <c r="A22" s="112">
        <v>1000</v>
      </c>
      <c r="B22" s="112" t="s">
        <v>3196</v>
      </c>
      <c r="C22" s="112" t="s">
        <v>830</v>
      </c>
      <c r="D22" s="112" t="s">
        <v>1947</v>
      </c>
      <c r="E22" s="112" t="s">
        <v>819</v>
      </c>
      <c r="F22" s="112" t="s">
        <v>812</v>
      </c>
      <c r="G22" s="112" t="s">
        <v>839</v>
      </c>
      <c r="H22" s="112">
        <v>1</v>
      </c>
    </row>
    <row r="23" spans="1:8" ht="14.4">
      <c r="A23" s="112">
        <v>1000</v>
      </c>
      <c r="B23" s="112" t="s">
        <v>3197</v>
      </c>
      <c r="C23" s="112" t="s">
        <v>1867</v>
      </c>
      <c r="D23" s="112" t="s">
        <v>1947</v>
      </c>
      <c r="E23" s="112" t="s">
        <v>819</v>
      </c>
      <c r="F23" s="112" t="s">
        <v>812</v>
      </c>
      <c r="G23" s="112" t="s">
        <v>888</v>
      </c>
      <c r="H23" s="112">
        <v>6</v>
      </c>
    </row>
    <row r="24" spans="1:8" ht="14.4">
      <c r="A24" s="112">
        <v>1000</v>
      </c>
      <c r="B24" s="112" t="s">
        <v>3198</v>
      </c>
      <c r="C24" s="112" t="s">
        <v>910</v>
      </c>
      <c r="D24" s="112" t="s">
        <v>1947</v>
      </c>
      <c r="E24" s="112" t="s">
        <v>819</v>
      </c>
      <c r="F24" s="112" t="s">
        <v>812</v>
      </c>
      <c r="G24" s="112" t="s">
        <v>839</v>
      </c>
      <c r="H24" s="112">
        <v>25</v>
      </c>
    </row>
    <row r="25" spans="1:8" ht="14.4">
      <c r="A25" s="112">
        <v>1000</v>
      </c>
      <c r="B25" s="112" t="s">
        <v>3199</v>
      </c>
      <c r="C25" s="112" t="s">
        <v>837</v>
      </c>
      <c r="D25" s="112" t="s">
        <v>1947</v>
      </c>
      <c r="E25" s="112" t="s">
        <v>819</v>
      </c>
      <c r="F25" s="112" t="s">
        <v>812</v>
      </c>
      <c r="G25" s="112" t="s">
        <v>849</v>
      </c>
      <c r="H25" s="112">
        <v>30</v>
      </c>
    </row>
    <row r="26" spans="1:8" ht="14.4">
      <c r="A26" s="112">
        <v>1000</v>
      </c>
      <c r="B26" s="112" t="s">
        <v>3200</v>
      </c>
      <c r="C26" s="112" t="s">
        <v>2672</v>
      </c>
      <c r="D26" s="112" t="s">
        <v>1947</v>
      </c>
      <c r="E26" s="112" t="s">
        <v>819</v>
      </c>
      <c r="F26" s="112" t="s">
        <v>812</v>
      </c>
      <c r="G26" s="112" t="s">
        <v>888</v>
      </c>
      <c r="H26" s="112">
        <v>40</v>
      </c>
    </row>
    <row r="27" spans="1:8" ht="14.4">
      <c r="A27" s="112">
        <v>1000</v>
      </c>
      <c r="B27" s="112" t="s">
        <v>3201</v>
      </c>
      <c r="C27" s="112" t="s">
        <v>818</v>
      </c>
      <c r="D27" s="112" t="s">
        <v>1947</v>
      </c>
      <c r="E27" s="112" t="s">
        <v>819</v>
      </c>
      <c r="F27" s="112" t="s">
        <v>812</v>
      </c>
      <c r="G27" s="112" t="s">
        <v>1192</v>
      </c>
      <c r="H27" s="112">
        <v>0.05</v>
      </c>
    </row>
    <row r="28" spans="1:8" ht="14.4">
      <c r="A28" s="112">
        <v>1000</v>
      </c>
      <c r="B28" s="112" t="s">
        <v>3202</v>
      </c>
      <c r="C28" s="112" t="s">
        <v>887</v>
      </c>
      <c r="D28" s="112" t="s">
        <v>1947</v>
      </c>
      <c r="E28" s="112" t="s">
        <v>819</v>
      </c>
      <c r="F28" s="112" t="s">
        <v>812</v>
      </c>
      <c r="G28" s="112" t="s">
        <v>1192</v>
      </c>
      <c r="H28" s="112">
        <v>10</v>
      </c>
    </row>
    <row r="29" spans="1:8" ht="14.4">
      <c r="A29" s="112">
        <v>1000</v>
      </c>
      <c r="B29" s="112" t="s">
        <v>3203</v>
      </c>
      <c r="C29" s="112" t="s">
        <v>3204</v>
      </c>
      <c r="D29" s="112" t="s">
        <v>1947</v>
      </c>
      <c r="E29" s="112" t="s">
        <v>819</v>
      </c>
      <c r="F29" s="112" t="s">
        <v>812</v>
      </c>
      <c r="G29" s="112" t="s">
        <v>3205</v>
      </c>
      <c r="H29" s="112">
        <v>16</v>
      </c>
    </row>
    <row r="30" spans="1:8" ht="14.4">
      <c r="A30" s="112">
        <v>1000</v>
      </c>
      <c r="B30" s="112" t="s">
        <v>3206</v>
      </c>
      <c r="C30" s="112" t="s">
        <v>887</v>
      </c>
      <c r="D30" s="112" t="s">
        <v>1947</v>
      </c>
      <c r="E30" s="112" t="s">
        <v>819</v>
      </c>
      <c r="F30" s="112" t="s">
        <v>812</v>
      </c>
      <c r="G30" s="112" t="s">
        <v>3207</v>
      </c>
      <c r="H30" s="112">
        <v>10</v>
      </c>
    </row>
    <row r="31" spans="1:8" ht="14.4">
      <c r="A31" s="112">
        <v>1000</v>
      </c>
      <c r="B31" s="112" t="s">
        <v>3208</v>
      </c>
      <c r="C31" s="112" t="s">
        <v>851</v>
      </c>
      <c r="D31" s="112" t="s">
        <v>1947</v>
      </c>
      <c r="E31" s="112" t="s">
        <v>819</v>
      </c>
      <c r="F31" s="112" t="s">
        <v>812</v>
      </c>
      <c r="G31" s="112" t="s">
        <v>3005</v>
      </c>
      <c r="H31" s="112">
        <v>75</v>
      </c>
    </row>
    <row r="32" spans="1:8" ht="14.4">
      <c r="A32" s="112">
        <v>1000</v>
      </c>
      <c r="B32" s="112" t="s">
        <v>3209</v>
      </c>
      <c r="C32" s="112" t="s">
        <v>900</v>
      </c>
      <c r="D32" s="112" t="s">
        <v>1947</v>
      </c>
      <c r="E32" s="112" t="s">
        <v>819</v>
      </c>
      <c r="F32" s="112" t="s">
        <v>812</v>
      </c>
      <c r="G32" s="112" t="s">
        <v>3210</v>
      </c>
      <c r="H32" s="112">
        <v>50</v>
      </c>
    </row>
    <row r="33" spans="1:8" ht="14.4">
      <c r="A33" s="112">
        <v>1000</v>
      </c>
      <c r="B33" s="112" t="s">
        <v>3211</v>
      </c>
      <c r="C33" s="112" t="s">
        <v>910</v>
      </c>
      <c r="D33" s="112" t="s">
        <v>1947</v>
      </c>
      <c r="E33" s="112" t="s">
        <v>819</v>
      </c>
      <c r="F33" s="112" t="s">
        <v>812</v>
      </c>
      <c r="G33" s="112" t="s">
        <v>3212</v>
      </c>
      <c r="H33" s="112">
        <v>25</v>
      </c>
    </row>
    <row r="34" spans="1:8" ht="14.4">
      <c r="A34" s="112">
        <v>1000</v>
      </c>
      <c r="B34" s="112" t="s">
        <v>3213</v>
      </c>
      <c r="C34" s="112" t="s">
        <v>875</v>
      </c>
      <c r="D34" s="112" t="s">
        <v>1947</v>
      </c>
      <c r="E34" s="112" t="s">
        <v>819</v>
      </c>
      <c r="F34" s="112" t="s">
        <v>812</v>
      </c>
      <c r="G34" s="112" t="s">
        <v>880</v>
      </c>
      <c r="H34" s="112">
        <v>15</v>
      </c>
    </row>
    <row r="35" spans="1:8" ht="14.4">
      <c r="A35" s="112">
        <v>1000</v>
      </c>
      <c r="B35" s="112" t="s">
        <v>3214</v>
      </c>
      <c r="C35" s="112" t="s">
        <v>818</v>
      </c>
      <c r="D35" s="112" t="s">
        <v>1947</v>
      </c>
      <c r="E35" s="112" t="s">
        <v>819</v>
      </c>
      <c r="F35" s="112" t="s">
        <v>812</v>
      </c>
      <c r="G35" s="112" t="s">
        <v>3215</v>
      </c>
      <c r="H35" s="112">
        <v>0.05</v>
      </c>
    </row>
    <row r="36" spans="1:8" ht="14.4">
      <c r="A36" s="112">
        <v>1000</v>
      </c>
      <c r="B36" s="112" t="s">
        <v>3216</v>
      </c>
      <c r="C36" s="112" t="s">
        <v>830</v>
      </c>
      <c r="D36" s="112" t="s">
        <v>1947</v>
      </c>
      <c r="E36" s="112" t="s">
        <v>819</v>
      </c>
      <c r="F36" s="112" t="s">
        <v>812</v>
      </c>
      <c r="G36" s="112" t="s">
        <v>1192</v>
      </c>
      <c r="H36" s="112">
        <v>1</v>
      </c>
    </row>
    <row r="37" spans="1:8" ht="14.4">
      <c r="A37" s="112">
        <v>100</v>
      </c>
      <c r="B37" s="112" t="s">
        <v>3217</v>
      </c>
      <c r="C37" s="112" t="s">
        <v>2961</v>
      </c>
      <c r="D37" s="112" t="s">
        <v>1947</v>
      </c>
      <c r="E37" s="112" t="s">
        <v>819</v>
      </c>
      <c r="F37" s="112" t="s">
        <v>812</v>
      </c>
      <c r="G37" s="112" t="s">
        <v>849</v>
      </c>
      <c r="H37" s="112">
        <v>35</v>
      </c>
    </row>
    <row r="38" spans="1:8" ht="14.4">
      <c r="A38" s="112">
        <v>200</v>
      </c>
      <c r="B38" s="112" t="s">
        <v>3218</v>
      </c>
      <c r="C38" s="112" t="s">
        <v>841</v>
      </c>
      <c r="D38" s="112" t="s">
        <v>1947</v>
      </c>
      <c r="E38" s="112" t="s">
        <v>819</v>
      </c>
      <c r="F38" s="112" t="s">
        <v>812</v>
      </c>
      <c r="G38" s="112" t="s">
        <v>831</v>
      </c>
      <c r="H38" s="112">
        <v>20</v>
      </c>
    </row>
    <row r="39" spans="1:8" ht="14.4">
      <c r="A39" s="112">
        <v>100</v>
      </c>
      <c r="B39" s="112" t="s">
        <v>3219</v>
      </c>
      <c r="C39" s="112" t="s">
        <v>910</v>
      </c>
      <c r="D39" s="112" t="s">
        <v>1947</v>
      </c>
      <c r="E39" s="112" t="s">
        <v>819</v>
      </c>
      <c r="F39" s="112" t="s">
        <v>812</v>
      </c>
      <c r="G39" s="112" t="s">
        <v>831</v>
      </c>
      <c r="H39" s="112">
        <v>25</v>
      </c>
    </row>
    <row r="40" spans="1:8" ht="14.4">
      <c r="A40" s="112">
        <v>200</v>
      </c>
      <c r="B40" s="112" t="s">
        <v>3220</v>
      </c>
      <c r="C40" s="112" t="s">
        <v>887</v>
      </c>
      <c r="D40" s="112" t="s">
        <v>1947</v>
      </c>
      <c r="E40" s="112" t="s">
        <v>819</v>
      </c>
      <c r="F40" s="112" t="s">
        <v>812</v>
      </c>
      <c r="G40" s="112" t="s">
        <v>3221</v>
      </c>
      <c r="H40" s="112">
        <v>10</v>
      </c>
    </row>
    <row r="41" spans="1:8" ht="14.4">
      <c r="A41" s="112">
        <v>100</v>
      </c>
      <c r="B41" s="112" t="s">
        <v>3222</v>
      </c>
      <c r="C41" s="112" t="s">
        <v>1559</v>
      </c>
      <c r="D41" s="112" t="s">
        <v>1947</v>
      </c>
      <c r="E41" s="112" t="s">
        <v>819</v>
      </c>
      <c r="F41" s="112" t="s">
        <v>812</v>
      </c>
      <c r="G41" s="112" t="s">
        <v>860</v>
      </c>
      <c r="H41" s="112">
        <v>45</v>
      </c>
    </row>
    <row r="42" spans="1:8" ht="14.4">
      <c r="A42" s="112">
        <v>200</v>
      </c>
      <c r="B42" s="112" t="s">
        <v>3223</v>
      </c>
      <c r="C42" s="112" t="s">
        <v>910</v>
      </c>
      <c r="D42" s="112" t="s">
        <v>1947</v>
      </c>
      <c r="E42" s="112" t="s">
        <v>819</v>
      </c>
      <c r="F42" s="112" t="s">
        <v>812</v>
      </c>
      <c r="G42" s="112" t="s">
        <v>852</v>
      </c>
      <c r="H42" s="112">
        <v>25</v>
      </c>
    </row>
    <row r="43" spans="1:8" ht="14.4">
      <c r="A43" s="112">
        <v>1000</v>
      </c>
      <c r="B43" s="112" t="s">
        <v>3224</v>
      </c>
      <c r="C43" s="112" t="s">
        <v>1382</v>
      </c>
      <c r="D43" s="112" t="s">
        <v>1947</v>
      </c>
      <c r="E43" s="112" t="s">
        <v>819</v>
      </c>
      <c r="F43" s="112" t="s">
        <v>812</v>
      </c>
      <c r="G43" s="112" t="s">
        <v>812</v>
      </c>
      <c r="H43" s="112">
        <v>0.01</v>
      </c>
    </row>
    <row r="44" spans="1:8" ht="14.4">
      <c r="A44" s="112">
        <v>1000</v>
      </c>
      <c r="B44" s="112" t="s">
        <v>3225</v>
      </c>
      <c r="C44" s="112" t="s">
        <v>3226</v>
      </c>
      <c r="D44" s="112" t="s">
        <v>1947</v>
      </c>
      <c r="E44" s="112" t="s">
        <v>819</v>
      </c>
      <c r="F44" s="112" t="s">
        <v>812</v>
      </c>
      <c r="G44" s="112" t="s">
        <v>888</v>
      </c>
      <c r="H44" s="112">
        <v>1.2</v>
      </c>
    </row>
    <row r="45" spans="1:8" ht="14.4">
      <c r="A45" s="112">
        <v>1000</v>
      </c>
      <c r="B45" s="112" t="s">
        <v>3227</v>
      </c>
      <c r="C45" s="112" t="s">
        <v>1294</v>
      </c>
      <c r="D45" s="112" t="s">
        <v>1947</v>
      </c>
      <c r="E45" s="112" t="s">
        <v>819</v>
      </c>
      <c r="F45" s="112" t="s">
        <v>812</v>
      </c>
      <c r="G45" s="112" t="s">
        <v>812</v>
      </c>
      <c r="H45" s="112">
        <v>0.1</v>
      </c>
    </row>
    <row r="46" spans="1:8" ht="14.4">
      <c r="A46" s="112">
        <v>1000</v>
      </c>
      <c r="B46" s="112" t="s">
        <v>530</v>
      </c>
      <c r="C46" s="112" t="s">
        <v>830</v>
      </c>
      <c r="D46" s="112" t="s">
        <v>1947</v>
      </c>
      <c r="E46" s="112" t="s">
        <v>819</v>
      </c>
      <c r="F46" s="112" t="s">
        <v>812</v>
      </c>
      <c r="G46" s="112" t="s">
        <v>846</v>
      </c>
      <c r="H46" s="112">
        <v>1</v>
      </c>
    </row>
    <row r="47" spans="1:8" ht="14.4">
      <c r="A47" s="112">
        <v>1000</v>
      </c>
      <c r="B47" s="112" t="s">
        <v>3228</v>
      </c>
      <c r="C47" s="112" t="s">
        <v>857</v>
      </c>
      <c r="D47" s="112" t="s">
        <v>1947</v>
      </c>
      <c r="E47" s="112" t="s">
        <v>819</v>
      </c>
      <c r="F47" s="112" t="s">
        <v>812</v>
      </c>
      <c r="G47" s="112" t="s">
        <v>1185</v>
      </c>
      <c r="H47" s="112">
        <v>5</v>
      </c>
    </row>
    <row r="48" spans="1:8" ht="14.4">
      <c r="A48" s="112">
        <v>1000</v>
      </c>
      <c r="B48" s="112" t="s">
        <v>3229</v>
      </c>
      <c r="C48" s="112" t="s">
        <v>1382</v>
      </c>
      <c r="D48" s="112" t="s">
        <v>1947</v>
      </c>
      <c r="E48" s="112" t="s">
        <v>819</v>
      </c>
      <c r="F48" s="112" t="s">
        <v>812</v>
      </c>
      <c r="G48" s="112" t="s">
        <v>812</v>
      </c>
      <c r="H48" s="112">
        <v>0.01</v>
      </c>
    </row>
    <row r="49" spans="1:8" ht="14.4">
      <c r="A49" s="112">
        <v>1000</v>
      </c>
      <c r="B49" s="112" t="s">
        <v>3230</v>
      </c>
      <c r="C49" s="112" t="s">
        <v>857</v>
      </c>
      <c r="D49" s="112" t="s">
        <v>1947</v>
      </c>
      <c r="E49" s="112" t="s">
        <v>819</v>
      </c>
      <c r="F49" s="112" t="s">
        <v>812</v>
      </c>
      <c r="G49" s="112" t="s">
        <v>2143</v>
      </c>
      <c r="H49" s="112">
        <v>5</v>
      </c>
    </row>
    <row r="50" spans="1:8" ht="14.4">
      <c r="A50" s="112">
        <v>1000</v>
      </c>
      <c r="B50" s="112" t="s">
        <v>3231</v>
      </c>
      <c r="C50" s="112" t="s">
        <v>910</v>
      </c>
      <c r="D50" s="112" t="s">
        <v>1947</v>
      </c>
      <c r="E50" s="112" t="s">
        <v>819</v>
      </c>
      <c r="F50" s="112" t="s">
        <v>812</v>
      </c>
      <c r="G50" s="112" t="s">
        <v>2048</v>
      </c>
      <c r="H50" s="112">
        <v>25</v>
      </c>
    </row>
    <row r="51" spans="1:8" ht="14.4">
      <c r="A51" s="112">
        <v>1000</v>
      </c>
      <c r="B51" s="112" t="s">
        <v>3232</v>
      </c>
      <c r="C51" s="112" t="s">
        <v>902</v>
      </c>
      <c r="D51" s="112" t="s">
        <v>1947</v>
      </c>
      <c r="E51" s="112" t="s">
        <v>819</v>
      </c>
      <c r="F51" s="112" t="s">
        <v>812</v>
      </c>
      <c r="G51" s="112" t="s">
        <v>1194</v>
      </c>
      <c r="H51" s="112">
        <v>0.5</v>
      </c>
    </row>
    <row r="52" spans="1:8" ht="14.4">
      <c r="A52" s="112">
        <v>1000</v>
      </c>
      <c r="B52" s="112" t="s">
        <v>3233</v>
      </c>
      <c r="C52" s="112" t="s">
        <v>910</v>
      </c>
      <c r="D52" s="112" t="s">
        <v>1947</v>
      </c>
      <c r="E52" s="112" t="s">
        <v>819</v>
      </c>
      <c r="F52" s="112" t="s">
        <v>812</v>
      </c>
      <c r="G52" s="112" t="s">
        <v>1192</v>
      </c>
      <c r="H52" s="112">
        <v>25</v>
      </c>
    </row>
    <row r="53" spans="1:8" ht="14.4">
      <c r="A53" s="112">
        <v>1000</v>
      </c>
      <c r="B53" s="112" t="s">
        <v>3234</v>
      </c>
      <c r="C53" s="112" t="s">
        <v>857</v>
      </c>
      <c r="D53" s="112" t="s">
        <v>1947</v>
      </c>
      <c r="E53" s="112" t="s">
        <v>819</v>
      </c>
      <c r="F53" s="112" t="s">
        <v>812</v>
      </c>
      <c r="G53" s="112" t="s">
        <v>1198</v>
      </c>
      <c r="H53" s="112">
        <v>5</v>
      </c>
    </row>
    <row r="54" spans="1:8" ht="14.4">
      <c r="A54" s="112">
        <v>300</v>
      </c>
      <c r="B54" s="112" t="s">
        <v>3235</v>
      </c>
      <c r="C54" s="112" t="s">
        <v>837</v>
      </c>
      <c r="D54" s="112" t="s">
        <v>1947</v>
      </c>
      <c r="E54" s="112" t="s">
        <v>819</v>
      </c>
      <c r="F54" s="112" t="s">
        <v>812</v>
      </c>
      <c r="G54" s="112" t="s">
        <v>3212</v>
      </c>
      <c r="H54" s="112">
        <v>30</v>
      </c>
    </row>
    <row r="55" spans="1:8" ht="14.4">
      <c r="A55" s="112">
        <v>200</v>
      </c>
      <c r="B55" s="112" t="s">
        <v>3236</v>
      </c>
      <c r="C55" s="112" t="s">
        <v>1770</v>
      </c>
      <c r="D55" s="112" t="s">
        <v>1947</v>
      </c>
      <c r="E55" s="112" t="s">
        <v>819</v>
      </c>
      <c r="F55" s="112" t="s">
        <v>812</v>
      </c>
      <c r="G55" s="112" t="s">
        <v>3237</v>
      </c>
      <c r="H55" s="112">
        <v>60</v>
      </c>
    </row>
    <row r="56" spans="1:8" ht="14.4">
      <c r="A56" s="112">
        <v>100</v>
      </c>
      <c r="B56" s="112" t="s">
        <v>3238</v>
      </c>
      <c r="C56" s="112" t="s">
        <v>1585</v>
      </c>
      <c r="D56" s="112" t="s">
        <v>1947</v>
      </c>
      <c r="E56" s="112" t="s">
        <v>819</v>
      </c>
      <c r="F56" s="112" t="s">
        <v>812</v>
      </c>
      <c r="G56" s="112" t="s">
        <v>3239</v>
      </c>
      <c r="H56" s="112">
        <v>120</v>
      </c>
    </row>
    <row r="57" spans="1:8" ht="14.4">
      <c r="A57" s="112">
        <v>1000</v>
      </c>
      <c r="B57" s="112" t="s">
        <v>3240</v>
      </c>
      <c r="C57" s="112" t="s">
        <v>830</v>
      </c>
      <c r="D57" s="112" t="s">
        <v>1947</v>
      </c>
      <c r="E57" s="112" t="s">
        <v>819</v>
      </c>
      <c r="F57" s="112" t="s">
        <v>812</v>
      </c>
      <c r="G57" s="112" t="s">
        <v>831</v>
      </c>
      <c r="H57" s="112">
        <v>1</v>
      </c>
    </row>
    <row r="58" spans="1:8" ht="14.4">
      <c r="A58" s="112">
        <v>1000</v>
      </c>
      <c r="B58" s="112" t="s">
        <v>3241</v>
      </c>
      <c r="C58" s="112" t="s">
        <v>915</v>
      </c>
      <c r="D58" s="112" t="s">
        <v>1947</v>
      </c>
      <c r="E58" s="112" t="s">
        <v>819</v>
      </c>
      <c r="F58" s="112" t="s">
        <v>812</v>
      </c>
      <c r="G58" s="112" t="s">
        <v>839</v>
      </c>
      <c r="H58" s="112">
        <v>2</v>
      </c>
    </row>
    <row r="59" spans="1:8" ht="14.4">
      <c r="A59" s="112">
        <v>100</v>
      </c>
      <c r="B59" s="112" t="s">
        <v>3242</v>
      </c>
      <c r="C59" s="112" t="s">
        <v>857</v>
      </c>
      <c r="D59" s="112" t="s">
        <v>1947</v>
      </c>
      <c r="E59" s="112" t="s">
        <v>819</v>
      </c>
      <c r="F59" s="112" t="s">
        <v>812</v>
      </c>
      <c r="G59" s="112" t="s">
        <v>812</v>
      </c>
      <c r="H59" s="112">
        <v>5</v>
      </c>
    </row>
    <row r="60" spans="1:8" ht="14.4">
      <c r="A60" s="112">
        <v>1000</v>
      </c>
      <c r="B60" s="112" t="s">
        <v>3243</v>
      </c>
      <c r="C60" s="112" t="s">
        <v>1867</v>
      </c>
      <c r="D60" s="112" t="s">
        <v>1947</v>
      </c>
      <c r="E60" s="112" t="s">
        <v>819</v>
      </c>
      <c r="F60" s="112" t="s">
        <v>812</v>
      </c>
      <c r="G60" s="112" t="s">
        <v>852</v>
      </c>
      <c r="H60" s="112">
        <v>6</v>
      </c>
    </row>
    <row r="61" spans="1:8" ht="14.4">
      <c r="A61" s="112">
        <v>1000</v>
      </c>
      <c r="B61" s="112" t="s">
        <v>3244</v>
      </c>
      <c r="C61" s="112" t="s">
        <v>3245</v>
      </c>
      <c r="D61" s="112" t="s">
        <v>1947</v>
      </c>
      <c r="E61" s="112" t="s">
        <v>819</v>
      </c>
      <c r="F61" s="112" t="s">
        <v>812</v>
      </c>
      <c r="G61" s="112" t="s">
        <v>3246</v>
      </c>
      <c r="H61" s="112">
        <v>39</v>
      </c>
    </row>
    <row r="62" spans="1:8" ht="14.4">
      <c r="A62" s="112">
        <v>1000</v>
      </c>
      <c r="B62" s="112" t="s">
        <v>3247</v>
      </c>
      <c r="C62" s="112" t="s">
        <v>1227</v>
      </c>
      <c r="D62" s="112" t="s">
        <v>1947</v>
      </c>
      <c r="E62" s="112" t="s">
        <v>819</v>
      </c>
      <c r="F62" s="112" t="s">
        <v>812</v>
      </c>
      <c r="G62" s="112" t="s">
        <v>3248</v>
      </c>
      <c r="H62" s="112">
        <v>12</v>
      </c>
    </row>
    <row r="63" spans="1:8" ht="14.4">
      <c r="A63" s="112">
        <v>1000</v>
      </c>
      <c r="B63" s="112" t="s">
        <v>3249</v>
      </c>
      <c r="C63" s="112" t="s">
        <v>1895</v>
      </c>
      <c r="D63" s="112" t="s">
        <v>1947</v>
      </c>
      <c r="E63" s="112" t="s">
        <v>819</v>
      </c>
      <c r="F63" s="112" t="s">
        <v>812</v>
      </c>
      <c r="G63" s="112" t="s">
        <v>812</v>
      </c>
      <c r="H63" s="112">
        <v>0.3</v>
      </c>
    </row>
    <row r="64" spans="1:8" ht="14.4">
      <c r="A64" s="112">
        <v>1000</v>
      </c>
      <c r="B64" s="112" t="s">
        <v>3250</v>
      </c>
      <c r="C64" s="112" t="s">
        <v>2672</v>
      </c>
      <c r="D64" s="112" t="s">
        <v>1947</v>
      </c>
      <c r="E64" s="112" t="s">
        <v>819</v>
      </c>
      <c r="F64" s="112" t="s">
        <v>812</v>
      </c>
      <c r="G64" s="112" t="s">
        <v>3251</v>
      </c>
      <c r="H64" s="112">
        <v>40</v>
      </c>
    </row>
    <row r="65" spans="1:8" ht="14.4">
      <c r="A65" s="112">
        <v>1000</v>
      </c>
      <c r="B65" s="112" t="s">
        <v>3252</v>
      </c>
      <c r="C65" s="112" t="s">
        <v>887</v>
      </c>
      <c r="D65" s="112" t="s">
        <v>1947</v>
      </c>
      <c r="E65" s="112" t="s">
        <v>819</v>
      </c>
      <c r="F65" s="112" t="s">
        <v>812</v>
      </c>
      <c r="G65" s="112" t="s">
        <v>3253</v>
      </c>
      <c r="H65" s="112">
        <v>10</v>
      </c>
    </row>
    <row r="66" spans="1:8" ht="14.4">
      <c r="A66" s="112">
        <v>200</v>
      </c>
      <c r="B66" s="112" t="s">
        <v>3254</v>
      </c>
      <c r="C66" s="112" t="s">
        <v>857</v>
      </c>
      <c r="D66" s="112" t="s">
        <v>1947</v>
      </c>
      <c r="E66" s="112" t="s">
        <v>819</v>
      </c>
      <c r="F66" s="112" t="s">
        <v>812</v>
      </c>
      <c r="G66" s="112" t="s">
        <v>849</v>
      </c>
      <c r="H66" s="112">
        <v>5</v>
      </c>
    </row>
    <row r="67" spans="1:8" ht="14.4">
      <c r="A67" s="112">
        <v>200</v>
      </c>
      <c r="B67" s="112" t="s">
        <v>3255</v>
      </c>
      <c r="C67" s="112" t="s">
        <v>907</v>
      </c>
      <c r="D67" s="112" t="s">
        <v>1947</v>
      </c>
      <c r="E67" s="112" t="s">
        <v>819</v>
      </c>
      <c r="F67" s="112" t="s">
        <v>812</v>
      </c>
      <c r="G67" s="112" t="s">
        <v>849</v>
      </c>
      <c r="H67" s="112">
        <v>3</v>
      </c>
    </row>
    <row r="68" spans="1:8" ht="14.4">
      <c r="A68" s="112">
        <v>200</v>
      </c>
      <c r="B68" s="112" t="s">
        <v>3256</v>
      </c>
      <c r="C68" s="112" t="s">
        <v>915</v>
      </c>
      <c r="D68" s="112" t="s">
        <v>1947</v>
      </c>
      <c r="E68" s="112" t="s">
        <v>819</v>
      </c>
      <c r="F68" s="112" t="s">
        <v>812</v>
      </c>
      <c r="G68" s="112" t="s">
        <v>863</v>
      </c>
      <c r="H68" s="112">
        <v>2</v>
      </c>
    </row>
    <row r="69" spans="1:8" ht="14.4">
      <c r="A69" s="112">
        <v>200</v>
      </c>
      <c r="B69" s="112" t="s">
        <v>3257</v>
      </c>
      <c r="C69" s="112" t="s">
        <v>862</v>
      </c>
      <c r="D69" s="112" t="s">
        <v>1947</v>
      </c>
      <c r="E69" s="112" t="s">
        <v>819</v>
      </c>
      <c r="F69" s="112" t="s">
        <v>812</v>
      </c>
      <c r="G69" s="112" t="s">
        <v>865</v>
      </c>
      <c r="H69" s="112">
        <v>4</v>
      </c>
    </row>
    <row r="70" spans="1:8" ht="14.4">
      <c r="A70" s="112">
        <v>200</v>
      </c>
      <c r="B70" s="112" t="s">
        <v>3258</v>
      </c>
      <c r="C70" s="112" t="s">
        <v>830</v>
      </c>
      <c r="D70" s="112" t="s">
        <v>1947</v>
      </c>
      <c r="E70" s="112" t="s">
        <v>819</v>
      </c>
      <c r="F70" s="112" t="s">
        <v>812</v>
      </c>
      <c r="G70" s="112" t="s">
        <v>852</v>
      </c>
      <c r="H70" s="112">
        <v>1</v>
      </c>
    </row>
    <row r="71" spans="1:8" ht="14.4">
      <c r="A71" s="112">
        <v>1000</v>
      </c>
      <c r="B71" s="112" t="s">
        <v>3259</v>
      </c>
      <c r="C71" s="112" t="s">
        <v>875</v>
      </c>
      <c r="D71" s="112" t="s">
        <v>1947</v>
      </c>
      <c r="E71" s="112" t="s">
        <v>819</v>
      </c>
      <c r="F71" s="112" t="s">
        <v>812</v>
      </c>
      <c r="G71" s="112" t="s">
        <v>1212</v>
      </c>
      <c r="H71" s="112">
        <v>15</v>
      </c>
    </row>
    <row r="72" spans="1:8" ht="14.4">
      <c r="A72" s="112">
        <v>1000</v>
      </c>
      <c r="B72" s="112" t="s">
        <v>3260</v>
      </c>
      <c r="C72" s="112" t="s">
        <v>841</v>
      </c>
      <c r="D72" s="112" t="s">
        <v>1947</v>
      </c>
      <c r="E72" s="112" t="s">
        <v>819</v>
      </c>
      <c r="F72" s="112" t="s">
        <v>812</v>
      </c>
      <c r="G72" s="112" t="s">
        <v>812</v>
      </c>
      <c r="H72" s="112">
        <v>20</v>
      </c>
    </row>
    <row r="73" spans="1:8" ht="14.4">
      <c r="A73" s="112">
        <v>1000</v>
      </c>
      <c r="B73" s="112" t="s">
        <v>3261</v>
      </c>
      <c r="C73" s="112" t="s">
        <v>830</v>
      </c>
      <c r="D73" s="112" t="s">
        <v>1947</v>
      </c>
      <c r="E73" s="112" t="s">
        <v>819</v>
      </c>
      <c r="F73" s="112" t="s">
        <v>812</v>
      </c>
      <c r="G73" s="112" t="s">
        <v>1198</v>
      </c>
      <c r="H73" s="112">
        <v>1</v>
      </c>
    </row>
    <row r="74" spans="1:8" ht="14.4">
      <c r="A74" s="112">
        <v>1000</v>
      </c>
      <c r="B74" s="112" t="s">
        <v>3262</v>
      </c>
      <c r="C74" s="112" t="s">
        <v>1382</v>
      </c>
      <c r="D74" s="112" t="s">
        <v>1947</v>
      </c>
      <c r="E74" s="112" t="s">
        <v>819</v>
      </c>
      <c r="F74" s="112" t="s">
        <v>812</v>
      </c>
      <c r="G74" s="112" t="s">
        <v>831</v>
      </c>
      <c r="H74" s="112">
        <v>0.01</v>
      </c>
    </row>
    <row r="75" spans="1:8" ht="14.4">
      <c r="A75" s="112">
        <v>1000</v>
      </c>
      <c r="B75" s="112" t="s">
        <v>3263</v>
      </c>
      <c r="C75" s="112" t="s">
        <v>857</v>
      </c>
      <c r="D75" s="112" t="s">
        <v>1947</v>
      </c>
      <c r="E75" s="112" t="s">
        <v>819</v>
      </c>
      <c r="F75" s="112" t="s">
        <v>812</v>
      </c>
      <c r="G75" s="112" t="s">
        <v>831</v>
      </c>
      <c r="H75" s="112">
        <v>5</v>
      </c>
    </row>
    <row r="76" spans="1:8" ht="14.4">
      <c r="A76" s="112">
        <v>1000</v>
      </c>
      <c r="B76" s="112" t="s">
        <v>3264</v>
      </c>
      <c r="C76" s="112" t="s">
        <v>910</v>
      </c>
      <c r="D76" s="112" t="s">
        <v>1947</v>
      </c>
      <c r="E76" s="112" t="s">
        <v>819</v>
      </c>
      <c r="F76" s="112" t="s">
        <v>812</v>
      </c>
      <c r="G76" s="112" t="s">
        <v>849</v>
      </c>
      <c r="H76" s="112">
        <v>25</v>
      </c>
    </row>
    <row r="77" spans="1:8" ht="14.4">
      <c r="A77" s="112">
        <v>1000</v>
      </c>
      <c r="B77" s="112" t="s">
        <v>3265</v>
      </c>
      <c r="C77" s="112" t="s">
        <v>841</v>
      </c>
      <c r="D77" s="112" t="s">
        <v>1947</v>
      </c>
      <c r="E77" s="112" t="s">
        <v>819</v>
      </c>
      <c r="F77" s="112" t="s">
        <v>812</v>
      </c>
      <c r="G77" s="112" t="s">
        <v>888</v>
      </c>
      <c r="H77" s="112">
        <v>20</v>
      </c>
    </row>
    <row r="78" spans="1:8" ht="14.4">
      <c r="A78" s="112">
        <v>1000</v>
      </c>
      <c r="B78" s="112" t="s">
        <v>3266</v>
      </c>
      <c r="C78" s="112" t="s">
        <v>3267</v>
      </c>
      <c r="D78" s="112" t="s">
        <v>1947</v>
      </c>
      <c r="E78" s="112" t="s">
        <v>819</v>
      </c>
      <c r="F78" s="112" t="s">
        <v>812</v>
      </c>
      <c r="G78" s="112" t="s">
        <v>831</v>
      </c>
      <c r="H78" s="112">
        <v>2</v>
      </c>
    </row>
    <row r="79" spans="1:8" ht="14.4">
      <c r="A79" s="112">
        <v>1000</v>
      </c>
      <c r="B79" s="112" t="s">
        <v>3268</v>
      </c>
      <c r="C79" s="112" t="s">
        <v>915</v>
      </c>
      <c r="D79" s="112" t="s">
        <v>1947</v>
      </c>
      <c r="E79" s="112" t="s">
        <v>819</v>
      </c>
      <c r="F79" s="112" t="s">
        <v>812</v>
      </c>
      <c r="G79" s="112" t="s">
        <v>1192</v>
      </c>
      <c r="H79" s="112">
        <v>2</v>
      </c>
    </row>
    <row r="80" spans="1:8" ht="14.4">
      <c r="A80" s="112">
        <v>1000</v>
      </c>
      <c r="B80" s="112" t="s">
        <v>3269</v>
      </c>
      <c r="C80" s="112" t="s">
        <v>915</v>
      </c>
      <c r="D80" s="112" t="s">
        <v>1947</v>
      </c>
      <c r="E80" s="112" t="s">
        <v>819</v>
      </c>
      <c r="F80" s="112" t="s">
        <v>812</v>
      </c>
      <c r="G80" s="112" t="s">
        <v>3270</v>
      </c>
      <c r="H80" s="112">
        <v>2</v>
      </c>
    </row>
    <row r="81" spans="1:8" ht="14.4">
      <c r="A81" s="112">
        <v>1000</v>
      </c>
      <c r="B81" s="112" t="s">
        <v>3271</v>
      </c>
      <c r="C81" s="112" t="s">
        <v>915</v>
      </c>
      <c r="D81" s="112" t="s">
        <v>1947</v>
      </c>
      <c r="E81" s="112" t="s">
        <v>819</v>
      </c>
      <c r="F81" s="112" t="s">
        <v>812</v>
      </c>
      <c r="G81" s="112" t="s">
        <v>1198</v>
      </c>
      <c r="H81" s="112">
        <v>2</v>
      </c>
    </row>
    <row r="82" spans="1:8" ht="14.4">
      <c r="A82" s="112">
        <v>500</v>
      </c>
      <c r="B82" s="112" t="s">
        <v>3272</v>
      </c>
      <c r="C82" s="112" t="s">
        <v>907</v>
      </c>
      <c r="D82" s="112" t="s">
        <v>1947</v>
      </c>
      <c r="E82" s="112" t="s">
        <v>819</v>
      </c>
      <c r="F82" s="112" t="s">
        <v>812</v>
      </c>
      <c r="G82" s="112" t="s">
        <v>849</v>
      </c>
      <c r="H82" s="112">
        <v>3</v>
      </c>
    </row>
    <row r="83" spans="1:8" ht="14.4">
      <c r="A83" s="112">
        <v>500</v>
      </c>
      <c r="B83" s="112" t="s">
        <v>3273</v>
      </c>
      <c r="C83" s="112" t="s">
        <v>2672</v>
      </c>
      <c r="D83" s="112" t="s">
        <v>1947</v>
      </c>
      <c r="E83" s="112" t="s">
        <v>819</v>
      </c>
      <c r="F83" s="112" t="s">
        <v>812</v>
      </c>
      <c r="G83" s="112" t="s">
        <v>865</v>
      </c>
      <c r="H83" s="112">
        <v>40</v>
      </c>
    </row>
    <row r="84" spans="1:8" ht="14.4">
      <c r="A84" s="112">
        <v>500</v>
      </c>
      <c r="B84" s="112" t="s">
        <v>3274</v>
      </c>
      <c r="C84" s="112" t="s">
        <v>857</v>
      </c>
      <c r="D84" s="112" t="s">
        <v>1947</v>
      </c>
      <c r="E84" s="112" t="s">
        <v>819</v>
      </c>
      <c r="F84" s="112" t="s">
        <v>812</v>
      </c>
      <c r="G84" s="112" t="s">
        <v>831</v>
      </c>
      <c r="H84" s="112">
        <v>5</v>
      </c>
    </row>
    <row r="85" spans="1:8" ht="14.4">
      <c r="A85" s="112">
        <v>500</v>
      </c>
      <c r="B85" s="112" t="s">
        <v>3275</v>
      </c>
      <c r="C85" s="112" t="s">
        <v>841</v>
      </c>
      <c r="D85" s="112" t="s">
        <v>1947</v>
      </c>
      <c r="E85" s="112" t="s">
        <v>819</v>
      </c>
      <c r="F85" s="112" t="s">
        <v>812</v>
      </c>
      <c r="G85" s="112" t="s">
        <v>831</v>
      </c>
      <c r="H85" s="112">
        <v>20</v>
      </c>
    </row>
    <row r="86" spans="1:8" ht="14.4">
      <c r="A86" s="112">
        <v>1000</v>
      </c>
      <c r="B86" s="112" t="s">
        <v>582</v>
      </c>
      <c r="C86" s="112" t="s">
        <v>830</v>
      </c>
      <c r="D86" s="112" t="s">
        <v>1947</v>
      </c>
      <c r="E86" s="112" t="s">
        <v>819</v>
      </c>
      <c r="F86" s="112" t="s">
        <v>812</v>
      </c>
      <c r="G86" s="112" t="s">
        <v>1194</v>
      </c>
      <c r="H86" s="112">
        <v>1</v>
      </c>
    </row>
    <row r="87" spans="1:8" ht="14.4">
      <c r="A87" s="112">
        <v>1000</v>
      </c>
      <c r="B87" s="112" t="s">
        <v>3276</v>
      </c>
      <c r="C87" s="112" t="s">
        <v>857</v>
      </c>
      <c r="D87" s="112" t="s">
        <v>1947</v>
      </c>
      <c r="E87" s="112" t="s">
        <v>819</v>
      </c>
      <c r="F87" s="112" t="s">
        <v>812</v>
      </c>
      <c r="G87" s="112" t="s">
        <v>831</v>
      </c>
      <c r="H87" s="112">
        <v>5</v>
      </c>
    </row>
    <row r="88" spans="1:8" ht="14.4">
      <c r="A88" s="112">
        <v>1000</v>
      </c>
      <c r="B88" s="112" t="s">
        <v>3277</v>
      </c>
      <c r="C88" s="112" t="s">
        <v>902</v>
      </c>
      <c r="D88" s="112" t="s">
        <v>1947</v>
      </c>
      <c r="E88" s="112" t="s">
        <v>819</v>
      </c>
      <c r="F88" s="112" t="s">
        <v>812</v>
      </c>
      <c r="G88" s="112" t="s">
        <v>920</v>
      </c>
      <c r="H88" s="112">
        <v>0.5</v>
      </c>
    </row>
    <row r="89" spans="1:8" ht="14.4">
      <c r="A89" s="112">
        <v>1000</v>
      </c>
      <c r="B89" s="112" t="s">
        <v>3278</v>
      </c>
      <c r="C89" s="112" t="s">
        <v>857</v>
      </c>
      <c r="D89" s="112" t="s">
        <v>1947</v>
      </c>
      <c r="E89" s="112" t="s">
        <v>819</v>
      </c>
      <c r="F89" s="112" t="s">
        <v>812</v>
      </c>
      <c r="G89" s="112" t="s">
        <v>1194</v>
      </c>
      <c r="H89" s="112">
        <v>5</v>
      </c>
    </row>
    <row r="90" spans="1:8" ht="14.4">
      <c r="A90" s="112">
        <v>1000</v>
      </c>
      <c r="B90" s="112" t="s">
        <v>3279</v>
      </c>
      <c r="C90" s="112" t="s">
        <v>1559</v>
      </c>
      <c r="D90" s="112" t="s">
        <v>1947</v>
      </c>
      <c r="E90" s="112" t="s">
        <v>819</v>
      </c>
      <c r="F90" s="112" t="s">
        <v>812</v>
      </c>
      <c r="G90" s="112" t="s">
        <v>812</v>
      </c>
      <c r="H90" s="112">
        <v>45</v>
      </c>
    </row>
    <row r="91" spans="1:8" ht="14.4">
      <c r="A91" s="112">
        <v>1000</v>
      </c>
      <c r="B91" s="112" t="s">
        <v>3280</v>
      </c>
      <c r="C91" s="112" t="s">
        <v>841</v>
      </c>
      <c r="D91" s="112" t="s">
        <v>1947</v>
      </c>
      <c r="E91" s="112" t="s">
        <v>819</v>
      </c>
      <c r="F91" s="112" t="s">
        <v>812</v>
      </c>
      <c r="G91" s="112" t="s">
        <v>882</v>
      </c>
      <c r="H91" s="112">
        <v>20</v>
      </c>
    </row>
    <row r="92" spans="1:8" ht="14.4">
      <c r="A92" s="112">
        <v>1000</v>
      </c>
      <c r="B92" s="112" t="s">
        <v>3281</v>
      </c>
      <c r="C92" s="112" t="s">
        <v>830</v>
      </c>
      <c r="D92" s="112" t="s">
        <v>1947</v>
      </c>
      <c r="E92" s="112" t="s">
        <v>819</v>
      </c>
      <c r="F92" s="112" t="s">
        <v>812</v>
      </c>
      <c r="G92" s="112" t="s">
        <v>1185</v>
      </c>
      <c r="H92" s="112">
        <v>1</v>
      </c>
    </row>
    <row r="93" spans="1:8" ht="14.4">
      <c r="A93" s="112">
        <v>1000</v>
      </c>
      <c r="B93" s="112" t="s">
        <v>3282</v>
      </c>
      <c r="C93" s="112" t="s">
        <v>3283</v>
      </c>
      <c r="D93" s="112" t="s">
        <v>1947</v>
      </c>
      <c r="E93" s="112" t="s">
        <v>819</v>
      </c>
      <c r="F93" s="112" t="s">
        <v>812</v>
      </c>
      <c r="G93" s="112" t="s">
        <v>3284</v>
      </c>
      <c r="H93" s="112">
        <v>10</v>
      </c>
    </row>
    <row r="94" spans="1:8" ht="14.4">
      <c r="A94" s="112">
        <v>1000</v>
      </c>
      <c r="B94" s="112" t="s">
        <v>3285</v>
      </c>
      <c r="C94" s="112" t="s">
        <v>910</v>
      </c>
      <c r="D94" s="112" t="s">
        <v>1947</v>
      </c>
      <c r="E94" s="112" t="s">
        <v>819</v>
      </c>
      <c r="F94" s="112" t="s">
        <v>812</v>
      </c>
      <c r="G94" s="112" t="s">
        <v>831</v>
      </c>
      <c r="H94" s="112">
        <v>25</v>
      </c>
    </row>
    <row r="95" spans="1:8" ht="14.4">
      <c r="A95" s="112">
        <v>1000</v>
      </c>
      <c r="B95" s="112" t="s">
        <v>3286</v>
      </c>
      <c r="C95" s="112" t="s">
        <v>857</v>
      </c>
      <c r="D95" s="112" t="s">
        <v>1947</v>
      </c>
      <c r="E95" s="112" t="s">
        <v>819</v>
      </c>
      <c r="F95" s="112" t="s">
        <v>812</v>
      </c>
      <c r="G95" s="112" t="s">
        <v>1192</v>
      </c>
      <c r="H95" s="112">
        <v>5</v>
      </c>
    </row>
    <row r="96" spans="1:8" ht="14.4">
      <c r="A96" s="112">
        <v>1000</v>
      </c>
      <c r="B96" s="112" t="s">
        <v>225</v>
      </c>
      <c r="C96" s="112" t="s">
        <v>910</v>
      </c>
      <c r="D96" s="112" t="s">
        <v>1947</v>
      </c>
      <c r="E96" s="112" t="s">
        <v>819</v>
      </c>
      <c r="F96" s="112" t="s">
        <v>812</v>
      </c>
      <c r="G96" s="112" t="s">
        <v>831</v>
      </c>
      <c r="H96" s="112">
        <v>25</v>
      </c>
    </row>
    <row r="97" spans="1:8" ht="14.4">
      <c r="A97" s="112">
        <v>1000</v>
      </c>
      <c r="B97" s="112" t="s">
        <v>3287</v>
      </c>
      <c r="C97" s="112" t="s">
        <v>841</v>
      </c>
      <c r="D97" s="112" t="s">
        <v>1947</v>
      </c>
      <c r="E97" s="112" t="s">
        <v>819</v>
      </c>
      <c r="F97" s="112" t="s">
        <v>812</v>
      </c>
      <c r="G97" s="112" t="s">
        <v>849</v>
      </c>
      <c r="H97" s="112">
        <v>20</v>
      </c>
    </row>
    <row r="98" spans="1:8" ht="14.4">
      <c r="A98" s="112">
        <v>1000</v>
      </c>
      <c r="B98" s="112" t="s">
        <v>3288</v>
      </c>
      <c r="C98" s="112" t="s">
        <v>857</v>
      </c>
      <c r="D98" s="112" t="s">
        <v>1947</v>
      </c>
      <c r="E98" s="112" t="s">
        <v>819</v>
      </c>
      <c r="F98" s="112" t="s">
        <v>812</v>
      </c>
      <c r="G98" s="112" t="s">
        <v>2143</v>
      </c>
      <c r="H98" s="112">
        <v>5</v>
      </c>
    </row>
    <row r="99" spans="1:8" ht="14.4">
      <c r="A99" s="112">
        <v>1000</v>
      </c>
      <c r="B99" s="112" t="s">
        <v>3289</v>
      </c>
      <c r="C99" s="112" t="s">
        <v>887</v>
      </c>
      <c r="D99" s="112" t="s">
        <v>1947</v>
      </c>
      <c r="E99" s="112" t="s">
        <v>819</v>
      </c>
      <c r="F99" s="112" t="s">
        <v>812</v>
      </c>
      <c r="G99" s="112" t="s">
        <v>888</v>
      </c>
      <c r="H99" s="112">
        <v>10</v>
      </c>
    </row>
    <row r="100" spans="1:8" ht="14.4">
      <c r="A100" s="112">
        <v>1000</v>
      </c>
      <c r="B100" s="112" t="s">
        <v>3290</v>
      </c>
      <c r="C100" s="112" t="s">
        <v>887</v>
      </c>
      <c r="D100" s="112" t="s">
        <v>1947</v>
      </c>
      <c r="E100" s="112" t="s">
        <v>819</v>
      </c>
      <c r="F100" s="112" t="s">
        <v>812</v>
      </c>
      <c r="G100" s="112" t="s">
        <v>812</v>
      </c>
      <c r="H100" s="112">
        <v>10</v>
      </c>
    </row>
    <row r="101" spans="1:8" ht="14.4">
      <c r="A101" s="112">
        <v>1000</v>
      </c>
      <c r="B101" s="112" t="s">
        <v>3291</v>
      </c>
      <c r="C101" s="112" t="s">
        <v>827</v>
      </c>
      <c r="D101" s="112" t="s">
        <v>1947</v>
      </c>
      <c r="E101" s="112" t="s">
        <v>819</v>
      </c>
      <c r="F101" s="112" t="s">
        <v>812</v>
      </c>
      <c r="G101" s="112" t="s">
        <v>812</v>
      </c>
      <c r="H101" s="112">
        <v>0.02</v>
      </c>
    </row>
    <row r="102" spans="1:8" ht="14.4">
      <c r="A102" s="112">
        <v>1000</v>
      </c>
      <c r="B102" s="112" t="s">
        <v>3292</v>
      </c>
      <c r="C102" s="112" t="s">
        <v>913</v>
      </c>
      <c r="D102" s="112" t="s">
        <v>1947</v>
      </c>
      <c r="E102" s="112" t="s">
        <v>819</v>
      </c>
      <c r="F102" s="112" t="s">
        <v>812</v>
      </c>
      <c r="G102" s="112" t="s">
        <v>888</v>
      </c>
      <c r="H102" s="112">
        <v>200</v>
      </c>
    </row>
    <row r="103" spans="1:8" ht="14.4">
      <c r="A103" s="112">
        <v>500</v>
      </c>
      <c r="B103" s="112" t="s">
        <v>3293</v>
      </c>
      <c r="C103" s="112" t="s">
        <v>1294</v>
      </c>
      <c r="D103" s="112" t="s">
        <v>1947</v>
      </c>
      <c r="E103" s="112" t="s">
        <v>819</v>
      </c>
      <c r="F103" s="112" t="s">
        <v>812</v>
      </c>
      <c r="G103" s="112" t="s">
        <v>831</v>
      </c>
      <c r="H103" s="112">
        <v>0.1</v>
      </c>
    </row>
    <row r="104" spans="1:8" ht="14.4">
      <c r="A104" s="112">
        <v>500</v>
      </c>
      <c r="B104" s="112" t="s">
        <v>3294</v>
      </c>
      <c r="C104" s="112" t="s">
        <v>830</v>
      </c>
      <c r="D104" s="112" t="s">
        <v>1947</v>
      </c>
      <c r="E104" s="112" t="s">
        <v>819</v>
      </c>
      <c r="F104" s="112" t="s">
        <v>812</v>
      </c>
      <c r="G104" s="112" t="s">
        <v>831</v>
      </c>
      <c r="H104" s="112">
        <v>1</v>
      </c>
    </row>
    <row r="105" spans="1:8" ht="14.4">
      <c r="A105" s="112">
        <v>1000</v>
      </c>
      <c r="B105" s="112" t="s">
        <v>3295</v>
      </c>
      <c r="C105" s="112" t="s">
        <v>915</v>
      </c>
      <c r="D105" s="112" t="s">
        <v>1947</v>
      </c>
      <c r="E105" s="112" t="s">
        <v>819</v>
      </c>
      <c r="F105" s="112" t="s">
        <v>812</v>
      </c>
      <c r="G105" s="112" t="s">
        <v>1185</v>
      </c>
      <c r="H105" s="112">
        <v>2</v>
      </c>
    </row>
    <row r="106" spans="1:8" ht="14.4">
      <c r="A106" s="112">
        <v>1000</v>
      </c>
      <c r="B106" s="112" t="s">
        <v>3296</v>
      </c>
      <c r="C106" s="112" t="s">
        <v>1294</v>
      </c>
      <c r="D106" s="112" t="s">
        <v>1947</v>
      </c>
      <c r="E106" s="112" t="s">
        <v>819</v>
      </c>
      <c r="F106" s="112" t="s">
        <v>812</v>
      </c>
      <c r="G106" s="112" t="s">
        <v>2063</v>
      </c>
      <c r="H106" s="112">
        <v>0.1</v>
      </c>
    </row>
    <row r="107" spans="1:8" ht="14.4">
      <c r="A107" s="112">
        <v>1000</v>
      </c>
      <c r="B107" s="112" t="s">
        <v>3297</v>
      </c>
      <c r="C107" s="112" t="s">
        <v>830</v>
      </c>
      <c r="D107" s="112" t="s">
        <v>1947</v>
      </c>
      <c r="E107" s="112" t="s">
        <v>819</v>
      </c>
      <c r="F107" s="112" t="s">
        <v>812</v>
      </c>
      <c r="G107" s="112" t="s">
        <v>839</v>
      </c>
      <c r="H107" s="112">
        <v>1</v>
      </c>
    </row>
    <row r="108" spans="1:8" ht="14.4">
      <c r="A108" s="112">
        <v>1000</v>
      </c>
      <c r="B108" s="112" t="s">
        <v>3298</v>
      </c>
      <c r="C108" s="112" t="s">
        <v>887</v>
      </c>
      <c r="D108" s="112" t="s">
        <v>1947</v>
      </c>
      <c r="E108" s="112" t="s">
        <v>819</v>
      </c>
      <c r="F108" s="112" t="s">
        <v>812</v>
      </c>
      <c r="G108" s="112" t="s">
        <v>888</v>
      </c>
      <c r="H108" s="112">
        <v>10</v>
      </c>
    </row>
    <row r="109" spans="1:8" ht="14.4">
      <c r="A109" s="112">
        <v>1000</v>
      </c>
      <c r="B109" s="112" t="s">
        <v>3299</v>
      </c>
      <c r="C109" s="112" t="s">
        <v>841</v>
      </c>
      <c r="D109" s="112" t="s">
        <v>1947</v>
      </c>
      <c r="E109" s="112" t="s">
        <v>819</v>
      </c>
      <c r="F109" s="112" t="s">
        <v>812</v>
      </c>
      <c r="G109" s="112" t="s">
        <v>812</v>
      </c>
      <c r="H109" s="112">
        <v>20</v>
      </c>
    </row>
    <row r="110" spans="1:8" ht="14.4">
      <c r="A110" s="112">
        <v>1000</v>
      </c>
      <c r="B110" s="112" t="s">
        <v>3300</v>
      </c>
      <c r="C110" s="112" t="s">
        <v>827</v>
      </c>
      <c r="D110" s="112" t="s">
        <v>1947</v>
      </c>
      <c r="E110" s="112" t="s">
        <v>819</v>
      </c>
      <c r="F110" s="112" t="s">
        <v>812</v>
      </c>
      <c r="G110" s="112" t="s">
        <v>1198</v>
      </c>
      <c r="H110" s="112">
        <v>0.02</v>
      </c>
    </row>
    <row r="111" spans="1:8" ht="14.4">
      <c r="A111" s="112">
        <v>1000</v>
      </c>
      <c r="B111" s="112" t="s">
        <v>3301</v>
      </c>
      <c r="C111" s="112" t="s">
        <v>1294</v>
      </c>
      <c r="D111" s="112" t="s">
        <v>1947</v>
      </c>
      <c r="E111" s="112" t="s">
        <v>819</v>
      </c>
      <c r="F111" s="112" t="s">
        <v>812</v>
      </c>
      <c r="G111" s="112" t="s">
        <v>2143</v>
      </c>
      <c r="H111" s="112">
        <v>0.1</v>
      </c>
    </row>
    <row r="112" spans="1:8" ht="14.4">
      <c r="A112" s="112">
        <v>1000</v>
      </c>
      <c r="B112" s="112" t="s">
        <v>3302</v>
      </c>
      <c r="C112" s="112" t="s">
        <v>902</v>
      </c>
      <c r="D112" s="112" t="s">
        <v>1947</v>
      </c>
      <c r="E112" s="112" t="s">
        <v>819</v>
      </c>
      <c r="F112" s="112" t="s">
        <v>812</v>
      </c>
      <c r="G112" s="112" t="s">
        <v>831</v>
      </c>
      <c r="H112" s="112">
        <v>0.5</v>
      </c>
    </row>
    <row r="113" spans="1:8" ht="14.4">
      <c r="A113" s="112">
        <v>1000</v>
      </c>
      <c r="B113" s="112" t="s">
        <v>3303</v>
      </c>
      <c r="C113" s="112" t="s">
        <v>841</v>
      </c>
      <c r="D113" s="112" t="s">
        <v>1947</v>
      </c>
      <c r="E113" s="112" t="s">
        <v>819</v>
      </c>
      <c r="F113" s="112" t="s">
        <v>812</v>
      </c>
      <c r="G113" s="112" t="s">
        <v>852</v>
      </c>
      <c r="H113" s="112">
        <v>20</v>
      </c>
    </row>
    <row r="114" spans="1:8" ht="14.4">
      <c r="A114" s="112">
        <v>200</v>
      </c>
      <c r="B114" s="112" t="s">
        <v>3304</v>
      </c>
      <c r="C114" s="112" t="s">
        <v>873</v>
      </c>
      <c r="D114" s="112" t="s">
        <v>1947</v>
      </c>
      <c r="E114" s="112" t="s">
        <v>819</v>
      </c>
      <c r="F114" s="112" t="s">
        <v>812</v>
      </c>
      <c r="G114" s="112" t="s">
        <v>812</v>
      </c>
      <c r="H114" s="112">
        <v>0.2</v>
      </c>
    </row>
    <row r="115" spans="1:8" ht="14.4">
      <c r="A115" s="112">
        <v>200</v>
      </c>
      <c r="B115" s="112" t="s">
        <v>3305</v>
      </c>
      <c r="C115" s="112" t="s">
        <v>3306</v>
      </c>
      <c r="D115" s="112" t="s">
        <v>1947</v>
      </c>
      <c r="E115" s="112" t="s">
        <v>819</v>
      </c>
      <c r="F115" s="112" t="s">
        <v>812</v>
      </c>
      <c r="G115" s="112" t="s">
        <v>812</v>
      </c>
      <c r="H115" s="112">
        <v>0.8</v>
      </c>
    </row>
    <row r="116" spans="1:8" ht="14.4">
      <c r="A116" s="112">
        <v>200</v>
      </c>
      <c r="B116" s="112" t="s">
        <v>3307</v>
      </c>
      <c r="C116" s="112" t="s">
        <v>1870</v>
      </c>
      <c r="D116" s="112" t="s">
        <v>1947</v>
      </c>
      <c r="E116" s="112" t="s">
        <v>819</v>
      </c>
      <c r="F116" s="112" t="s">
        <v>812</v>
      </c>
      <c r="G116" s="112" t="s">
        <v>812</v>
      </c>
      <c r="H116" s="112">
        <v>0.6</v>
      </c>
    </row>
    <row r="117" spans="1:8" ht="14.4">
      <c r="A117" s="112">
        <v>200</v>
      </c>
      <c r="B117" s="112" t="s">
        <v>3308</v>
      </c>
      <c r="C117" s="112" t="s">
        <v>1907</v>
      </c>
      <c r="D117" s="112" t="s">
        <v>1947</v>
      </c>
      <c r="E117" s="112" t="s">
        <v>819</v>
      </c>
      <c r="F117" s="112" t="s">
        <v>812</v>
      </c>
      <c r="G117" s="112" t="s">
        <v>812</v>
      </c>
      <c r="H117" s="112">
        <v>0.4</v>
      </c>
    </row>
    <row r="118" spans="1:8" ht="14.4">
      <c r="A118" s="112">
        <v>1000</v>
      </c>
      <c r="B118" s="112" t="s">
        <v>3309</v>
      </c>
      <c r="C118" s="112" t="s">
        <v>887</v>
      </c>
      <c r="D118" s="112" t="s">
        <v>1947</v>
      </c>
      <c r="E118" s="112" t="s">
        <v>819</v>
      </c>
      <c r="F118" s="112" t="s">
        <v>812</v>
      </c>
      <c r="G118" s="112" t="s">
        <v>831</v>
      </c>
      <c r="H118" s="112">
        <v>10</v>
      </c>
    </row>
    <row r="119" spans="1:8" ht="14.4">
      <c r="A119" s="112">
        <v>1000</v>
      </c>
      <c r="B119" s="112" t="s">
        <v>3310</v>
      </c>
      <c r="C119" s="112" t="s">
        <v>887</v>
      </c>
      <c r="D119" s="112" t="s">
        <v>1947</v>
      </c>
      <c r="E119" s="112" t="s">
        <v>819</v>
      </c>
      <c r="F119" s="112" t="s">
        <v>812</v>
      </c>
      <c r="G119" s="112" t="s">
        <v>831</v>
      </c>
      <c r="H119" s="112">
        <v>10</v>
      </c>
    </row>
    <row r="120" spans="1:8" ht="14.4">
      <c r="A120" s="112">
        <v>1000</v>
      </c>
      <c r="B120" s="112" t="s">
        <v>1698</v>
      </c>
      <c r="C120" s="112" t="s">
        <v>884</v>
      </c>
      <c r="D120" s="112" t="s">
        <v>1947</v>
      </c>
      <c r="E120" s="112" t="s">
        <v>819</v>
      </c>
      <c r="F120" s="112" t="s">
        <v>812</v>
      </c>
      <c r="G120" s="112" t="s">
        <v>812</v>
      </c>
      <c r="H120" s="112">
        <v>100</v>
      </c>
    </row>
    <row r="121" spans="1:8" ht="14.4">
      <c r="A121" s="112">
        <v>1000</v>
      </c>
      <c r="B121" s="112" t="s">
        <v>3311</v>
      </c>
      <c r="C121" s="112" t="s">
        <v>915</v>
      </c>
      <c r="D121" s="112" t="s">
        <v>1947</v>
      </c>
      <c r="E121" s="112" t="s">
        <v>819</v>
      </c>
      <c r="F121" s="112" t="s">
        <v>812</v>
      </c>
      <c r="G121" s="112" t="s">
        <v>1212</v>
      </c>
      <c r="H121" s="112">
        <v>2</v>
      </c>
    </row>
    <row r="122" spans="1:8" ht="14.4">
      <c r="A122" s="112">
        <v>1000</v>
      </c>
      <c r="B122" s="112" t="s">
        <v>3312</v>
      </c>
      <c r="C122" s="112" t="s">
        <v>830</v>
      </c>
      <c r="D122" s="112" t="s">
        <v>1947</v>
      </c>
      <c r="E122" s="112" t="s">
        <v>819</v>
      </c>
      <c r="F122" s="112" t="s">
        <v>812</v>
      </c>
      <c r="G122" s="112" t="s">
        <v>831</v>
      </c>
      <c r="H122" s="112">
        <v>1</v>
      </c>
    </row>
    <row r="123" spans="1:8" ht="14.4">
      <c r="A123" s="112">
        <v>1000</v>
      </c>
      <c r="B123" s="112" t="s">
        <v>3313</v>
      </c>
      <c r="C123" s="112" t="s">
        <v>873</v>
      </c>
      <c r="D123" s="112" t="s">
        <v>1947</v>
      </c>
      <c r="E123" s="112" t="s">
        <v>819</v>
      </c>
      <c r="F123" s="112" t="s">
        <v>812</v>
      </c>
      <c r="G123" s="112" t="s">
        <v>849</v>
      </c>
      <c r="H123" s="112">
        <v>0.2</v>
      </c>
    </row>
    <row r="124" spans="1:8" ht="14.4">
      <c r="A124" s="112">
        <v>1000</v>
      </c>
      <c r="B124" s="112" t="s">
        <v>3314</v>
      </c>
      <c r="C124" s="112" t="s">
        <v>915</v>
      </c>
      <c r="D124" s="112" t="s">
        <v>1947</v>
      </c>
      <c r="E124" s="112" t="s">
        <v>819</v>
      </c>
      <c r="F124" s="112" t="s">
        <v>812</v>
      </c>
      <c r="G124" s="112" t="s">
        <v>831</v>
      </c>
      <c r="H124" s="112">
        <v>2</v>
      </c>
    </row>
    <row r="125" spans="1:8" ht="14.4">
      <c r="A125" s="112">
        <v>1000</v>
      </c>
      <c r="B125" s="112" t="s">
        <v>3315</v>
      </c>
      <c r="C125" s="112" t="s">
        <v>857</v>
      </c>
      <c r="D125" s="112" t="s">
        <v>1947</v>
      </c>
      <c r="E125" s="112" t="s">
        <v>819</v>
      </c>
      <c r="F125" s="112" t="s">
        <v>812</v>
      </c>
      <c r="G125" s="112" t="s">
        <v>1194</v>
      </c>
      <c r="H125" s="112">
        <v>5</v>
      </c>
    </row>
    <row r="126" spans="1:8" ht="14.4">
      <c r="A126" s="112">
        <v>1000</v>
      </c>
      <c r="B126" s="112" t="s">
        <v>3316</v>
      </c>
      <c r="C126" s="112" t="s">
        <v>873</v>
      </c>
      <c r="D126" s="112" t="s">
        <v>1947</v>
      </c>
      <c r="E126" s="112" t="s">
        <v>819</v>
      </c>
      <c r="F126" s="112" t="s">
        <v>812</v>
      </c>
      <c r="G126" s="112" t="s">
        <v>831</v>
      </c>
      <c r="H126" s="112">
        <v>0.2</v>
      </c>
    </row>
    <row r="127" spans="1:8" ht="14.4">
      <c r="A127" s="112">
        <v>1000</v>
      </c>
      <c r="B127" s="112" t="s">
        <v>3317</v>
      </c>
      <c r="C127" s="112" t="s">
        <v>915</v>
      </c>
      <c r="D127" s="112" t="s">
        <v>1947</v>
      </c>
      <c r="E127" s="112" t="s">
        <v>819</v>
      </c>
      <c r="F127" s="112" t="s">
        <v>812</v>
      </c>
      <c r="G127" s="112" t="s">
        <v>831</v>
      </c>
      <c r="H127" s="112">
        <v>2</v>
      </c>
    </row>
    <row r="128" spans="1:8" ht="14.4">
      <c r="A128" s="112">
        <v>1000</v>
      </c>
      <c r="B128" s="112" t="s">
        <v>3318</v>
      </c>
      <c r="C128" s="112" t="s">
        <v>915</v>
      </c>
      <c r="D128" s="112" t="s">
        <v>1947</v>
      </c>
      <c r="E128" s="112" t="s">
        <v>819</v>
      </c>
      <c r="F128" s="112" t="s">
        <v>812</v>
      </c>
      <c r="G128" s="112" t="s">
        <v>1185</v>
      </c>
      <c r="H128" s="112">
        <v>2</v>
      </c>
    </row>
    <row r="129" spans="1:8" ht="14.4">
      <c r="A129" s="112">
        <v>1000</v>
      </c>
      <c r="B129" s="112" t="s">
        <v>3319</v>
      </c>
      <c r="C129" s="112" t="s">
        <v>862</v>
      </c>
      <c r="D129" s="112" t="s">
        <v>1947</v>
      </c>
      <c r="E129" s="112" t="s">
        <v>819</v>
      </c>
      <c r="F129" s="112" t="s">
        <v>812</v>
      </c>
      <c r="G129" s="112" t="s">
        <v>812</v>
      </c>
      <c r="H129" s="112">
        <v>4</v>
      </c>
    </row>
    <row r="130" spans="1:8" ht="14.4">
      <c r="A130" s="112">
        <v>1000</v>
      </c>
      <c r="B130" s="112" t="s">
        <v>3320</v>
      </c>
      <c r="C130" s="112" t="s">
        <v>3321</v>
      </c>
      <c r="D130" s="112" t="s">
        <v>1947</v>
      </c>
      <c r="E130" s="112" t="s">
        <v>819</v>
      </c>
      <c r="F130" s="112" t="s">
        <v>812</v>
      </c>
      <c r="G130" s="112" t="s">
        <v>3322</v>
      </c>
      <c r="H130" s="112">
        <v>33</v>
      </c>
    </row>
    <row r="131" spans="1:8" ht="14.4">
      <c r="A131" s="112">
        <v>1000</v>
      </c>
      <c r="B131" s="112" t="s">
        <v>3323</v>
      </c>
      <c r="C131" s="112" t="s">
        <v>2961</v>
      </c>
      <c r="D131" s="112" t="s">
        <v>1947</v>
      </c>
      <c r="E131" s="112" t="s">
        <v>819</v>
      </c>
      <c r="F131" s="112" t="s">
        <v>812</v>
      </c>
      <c r="G131" s="112" t="s">
        <v>812</v>
      </c>
      <c r="H131" s="112">
        <v>35</v>
      </c>
    </row>
    <row r="132" spans="1:8" ht="14.4">
      <c r="A132" s="112">
        <v>1000</v>
      </c>
      <c r="B132" s="112" t="s">
        <v>3324</v>
      </c>
      <c r="C132" s="112" t="s">
        <v>1440</v>
      </c>
      <c r="D132" s="112" t="s">
        <v>1947</v>
      </c>
      <c r="E132" s="112" t="s">
        <v>819</v>
      </c>
      <c r="F132" s="112" t="s">
        <v>812</v>
      </c>
      <c r="G132" s="112" t="s">
        <v>865</v>
      </c>
      <c r="H132" s="112">
        <v>250</v>
      </c>
    </row>
    <row r="133" spans="1:8" ht="14.4">
      <c r="A133" s="112">
        <v>1000</v>
      </c>
      <c r="B133" s="112" t="s">
        <v>3325</v>
      </c>
      <c r="C133" s="112" t="s">
        <v>887</v>
      </c>
      <c r="D133" s="112" t="s">
        <v>1947</v>
      </c>
      <c r="E133" s="112" t="s">
        <v>819</v>
      </c>
      <c r="F133" s="112" t="s">
        <v>812</v>
      </c>
      <c r="G133" s="112" t="s">
        <v>908</v>
      </c>
      <c r="H133" s="112">
        <v>10</v>
      </c>
    </row>
    <row r="134" spans="1:8" ht="14.4">
      <c r="A134" s="112">
        <v>1000</v>
      </c>
      <c r="B134" s="112" t="s">
        <v>3326</v>
      </c>
      <c r="C134" s="112" t="s">
        <v>1294</v>
      </c>
      <c r="D134" s="112" t="s">
        <v>1947</v>
      </c>
      <c r="E134" s="112" t="s">
        <v>819</v>
      </c>
      <c r="F134" s="112" t="s">
        <v>812</v>
      </c>
      <c r="G134" s="112" t="s">
        <v>831</v>
      </c>
      <c r="H134" s="112">
        <v>0.1</v>
      </c>
    </row>
    <row r="135" spans="1:8" ht="14.4">
      <c r="A135" s="112">
        <v>1000</v>
      </c>
      <c r="B135" s="112" t="s">
        <v>3327</v>
      </c>
      <c r="C135" s="112" t="s">
        <v>873</v>
      </c>
      <c r="D135" s="112" t="s">
        <v>1947</v>
      </c>
      <c r="E135" s="112" t="s">
        <v>819</v>
      </c>
      <c r="F135" s="112" t="s">
        <v>812</v>
      </c>
      <c r="G135" s="112" t="s">
        <v>812</v>
      </c>
      <c r="H135" s="112">
        <v>0.2</v>
      </c>
    </row>
    <row r="136" spans="1:8" ht="14.4">
      <c r="A136" s="112">
        <v>1000</v>
      </c>
      <c r="B136" s="112" t="s">
        <v>3328</v>
      </c>
      <c r="C136" s="112" t="s">
        <v>1294</v>
      </c>
      <c r="D136" s="112" t="s">
        <v>1947</v>
      </c>
      <c r="E136" s="112" t="s">
        <v>819</v>
      </c>
      <c r="F136" s="112" t="s">
        <v>812</v>
      </c>
      <c r="G136" s="112" t="s">
        <v>812</v>
      </c>
      <c r="H136" s="112">
        <v>0.1</v>
      </c>
    </row>
    <row r="137" spans="1:8" ht="14.4">
      <c r="A137" s="112">
        <v>1000</v>
      </c>
      <c r="B137" s="112" t="s">
        <v>3329</v>
      </c>
      <c r="C137" s="112" t="s">
        <v>830</v>
      </c>
      <c r="D137" s="112" t="s">
        <v>1947</v>
      </c>
      <c r="E137" s="112" t="s">
        <v>819</v>
      </c>
      <c r="F137" s="112" t="s">
        <v>812</v>
      </c>
      <c r="G137" s="112" t="s">
        <v>831</v>
      </c>
      <c r="H137" s="112">
        <v>1</v>
      </c>
    </row>
    <row r="138" spans="1:8" ht="14.4">
      <c r="A138" s="112">
        <v>1000</v>
      </c>
      <c r="B138" s="112" t="s">
        <v>3330</v>
      </c>
      <c r="C138" s="112" t="s">
        <v>857</v>
      </c>
      <c r="D138" s="112" t="s">
        <v>1947</v>
      </c>
      <c r="E138" s="112" t="s">
        <v>819</v>
      </c>
      <c r="F138" s="112" t="s">
        <v>812</v>
      </c>
      <c r="G138" s="112" t="s">
        <v>812</v>
      </c>
      <c r="H138" s="112">
        <v>5</v>
      </c>
    </row>
    <row r="139" spans="1:8" ht="14.4">
      <c r="A139" s="112">
        <v>1000</v>
      </c>
      <c r="B139" s="112" t="s">
        <v>3331</v>
      </c>
      <c r="C139" s="112" t="s">
        <v>841</v>
      </c>
      <c r="D139" s="112" t="s">
        <v>1947</v>
      </c>
      <c r="E139" s="112" t="s">
        <v>819</v>
      </c>
      <c r="F139" s="112" t="s">
        <v>812</v>
      </c>
      <c r="G139" s="112" t="s">
        <v>849</v>
      </c>
      <c r="H139" s="112">
        <v>20</v>
      </c>
    </row>
    <row r="140" spans="1:8" ht="14.4">
      <c r="A140" s="112">
        <v>1000</v>
      </c>
      <c r="B140" s="112" t="s">
        <v>3332</v>
      </c>
      <c r="C140" s="112" t="s">
        <v>857</v>
      </c>
      <c r="D140" s="112" t="s">
        <v>1947</v>
      </c>
      <c r="E140" s="112" t="s">
        <v>819</v>
      </c>
      <c r="F140" s="112" t="s">
        <v>812</v>
      </c>
      <c r="G140" s="112" t="s">
        <v>831</v>
      </c>
      <c r="H140" s="112">
        <v>5</v>
      </c>
    </row>
    <row r="141" spans="1:8" ht="14.4">
      <c r="A141" s="112">
        <v>1000</v>
      </c>
      <c r="B141" s="112" t="s">
        <v>3333</v>
      </c>
      <c r="C141" s="112" t="s">
        <v>827</v>
      </c>
      <c r="D141" s="112" t="s">
        <v>1947</v>
      </c>
      <c r="E141" s="112" t="s">
        <v>819</v>
      </c>
      <c r="F141" s="112" t="s">
        <v>812</v>
      </c>
      <c r="G141" s="112" t="s">
        <v>1198</v>
      </c>
      <c r="H141" s="112">
        <v>0.02</v>
      </c>
    </row>
    <row r="142" spans="1:8" ht="14.4">
      <c r="A142" s="112">
        <v>1000</v>
      </c>
      <c r="B142" s="112" t="s">
        <v>3334</v>
      </c>
      <c r="C142" s="112" t="s">
        <v>818</v>
      </c>
      <c r="D142" s="112" t="s">
        <v>1947</v>
      </c>
      <c r="E142" s="112" t="s">
        <v>819</v>
      </c>
      <c r="F142" s="112" t="s">
        <v>812</v>
      </c>
      <c r="G142" s="112" t="s">
        <v>1287</v>
      </c>
      <c r="H142" s="112">
        <v>0.05</v>
      </c>
    </row>
    <row r="143" spans="1:8" ht="14.4">
      <c r="A143" s="112">
        <v>1000</v>
      </c>
      <c r="B143" s="112" t="s">
        <v>3335</v>
      </c>
      <c r="C143" s="112" t="s">
        <v>818</v>
      </c>
      <c r="D143" s="112" t="s">
        <v>1947</v>
      </c>
      <c r="E143" s="112" t="s">
        <v>819</v>
      </c>
      <c r="F143" s="112" t="s">
        <v>812</v>
      </c>
      <c r="G143" s="112" t="s">
        <v>1221</v>
      </c>
      <c r="H143" s="112">
        <v>0.05</v>
      </c>
    </row>
    <row r="144" spans="1:8" ht="14.4">
      <c r="A144" s="112">
        <v>1000</v>
      </c>
      <c r="B144" s="112" t="s">
        <v>3336</v>
      </c>
      <c r="C144" s="112" t="s">
        <v>862</v>
      </c>
      <c r="D144" s="112" t="s">
        <v>1947</v>
      </c>
      <c r="E144" s="112" t="s">
        <v>819</v>
      </c>
      <c r="F144" s="112" t="s">
        <v>812</v>
      </c>
      <c r="G144" s="112" t="s">
        <v>3337</v>
      </c>
      <c r="H144" s="112">
        <v>4</v>
      </c>
    </row>
    <row r="145" spans="1:8" ht="14.4">
      <c r="A145" s="112">
        <v>1000</v>
      </c>
      <c r="B145" s="112" t="s">
        <v>3338</v>
      </c>
      <c r="C145" s="112" t="s">
        <v>902</v>
      </c>
      <c r="D145" s="112" t="s">
        <v>1947</v>
      </c>
      <c r="E145" s="112" t="s">
        <v>819</v>
      </c>
      <c r="F145" s="112" t="s">
        <v>812</v>
      </c>
      <c r="G145" s="112" t="s">
        <v>831</v>
      </c>
      <c r="H145" s="112">
        <v>0.5</v>
      </c>
    </row>
    <row r="146" spans="1:8" ht="14.4">
      <c r="A146" s="112">
        <v>1000</v>
      </c>
      <c r="B146" s="112" t="s">
        <v>3339</v>
      </c>
      <c r="C146" s="112" t="s">
        <v>2948</v>
      </c>
      <c r="D146" s="112" t="s">
        <v>1947</v>
      </c>
      <c r="E146" s="112" t="s">
        <v>819</v>
      </c>
      <c r="F146" s="112" t="s">
        <v>812</v>
      </c>
      <c r="G146" s="112" t="s">
        <v>3340</v>
      </c>
      <c r="H146" s="112">
        <v>19</v>
      </c>
    </row>
    <row r="147" spans="1:8" ht="14.4">
      <c r="A147" s="112">
        <v>1000</v>
      </c>
      <c r="B147" s="112" t="s">
        <v>3341</v>
      </c>
      <c r="C147" s="112" t="s">
        <v>857</v>
      </c>
      <c r="D147" s="112" t="s">
        <v>1947</v>
      </c>
      <c r="E147" s="112" t="s">
        <v>819</v>
      </c>
      <c r="F147" s="112" t="s">
        <v>812</v>
      </c>
      <c r="G147" s="112" t="s">
        <v>831</v>
      </c>
      <c r="H147" s="112">
        <v>5</v>
      </c>
    </row>
    <row r="148" spans="1:8" ht="14.4">
      <c r="A148" s="112">
        <v>1000</v>
      </c>
      <c r="B148" s="112" t="s">
        <v>3342</v>
      </c>
      <c r="C148" s="112" t="s">
        <v>830</v>
      </c>
      <c r="D148" s="112" t="s">
        <v>1947</v>
      </c>
      <c r="E148" s="112" t="s">
        <v>819</v>
      </c>
      <c r="F148" s="112" t="s">
        <v>812</v>
      </c>
      <c r="G148" s="112" t="s">
        <v>831</v>
      </c>
      <c r="H148" s="112">
        <v>1</v>
      </c>
    </row>
    <row r="149" spans="1:8" ht="14.4">
      <c r="A149" s="112">
        <v>1000</v>
      </c>
      <c r="B149" s="112" t="s">
        <v>3343</v>
      </c>
      <c r="C149" s="112" t="s">
        <v>887</v>
      </c>
      <c r="D149" s="112" t="s">
        <v>1947</v>
      </c>
      <c r="E149" s="112" t="s">
        <v>819</v>
      </c>
      <c r="F149" s="112" t="s">
        <v>812</v>
      </c>
      <c r="G149" s="112" t="s">
        <v>849</v>
      </c>
      <c r="H149" s="112">
        <v>10</v>
      </c>
    </row>
    <row r="150" spans="1:8" ht="14.4">
      <c r="A150" s="112">
        <v>1000</v>
      </c>
      <c r="B150" s="112" t="s">
        <v>3344</v>
      </c>
      <c r="C150" s="112" t="s">
        <v>830</v>
      </c>
      <c r="D150" s="112" t="s">
        <v>1947</v>
      </c>
      <c r="E150" s="112" t="s">
        <v>819</v>
      </c>
      <c r="F150" s="112" t="s">
        <v>812</v>
      </c>
      <c r="G150" s="112" t="s">
        <v>839</v>
      </c>
      <c r="H150" s="112">
        <v>1</v>
      </c>
    </row>
    <row r="151" spans="1:8" ht="14.4">
      <c r="A151" s="112">
        <v>1000</v>
      </c>
      <c r="B151" s="112" t="s">
        <v>3345</v>
      </c>
      <c r="C151" s="112" t="s">
        <v>902</v>
      </c>
      <c r="D151" s="112" t="s">
        <v>1947</v>
      </c>
      <c r="E151" s="112" t="s">
        <v>819</v>
      </c>
      <c r="F151" s="112" t="s">
        <v>812</v>
      </c>
      <c r="G151" s="112" t="s">
        <v>1192</v>
      </c>
      <c r="H151" s="112">
        <v>0.5</v>
      </c>
    </row>
    <row r="152" spans="1:8" ht="14.4">
      <c r="A152" s="112">
        <v>1000</v>
      </c>
      <c r="B152" s="112" t="s">
        <v>3346</v>
      </c>
      <c r="C152" s="112" t="s">
        <v>830</v>
      </c>
      <c r="D152" s="112" t="s">
        <v>1947</v>
      </c>
      <c r="E152" s="112" t="s">
        <v>819</v>
      </c>
      <c r="F152" s="112" t="s">
        <v>812</v>
      </c>
      <c r="G152" s="112" t="s">
        <v>1198</v>
      </c>
      <c r="H152" s="112">
        <v>1</v>
      </c>
    </row>
    <row r="153" spans="1:8" ht="14.4">
      <c r="A153" s="112">
        <v>1000</v>
      </c>
      <c r="B153" s="112" t="s">
        <v>3347</v>
      </c>
      <c r="C153" s="112" t="s">
        <v>900</v>
      </c>
      <c r="D153" s="112" t="s">
        <v>1947</v>
      </c>
      <c r="E153" s="112" t="s">
        <v>819</v>
      </c>
      <c r="F153" s="112" t="s">
        <v>812</v>
      </c>
      <c r="G153" s="112" t="s">
        <v>888</v>
      </c>
      <c r="H153" s="112">
        <v>50</v>
      </c>
    </row>
    <row r="154" spans="1:8" ht="14.4">
      <c r="A154" s="112">
        <v>1000</v>
      </c>
      <c r="B154" s="112" t="s">
        <v>3348</v>
      </c>
      <c r="C154" s="112" t="s">
        <v>900</v>
      </c>
      <c r="D154" s="112" t="s">
        <v>1947</v>
      </c>
      <c r="E154" s="112" t="s">
        <v>819</v>
      </c>
      <c r="F154" s="112" t="s">
        <v>812</v>
      </c>
      <c r="G154" s="112" t="s">
        <v>3215</v>
      </c>
      <c r="H154" s="112">
        <v>50</v>
      </c>
    </row>
    <row r="155" spans="1:8" ht="14.4">
      <c r="A155" s="112">
        <v>1000</v>
      </c>
      <c r="B155" s="112" t="s">
        <v>3349</v>
      </c>
      <c r="C155" s="112" t="s">
        <v>1382</v>
      </c>
      <c r="D155" s="112" t="s">
        <v>1947</v>
      </c>
      <c r="E155" s="112" t="s">
        <v>819</v>
      </c>
      <c r="F155" s="112" t="s">
        <v>812</v>
      </c>
      <c r="G155" s="112" t="s">
        <v>2063</v>
      </c>
      <c r="H155" s="112">
        <v>0.01</v>
      </c>
    </row>
    <row r="156" spans="1:8" ht="14.4">
      <c r="A156" s="112">
        <v>1000</v>
      </c>
      <c r="B156" s="112" t="s">
        <v>3350</v>
      </c>
      <c r="C156" s="112" t="s">
        <v>915</v>
      </c>
      <c r="D156" s="112" t="s">
        <v>1947</v>
      </c>
      <c r="E156" s="112" t="s">
        <v>819</v>
      </c>
      <c r="F156" s="112" t="s">
        <v>812</v>
      </c>
      <c r="G156" s="112" t="s">
        <v>849</v>
      </c>
      <c r="H156" s="112">
        <v>2</v>
      </c>
    </row>
    <row r="157" spans="1:8" ht="14.4">
      <c r="A157" s="112">
        <v>1000</v>
      </c>
      <c r="B157" s="112" t="s">
        <v>3351</v>
      </c>
      <c r="C157" s="112" t="s">
        <v>2672</v>
      </c>
      <c r="D157" s="112" t="s">
        <v>1947</v>
      </c>
      <c r="E157" s="112" t="s">
        <v>819</v>
      </c>
      <c r="F157" s="112" t="s">
        <v>812</v>
      </c>
      <c r="G157" s="112" t="s">
        <v>1185</v>
      </c>
      <c r="H157" s="112">
        <v>40</v>
      </c>
    </row>
    <row r="158" spans="1:8" ht="14.4">
      <c r="A158" s="112">
        <v>1000</v>
      </c>
      <c r="B158" s="112" t="s">
        <v>3352</v>
      </c>
      <c r="C158" s="112" t="s">
        <v>2672</v>
      </c>
      <c r="D158" s="112" t="s">
        <v>1947</v>
      </c>
      <c r="E158" s="112" t="s">
        <v>819</v>
      </c>
      <c r="F158" s="112" t="s">
        <v>812</v>
      </c>
      <c r="G158" s="112" t="s">
        <v>849</v>
      </c>
      <c r="H158" s="112">
        <v>40</v>
      </c>
    </row>
    <row r="159" spans="1:8" ht="14.4">
      <c r="A159" s="112">
        <v>1000</v>
      </c>
      <c r="B159" s="112" t="s">
        <v>3353</v>
      </c>
      <c r="C159" s="112" t="s">
        <v>902</v>
      </c>
      <c r="D159" s="112" t="s">
        <v>1947</v>
      </c>
      <c r="E159" s="112" t="s">
        <v>819</v>
      </c>
      <c r="F159" s="112" t="s">
        <v>812</v>
      </c>
      <c r="G159" s="112" t="s">
        <v>812</v>
      </c>
      <c r="H159" s="112">
        <v>0.5</v>
      </c>
    </row>
    <row r="160" spans="1:8" ht="14.4">
      <c r="A160" s="112">
        <v>1000</v>
      </c>
      <c r="B160" s="112" t="s">
        <v>3354</v>
      </c>
      <c r="C160" s="112" t="s">
        <v>887</v>
      </c>
      <c r="D160" s="112" t="s">
        <v>1947</v>
      </c>
      <c r="E160" s="112" t="s">
        <v>819</v>
      </c>
      <c r="F160" s="112" t="s">
        <v>812</v>
      </c>
      <c r="G160" s="112" t="s">
        <v>831</v>
      </c>
      <c r="H160" s="112">
        <v>10</v>
      </c>
    </row>
    <row r="161" spans="1:8" ht="14.4">
      <c r="A161" s="112">
        <v>1000</v>
      </c>
      <c r="B161" s="112" t="s">
        <v>3355</v>
      </c>
      <c r="C161" s="112" t="s">
        <v>915</v>
      </c>
      <c r="D161" s="112" t="s">
        <v>1947</v>
      </c>
      <c r="E161" s="112" t="s">
        <v>819</v>
      </c>
      <c r="F161" s="112" t="s">
        <v>812</v>
      </c>
      <c r="G161" s="112" t="s">
        <v>839</v>
      </c>
      <c r="H161" s="112">
        <v>2</v>
      </c>
    </row>
    <row r="162" spans="1:8" ht="14.4">
      <c r="A162" s="112">
        <v>1000</v>
      </c>
      <c r="B162" s="112" t="s">
        <v>3356</v>
      </c>
      <c r="C162" s="112" t="s">
        <v>907</v>
      </c>
      <c r="D162" s="112" t="s">
        <v>1947</v>
      </c>
      <c r="E162" s="112" t="s">
        <v>819</v>
      </c>
      <c r="F162" s="112" t="s">
        <v>812</v>
      </c>
      <c r="G162" s="112" t="s">
        <v>908</v>
      </c>
      <c r="H162" s="112">
        <v>3</v>
      </c>
    </row>
    <row r="163" spans="1:8" ht="14.4">
      <c r="A163" s="112">
        <v>1000</v>
      </c>
      <c r="B163" s="112" t="s">
        <v>3357</v>
      </c>
      <c r="C163" s="112" t="s">
        <v>818</v>
      </c>
      <c r="D163" s="112" t="s">
        <v>1947</v>
      </c>
      <c r="E163" s="112" t="s">
        <v>819</v>
      </c>
      <c r="F163" s="112" t="s">
        <v>812</v>
      </c>
      <c r="G163" s="112" t="s">
        <v>812</v>
      </c>
      <c r="H163" s="112">
        <v>0.05</v>
      </c>
    </row>
    <row r="164" spans="1:8" ht="14.4">
      <c r="A164" s="112">
        <v>1000</v>
      </c>
      <c r="B164" s="112" t="s">
        <v>3358</v>
      </c>
      <c r="C164" s="112" t="s">
        <v>857</v>
      </c>
      <c r="D164" s="112" t="s">
        <v>1947</v>
      </c>
      <c r="E164" s="112" t="s">
        <v>819</v>
      </c>
      <c r="F164" s="112" t="s">
        <v>812</v>
      </c>
      <c r="G164" s="112" t="s">
        <v>812</v>
      </c>
      <c r="H164" s="112">
        <v>5</v>
      </c>
    </row>
    <row r="165" spans="1:8" ht="14.4">
      <c r="A165" s="112">
        <v>1000</v>
      </c>
      <c r="B165" s="112" t="s">
        <v>3359</v>
      </c>
      <c r="C165" s="112" t="s">
        <v>887</v>
      </c>
      <c r="D165" s="112" t="s">
        <v>1947</v>
      </c>
      <c r="E165" s="112" t="s">
        <v>819</v>
      </c>
      <c r="F165" s="112" t="s">
        <v>812</v>
      </c>
      <c r="G165" s="112" t="s">
        <v>839</v>
      </c>
      <c r="H165" s="112">
        <v>10</v>
      </c>
    </row>
    <row r="166" spans="1:8" ht="14.4">
      <c r="A166" s="112">
        <v>1000</v>
      </c>
      <c r="B166" s="112" t="s">
        <v>3360</v>
      </c>
      <c r="C166" s="112" t="s">
        <v>857</v>
      </c>
      <c r="D166" s="112" t="s">
        <v>1947</v>
      </c>
      <c r="E166" s="112" t="s">
        <v>819</v>
      </c>
      <c r="F166" s="112" t="s">
        <v>812</v>
      </c>
      <c r="G166" s="112" t="s">
        <v>831</v>
      </c>
      <c r="H166" s="112">
        <v>5</v>
      </c>
    </row>
    <row r="167" spans="1:8" ht="14.4">
      <c r="A167" s="112">
        <v>1000</v>
      </c>
      <c r="B167" s="112" t="s">
        <v>3361</v>
      </c>
      <c r="C167" s="112" t="s">
        <v>875</v>
      </c>
      <c r="D167" s="112" t="s">
        <v>1947</v>
      </c>
      <c r="E167" s="112" t="s">
        <v>819</v>
      </c>
      <c r="F167" s="112" t="s">
        <v>812</v>
      </c>
      <c r="G167" s="112" t="s">
        <v>860</v>
      </c>
      <c r="H167" s="112">
        <v>15</v>
      </c>
    </row>
    <row r="168" spans="1:8" ht="14.4">
      <c r="A168" s="112">
        <v>1000</v>
      </c>
      <c r="B168" s="112" t="s">
        <v>3362</v>
      </c>
      <c r="C168" s="112" t="s">
        <v>857</v>
      </c>
      <c r="D168" s="112" t="s">
        <v>1947</v>
      </c>
      <c r="E168" s="112" t="s">
        <v>819</v>
      </c>
      <c r="F168" s="112" t="s">
        <v>812</v>
      </c>
      <c r="G168" s="112" t="s">
        <v>831</v>
      </c>
      <c r="H168" s="112">
        <v>5</v>
      </c>
    </row>
    <row r="169" spans="1:8" ht="14.4">
      <c r="A169" s="112">
        <v>1000</v>
      </c>
      <c r="B169" s="112" t="s">
        <v>3363</v>
      </c>
      <c r="C169" s="112" t="s">
        <v>915</v>
      </c>
      <c r="D169" s="112" t="s">
        <v>1947</v>
      </c>
      <c r="E169" s="112" t="s">
        <v>819</v>
      </c>
      <c r="F169" s="112" t="s">
        <v>812</v>
      </c>
      <c r="G169" s="112" t="s">
        <v>1185</v>
      </c>
      <c r="H169" s="112">
        <v>2</v>
      </c>
    </row>
    <row r="170" spans="1:8" ht="14.4">
      <c r="A170" s="112">
        <v>1000</v>
      </c>
      <c r="B170" s="112" t="s">
        <v>3364</v>
      </c>
      <c r="C170" s="112" t="s">
        <v>830</v>
      </c>
      <c r="D170" s="112" t="s">
        <v>1947</v>
      </c>
      <c r="E170" s="112" t="s">
        <v>819</v>
      </c>
      <c r="F170" s="112" t="s">
        <v>812</v>
      </c>
      <c r="G170" s="112" t="s">
        <v>3221</v>
      </c>
      <c r="H170" s="112">
        <v>1</v>
      </c>
    </row>
    <row r="171" spans="1:8" ht="14.4">
      <c r="A171" s="112">
        <v>1000</v>
      </c>
      <c r="B171" s="112" t="s">
        <v>3365</v>
      </c>
      <c r="C171" s="112" t="s">
        <v>915</v>
      </c>
      <c r="D171" s="112" t="s">
        <v>1947</v>
      </c>
      <c r="E171" s="112" t="s">
        <v>819</v>
      </c>
      <c r="F171" s="112" t="s">
        <v>812</v>
      </c>
      <c r="G171" s="112" t="s">
        <v>812</v>
      </c>
      <c r="H171" s="112">
        <v>2</v>
      </c>
    </row>
    <row r="172" spans="1:8" ht="14.4">
      <c r="A172" s="112">
        <v>1000</v>
      </c>
      <c r="B172" s="112" t="s">
        <v>3366</v>
      </c>
      <c r="C172" s="112" t="s">
        <v>875</v>
      </c>
      <c r="D172" s="112" t="s">
        <v>1947</v>
      </c>
      <c r="E172" s="112" t="s">
        <v>819</v>
      </c>
      <c r="F172" s="112" t="s">
        <v>812</v>
      </c>
      <c r="G172" s="112" t="s">
        <v>865</v>
      </c>
      <c r="H172" s="112">
        <v>15</v>
      </c>
    </row>
    <row r="173" spans="1:8" ht="14.4">
      <c r="A173" s="112">
        <v>1000</v>
      </c>
      <c r="B173" s="112" t="s">
        <v>3367</v>
      </c>
      <c r="C173" s="112" t="s">
        <v>827</v>
      </c>
      <c r="D173" s="112" t="s">
        <v>1947</v>
      </c>
      <c r="E173" s="112" t="s">
        <v>819</v>
      </c>
      <c r="F173" s="112" t="s">
        <v>812</v>
      </c>
      <c r="G173" s="112" t="s">
        <v>812</v>
      </c>
      <c r="H173" s="112">
        <v>0.02</v>
      </c>
    </row>
    <row r="174" spans="1:8" ht="14.4">
      <c r="A174" s="112">
        <v>1000</v>
      </c>
      <c r="B174" s="112" t="s">
        <v>3368</v>
      </c>
      <c r="C174" s="112" t="s">
        <v>915</v>
      </c>
      <c r="D174" s="112" t="s">
        <v>1947</v>
      </c>
      <c r="E174" s="112" t="s">
        <v>819</v>
      </c>
      <c r="F174" s="112" t="s">
        <v>812</v>
      </c>
      <c r="G174" s="112" t="s">
        <v>812</v>
      </c>
      <c r="H174" s="112">
        <v>2</v>
      </c>
    </row>
    <row r="175" spans="1:8" ht="14.4">
      <c r="A175" s="112">
        <v>1000</v>
      </c>
      <c r="B175" s="112" t="s">
        <v>3369</v>
      </c>
      <c r="C175" s="112" t="s">
        <v>900</v>
      </c>
      <c r="D175" s="112" t="s">
        <v>1947</v>
      </c>
      <c r="E175" s="112" t="s">
        <v>819</v>
      </c>
      <c r="F175" s="112" t="s">
        <v>812</v>
      </c>
      <c r="G175" s="112" t="s">
        <v>1194</v>
      </c>
      <c r="H175" s="112">
        <v>50</v>
      </c>
    </row>
    <row r="176" spans="1:8" ht="14.4">
      <c r="A176" s="112">
        <v>1000</v>
      </c>
      <c r="B176" s="112" t="s">
        <v>3370</v>
      </c>
      <c r="C176" s="112" t="s">
        <v>857</v>
      </c>
      <c r="D176" s="112" t="s">
        <v>1947</v>
      </c>
      <c r="E176" s="112" t="s">
        <v>819</v>
      </c>
      <c r="F176" s="112" t="s">
        <v>812</v>
      </c>
      <c r="G176" s="112" t="s">
        <v>876</v>
      </c>
      <c r="H176" s="112">
        <v>5</v>
      </c>
    </row>
    <row r="177" spans="1:8" ht="14.4">
      <c r="A177" s="112">
        <v>1000</v>
      </c>
      <c r="B177" s="112" t="s">
        <v>3371</v>
      </c>
      <c r="C177" s="112" t="s">
        <v>2961</v>
      </c>
      <c r="D177" s="112" t="s">
        <v>1947</v>
      </c>
      <c r="E177" s="112" t="s">
        <v>819</v>
      </c>
      <c r="F177" s="112" t="s">
        <v>812</v>
      </c>
      <c r="G177" s="112" t="s">
        <v>865</v>
      </c>
      <c r="H177" s="112">
        <v>35</v>
      </c>
    </row>
    <row r="178" spans="1:8" ht="14.4">
      <c r="A178" s="112">
        <v>1000</v>
      </c>
      <c r="B178" s="112" t="s">
        <v>3372</v>
      </c>
      <c r="C178" s="112" t="s">
        <v>875</v>
      </c>
      <c r="D178" s="112" t="s">
        <v>1947</v>
      </c>
      <c r="E178" s="112" t="s">
        <v>819</v>
      </c>
      <c r="F178" s="112" t="s">
        <v>812</v>
      </c>
      <c r="G178" s="112" t="s">
        <v>863</v>
      </c>
      <c r="H178" s="112">
        <v>15</v>
      </c>
    </row>
    <row r="179" spans="1:8" ht="14.4">
      <c r="A179" s="112">
        <v>1000</v>
      </c>
      <c r="B179" s="112" t="s">
        <v>3373</v>
      </c>
      <c r="C179" s="112" t="s">
        <v>1770</v>
      </c>
      <c r="D179" s="112" t="s">
        <v>1947</v>
      </c>
      <c r="E179" s="112" t="s">
        <v>819</v>
      </c>
      <c r="F179" s="112" t="s">
        <v>812</v>
      </c>
      <c r="G179" s="112" t="s">
        <v>831</v>
      </c>
      <c r="H179" s="112">
        <v>60</v>
      </c>
    </row>
    <row r="180" spans="1:8" ht="14.4">
      <c r="A180" s="112">
        <v>1000</v>
      </c>
      <c r="B180" s="112" t="s">
        <v>3374</v>
      </c>
      <c r="C180" s="112" t="s">
        <v>857</v>
      </c>
      <c r="D180" s="112" t="s">
        <v>1947</v>
      </c>
      <c r="E180" s="112" t="s">
        <v>819</v>
      </c>
      <c r="F180" s="112" t="s">
        <v>812</v>
      </c>
      <c r="G180" s="112" t="s">
        <v>2063</v>
      </c>
      <c r="H180" s="112">
        <v>5</v>
      </c>
    </row>
    <row r="181" spans="1:8" ht="14.4">
      <c r="A181" s="112">
        <v>1000</v>
      </c>
      <c r="B181" s="112" t="s">
        <v>3375</v>
      </c>
      <c r="C181" s="112" t="s">
        <v>857</v>
      </c>
      <c r="D181" s="112" t="s">
        <v>1947</v>
      </c>
      <c r="E181" s="112" t="s">
        <v>819</v>
      </c>
      <c r="F181" s="112" t="s">
        <v>812</v>
      </c>
      <c r="G181" s="112" t="s">
        <v>865</v>
      </c>
      <c r="H181" s="112">
        <v>5</v>
      </c>
    </row>
    <row r="182" spans="1:8" ht="14.4">
      <c r="A182" s="112">
        <v>1000</v>
      </c>
      <c r="B182" s="112" t="s">
        <v>3376</v>
      </c>
      <c r="C182" s="112" t="s">
        <v>875</v>
      </c>
      <c r="D182" s="112" t="s">
        <v>1947</v>
      </c>
      <c r="E182" s="112" t="s">
        <v>819</v>
      </c>
      <c r="F182" s="112" t="s">
        <v>812</v>
      </c>
      <c r="G182" s="112" t="s">
        <v>888</v>
      </c>
      <c r="H182" s="112">
        <v>15</v>
      </c>
    </row>
    <row r="183" spans="1:8" ht="14.4">
      <c r="A183" s="112">
        <v>1000</v>
      </c>
      <c r="B183" s="112" t="s">
        <v>3377</v>
      </c>
      <c r="C183" s="112" t="s">
        <v>857</v>
      </c>
      <c r="D183" s="112" t="s">
        <v>1947</v>
      </c>
      <c r="E183" s="112" t="s">
        <v>819</v>
      </c>
      <c r="F183" s="112" t="s">
        <v>812</v>
      </c>
      <c r="G183" s="112" t="s">
        <v>888</v>
      </c>
      <c r="H183" s="112">
        <v>5</v>
      </c>
    </row>
    <row r="184" spans="1:8" ht="14.4">
      <c r="A184" s="112">
        <v>1000</v>
      </c>
      <c r="B184" s="112" t="s">
        <v>3378</v>
      </c>
      <c r="C184" s="112" t="s">
        <v>1382</v>
      </c>
      <c r="D184" s="112" t="s">
        <v>1947</v>
      </c>
      <c r="E184" s="112" t="s">
        <v>819</v>
      </c>
      <c r="F184" s="112" t="s">
        <v>812</v>
      </c>
      <c r="G184" s="112" t="s">
        <v>812</v>
      </c>
      <c r="H184" s="112">
        <v>0.01</v>
      </c>
    </row>
    <row r="185" spans="1:8" ht="14.4">
      <c r="A185" s="112">
        <v>1000</v>
      </c>
      <c r="B185" s="112" t="s">
        <v>3379</v>
      </c>
      <c r="C185" s="112" t="s">
        <v>857</v>
      </c>
      <c r="D185" s="112" t="s">
        <v>1947</v>
      </c>
      <c r="E185" s="112" t="s">
        <v>819</v>
      </c>
      <c r="F185" s="112" t="s">
        <v>812</v>
      </c>
      <c r="G185" s="112" t="s">
        <v>3380</v>
      </c>
      <c r="H185" s="112">
        <v>5</v>
      </c>
    </row>
    <row r="186" spans="1:8" ht="14.4">
      <c r="A186" s="112">
        <v>1000</v>
      </c>
      <c r="B186" s="112" t="s">
        <v>3381</v>
      </c>
      <c r="C186" s="112" t="s">
        <v>1770</v>
      </c>
      <c r="D186" s="112" t="s">
        <v>1947</v>
      </c>
      <c r="E186" s="112" t="s">
        <v>819</v>
      </c>
      <c r="F186" s="112" t="s">
        <v>812</v>
      </c>
      <c r="G186" s="112" t="s">
        <v>3210</v>
      </c>
      <c r="H186" s="112">
        <v>60</v>
      </c>
    </row>
    <row r="187" spans="1:8" ht="14.4">
      <c r="A187" s="112">
        <v>1000</v>
      </c>
      <c r="B187" s="112" t="s">
        <v>3382</v>
      </c>
      <c r="C187" s="112" t="s">
        <v>1568</v>
      </c>
      <c r="D187" s="112" t="s">
        <v>1947</v>
      </c>
      <c r="E187" s="112" t="s">
        <v>819</v>
      </c>
      <c r="F187" s="112" t="s">
        <v>812</v>
      </c>
      <c r="G187" s="112" t="s">
        <v>839</v>
      </c>
      <c r="H187" s="112" t="s">
        <v>812</v>
      </c>
    </row>
    <row r="188" spans="1:8" ht="14.4">
      <c r="A188" s="112">
        <v>500</v>
      </c>
      <c r="B188" s="112" t="s">
        <v>3383</v>
      </c>
      <c r="C188" s="112" t="s">
        <v>841</v>
      </c>
      <c r="D188" s="112" t="s">
        <v>1947</v>
      </c>
      <c r="E188" s="112" t="s">
        <v>819</v>
      </c>
      <c r="F188" s="112" t="s">
        <v>812</v>
      </c>
      <c r="G188" s="112" t="s">
        <v>1172</v>
      </c>
      <c r="H188" s="112">
        <v>20</v>
      </c>
    </row>
    <row r="189" spans="1:8" ht="14.4">
      <c r="A189" s="112">
        <v>500</v>
      </c>
      <c r="B189" s="112" t="s">
        <v>3384</v>
      </c>
      <c r="C189" s="112" t="s">
        <v>857</v>
      </c>
      <c r="D189" s="112" t="s">
        <v>1947</v>
      </c>
      <c r="E189" s="112" t="s">
        <v>819</v>
      </c>
      <c r="F189" s="112" t="s">
        <v>812</v>
      </c>
      <c r="G189" s="112" t="s">
        <v>920</v>
      </c>
      <c r="H189" s="112">
        <v>5</v>
      </c>
    </row>
    <row r="190" spans="1:8" ht="14.4">
      <c r="A190" s="112">
        <v>1000</v>
      </c>
      <c r="B190" s="112" t="s">
        <v>3385</v>
      </c>
      <c r="C190" s="112" t="s">
        <v>884</v>
      </c>
      <c r="D190" s="112" t="s">
        <v>1947</v>
      </c>
      <c r="E190" s="112" t="s">
        <v>819</v>
      </c>
      <c r="F190" s="112" t="s">
        <v>812</v>
      </c>
      <c r="G190" s="112" t="s">
        <v>3386</v>
      </c>
      <c r="H190" s="112">
        <v>100</v>
      </c>
    </row>
    <row r="191" spans="1:8" ht="14.4">
      <c r="A191" s="112">
        <v>1000</v>
      </c>
      <c r="B191" s="112" t="s">
        <v>3387</v>
      </c>
      <c r="C191" s="112" t="s">
        <v>887</v>
      </c>
      <c r="D191" s="112" t="s">
        <v>1947</v>
      </c>
      <c r="E191" s="112" t="s">
        <v>819</v>
      </c>
      <c r="F191" s="112" t="s">
        <v>812</v>
      </c>
      <c r="G191" s="112" t="s">
        <v>831</v>
      </c>
      <c r="H191" s="112">
        <v>10</v>
      </c>
    </row>
    <row r="192" spans="1:8" ht="14.4">
      <c r="A192" s="112">
        <v>1000</v>
      </c>
      <c r="B192" s="112" t="s">
        <v>3388</v>
      </c>
      <c r="C192" s="112" t="s">
        <v>902</v>
      </c>
      <c r="D192" s="112" t="s">
        <v>1947</v>
      </c>
      <c r="E192" s="112" t="s">
        <v>819</v>
      </c>
      <c r="F192" s="112" t="s">
        <v>812</v>
      </c>
      <c r="G192" s="112" t="s">
        <v>831</v>
      </c>
      <c r="H192" s="112">
        <v>0.5</v>
      </c>
    </row>
    <row r="193" spans="1:8" ht="14.4">
      <c r="A193" s="112">
        <v>5</v>
      </c>
      <c r="B193" s="112" t="s">
        <v>3389</v>
      </c>
      <c r="C193" s="112" t="s">
        <v>812</v>
      </c>
      <c r="D193" s="112" t="s">
        <v>1947</v>
      </c>
      <c r="E193" s="112" t="s">
        <v>819</v>
      </c>
      <c r="F193" s="112" t="s">
        <v>812</v>
      </c>
      <c r="G193" s="112" t="s">
        <v>839</v>
      </c>
      <c r="H193" s="112" t="s">
        <v>812</v>
      </c>
    </row>
    <row r="194" spans="1:8" ht="14.4">
      <c r="A194" s="112">
        <v>1000</v>
      </c>
      <c r="B194" s="112" t="s">
        <v>3390</v>
      </c>
      <c r="C194" s="112" t="s">
        <v>907</v>
      </c>
      <c r="D194" s="112" t="s">
        <v>1947</v>
      </c>
      <c r="E194" s="112" t="s">
        <v>819</v>
      </c>
      <c r="F194" s="112" t="s">
        <v>812</v>
      </c>
      <c r="G194" s="112" t="s">
        <v>863</v>
      </c>
      <c r="H194" s="112">
        <v>3</v>
      </c>
    </row>
    <row r="195" spans="1:8" ht="14.4">
      <c r="A195" s="112">
        <v>1000</v>
      </c>
      <c r="B195" s="112" t="s">
        <v>3391</v>
      </c>
      <c r="C195" s="112" t="s">
        <v>1382</v>
      </c>
      <c r="D195" s="112" t="s">
        <v>1947</v>
      </c>
      <c r="E195" s="112" t="s">
        <v>819</v>
      </c>
      <c r="F195" s="112" t="s">
        <v>812</v>
      </c>
      <c r="G195" s="112" t="s">
        <v>831</v>
      </c>
      <c r="H195" s="112">
        <v>0.01</v>
      </c>
    </row>
    <row r="196" spans="1:8" ht="14.4">
      <c r="A196" s="112">
        <v>1000</v>
      </c>
      <c r="B196" s="112" t="s">
        <v>3392</v>
      </c>
      <c r="C196" s="112" t="s">
        <v>915</v>
      </c>
      <c r="D196" s="112" t="s">
        <v>1947</v>
      </c>
      <c r="E196" s="112" t="s">
        <v>819</v>
      </c>
      <c r="F196" s="112" t="s">
        <v>812</v>
      </c>
      <c r="G196" s="112" t="s">
        <v>1198</v>
      </c>
      <c r="H196" s="112">
        <v>2</v>
      </c>
    </row>
    <row r="197" spans="1:8" ht="14.4">
      <c r="A197" s="112">
        <v>1000</v>
      </c>
      <c r="B197" s="112" t="s">
        <v>3393</v>
      </c>
      <c r="C197" s="112" t="s">
        <v>875</v>
      </c>
      <c r="D197" s="112" t="s">
        <v>1947</v>
      </c>
      <c r="E197" s="112" t="s">
        <v>819</v>
      </c>
      <c r="F197" s="112" t="s">
        <v>812</v>
      </c>
      <c r="G197" s="112" t="s">
        <v>888</v>
      </c>
      <c r="H197" s="112">
        <v>15</v>
      </c>
    </row>
    <row r="198" spans="1:8" ht="14.4">
      <c r="A198" s="112">
        <v>1000</v>
      </c>
      <c r="B198" s="112" t="s">
        <v>3394</v>
      </c>
      <c r="C198" s="112" t="s">
        <v>837</v>
      </c>
      <c r="D198" s="112" t="s">
        <v>1947</v>
      </c>
      <c r="E198" s="112" t="s">
        <v>819</v>
      </c>
      <c r="F198" s="112" t="s">
        <v>812</v>
      </c>
      <c r="G198" s="112" t="s">
        <v>888</v>
      </c>
      <c r="H198" s="112">
        <v>30</v>
      </c>
    </row>
    <row r="199" spans="1:8" ht="14.4">
      <c r="A199" s="112">
        <v>1000</v>
      </c>
      <c r="B199" s="112" t="s">
        <v>3395</v>
      </c>
      <c r="C199" s="112" t="s">
        <v>812</v>
      </c>
      <c r="D199" s="112" t="s">
        <v>1947</v>
      </c>
      <c r="E199" s="112" t="s">
        <v>819</v>
      </c>
      <c r="F199" s="112" t="s">
        <v>812</v>
      </c>
      <c r="G199" s="112" t="s">
        <v>812</v>
      </c>
      <c r="H199" s="112" t="s">
        <v>812</v>
      </c>
    </row>
    <row r="200" spans="1:8" ht="14.4">
      <c r="A200" s="112">
        <v>1000</v>
      </c>
      <c r="B200" s="112" t="s">
        <v>3396</v>
      </c>
      <c r="C200" s="112" t="s">
        <v>812</v>
      </c>
      <c r="D200" s="112" t="s">
        <v>1947</v>
      </c>
      <c r="E200" s="112" t="s">
        <v>819</v>
      </c>
      <c r="F200" s="112" t="s">
        <v>812</v>
      </c>
      <c r="G200" s="112" t="s">
        <v>812</v>
      </c>
      <c r="H200" s="112" t="s">
        <v>812</v>
      </c>
    </row>
    <row r="201" spans="1:8" ht="14.4">
      <c r="A201" s="112">
        <v>1000</v>
      </c>
      <c r="B201" s="112" t="s">
        <v>3397</v>
      </c>
      <c r="C201" s="112" t="s">
        <v>812</v>
      </c>
      <c r="D201" s="112" t="s">
        <v>1947</v>
      </c>
      <c r="E201" s="112" t="s">
        <v>819</v>
      </c>
      <c r="F201" s="112" t="s">
        <v>812</v>
      </c>
      <c r="G201" s="112" t="s">
        <v>812</v>
      </c>
      <c r="H201" s="112" t="s">
        <v>812</v>
      </c>
    </row>
    <row r="202" spans="1:8" ht="14.4">
      <c r="A202" s="112">
        <v>1000</v>
      </c>
      <c r="B202" s="112" t="s">
        <v>3398</v>
      </c>
      <c r="C202" s="112" t="s">
        <v>1294</v>
      </c>
      <c r="D202" s="112" t="s">
        <v>1947</v>
      </c>
      <c r="E202" s="112" t="s">
        <v>819</v>
      </c>
      <c r="F202" s="112" t="s">
        <v>812</v>
      </c>
      <c r="G202" s="112" t="s">
        <v>812</v>
      </c>
      <c r="H202" s="112">
        <v>0.1</v>
      </c>
    </row>
    <row r="203" spans="1:8" ht="14.4">
      <c r="A203" s="112">
        <v>1000</v>
      </c>
      <c r="B203" s="112" t="s">
        <v>3399</v>
      </c>
      <c r="C203" s="112" t="s">
        <v>915</v>
      </c>
      <c r="D203" s="112" t="s">
        <v>1947</v>
      </c>
      <c r="E203" s="112" t="s">
        <v>819</v>
      </c>
      <c r="F203" s="112" t="s">
        <v>812</v>
      </c>
      <c r="G203" s="112" t="s">
        <v>1234</v>
      </c>
      <c r="H203" s="112">
        <v>2</v>
      </c>
    </row>
    <row r="204" spans="1:8" ht="14.4">
      <c r="A204" s="112">
        <v>1000</v>
      </c>
      <c r="B204" s="112" t="s">
        <v>3400</v>
      </c>
      <c r="C204" s="112" t="s">
        <v>830</v>
      </c>
      <c r="D204" s="112" t="s">
        <v>1947</v>
      </c>
      <c r="E204" s="112" t="s">
        <v>819</v>
      </c>
      <c r="F204" s="112" t="s">
        <v>812</v>
      </c>
      <c r="G204" s="112" t="s">
        <v>812</v>
      </c>
      <c r="H204" s="112">
        <v>1</v>
      </c>
    </row>
    <row r="205" spans="1:8" ht="14.4">
      <c r="A205" s="112">
        <v>1000</v>
      </c>
      <c r="B205" s="112" t="s">
        <v>3699</v>
      </c>
      <c r="C205" s="112" t="s">
        <v>910</v>
      </c>
      <c r="D205" s="112" t="s">
        <v>1947</v>
      </c>
      <c r="E205" s="112" t="s">
        <v>819</v>
      </c>
      <c r="F205" s="112" t="s">
        <v>812</v>
      </c>
      <c r="G205" s="112" t="s">
        <v>831</v>
      </c>
      <c r="H205" s="112">
        <v>25</v>
      </c>
    </row>
    <row r="206" spans="1:8" ht="14.4">
      <c r="A206" s="112">
        <v>1000</v>
      </c>
      <c r="B206" s="112" t="s">
        <v>3401</v>
      </c>
      <c r="C206" s="112" t="s">
        <v>873</v>
      </c>
      <c r="D206" s="112" t="s">
        <v>1947</v>
      </c>
      <c r="E206" s="112" t="s">
        <v>819</v>
      </c>
      <c r="F206" s="112" t="s">
        <v>812</v>
      </c>
      <c r="G206" s="112" t="s">
        <v>3402</v>
      </c>
      <c r="H206" s="112">
        <v>0.2</v>
      </c>
    </row>
    <row r="207" spans="1:8" ht="14.4">
      <c r="A207" s="112">
        <v>1000</v>
      </c>
      <c r="B207" s="112" t="s">
        <v>3403</v>
      </c>
      <c r="C207" s="112" t="s">
        <v>1382</v>
      </c>
      <c r="D207" s="112" t="s">
        <v>1947</v>
      </c>
      <c r="E207" s="112" t="s">
        <v>819</v>
      </c>
      <c r="F207" s="112" t="s">
        <v>812</v>
      </c>
      <c r="G207" s="112" t="s">
        <v>831</v>
      </c>
      <c r="H207" s="112">
        <v>0.01</v>
      </c>
    </row>
    <row r="208" spans="1:8" ht="14.4">
      <c r="A208" s="112">
        <v>1000</v>
      </c>
      <c r="B208" s="112" t="s">
        <v>3404</v>
      </c>
      <c r="C208" s="112" t="s">
        <v>873</v>
      </c>
      <c r="D208" s="112" t="s">
        <v>1947</v>
      </c>
      <c r="E208" s="112" t="s">
        <v>819</v>
      </c>
      <c r="F208" s="112" t="s">
        <v>812</v>
      </c>
      <c r="G208" s="112" t="s">
        <v>812</v>
      </c>
      <c r="H208" s="112">
        <v>0.2</v>
      </c>
    </row>
    <row r="209" spans="1:8" ht="14.4">
      <c r="A209" s="112">
        <v>1000</v>
      </c>
      <c r="B209" s="112" t="s">
        <v>3405</v>
      </c>
      <c r="C209" s="112" t="s">
        <v>910</v>
      </c>
      <c r="D209" s="112" t="s">
        <v>1947</v>
      </c>
      <c r="E209" s="112" t="s">
        <v>819</v>
      </c>
      <c r="F209" s="112" t="s">
        <v>812</v>
      </c>
      <c r="G209" s="112" t="s">
        <v>831</v>
      </c>
      <c r="H209" s="112">
        <v>25</v>
      </c>
    </row>
    <row r="210" spans="1:8" ht="14.4">
      <c r="A210" s="112">
        <v>200</v>
      </c>
      <c r="B210" s="112" t="s">
        <v>3406</v>
      </c>
      <c r="C210" s="112" t="s">
        <v>841</v>
      </c>
      <c r="D210" s="112" t="s">
        <v>1947</v>
      </c>
      <c r="E210" s="112" t="s">
        <v>819</v>
      </c>
      <c r="F210" s="112" t="s">
        <v>812</v>
      </c>
      <c r="G210" s="112" t="s">
        <v>846</v>
      </c>
      <c r="H210" s="112">
        <v>20</v>
      </c>
    </row>
    <row r="211" spans="1:8" ht="14.4">
      <c r="A211" s="112">
        <v>200</v>
      </c>
      <c r="B211" s="112" t="s">
        <v>3407</v>
      </c>
      <c r="C211" s="112" t="s">
        <v>2672</v>
      </c>
      <c r="D211" s="112" t="s">
        <v>1947</v>
      </c>
      <c r="E211" s="112" t="s">
        <v>819</v>
      </c>
      <c r="F211" s="112" t="s">
        <v>812</v>
      </c>
      <c r="G211" s="112" t="s">
        <v>1172</v>
      </c>
      <c r="H211" s="112">
        <v>40</v>
      </c>
    </row>
    <row r="212" spans="1:8" ht="14.4">
      <c r="A212" s="112">
        <v>200</v>
      </c>
      <c r="B212" s="112" t="s">
        <v>3408</v>
      </c>
      <c r="C212" s="112" t="s">
        <v>1605</v>
      </c>
      <c r="D212" s="112" t="s">
        <v>1947</v>
      </c>
      <c r="E212" s="112" t="s">
        <v>819</v>
      </c>
      <c r="F212" s="112" t="s">
        <v>812</v>
      </c>
      <c r="G212" s="112" t="s">
        <v>1179</v>
      </c>
      <c r="H212" s="112">
        <v>80</v>
      </c>
    </row>
    <row r="213" spans="1:8" ht="14.4">
      <c r="A213" s="112">
        <v>1000</v>
      </c>
      <c r="B213" s="112" t="s">
        <v>3409</v>
      </c>
      <c r="C213" s="112" t="s">
        <v>830</v>
      </c>
      <c r="D213" s="112" t="s">
        <v>1947</v>
      </c>
      <c r="E213" s="112" t="s">
        <v>819</v>
      </c>
      <c r="F213" s="112" t="s">
        <v>812</v>
      </c>
      <c r="G213" s="112" t="s">
        <v>3215</v>
      </c>
      <c r="H213" s="112">
        <v>1</v>
      </c>
    </row>
    <row r="214" spans="1:8" ht="14.4">
      <c r="A214" s="112">
        <v>1000</v>
      </c>
      <c r="B214" s="112" t="s">
        <v>3410</v>
      </c>
      <c r="C214" s="112" t="s">
        <v>830</v>
      </c>
      <c r="D214" s="112" t="s">
        <v>1947</v>
      </c>
      <c r="E214" s="112" t="s">
        <v>819</v>
      </c>
      <c r="F214" s="112" t="s">
        <v>812</v>
      </c>
      <c r="G214" s="112" t="s">
        <v>831</v>
      </c>
      <c r="H214" s="112">
        <v>1</v>
      </c>
    </row>
    <row r="215" spans="1:8" ht="14.4">
      <c r="A215" s="112">
        <v>1000</v>
      </c>
      <c r="B215" s="112" t="s">
        <v>3411</v>
      </c>
      <c r="C215" s="112" t="s">
        <v>887</v>
      </c>
      <c r="D215" s="112" t="s">
        <v>1947</v>
      </c>
      <c r="E215" s="112" t="s">
        <v>819</v>
      </c>
      <c r="F215" s="112" t="s">
        <v>812</v>
      </c>
      <c r="G215" s="112" t="s">
        <v>831</v>
      </c>
      <c r="H215" s="112">
        <v>10</v>
      </c>
    </row>
    <row r="216" spans="1:8" ht="14.4">
      <c r="A216" s="112">
        <v>250</v>
      </c>
      <c r="B216" s="112" t="s">
        <v>1504</v>
      </c>
      <c r="C216" s="112" t="s">
        <v>913</v>
      </c>
      <c r="D216" s="112" t="s">
        <v>1505</v>
      </c>
      <c r="E216" s="112" t="s">
        <v>819</v>
      </c>
      <c r="F216" s="112" t="s">
        <v>928</v>
      </c>
      <c r="G216" s="112" t="s">
        <v>812</v>
      </c>
      <c r="H216" s="112">
        <v>200</v>
      </c>
    </row>
    <row r="217" spans="1:8" ht="14.4">
      <c r="A217" s="112">
        <v>1000</v>
      </c>
      <c r="B217" s="112" t="s">
        <v>1507</v>
      </c>
      <c r="C217" s="112" t="s">
        <v>841</v>
      </c>
      <c r="D217" s="112" t="s">
        <v>1505</v>
      </c>
      <c r="E217" s="112" t="s">
        <v>815</v>
      </c>
      <c r="F217" s="112" t="s">
        <v>816</v>
      </c>
      <c r="G217" s="112" t="s">
        <v>831</v>
      </c>
      <c r="H217" s="112">
        <v>20</v>
      </c>
    </row>
    <row r="218" spans="1:8" ht="14.4">
      <c r="A218" s="112">
        <v>1000</v>
      </c>
      <c r="B218" s="112" t="s">
        <v>1509</v>
      </c>
      <c r="C218" s="112" t="s">
        <v>887</v>
      </c>
      <c r="D218" s="112" t="s">
        <v>1505</v>
      </c>
      <c r="E218" s="112" t="s">
        <v>815</v>
      </c>
      <c r="F218" s="112" t="s">
        <v>816</v>
      </c>
      <c r="G218" s="112" t="s">
        <v>1510</v>
      </c>
      <c r="H218" s="112">
        <v>10</v>
      </c>
    </row>
    <row r="219" spans="1:8" ht="14.4">
      <c r="A219" s="112">
        <v>1000</v>
      </c>
      <c r="B219" s="112" t="s">
        <v>1511</v>
      </c>
      <c r="C219" s="112" t="s">
        <v>841</v>
      </c>
      <c r="D219" s="112" t="s">
        <v>1505</v>
      </c>
      <c r="E219" s="112" t="s">
        <v>815</v>
      </c>
      <c r="F219" s="112" t="s">
        <v>816</v>
      </c>
      <c r="G219" s="112" t="s">
        <v>1510</v>
      </c>
      <c r="H219" s="112">
        <v>20</v>
      </c>
    </row>
    <row r="220" spans="1:8" ht="14.4">
      <c r="A220" s="112">
        <v>1000</v>
      </c>
      <c r="B220" s="112" t="s">
        <v>1513</v>
      </c>
      <c r="C220" s="112" t="s">
        <v>910</v>
      </c>
      <c r="D220" s="112" t="s">
        <v>1505</v>
      </c>
      <c r="E220" s="112" t="s">
        <v>815</v>
      </c>
      <c r="F220" s="112" t="s">
        <v>816</v>
      </c>
      <c r="G220" s="112" t="s">
        <v>1510</v>
      </c>
      <c r="H220" s="112">
        <v>25</v>
      </c>
    </row>
    <row r="221" spans="1:8" ht="14.4">
      <c r="A221" s="112">
        <v>25</v>
      </c>
      <c r="B221" s="112" t="s">
        <v>1515</v>
      </c>
      <c r="C221" s="112" t="s">
        <v>1516</v>
      </c>
      <c r="D221" s="112" t="s">
        <v>1505</v>
      </c>
      <c r="E221" s="112" t="s">
        <v>815</v>
      </c>
      <c r="F221" s="112" t="s">
        <v>968</v>
      </c>
      <c r="G221" s="112" t="s">
        <v>831</v>
      </c>
      <c r="H221" s="112">
        <v>100</v>
      </c>
    </row>
    <row r="222" spans="1:8" ht="14.4">
      <c r="A222" s="112">
        <v>250</v>
      </c>
      <c r="B222" s="112" t="s">
        <v>1518</v>
      </c>
      <c r="C222" s="112" t="s">
        <v>884</v>
      </c>
      <c r="D222" s="112" t="s">
        <v>1505</v>
      </c>
      <c r="E222" s="112" t="s">
        <v>815</v>
      </c>
      <c r="F222" s="112" t="s">
        <v>928</v>
      </c>
      <c r="G222" s="112" t="s">
        <v>831</v>
      </c>
      <c r="H222" s="112">
        <v>100</v>
      </c>
    </row>
    <row r="223" spans="1:8" ht="14.4">
      <c r="A223" s="112">
        <v>25</v>
      </c>
      <c r="B223" s="112" t="s">
        <v>1520</v>
      </c>
      <c r="C223" s="112" t="s">
        <v>900</v>
      </c>
      <c r="D223" s="112" t="s">
        <v>1505</v>
      </c>
      <c r="E223" s="112" t="s">
        <v>815</v>
      </c>
      <c r="F223" s="112" t="s">
        <v>968</v>
      </c>
      <c r="G223" s="112" t="s">
        <v>812</v>
      </c>
      <c r="H223" s="112">
        <v>50</v>
      </c>
    </row>
    <row r="224" spans="1:8" ht="14.4">
      <c r="A224" s="112">
        <v>250</v>
      </c>
      <c r="B224" s="112" t="s">
        <v>1522</v>
      </c>
      <c r="C224" s="112" t="s">
        <v>887</v>
      </c>
      <c r="D224" s="112" t="s">
        <v>1505</v>
      </c>
      <c r="E224" s="112" t="s">
        <v>815</v>
      </c>
      <c r="F224" s="112" t="s">
        <v>928</v>
      </c>
      <c r="G224" s="112" t="s">
        <v>1523</v>
      </c>
      <c r="H224" s="112">
        <v>10</v>
      </c>
    </row>
    <row r="225" spans="1:8" ht="14.4">
      <c r="A225" s="112">
        <v>1000</v>
      </c>
      <c r="B225" s="112" t="s">
        <v>1525</v>
      </c>
      <c r="C225" s="112" t="s">
        <v>841</v>
      </c>
      <c r="D225" s="112" t="s">
        <v>1505</v>
      </c>
      <c r="E225" s="112" t="s">
        <v>815</v>
      </c>
      <c r="F225" s="112" t="s">
        <v>816</v>
      </c>
      <c r="G225" s="112" t="s">
        <v>831</v>
      </c>
      <c r="H225" s="112">
        <v>20</v>
      </c>
    </row>
    <row r="226" spans="1:8" ht="14.4">
      <c r="A226" s="112">
        <v>1000</v>
      </c>
      <c r="B226" s="112" t="s">
        <v>1527</v>
      </c>
      <c r="C226" s="112" t="s">
        <v>915</v>
      </c>
      <c r="D226" s="112" t="s">
        <v>1505</v>
      </c>
      <c r="E226" s="112" t="s">
        <v>815</v>
      </c>
      <c r="F226" s="112" t="s">
        <v>816</v>
      </c>
      <c r="G226" s="112" t="s">
        <v>1528</v>
      </c>
      <c r="H226" s="112">
        <v>2</v>
      </c>
    </row>
    <row r="227" spans="1:8" ht="14.4">
      <c r="A227" s="112">
        <v>250</v>
      </c>
      <c r="B227" s="112" t="s">
        <v>1530</v>
      </c>
      <c r="C227" s="112" t="s">
        <v>900</v>
      </c>
      <c r="D227" s="112" t="s">
        <v>1505</v>
      </c>
      <c r="E227" s="112" t="s">
        <v>815</v>
      </c>
      <c r="F227" s="112" t="s">
        <v>928</v>
      </c>
      <c r="G227" s="112" t="s">
        <v>831</v>
      </c>
      <c r="H227" s="112">
        <v>50</v>
      </c>
    </row>
    <row r="228" spans="1:8" ht="14.4">
      <c r="A228" s="112">
        <v>1000</v>
      </c>
      <c r="B228" s="112" t="s">
        <v>1532</v>
      </c>
      <c r="C228" s="112" t="s">
        <v>915</v>
      </c>
      <c r="D228" s="112" t="s">
        <v>1505</v>
      </c>
      <c r="E228" s="112" t="s">
        <v>815</v>
      </c>
      <c r="F228" s="112" t="s">
        <v>816</v>
      </c>
      <c r="G228" s="112" t="s">
        <v>831</v>
      </c>
      <c r="H228" s="112">
        <v>2</v>
      </c>
    </row>
    <row r="229" spans="1:8" ht="14.4">
      <c r="A229" s="112">
        <v>250</v>
      </c>
      <c r="B229" s="112" t="s">
        <v>1534</v>
      </c>
      <c r="C229" s="112" t="s">
        <v>900</v>
      </c>
      <c r="D229" s="112" t="s">
        <v>1505</v>
      </c>
      <c r="E229" s="112" t="s">
        <v>815</v>
      </c>
      <c r="F229" s="112" t="s">
        <v>928</v>
      </c>
      <c r="G229" s="112" t="s">
        <v>812</v>
      </c>
      <c r="H229" s="112">
        <v>50</v>
      </c>
    </row>
    <row r="230" spans="1:8" ht="14.4">
      <c r="A230" s="112">
        <v>250</v>
      </c>
      <c r="B230" s="112" t="s">
        <v>1536</v>
      </c>
      <c r="C230" s="112" t="s">
        <v>900</v>
      </c>
      <c r="D230" s="112" t="s">
        <v>1505</v>
      </c>
      <c r="E230" s="112" t="s">
        <v>815</v>
      </c>
      <c r="F230" s="112" t="s">
        <v>928</v>
      </c>
      <c r="G230" s="112" t="s">
        <v>831</v>
      </c>
      <c r="H230" s="112">
        <v>50</v>
      </c>
    </row>
    <row r="231" spans="1:8" ht="14.4">
      <c r="A231" s="112">
        <v>250</v>
      </c>
      <c r="B231" s="112" t="s">
        <v>1538</v>
      </c>
      <c r="C231" s="112" t="s">
        <v>900</v>
      </c>
      <c r="D231" s="112" t="s">
        <v>1505</v>
      </c>
      <c r="E231" s="112" t="s">
        <v>815</v>
      </c>
      <c r="F231" s="112" t="s">
        <v>928</v>
      </c>
      <c r="G231" s="112" t="s">
        <v>831</v>
      </c>
      <c r="H231" s="112">
        <v>50</v>
      </c>
    </row>
    <row r="232" spans="1:8" ht="14.4">
      <c r="A232" s="112">
        <v>250</v>
      </c>
      <c r="B232" s="112" t="s">
        <v>1540</v>
      </c>
      <c r="C232" s="112" t="s">
        <v>900</v>
      </c>
      <c r="D232" s="112" t="s">
        <v>1505</v>
      </c>
      <c r="E232" s="112" t="s">
        <v>815</v>
      </c>
      <c r="F232" s="112" t="s">
        <v>928</v>
      </c>
      <c r="G232" s="112" t="s">
        <v>812</v>
      </c>
      <c r="H232" s="112">
        <v>50</v>
      </c>
    </row>
    <row r="233" spans="1:8" ht="14.4">
      <c r="A233" s="112">
        <v>250</v>
      </c>
      <c r="B233" s="112" t="s">
        <v>1541</v>
      </c>
      <c r="C233" s="112" t="s">
        <v>910</v>
      </c>
      <c r="D233" s="112" t="s">
        <v>1505</v>
      </c>
      <c r="E233" s="112" t="s">
        <v>815</v>
      </c>
      <c r="F233" s="112" t="s">
        <v>928</v>
      </c>
      <c r="G233" s="112" t="s">
        <v>831</v>
      </c>
      <c r="H233" s="112">
        <v>25</v>
      </c>
    </row>
    <row r="234" spans="1:8" ht="14.4">
      <c r="A234" s="112">
        <v>250</v>
      </c>
      <c r="B234" s="112" t="s">
        <v>1542</v>
      </c>
      <c r="C234" s="112" t="s">
        <v>900</v>
      </c>
      <c r="D234" s="112" t="s">
        <v>1505</v>
      </c>
      <c r="E234" s="112" t="s">
        <v>815</v>
      </c>
      <c r="F234" s="112" t="s">
        <v>928</v>
      </c>
      <c r="G234" s="112" t="s">
        <v>812</v>
      </c>
      <c r="H234" s="112">
        <v>50</v>
      </c>
    </row>
    <row r="235" spans="1:8" ht="14.4">
      <c r="A235" s="112">
        <v>250</v>
      </c>
      <c r="B235" s="112" t="s">
        <v>1544</v>
      </c>
      <c r="C235" s="112" t="s">
        <v>841</v>
      </c>
      <c r="D235" s="112" t="s">
        <v>1505</v>
      </c>
      <c r="E235" s="112" t="s">
        <v>815</v>
      </c>
      <c r="F235" s="112" t="s">
        <v>928</v>
      </c>
      <c r="G235" s="112" t="s">
        <v>831</v>
      </c>
      <c r="H235" s="112">
        <v>20</v>
      </c>
    </row>
    <row r="236" spans="1:8" ht="14.4">
      <c r="A236" s="112">
        <v>250</v>
      </c>
      <c r="B236" s="112" t="s">
        <v>1546</v>
      </c>
      <c r="C236" s="112" t="s">
        <v>900</v>
      </c>
      <c r="D236" s="112" t="s">
        <v>1505</v>
      </c>
      <c r="E236" s="112" t="s">
        <v>815</v>
      </c>
      <c r="F236" s="112" t="s">
        <v>928</v>
      </c>
      <c r="G236" s="112" t="s">
        <v>812</v>
      </c>
      <c r="H236" s="112">
        <v>50</v>
      </c>
    </row>
    <row r="237" spans="1:8" ht="14.4">
      <c r="A237" s="112">
        <v>1000</v>
      </c>
      <c r="B237" s="112" t="s">
        <v>1548</v>
      </c>
      <c r="C237" s="112" t="s">
        <v>830</v>
      </c>
      <c r="D237" s="112" t="s">
        <v>1505</v>
      </c>
      <c r="E237" s="112" t="s">
        <v>815</v>
      </c>
      <c r="F237" s="112" t="s">
        <v>816</v>
      </c>
      <c r="G237" s="112" t="s">
        <v>831</v>
      </c>
      <c r="H237" s="112">
        <v>1</v>
      </c>
    </row>
    <row r="238" spans="1:8" ht="14.4">
      <c r="A238" s="112">
        <v>250</v>
      </c>
      <c r="B238" s="112" t="s">
        <v>1550</v>
      </c>
      <c r="C238" s="112" t="s">
        <v>900</v>
      </c>
      <c r="D238" s="112" t="s">
        <v>1505</v>
      </c>
      <c r="E238" s="112" t="s">
        <v>815</v>
      </c>
      <c r="F238" s="112" t="s">
        <v>928</v>
      </c>
      <c r="G238" s="112" t="s">
        <v>831</v>
      </c>
      <c r="H238" s="112">
        <v>50</v>
      </c>
    </row>
    <row r="239" spans="1:8" ht="14.4">
      <c r="A239" s="112">
        <v>250</v>
      </c>
      <c r="B239" s="112" t="s">
        <v>1552</v>
      </c>
      <c r="C239" s="112" t="s">
        <v>841</v>
      </c>
      <c r="D239" s="112" t="s">
        <v>1505</v>
      </c>
      <c r="E239" s="112" t="s">
        <v>815</v>
      </c>
      <c r="F239" s="112" t="s">
        <v>928</v>
      </c>
      <c r="G239" s="112" t="s">
        <v>831</v>
      </c>
      <c r="H239" s="112">
        <v>20</v>
      </c>
    </row>
    <row r="240" spans="1:8" ht="14.4">
      <c r="A240" s="112">
        <v>1000</v>
      </c>
      <c r="B240" s="112" t="s">
        <v>1554</v>
      </c>
      <c r="C240" s="112" t="s">
        <v>841</v>
      </c>
      <c r="D240" s="112" t="s">
        <v>1505</v>
      </c>
      <c r="E240" s="112" t="s">
        <v>815</v>
      </c>
      <c r="F240" s="112" t="s">
        <v>816</v>
      </c>
      <c r="G240" s="112" t="s">
        <v>831</v>
      </c>
      <c r="H240" s="112">
        <v>20</v>
      </c>
    </row>
    <row r="241" spans="1:8" ht="14.4">
      <c r="A241" s="112">
        <v>250</v>
      </c>
      <c r="B241" s="112" t="s">
        <v>1556</v>
      </c>
      <c r="C241" s="112" t="s">
        <v>900</v>
      </c>
      <c r="D241" s="112" t="s">
        <v>1505</v>
      </c>
      <c r="E241" s="112" t="s">
        <v>815</v>
      </c>
      <c r="F241" s="112" t="s">
        <v>928</v>
      </c>
      <c r="G241" s="112" t="s">
        <v>831</v>
      </c>
      <c r="H241" s="112">
        <v>50</v>
      </c>
    </row>
    <row r="242" spans="1:8" ht="14.4">
      <c r="A242" s="112">
        <v>25</v>
      </c>
      <c r="B242" s="112" t="s">
        <v>1558</v>
      </c>
      <c r="C242" s="112" t="s">
        <v>1559</v>
      </c>
      <c r="D242" s="112" t="s">
        <v>1560</v>
      </c>
      <c r="E242" s="112" t="s">
        <v>819</v>
      </c>
      <c r="F242" s="112" t="s">
        <v>928</v>
      </c>
      <c r="G242" s="112" t="s">
        <v>812</v>
      </c>
      <c r="H242" s="112">
        <v>45</v>
      </c>
    </row>
    <row r="243" spans="1:8" ht="14.4">
      <c r="A243" s="112">
        <v>25</v>
      </c>
      <c r="B243" s="112" t="s">
        <v>1562</v>
      </c>
      <c r="C243" s="112" t="s">
        <v>884</v>
      </c>
      <c r="D243" s="112" t="s">
        <v>1560</v>
      </c>
      <c r="E243" s="112" t="s">
        <v>819</v>
      </c>
      <c r="F243" s="112" t="s">
        <v>928</v>
      </c>
      <c r="G243" s="112" t="s">
        <v>812</v>
      </c>
      <c r="H243" s="112">
        <v>100</v>
      </c>
    </row>
    <row r="244" spans="1:8" ht="14.4">
      <c r="A244" s="112">
        <v>1</v>
      </c>
      <c r="B244" s="112" t="s">
        <v>1564</v>
      </c>
      <c r="C244" s="112" t="s">
        <v>1565</v>
      </c>
      <c r="D244" s="112" t="s">
        <v>1560</v>
      </c>
      <c r="E244" s="112" t="s">
        <v>819</v>
      </c>
      <c r="F244" s="112" t="s">
        <v>977</v>
      </c>
      <c r="G244" s="112" t="s">
        <v>812</v>
      </c>
      <c r="H244" s="113">
        <v>39000</v>
      </c>
    </row>
    <row r="245" spans="1:8" ht="14.4">
      <c r="A245" s="112">
        <v>100</v>
      </c>
      <c r="B245" s="112" t="s">
        <v>1567</v>
      </c>
      <c r="C245" s="112" t="s">
        <v>1568</v>
      </c>
      <c r="D245" s="112" t="s">
        <v>1560</v>
      </c>
      <c r="E245" s="112" t="s">
        <v>819</v>
      </c>
      <c r="F245" s="112" t="s">
        <v>816</v>
      </c>
      <c r="G245" s="112" t="s">
        <v>812</v>
      </c>
      <c r="H245" s="112" t="s">
        <v>812</v>
      </c>
    </row>
    <row r="246" spans="1:8" ht="14.4">
      <c r="A246" s="112">
        <v>100</v>
      </c>
      <c r="B246" s="112" t="s">
        <v>1570</v>
      </c>
      <c r="C246" s="112" t="s">
        <v>1568</v>
      </c>
      <c r="D246" s="112" t="s">
        <v>1560</v>
      </c>
      <c r="E246" s="112" t="s">
        <v>819</v>
      </c>
      <c r="F246" s="112" t="s">
        <v>816</v>
      </c>
      <c r="G246" s="112" t="s">
        <v>812</v>
      </c>
      <c r="H246" s="112" t="s">
        <v>812</v>
      </c>
    </row>
    <row r="247" spans="1:8" ht="14.4">
      <c r="A247" s="112">
        <v>100</v>
      </c>
      <c r="B247" s="112" t="s">
        <v>1572</v>
      </c>
      <c r="C247" s="112" t="s">
        <v>900</v>
      </c>
      <c r="D247" s="112" t="s">
        <v>1560</v>
      </c>
      <c r="E247" s="112" t="s">
        <v>819</v>
      </c>
      <c r="F247" s="112" t="s">
        <v>816</v>
      </c>
      <c r="G247" s="112" t="s">
        <v>812</v>
      </c>
      <c r="H247" s="112">
        <v>50</v>
      </c>
    </row>
    <row r="248" spans="1:8" ht="14.4">
      <c r="A248" s="112">
        <v>25</v>
      </c>
      <c r="B248" s="112" t="s">
        <v>1574</v>
      </c>
      <c r="C248" s="112" t="s">
        <v>859</v>
      </c>
      <c r="D248" s="112" t="s">
        <v>1560</v>
      </c>
      <c r="E248" s="112" t="s">
        <v>819</v>
      </c>
      <c r="F248" s="112" t="s">
        <v>928</v>
      </c>
      <c r="G248" s="112" t="s">
        <v>812</v>
      </c>
      <c r="H248" s="112">
        <v>400</v>
      </c>
    </row>
    <row r="249" spans="1:8" ht="14.4">
      <c r="A249" s="112">
        <v>5</v>
      </c>
      <c r="B249" s="112" t="s">
        <v>1576</v>
      </c>
      <c r="C249" s="112" t="s">
        <v>1577</v>
      </c>
      <c r="D249" s="112" t="s">
        <v>1560</v>
      </c>
      <c r="E249" s="112" t="s">
        <v>819</v>
      </c>
      <c r="F249" s="112" t="s">
        <v>968</v>
      </c>
      <c r="G249" s="112" t="s">
        <v>812</v>
      </c>
      <c r="H249" s="112">
        <v>1200</v>
      </c>
    </row>
    <row r="250" spans="1:8" ht="14.4">
      <c r="A250" s="112">
        <v>5</v>
      </c>
      <c r="B250" s="112" t="s">
        <v>1579</v>
      </c>
      <c r="C250" s="112" t="s">
        <v>1580</v>
      </c>
      <c r="D250" s="112" t="s">
        <v>1560</v>
      </c>
      <c r="E250" s="112" t="s">
        <v>819</v>
      </c>
      <c r="F250" s="112" t="s">
        <v>968</v>
      </c>
      <c r="G250" s="112" t="s">
        <v>812</v>
      </c>
      <c r="H250" s="112">
        <v>3500</v>
      </c>
    </row>
    <row r="251" spans="1:8" ht="14.4">
      <c r="A251" s="112">
        <v>5</v>
      </c>
      <c r="B251" s="112" t="s">
        <v>1582</v>
      </c>
      <c r="C251" s="112" t="s">
        <v>1476</v>
      </c>
      <c r="D251" s="112" t="s">
        <v>1560</v>
      </c>
      <c r="E251" s="112" t="s">
        <v>819</v>
      </c>
      <c r="F251" s="112" t="s">
        <v>968</v>
      </c>
      <c r="G251" s="112" t="s">
        <v>812</v>
      </c>
      <c r="H251" s="112">
        <v>500</v>
      </c>
    </row>
    <row r="252" spans="1:8" ht="14.4">
      <c r="A252" s="112">
        <v>25</v>
      </c>
      <c r="B252" s="112" t="s">
        <v>1584</v>
      </c>
      <c r="C252" s="112" t="s">
        <v>1585</v>
      </c>
      <c r="D252" s="112" t="s">
        <v>1560</v>
      </c>
      <c r="E252" s="112" t="s">
        <v>819</v>
      </c>
      <c r="F252" s="112" t="s">
        <v>928</v>
      </c>
      <c r="G252" s="112" t="s">
        <v>812</v>
      </c>
      <c r="H252" s="112">
        <v>120</v>
      </c>
    </row>
    <row r="253" spans="1:8" ht="14.4">
      <c r="A253" s="112">
        <v>5</v>
      </c>
      <c r="B253" s="112" t="s">
        <v>1587</v>
      </c>
      <c r="C253" s="112" t="s">
        <v>1588</v>
      </c>
      <c r="D253" s="112" t="s">
        <v>1560</v>
      </c>
      <c r="E253" s="112" t="s">
        <v>819</v>
      </c>
      <c r="F253" s="112" t="s">
        <v>968</v>
      </c>
      <c r="G253" s="112" t="s">
        <v>812</v>
      </c>
      <c r="H253" s="112">
        <v>4500</v>
      </c>
    </row>
    <row r="254" spans="1:8" ht="14.4">
      <c r="A254" s="112">
        <v>1</v>
      </c>
      <c r="B254" s="112" t="s">
        <v>1590</v>
      </c>
      <c r="C254" s="112" t="s">
        <v>1591</v>
      </c>
      <c r="D254" s="112" t="s">
        <v>1560</v>
      </c>
      <c r="E254" s="112" t="s">
        <v>819</v>
      </c>
      <c r="F254" s="112" t="s">
        <v>977</v>
      </c>
      <c r="G254" s="112" t="s">
        <v>812</v>
      </c>
      <c r="H254" s="113">
        <v>55000</v>
      </c>
    </row>
    <row r="255" spans="1:8" ht="14.4">
      <c r="A255" s="112">
        <v>100</v>
      </c>
      <c r="B255" s="112" t="s">
        <v>1593</v>
      </c>
      <c r="C255" s="112" t="s">
        <v>884</v>
      </c>
      <c r="D255" s="112" t="s">
        <v>1560</v>
      </c>
      <c r="E255" s="112" t="s">
        <v>819</v>
      </c>
      <c r="F255" s="112" t="s">
        <v>816</v>
      </c>
      <c r="G255" s="112" t="s">
        <v>812</v>
      </c>
      <c r="H255" s="112">
        <v>100</v>
      </c>
    </row>
    <row r="256" spans="1:8" ht="14.4">
      <c r="A256" s="112">
        <v>100</v>
      </c>
      <c r="B256" s="112" t="s">
        <v>1595</v>
      </c>
      <c r="C256" s="112" t="s">
        <v>1585</v>
      </c>
      <c r="D256" s="112" t="s">
        <v>1560</v>
      </c>
      <c r="E256" s="112" t="s">
        <v>819</v>
      </c>
      <c r="F256" s="112" t="s">
        <v>816</v>
      </c>
      <c r="G256" s="112" t="s">
        <v>812</v>
      </c>
      <c r="H256" s="112">
        <v>120</v>
      </c>
    </row>
    <row r="257" spans="1:8" ht="14.4">
      <c r="A257" s="112">
        <v>25</v>
      </c>
      <c r="B257" s="112" t="s">
        <v>1597</v>
      </c>
      <c r="C257" s="112" t="s">
        <v>1598</v>
      </c>
      <c r="D257" s="112" t="s">
        <v>1560</v>
      </c>
      <c r="E257" s="112" t="s">
        <v>819</v>
      </c>
      <c r="F257" s="112" t="s">
        <v>928</v>
      </c>
      <c r="G257" s="112" t="s">
        <v>812</v>
      </c>
      <c r="H257" s="112">
        <v>150</v>
      </c>
    </row>
    <row r="258" spans="1:8" ht="14.4">
      <c r="A258" s="112">
        <v>25</v>
      </c>
      <c r="B258" s="112" t="s">
        <v>1600</v>
      </c>
      <c r="C258" s="112" t="s">
        <v>1476</v>
      </c>
      <c r="D258" s="112" t="s">
        <v>1560</v>
      </c>
      <c r="E258" s="112" t="s">
        <v>819</v>
      </c>
      <c r="F258" s="112" t="s">
        <v>928</v>
      </c>
      <c r="G258" s="112" t="s">
        <v>812</v>
      </c>
      <c r="H258" s="112">
        <v>500</v>
      </c>
    </row>
    <row r="259" spans="1:8" ht="14.4">
      <c r="A259" s="112">
        <v>100</v>
      </c>
      <c r="B259" s="112" t="s">
        <v>1602</v>
      </c>
      <c r="C259" s="112" t="s">
        <v>913</v>
      </c>
      <c r="D259" s="112" t="s">
        <v>1560</v>
      </c>
      <c r="E259" s="112" t="s">
        <v>819</v>
      </c>
      <c r="F259" s="112" t="s">
        <v>816</v>
      </c>
      <c r="G259" s="112" t="s">
        <v>812</v>
      </c>
      <c r="H259" s="112">
        <v>200</v>
      </c>
    </row>
    <row r="260" spans="1:8" ht="14.4">
      <c r="A260" s="112">
        <v>25</v>
      </c>
      <c r="B260" s="112" t="s">
        <v>1604</v>
      </c>
      <c r="C260" s="112" t="s">
        <v>1605</v>
      </c>
      <c r="D260" s="112" t="s">
        <v>1560</v>
      </c>
      <c r="E260" s="112" t="s">
        <v>819</v>
      </c>
      <c r="F260" s="112" t="s">
        <v>928</v>
      </c>
      <c r="G260" s="112" t="s">
        <v>812</v>
      </c>
      <c r="H260" s="112">
        <v>80</v>
      </c>
    </row>
    <row r="261" spans="1:8" ht="14.4">
      <c r="A261" s="112">
        <v>100</v>
      </c>
      <c r="B261" s="112" t="s">
        <v>1607</v>
      </c>
      <c r="C261" s="112" t="s">
        <v>1559</v>
      </c>
      <c r="D261" s="112" t="s">
        <v>1560</v>
      </c>
      <c r="E261" s="112" t="s">
        <v>819</v>
      </c>
      <c r="F261" s="112" t="s">
        <v>816</v>
      </c>
      <c r="G261" s="112" t="s">
        <v>812</v>
      </c>
      <c r="H261" s="112">
        <v>45</v>
      </c>
    </row>
    <row r="262" spans="1:8" ht="14.4">
      <c r="A262" s="112">
        <v>100</v>
      </c>
      <c r="B262" s="112" t="s">
        <v>1608</v>
      </c>
      <c r="C262" s="112" t="s">
        <v>844</v>
      </c>
      <c r="D262" s="112" t="s">
        <v>1560</v>
      </c>
      <c r="E262" s="112" t="s">
        <v>819</v>
      </c>
      <c r="F262" s="112" t="s">
        <v>816</v>
      </c>
      <c r="G262" s="112" t="s">
        <v>812</v>
      </c>
      <c r="H262" s="112">
        <v>90</v>
      </c>
    </row>
    <row r="263" spans="1:8" ht="14.4">
      <c r="A263" s="112">
        <v>100</v>
      </c>
      <c r="B263" s="112" t="s">
        <v>1610</v>
      </c>
      <c r="C263" s="112" t="s">
        <v>1611</v>
      </c>
      <c r="D263" s="112" t="s">
        <v>1560</v>
      </c>
      <c r="E263" s="112" t="s">
        <v>819</v>
      </c>
      <c r="F263" s="112" t="s">
        <v>816</v>
      </c>
      <c r="G263" s="112" t="s">
        <v>812</v>
      </c>
      <c r="H263" s="112">
        <v>350</v>
      </c>
    </row>
    <row r="264" spans="1:8" ht="14.4">
      <c r="A264" s="112">
        <v>5</v>
      </c>
      <c r="B264" s="112" t="s">
        <v>1613</v>
      </c>
      <c r="C264" s="112" t="s">
        <v>854</v>
      </c>
      <c r="D264" s="112" t="s">
        <v>1560</v>
      </c>
      <c r="E264" s="112" t="s">
        <v>819</v>
      </c>
      <c r="F264" s="112" t="s">
        <v>968</v>
      </c>
      <c r="G264" s="112" t="s">
        <v>812</v>
      </c>
      <c r="H264" s="112">
        <v>600</v>
      </c>
    </row>
    <row r="265" spans="1:8" ht="14.4">
      <c r="A265" s="112">
        <v>5</v>
      </c>
      <c r="B265" s="112" t="s">
        <v>1615</v>
      </c>
      <c r="C265" s="112" t="s">
        <v>1616</v>
      </c>
      <c r="D265" s="112" t="s">
        <v>1560</v>
      </c>
      <c r="E265" s="112" t="s">
        <v>819</v>
      </c>
      <c r="F265" s="112" t="s">
        <v>968</v>
      </c>
      <c r="G265" s="112" t="s">
        <v>812</v>
      </c>
      <c r="H265" s="112">
        <v>1300</v>
      </c>
    </row>
    <row r="266" spans="1:8" ht="14.4">
      <c r="A266" s="112">
        <v>100</v>
      </c>
      <c r="B266" s="112" t="s">
        <v>1618</v>
      </c>
      <c r="C266" s="112" t="s">
        <v>1619</v>
      </c>
      <c r="D266" s="112" t="s">
        <v>1560</v>
      </c>
      <c r="E266" s="112" t="s">
        <v>819</v>
      </c>
      <c r="F266" s="112" t="s">
        <v>816</v>
      </c>
      <c r="G266" s="112" t="s">
        <v>812</v>
      </c>
      <c r="H266" s="112">
        <v>450</v>
      </c>
    </row>
    <row r="267" spans="1:8" ht="14.4">
      <c r="A267" s="112">
        <v>5</v>
      </c>
      <c r="B267" s="112" t="s">
        <v>1621</v>
      </c>
      <c r="C267" s="112" t="s">
        <v>1585</v>
      </c>
      <c r="D267" s="112" t="s">
        <v>1560</v>
      </c>
      <c r="E267" s="112" t="s">
        <v>819</v>
      </c>
      <c r="F267" s="112" t="s">
        <v>968</v>
      </c>
      <c r="G267" s="112" t="s">
        <v>812</v>
      </c>
      <c r="H267" s="112">
        <v>120</v>
      </c>
    </row>
    <row r="268" spans="1:8" ht="14.4">
      <c r="A268" s="112">
        <v>25</v>
      </c>
      <c r="B268" s="112" t="s">
        <v>1623</v>
      </c>
      <c r="C268" s="112" t="s">
        <v>1476</v>
      </c>
      <c r="D268" s="112" t="s">
        <v>1560</v>
      </c>
      <c r="E268" s="112" t="s">
        <v>819</v>
      </c>
      <c r="F268" s="112" t="s">
        <v>928</v>
      </c>
      <c r="G268" s="112" t="s">
        <v>812</v>
      </c>
      <c r="H268" s="112">
        <v>500</v>
      </c>
    </row>
    <row r="269" spans="1:8" ht="14.4">
      <c r="A269" s="112">
        <v>5</v>
      </c>
      <c r="B269" s="112" t="s">
        <v>1625</v>
      </c>
      <c r="C269" s="112" t="s">
        <v>1626</v>
      </c>
      <c r="D269" s="112" t="s">
        <v>1560</v>
      </c>
      <c r="E269" s="112" t="s">
        <v>819</v>
      </c>
      <c r="F269" s="112" t="s">
        <v>968</v>
      </c>
      <c r="G269" s="112" t="s">
        <v>812</v>
      </c>
      <c r="H269" s="112">
        <v>1800</v>
      </c>
    </row>
    <row r="270" spans="1:8" ht="14.4">
      <c r="A270" s="112">
        <v>5</v>
      </c>
      <c r="B270" s="112" t="s">
        <v>1628</v>
      </c>
      <c r="C270" s="112" t="s">
        <v>1629</v>
      </c>
      <c r="D270" s="112" t="s">
        <v>1560</v>
      </c>
      <c r="E270" s="112" t="s">
        <v>819</v>
      </c>
      <c r="F270" s="112" t="s">
        <v>968</v>
      </c>
      <c r="G270" s="112" t="s">
        <v>812</v>
      </c>
      <c r="H270" s="112">
        <v>6000</v>
      </c>
    </row>
    <row r="271" spans="1:8" ht="14.4">
      <c r="A271" s="112">
        <v>25</v>
      </c>
      <c r="B271" s="112" t="s">
        <v>1631</v>
      </c>
      <c r="C271" s="112" t="s">
        <v>1632</v>
      </c>
      <c r="D271" s="112" t="s">
        <v>1560</v>
      </c>
      <c r="E271" s="112" t="s">
        <v>819</v>
      </c>
      <c r="F271" s="112" t="s">
        <v>928</v>
      </c>
      <c r="G271" s="112" t="s">
        <v>812</v>
      </c>
      <c r="H271" s="112">
        <v>300</v>
      </c>
    </row>
    <row r="272" spans="1:8" ht="14.4">
      <c r="A272" s="112">
        <v>25</v>
      </c>
      <c r="B272" s="112" t="s">
        <v>1634</v>
      </c>
      <c r="C272" s="112" t="s">
        <v>1632</v>
      </c>
      <c r="D272" s="112" t="s">
        <v>1560</v>
      </c>
      <c r="E272" s="112" t="s">
        <v>819</v>
      </c>
      <c r="F272" s="112" t="s">
        <v>928</v>
      </c>
      <c r="G272" s="112" t="s">
        <v>812</v>
      </c>
      <c r="H272" s="112">
        <v>300</v>
      </c>
    </row>
    <row r="273" spans="1:8" ht="14.4">
      <c r="A273" s="112">
        <v>5</v>
      </c>
      <c r="B273" s="112" t="s">
        <v>1636</v>
      </c>
      <c r="C273" s="112" t="s">
        <v>859</v>
      </c>
      <c r="D273" s="112" t="s">
        <v>1560</v>
      </c>
      <c r="E273" s="112" t="s">
        <v>819</v>
      </c>
      <c r="F273" s="112" t="s">
        <v>968</v>
      </c>
      <c r="G273" s="112" t="s">
        <v>812</v>
      </c>
      <c r="H273" s="112">
        <v>400</v>
      </c>
    </row>
    <row r="274" spans="1:8" ht="14.4">
      <c r="A274" s="112">
        <v>1</v>
      </c>
      <c r="B274" s="112" t="s">
        <v>1638</v>
      </c>
      <c r="C274" s="112" t="s">
        <v>1639</v>
      </c>
      <c r="D274" s="112" t="s">
        <v>1560</v>
      </c>
      <c r="E274" s="112" t="s">
        <v>819</v>
      </c>
      <c r="F274" s="112" t="s">
        <v>977</v>
      </c>
      <c r="G274" s="112" t="s">
        <v>812</v>
      </c>
      <c r="H274" s="112">
        <v>2100</v>
      </c>
    </row>
    <row r="275" spans="1:8" ht="14.4">
      <c r="A275" s="112">
        <v>5</v>
      </c>
      <c r="B275" s="112" t="s">
        <v>1641</v>
      </c>
      <c r="C275" s="112" t="s">
        <v>859</v>
      </c>
      <c r="D275" s="112" t="s">
        <v>1560</v>
      </c>
      <c r="E275" s="112" t="s">
        <v>819</v>
      </c>
      <c r="F275" s="112" t="s">
        <v>968</v>
      </c>
      <c r="G275" s="112" t="s">
        <v>812</v>
      </c>
      <c r="H275" s="112">
        <v>400</v>
      </c>
    </row>
    <row r="276" spans="1:8" ht="14.4">
      <c r="A276" s="112">
        <v>100</v>
      </c>
      <c r="B276" s="112" t="s">
        <v>1643</v>
      </c>
      <c r="C276" s="112" t="s">
        <v>1644</v>
      </c>
      <c r="D276" s="112" t="s">
        <v>1560</v>
      </c>
      <c r="E276" s="112" t="s">
        <v>819</v>
      </c>
      <c r="F276" s="112" t="s">
        <v>816</v>
      </c>
      <c r="G276" s="112" t="s">
        <v>812</v>
      </c>
      <c r="H276" s="112">
        <v>700</v>
      </c>
    </row>
    <row r="277" spans="1:8" ht="14.4">
      <c r="A277" s="112">
        <v>100</v>
      </c>
      <c r="B277" s="112" t="s">
        <v>1646</v>
      </c>
      <c r="C277" s="112" t="s">
        <v>1632</v>
      </c>
      <c r="D277" s="112" t="s">
        <v>1560</v>
      </c>
      <c r="E277" s="112" t="s">
        <v>819</v>
      </c>
      <c r="F277" s="112" t="s">
        <v>816</v>
      </c>
      <c r="G277" s="112" t="s">
        <v>812</v>
      </c>
      <c r="H277" s="112">
        <v>300</v>
      </c>
    </row>
    <row r="278" spans="1:8" ht="14.4">
      <c r="A278" s="112">
        <v>100</v>
      </c>
      <c r="B278" s="112" t="s">
        <v>1648</v>
      </c>
      <c r="C278" s="112" t="s">
        <v>854</v>
      </c>
      <c r="D278" s="112" t="s">
        <v>1560</v>
      </c>
      <c r="E278" s="112" t="s">
        <v>819</v>
      </c>
      <c r="F278" s="112" t="s">
        <v>816</v>
      </c>
      <c r="G278" s="112" t="s">
        <v>812</v>
      </c>
      <c r="H278" s="112">
        <v>600</v>
      </c>
    </row>
    <row r="279" spans="1:8" ht="14.4">
      <c r="A279" s="112">
        <v>100</v>
      </c>
      <c r="B279" s="112" t="s">
        <v>1650</v>
      </c>
      <c r="C279" s="112" t="s">
        <v>884</v>
      </c>
      <c r="D279" s="112" t="s">
        <v>1560</v>
      </c>
      <c r="E279" s="112" t="s">
        <v>819</v>
      </c>
      <c r="F279" s="112" t="s">
        <v>816</v>
      </c>
      <c r="G279" s="112" t="s">
        <v>812</v>
      </c>
      <c r="H279" s="112">
        <v>100</v>
      </c>
    </row>
    <row r="280" spans="1:8" ht="14.4">
      <c r="A280" s="112">
        <v>25</v>
      </c>
      <c r="B280" s="112" t="s">
        <v>1652</v>
      </c>
      <c r="C280" s="112" t="s">
        <v>1577</v>
      </c>
      <c r="D280" s="112" t="s">
        <v>1560</v>
      </c>
      <c r="E280" s="112" t="s">
        <v>819</v>
      </c>
      <c r="F280" s="112" t="s">
        <v>928</v>
      </c>
      <c r="G280" s="112" t="s">
        <v>812</v>
      </c>
      <c r="H280" s="112">
        <v>1200</v>
      </c>
    </row>
    <row r="281" spans="1:8" ht="14.4">
      <c r="A281" s="112">
        <v>1</v>
      </c>
      <c r="B281" s="112" t="s">
        <v>1654</v>
      </c>
      <c r="C281" s="112" t="s">
        <v>854</v>
      </c>
      <c r="D281" s="112" t="s">
        <v>1560</v>
      </c>
      <c r="E281" s="112" t="s">
        <v>819</v>
      </c>
      <c r="F281" s="112" t="s">
        <v>977</v>
      </c>
      <c r="G281" s="112" t="s">
        <v>812</v>
      </c>
      <c r="H281" s="112">
        <v>600</v>
      </c>
    </row>
    <row r="282" spans="1:8" ht="14.4">
      <c r="A282" s="112">
        <v>100</v>
      </c>
      <c r="B282" s="112" t="s">
        <v>1656</v>
      </c>
      <c r="C282" s="112" t="s">
        <v>1632</v>
      </c>
      <c r="D282" s="112" t="s">
        <v>1560</v>
      </c>
      <c r="E282" s="112" t="s">
        <v>819</v>
      </c>
      <c r="F282" s="112" t="s">
        <v>816</v>
      </c>
      <c r="G282" s="112" t="s">
        <v>812</v>
      </c>
      <c r="H282" s="112">
        <v>300</v>
      </c>
    </row>
    <row r="283" spans="1:8" ht="14.4">
      <c r="A283" s="112">
        <v>25</v>
      </c>
      <c r="B283" s="112" t="s">
        <v>1657</v>
      </c>
      <c r="C283" s="112" t="s">
        <v>1476</v>
      </c>
      <c r="D283" s="112" t="s">
        <v>1560</v>
      </c>
      <c r="E283" s="112" t="s">
        <v>819</v>
      </c>
      <c r="F283" s="112" t="s">
        <v>928</v>
      </c>
      <c r="G283" s="112" t="s">
        <v>812</v>
      </c>
      <c r="H283" s="112">
        <v>500</v>
      </c>
    </row>
    <row r="284" spans="1:8" ht="14.4">
      <c r="A284" s="112">
        <v>25</v>
      </c>
      <c r="B284" s="112" t="s">
        <v>1659</v>
      </c>
      <c r="C284" s="112" t="s">
        <v>1451</v>
      </c>
      <c r="D284" s="112" t="s">
        <v>1560</v>
      </c>
      <c r="E284" s="112" t="s">
        <v>819</v>
      </c>
      <c r="F284" s="112" t="s">
        <v>928</v>
      </c>
      <c r="G284" s="112" t="s">
        <v>812</v>
      </c>
      <c r="H284" s="112">
        <v>2500</v>
      </c>
    </row>
    <row r="285" spans="1:8" ht="14.4">
      <c r="A285" s="112">
        <v>25</v>
      </c>
      <c r="B285" s="112" t="s">
        <v>1661</v>
      </c>
      <c r="C285" s="112" t="s">
        <v>859</v>
      </c>
      <c r="D285" s="112" t="s">
        <v>1560</v>
      </c>
      <c r="E285" s="112" t="s">
        <v>819</v>
      </c>
      <c r="F285" s="112" t="s">
        <v>928</v>
      </c>
      <c r="G285" s="112" t="s">
        <v>812</v>
      </c>
      <c r="H285" s="112">
        <v>400</v>
      </c>
    </row>
    <row r="286" spans="1:8" ht="14.4">
      <c r="A286" s="112">
        <v>25</v>
      </c>
      <c r="B286" s="112" t="s">
        <v>1663</v>
      </c>
      <c r="C286" s="112" t="s">
        <v>1598</v>
      </c>
      <c r="D286" s="112" t="s">
        <v>1560</v>
      </c>
      <c r="E286" s="112" t="s">
        <v>819</v>
      </c>
      <c r="F286" s="112" t="s">
        <v>928</v>
      </c>
      <c r="G286" s="112" t="s">
        <v>812</v>
      </c>
      <c r="H286" s="112">
        <v>150</v>
      </c>
    </row>
    <row r="287" spans="1:8" ht="14.4">
      <c r="A287" s="112">
        <v>100</v>
      </c>
      <c r="B287" s="112" t="s">
        <v>1665</v>
      </c>
      <c r="C287" s="112" t="s">
        <v>900</v>
      </c>
      <c r="D287" s="112" t="s">
        <v>1560</v>
      </c>
      <c r="E287" s="112" t="s">
        <v>819</v>
      </c>
      <c r="F287" s="112" t="s">
        <v>816</v>
      </c>
      <c r="G287" s="112" t="s">
        <v>812</v>
      </c>
      <c r="H287" s="112">
        <v>50</v>
      </c>
    </row>
    <row r="288" spans="1:8" ht="14.4">
      <c r="A288" s="112">
        <v>25</v>
      </c>
      <c r="B288" s="112" t="s">
        <v>1667</v>
      </c>
      <c r="C288" s="112" t="s">
        <v>1476</v>
      </c>
      <c r="D288" s="112" t="s">
        <v>1560</v>
      </c>
      <c r="E288" s="112" t="s">
        <v>819</v>
      </c>
      <c r="F288" s="112" t="s">
        <v>928</v>
      </c>
      <c r="G288" s="112" t="s">
        <v>812</v>
      </c>
      <c r="H288" s="112">
        <v>500</v>
      </c>
    </row>
    <row r="289" spans="1:8" ht="14.4">
      <c r="A289" s="112">
        <v>25</v>
      </c>
      <c r="B289" s="112" t="s">
        <v>1669</v>
      </c>
      <c r="C289" s="112" t="s">
        <v>1632</v>
      </c>
      <c r="D289" s="112" t="s">
        <v>1560</v>
      </c>
      <c r="E289" s="112" t="s">
        <v>819</v>
      </c>
      <c r="F289" s="112" t="s">
        <v>928</v>
      </c>
      <c r="G289" s="112" t="s">
        <v>812</v>
      </c>
      <c r="H289" s="112">
        <v>300</v>
      </c>
    </row>
    <row r="290" spans="1:8" ht="14.4">
      <c r="A290" s="112">
        <v>100</v>
      </c>
      <c r="B290" s="112" t="s">
        <v>1671</v>
      </c>
      <c r="C290" s="112" t="s">
        <v>1672</v>
      </c>
      <c r="D290" s="112" t="s">
        <v>1560</v>
      </c>
      <c r="E290" s="112" t="s">
        <v>819</v>
      </c>
      <c r="F290" s="112" t="s">
        <v>816</v>
      </c>
      <c r="G290" s="112" t="s">
        <v>812</v>
      </c>
      <c r="H290" s="112">
        <v>175</v>
      </c>
    </row>
    <row r="291" spans="1:8" ht="14.4">
      <c r="A291" s="112">
        <v>100</v>
      </c>
      <c r="B291" s="112" t="s">
        <v>1674</v>
      </c>
      <c r="C291" s="112" t="s">
        <v>851</v>
      </c>
      <c r="D291" s="112" t="s">
        <v>1560</v>
      </c>
      <c r="E291" s="112" t="s">
        <v>819</v>
      </c>
      <c r="F291" s="112" t="s">
        <v>816</v>
      </c>
      <c r="G291" s="112" t="s">
        <v>812</v>
      </c>
      <c r="H291" s="112">
        <v>75</v>
      </c>
    </row>
    <row r="292" spans="1:8" ht="14.4">
      <c r="A292" s="112">
        <v>100</v>
      </c>
      <c r="B292" s="112" t="s">
        <v>1676</v>
      </c>
      <c r="C292" s="112" t="s">
        <v>1605</v>
      </c>
      <c r="D292" s="112" t="s">
        <v>1560</v>
      </c>
      <c r="E292" s="112" t="s">
        <v>819</v>
      </c>
      <c r="F292" s="112" t="s">
        <v>816</v>
      </c>
      <c r="G292" s="112" t="s">
        <v>812</v>
      </c>
      <c r="H292" s="112">
        <v>80</v>
      </c>
    </row>
    <row r="293" spans="1:8" ht="14.4">
      <c r="A293" s="112">
        <v>25</v>
      </c>
      <c r="B293" s="112" t="s">
        <v>1678</v>
      </c>
      <c r="C293" s="112" t="s">
        <v>1679</v>
      </c>
      <c r="D293" s="112" t="s">
        <v>1560</v>
      </c>
      <c r="E293" s="112" t="s">
        <v>819</v>
      </c>
      <c r="F293" s="112" t="s">
        <v>928</v>
      </c>
      <c r="G293" s="112" t="s">
        <v>812</v>
      </c>
      <c r="H293" s="112">
        <v>210</v>
      </c>
    </row>
    <row r="294" spans="1:8" ht="14.4">
      <c r="A294" s="112">
        <v>5</v>
      </c>
      <c r="B294" s="112" t="s">
        <v>1681</v>
      </c>
      <c r="C294" s="112" t="s">
        <v>1682</v>
      </c>
      <c r="D294" s="112" t="s">
        <v>1560</v>
      </c>
      <c r="E294" s="112" t="s">
        <v>819</v>
      </c>
      <c r="F294" s="112" t="s">
        <v>968</v>
      </c>
      <c r="G294" s="112" t="s">
        <v>812</v>
      </c>
      <c r="H294" s="112">
        <v>4000</v>
      </c>
    </row>
    <row r="295" spans="1:8" ht="14.4">
      <c r="A295" s="112">
        <v>100</v>
      </c>
      <c r="B295" s="112" t="s">
        <v>1684</v>
      </c>
      <c r="C295" s="112" t="s">
        <v>884</v>
      </c>
      <c r="D295" s="112" t="s">
        <v>1560</v>
      </c>
      <c r="E295" s="112" t="s">
        <v>819</v>
      </c>
      <c r="F295" s="112" t="s">
        <v>816</v>
      </c>
      <c r="G295" s="112" t="s">
        <v>812</v>
      </c>
      <c r="H295" s="112">
        <v>100</v>
      </c>
    </row>
    <row r="296" spans="1:8" ht="14.4">
      <c r="A296" s="112">
        <v>25</v>
      </c>
      <c r="B296" s="112" t="s">
        <v>1686</v>
      </c>
      <c r="C296" s="112" t="s">
        <v>1440</v>
      </c>
      <c r="D296" s="112" t="s">
        <v>1560</v>
      </c>
      <c r="E296" s="112" t="s">
        <v>819</v>
      </c>
      <c r="F296" s="112" t="s">
        <v>928</v>
      </c>
      <c r="G296" s="112" t="s">
        <v>812</v>
      </c>
      <c r="H296" s="112">
        <v>250</v>
      </c>
    </row>
    <row r="297" spans="1:8" ht="14.4">
      <c r="A297" s="112">
        <v>25</v>
      </c>
      <c r="B297" s="112" t="s">
        <v>1688</v>
      </c>
      <c r="C297" s="112" t="s">
        <v>913</v>
      </c>
      <c r="D297" s="112" t="s">
        <v>1560</v>
      </c>
      <c r="E297" s="112" t="s">
        <v>819</v>
      </c>
      <c r="F297" s="112" t="s">
        <v>928</v>
      </c>
      <c r="G297" s="112" t="s">
        <v>812</v>
      </c>
      <c r="H297" s="112">
        <v>200</v>
      </c>
    </row>
    <row r="298" spans="1:8" ht="14.4">
      <c r="A298" s="112">
        <v>5</v>
      </c>
      <c r="B298" s="112" t="s">
        <v>1690</v>
      </c>
      <c r="C298" s="112" t="s">
        <v>879</v>
      </c>
      <c r="D298" s="112" t="s">
        <v>1560</v>
      </c>
      <c r="E298" s="112" t="s">
        <v>819</v>
      </c>
      <c r="F298" s="112" t="s">
        <v>968</v>
      </c>
      <c r="G298" s="112" t="s">
        <v>812</v>
      </c>
      <c r="H298" s="112">
        <v>125</v>
      </c>
    </row>
    <row r="299" spans="1:8" ht="14.4">
      <c r="A299" s="112">
        <v>5</v>
      </c>
      <c r="B299" s="112" t="s">
        <v>1692</v>
      </c>
      <c r="C299" s="112" t="s">
        <v>1242</v>
      </c>
      <c r="D299" s="112" t="s">
        <v>1560</v>
      </c>
      <c r="E299" s="112" t="s">
        <v>819</v>
      </c>
      <c r="F299" s="112" t="s">
        <v>968</v>
      </c>
      <c r="G299" s="112" t="s">
        <v>812</v>
      </c>
      <c r="H299" s="112">
        <v>1500</v>
      </c>
    </row>
    <row r="300" spans="1:8" ht="14.4">
      <c r="A300" s="112">
        <v>5</v>
      </c>
      <c r="B300" s="112" t="s">
        <v>1694</v>
      </c>
      <c r="C300" s="112" t="s">
        <v>1440</v>
      </c>
      <c r="D300" s="112" t="s">
        <v>1560</v>
      </c>
      <c r="E300" s="112" t="s">
        <v>819</v>
      </c>
      <c r="F300" s="112" t="s">
        <v>968</v>
      </c>
      <c r="G300" s="112" t="s">
        <v>812</v>
      </c>
      <c r="H300" s="112">
        <v>250</v>
      </c>
    </row>
    <row r="301" spans="1:8" ht="14.4">
      <c r="A301" s="112">
        <v>25</v>
      </c>
      <c r="B301" s="112" t="s">
        <v>1696</v>
      </c>
      <c r="C301" s="112" t="s">
        <v>1697</v>
      </c>
      <c r="D301" s="112" t="s">
        <v>1560</v>
      </c>
      <c r="E301" s="112" t="s">
        <v>819</v>
      </c>
      <c r="F301" s="112" t="s">
        <v>928</v>
      </c>
      <c r="G301" s="112" t="s">
        <v>812</v>
      </c>
      <c r="H301" s="112">
        <v>650</v>
      </c>
    </row>
    <row r="302" spans="1:8" ht="14.4">
      <c r="A302" s="112">
        <v>25</v>
      </c>
      <c r="B302" s="112" t="s">
        <v>1699</v>
      </c>
      <c r="C302" s="112" t="s">
        <v>859</v>
      </c>
      <c r="D302" s="112" t="s">
        <v>1560</v>
      </c>
      <c r="E302" s="112" t="s">
        <v>819</v>
      </c>
      <c r="F302" s="112" t="s">
        <v>928</v>
      </c>
      <c r="G302" s="112" t="s">
        <v>812</v>
      </c>
      <c r="H302" s="112">
        <v>400</v>
      </c>
    </row>
    <row r="303" spans="1:8" ht="14.4">
      <c r="A303" s="112">
        <v>25</v>
      </c>
      <c r="B303" s="112" t="s">
        <v>1701</v>
      </c>
      <c r="C303" s="112" t="s">
        <v>1476</v>
      </c>
      <c r="D303" s="112" t="s">
        <v>1560</v>
      </c>
      <c r="E303" s="112" t="s">
        <v>819</v>
      </c>
      <c r="F303" s="112" t="s">
        <v>928</v>
      </c>
      <c r="G303" s="112" t="s">
        <v>812</v>
      </c>
      <c r="H303" s="112">
        <v>500</v>
      </c>
    </row>
    <row r="304" spans="1:8" ht="14.4">
      <c r="A304" s="112">
        <v>100</v>
      </c>
      <c r="B304" s="112" t="s">
        <v>1703</v>
      </c>
      <c r="C304" s="112" t="s">
        <v>1704</v>
      </c>
      <c r="D304" s="112" t="s">
        <v>1560</v>
      </c>
      <c r="E304" s="112" t="s">
        <v>819</v>
      </c>
      <c r="F304" s="112" t="s">
        <v>816</v>
      </c>
      <c r="G304" s="112" t="s">
        <v>812</v>
      </c>
      <c r="H304" s="112">
        <v>180</v>
      </c>
    </row>
    <row r="305" spans="1:8" ht="14.4">
      <c r="A305" s="112">
        <v>25</v>
      </c>
      <c r="B305" s="112" t="s">
        <v>1706</v>
      </c>
      <c r="C305" s="112" t="s">
        <v>1588</v>
      </c>
      <c r="D305" s="112" t="s">
        <v>1560</v>
      </c>
      <c r="E305" s="112" t="s">
        <v>819</v>
      </c>
      <c r="F305" s="112" t="s">
        <v>928</v>
      </c>
      <c r="G305" s="112" t="s">
        <v>812</v>
      </c>
      <c r="H305" s="112">
        <v>4500</v>
      </c>
    </row>
    <row r="306" spans="1:8" ht="14.4">
      <c r="A306" s="112">
        <v>100</v>
      </c>
      <c r="B306" s="112" t="s">
        <v>1708</v>
      </c>
      <c r="C306" s="112" t="s">
        <v>1709</v>
      </c>
      <c r="D306" s="112" t="s">
        <v>1560</v>
      </c>
      <c r="E306" s="112" t="s">
        <v>819</v>
      </c>
      <c r="F306" s="112" t="s">
        <v>816</v>
      </c>
      <c r="G306" s="112" t="s">
        <v>812</v>
      </c>
      <c r="H306" s="112">
        <v>4750</v>
      </c>
    </row>
    <row r="307" spans="1:8" ht="14.4">
      <c r="A307" s="112">
        <v>100</v>
      </c>
      <c r="B307" s="112" t="s">
        <v>1711</v>
      </c>
      <c r="C307" s="112" t="s">
        <v>1605</v>
      </c>
      <c r="D307" s="112" t="s">
        <v>1560</v>
      </c>
      <c r="E307" s="112" t="s">
        <v>819</v>
      </c>
      <c r="F307" s="112" t="s">
        <v>816</v>
      </c>
      <c r="G307" s="112" t="s">
        <v>812</v>
      </c>
      <c r="H307" s="112">
        <v>80</v>
      </c>
    </row>
    <row r="308" spans="1:8" ht="14.4">
      <c r="A308" s="112">
        <v>25</v>
      </c>
      <c r="B308" s="112" t="s">
        <v>1713</v>
      </c>
      <c r="C308" s="112" t="s">
        <v>900</v>
      </c>
      <c r="D308" s="112" t="s">
        <v>1560</v>
      </c>
      <c r="E308" s="112" t="s">
        <v>819</v>
      </c>
      <c r="F308" s="112" t="s">
        <v>928</v>
      </c>
      <c r="G308" s="112" t="s">
        <v>812</v>
      </c>
      <c r="H308" s="112">
        <v>50</v>
      </c>
    </row>
    <row r="309" spans="1:8" ht="14.4">
      <c r="A309" s="112">
        <v>25</v>
      </c>
      <c r="B309" s="112" t="s">
        <v>1715</v>
      </c>
      <c r="C309" s="112" t="s">
        <v>1682</v>
      </c>
      <c r="D309" s="112" t="s">
        <v>1560</v>
      </c>
      <c r="E309" s="112" t="s">
        <v>819</v>
      </c>
      <c r="F309" s="112" t="s">
        <v>928</v>
      </c>
      <c r="G309" s="112" t="s">
        <v>812</v>
      </c>
      <c r="H309" s="112">
        <v>4000</v>
      </c>
    </row>
    <row r="310" spans="1:8" ht="14.4">
      <c r="A310" s="112">
        <v>100</v>
      </c>
      <c r="B310" s="112" t="s">
        <v>1717</v>
      </c>
      <c r="C310" s="112" t="s">
        <v>1629</v>
      </c>
      <c r="D310" s="112" t="s">
        <v>1560</v>
      </c>
      <c r="E310" s="112" t="s">
        <v>819</v>
      </c>
      <c r="F310" s="112" t="s">
        <v>816</v>
      </c>
      <c r="G310" s="112" t="s">
        <v>812</v>
      </c>
      <c r="H310" s="112">
        <v>6000</v>
      </c>
    </row>
    <row r="311" spans="1:8" ht="14.4">
      <c r="A311" s="112">
        <v>5</v>
      </c>
      <c r="B311" s="112" t="s">
        <v>1719</v>
      </c>
      <c r="C311" s="112" t="s">
        <v>1720</v>
      </c>
      <c r="D311" s="112" t="s">
        <v>1560</v>
      </c>
      <c r="E311" s="112" t="s">
        <v>819</v>
      </c>
      <c r="F311" s="112" t="s">
        <v>968</v>
      </c>
      <c r="G311" s="112" t="s">
        <v>812</v>
      </c>
      <c r="H311" s="112">
        <v>7000</v>
      </c>
    </row>
    <row r="312" spans="1:8" ht="14.4">
      <c r="A312" s="112">
        <v>25</v>
      </c>
      <c r="B312" s="112" t="s">
        <v>1722</v>
      </c>
      <c r="C312" s="112" t="s">
        <v>1629</v>
      </c>
      <c r="D312" s="112" t="s">
        <v>1560</v>
      </c>
      <c r="E312" s="112" t="s">
        <v>819</v>
      </c>
      <c r="F312" s="112" t="s">
        <v>928</v>
      </c>
      <c r="G312" s="112" t="s">
        <v>812</v>
      </c>
      <c r="H312" s="112">
        <v>6000</v>
      </c>
    </row>
    <row r="313" spans="1:8" ht="14.4">
      <c r="A313" s="112">
        <v>25</v>
      </c>
      <c r="B313" s="112" t="s">
        <v>1723</v>
      </c>
      <c r="C313" s="112" t="s">
        <v>1682</v>
      </c>
      <c r="D313" s="112" t="s">
        <v>1560</v>
      </c>
      <c r="E313" s="112" t="s">
        <v>819</v>
      </c>
      <c r="F313" s="112" t="s">
        <v>928</v>
      </c>
      <c r="G313" s="112" t="s">
        <v>812</v>
      </c>
      <c r="H313" s="112">
        <v>4000</v>
      </c>
    </row>
    <row r="314" spans="1:8" ht="14.4">
      <c r="A314" s="112">
        <v>25</v>
      </c>
      <c r="B314" s="112" t="s">
        <v>1725</v>
      </c>
      <c r="C314" s="112" t="s">
        <v>1726</v>
      </c>
      <c r="D314" s="112" t="s">
        <v>1560</v>
      </c>
      <c r="E314" s="112" t="s">
        <v>819</v>
      </c>
      <c r="F314" s="112" t="s">
        <v>928</v>
      </c>
      <c r="G314" s="112" t="s">
        <v>812</v>
      </c>
      <c r="H314" s="112">
        <v>460</v>
      </c>
    </row>
    <row r="315" spans="1:8" ht="14.4">
      <c r="A315" s="112">
        <v>1</v>
      </c>
      <c r="B315" s="112" t="s">
        <v>1728</v>
      </c>
      <c r="C315" s="112" t="s">
        <v>1729</v>
      </c>
      <c r="D315" s="112" t="s">
        <v>1560</v>
      </c>
      <c r="E315" s="112" t="s">
        <v>819</v>
      </c>
      <c r="F315" s="112" t="s">
        <v>977</v>
      </c>
      <c r="G315" s="112" t="s">
        <v>812</v>
      </c>
      <c r="H315" s="113">
        <v>15000</v>
      </c>
    </row>
    <row r="316" spans="1:8" ht="14.4">
      <c r="A316" s="112">
        <v>25</v>
      </c>
      <c r="B316" s="112" t="s">
        <v>1731</v>
      </c>
      <c r="C316" s="112" t="s">
        <v>1632</v>
      </c>
      <c r="D316" s="112" t="s">
        <v>1560</v>
      </c>
      <c r="E316" s="112" t="s">
        <v>819</v>
      </c>
      <c r="F316" s="112" t="s">
        <v>928</v>
      </c>
      <c r="G316" s="112" t="s">
        <v>812</v>
      </c>
      <c r="H316" s="112">
        <v>300</v>
      </c>
    </row>
    <row r="317" spans="1:8" ht="14.4">
      <c r="A317" s="112">
        <v>100</v>
      </c>
      <c r="B317" s="112" t="s">
        <v>1733</v>
      </c>
      <c r="C317" s="112" t="s">
        <v>1697</v>
      </c>
      <c r="D317" s="112" t="s">
        <v>1560</v>
      </c>
      <c r="E317" s="112" t="s">
        <v>819</v>
      </c>
      <c r="F317" s="112" t="s">
        <v>816</v>
      </c>
      <c r="G317" s="112" t="s">
        <v>812</v>
      </c>
      <c r="H317" s="112">
        <v>650</v>
      </c>
    </row>
    <row r="318" spans="1:8" ht="14.4">
      <c r="A318" s="112">
        <v>100</v>
      </c>
      <c r="B318" s="112" t="s">
        <v>1735</v>
      </c>
      <c r="C318" s="112" t="s">
        <v>844</v>
      </c>
      <c r="D318" s="112" t="s">
        <v>1560</v>
      </c>
      <c r="E318" s="112" t="s">
        <v>819</v>
      </c>
      <c r="F318" s="112" t="s">
        <v>816</v>
      </c>
      <c r="G318" s="112" t="s">
        <v>812</v>
      </c>
      <c r="H318" s="112">
        <v>90</v>
      </c>
    </row>
    <row r="319" spans="1:8" ht="14.4">
      <c r="A319" s="112">
        <v>5</v>
      </c>
      <c r="B319" s="112" t="s">
        <v>1737</v>
      </c>
      <c r="C319" s="112" t="s">
        <v>887</v>
      </c>
      <c r="D319" s="112" t="s">
        <v>1560</v>
      </c>
      <c r="E319" s="112" t="s">
        <v>819</v>
      </c>
      <c r="F319" s="112" t="s">
        <v>968</v>
      </c>
      <c r="G319" s="112" t="s">
        <v>812</v>
      </c>
      <c r="H319" s="112">
        <v>10</v>
      </c>
    </row>
    <row r="320" spans="1:8" ht="14.4">
      <c r="A320" s="112">
        <v>5</v>
      </c>
      <c r="B320" s="112" t="s">
        <v>1739</v>
      </c>
      <c r="C320" s="112" t="s">
        <v>1740</v>
      </c>
      <c r="D320" s="112" t="s">
        <v>1560</v>
      </c>
      <c r="E320" s="112" t="s">
        <v>819</v>
      </c>
      <c r="F320" s="112" t="s">
        <v>968</v>
      </c>
      <c r="G320" s="112" t="s">
        <v>812</v>
      </c>
      <c r="H320" s="112">
        <v>230</v>
      </c>
    </row>
    <row r="321" spans="1:8" ht="14.4">
      <c r="A321" s="112">
        <v>100</v>
      </c>
      <c r="B321" s="112" t="s">
        <v>1741</v>
      </c>
      <c r="C321" s="112" t="s">
        <v>1632</v>
      </c>
      <c r="D321" s="112" t="s">
        <v>1560</v>
      </c>
      <c r="E321" s="112" t="s">
        <v>819</v>
      </c>
      <c r="F321" s="112" t="s">
        <v>816</v>
      </c>
      <c r="G321" s="112" t="s">
        <v>812</v>
      </c>
      <c r="H321" s="112">
        <v>300</v>
      </c>
    </row>
    <row r="322" spans="1:8" ht="14.4">
      <c r="A322" s="112">
        <v>100</v>
      </c>
      <c r="B322" s="112" t="s">
        <v>1743</v>
      </c>
      <c r="C322" s="112" t="s">
        <v>857</v>
      </c>
      <c r="D322" s="112" t="s">
        <v>1560</v>
      </c>
      <c r="E322" s="112" t="s">
        <v>819</v>
      </c>
      <c r="F322" s="112" t="s">
        <v>816</v>
      </c>
      <c r="G322" s="112" t="s">
        <v>812</v>
      </c>
      <c r="H322" s="112">
        <v>5</v>
      </c>
    </row>
    <row r="323" spans="1:8" ht="14.4">
      <c r="A323" s="112">
        <v>100</v>
      </c>
      <c r="B323" s="112" t="s">
        <v>1745</v>
      </c>
      <c r="C323" s="112" t="s">
        <v>1598</v>
      </c>
      <c r="D323" s="112" t="s">
        <v>1560</v>
      </c>
      <c r="E323" s="112" t="s">
        <v>819</v>
      </c>
      <c r="F323" s="112" t="s">
        <v>816</v>
      </c>
      <c r="G323" s="112" t="s">
        <v>812</v>
      </c>
      <c r="H323" s="112">
        <v>150</v>
      </c>
    </row>
    <row r="324" spans="1:8" ht="14.4">
      <c r="A324" s="112">
        <v>25</v>
      </c>
      <c r="B324" s="112" t="s">
        <v>1747</v>
      </c>
      <c r="C324" s="112" t="s">
        <v>854</v>
      </c>
      <c r="D324" s="112" t="s">
        <v>1560</v>
      </c>
      <c r="E324" s="112" t="s">
        <v>819</v>
      </c>
      <c r="F324" s="112" t="s">
        <v>928</v>
      </c>
      <c r="G324" s="112" t="s">
        <v>812</v>
      </c>
      <c r="H324" s="112">
        <v>600</v>
      </c>
    </row>
    <row r="325" spans="1:8" ht="14.4">
      <c r="A325" s="112">
        <v>100</v>
      </c>
      <c r="B325" s="112" t="s">
        <v>1749</v>
      </c>
      <c r="C325" s="112" t="s">
        <v>900</v>
      </c>
      <c r="D325" s="112" t="s">
        <v>1560</v>
      </c>
      <c r="E325" s="112" t="s">
        <v>819</v>
      </c>
      <c r="F325" s="112" t="s">
        <v>816</v>
      </c>
      <c r="G325" s="112" t="s">
        <v>812</v>
      </c>
      <c r="H325" s="112">
        <v>50</v>
      </c>
    </row>
    <row r="326" spans="1:8" ht="14.4">
      <c r="A326" s="112">
        <v>100</v>
      </c>
      <c r="B326" s="112" t="s">
        <v>1751</v>
      </c>
      <c r="C326" s="112" t="s">
        <v>1611</v>
      </c>
      <c r="D326" s="112" t="s">
        <v>1560</v>
      </c>
      <c r="E326" s="112" t="s">
        <v>819</v>
      </c>
      <c r="F326" s="112" t="s">
        <v>816</v>
      </c>
      <c r="G326" s="112" t="s">
        <v>812</v>
      </c>
      <c r="H326" s="112">
        <v>350</v>
      </c>
    </row>
    <row r="327" spans="1:8" ht="14.4">
      <c r="A327" s="112">
        <v>100</v>
      </c>
      <c r="B327" s="112" t="s">
        <v>1753</v>
      </c>
      <c r="C327" s="112" t="s">
        <v>1619</v>
      </c>
      <c r="D327" s="112" t="s">
        <v>1560</v>
      </c>
      <c r="E327" s="112" t="s">
        <v>819</v>
      </c>
      <c r="F327" s="112" t="s">
        <v>816</v>
      </c>
      <c r="G327" s="112" t="s">
        <v>812</v>
      </c>
      <c r="H327" s="112">
        <v>450</v>
      </c>
    </row>
    <row r="328" spans="1:8" ht="14.4">
      <c r="A328" s="112">
        <v>1</v>
      </c>
      <c r="B328" s="112" t="s">
        <v>1755</v>
      </c>
      <c r="C328" s="112" t="s">
        <v>854</v>
      </c>
      <c r="D328" s="112" t="s">
        <v>1560</v>
      </c>
      <c r="E328" s="112" t="s">
        <v>819</v>
      </c>
      <c r="F328" s="112" t="s">
        <v>977</v>
      </c>
      <c r="G328" s="112" t="s">
        <v>812</v>
      </c>
      <c r="H328" s="112">
        <v>600</v>
      </c>
    </row>
    <row r="329" spans="1:8" ht="14.4">
      <c r="A329" s="112">
        <v>25</v>
      </c>
      <c r="B329" s="112" t="s">
        <v>1757</v>
      </c>
      <c r="C329" s="112" t="s">
        <v>1451</v>
      </c>
      <c r="D329" s="112" t="s">
        <v>1560</v>
      </c>
      <c r="E329" s="112" t="s">
        <v>819</v>
      </c>
      <c r="F329" s="112" t="s">
        <v>928</v>
      </c>
      <c r="G329" s="112" t="s">
        <v>812</v>
      </c>
      <c r="H329" s="112">
        <v>2500</v>
      </c>
    </row>
    <row r="330" spans="1:8" ht="14.4">
      <c r="A330" s="112">
        <v>5</v>
      </c>
      <c r="B330" s="112" t="s">
        <v>1759</v>
      </c>
      <c r="C330" s="112" t="s">
        <v>1585</v>
      </c>
      <c r="D330" s="112" t="s">
        <v>1560</v>
      </c>
      <c r="E330" s="112" t="s">
        <v>819</v>
      </c>
      <c r="F330" s="112" t="s">
        <v>968</v>
      </c>
      <c r="G330" s="112" t="s">
        <v>812</v>
      </c>
      <c r="H330" s="112">
        <v>120</v>
      </c>
    </row>
    <row r="331" spans="1:8" ht="14.4">
      <c r="A331" s="112">
        <v>25</v>
      </c>
      <c r="B331" s="112" t="s">
        <v>1761</v>
      </c>
      <c r="C331" s="112" t="s">
        <v>1762</v>
      </c>
      <c r="D331" s="112" t="s">
        <v>1560</v>
      </c>
      <c r="E331" s="112" t="s">
        <v>819</v>
      </c>
      <c r="F331" s="112" t="s">
        <v>928</v>
      </c>
      <c r="G331" s="112" t="s">
        <v>812</v>
      </c>
      <c r="H331" s="112">
        <v>8500</v>
      </c>
    </row>
    <row r="332" spans="1:8" ht="14.4">
      <c r="A332" s="112">
        <v>25</v>
      </c>
      <c r="B332" s="112" t="s">
        <v>1764</v>
      </c>
      <c r="C332" s="112" t="s">
        <v>1644</v>
      </c>
      <c r="D332" s="112" t="s">
        <v>1560</v>
      </c>
      <c r="E332" s="112" t="s">
        <v>819</v>
      </c>
      <c r="F332" s="112" t="s">
        <v>928</v>
      </c>
      <c r="G332" s="112" t="s">
        <v>812</v>
      </c>
      <c r="H332" s="112">
        <v>700</v>
      </c>
    </row>
    <row r="333" spans="1:8" ht="14.4">
      <c r="A333" s="112">
        <v>5</v>
      </c>
      <c r="B333" s="112" t="s">
        <v>1766</v>
      </c>
      <c r="C333" s="112" t="s">
        <v>1767</v>
      </c>
      <c r="D333" s="112" t="s">
        <v>1560</v>
      </c>
      <c r="E333" s="112" t="s">
        <v>819</v>
      </c>
      <c r="F333" s="112" t="s">
        <v>968</v>
      </c>
      <c r="G333" s="112" t="s">
        <v>812</v>
      </c>
      <c r="H333" s="112">
        <v>2200</v>
      </c>
    </row>
    <row r="334" spans="1:8" ht="14.4">
      <c r="A334" s="112">
        <v>25</v>
      </c>
      <c r="B334" s="112" t="s">
        <v>1769</v>
      </c>
      <c r="C334" s="112" t="s">
        <v>1770</v>
      </c>
      <c r="D334" s="112" t="s">
        <v>1560</v>
      </c>
      <c r="E334" s="112" t="s">
        <v>819</v>
      </c>
      <c r="F334" s="112" t="s">
        <v>928</v>
      </c>
      <c r="G334" s="112" t="s">
        <v>812</v>
      </c>
      <c r="H334" s="112">
        <v>60</v>
      </c>
    </row>
    <row r="335" spans="1:8" ht="14.4">
      <c r="A335" s="112">
        <v>100</v>
      </c>
      <c r="B335" s="112" t="s">
        <v>1772</v>
      </c>
      <c r="C335" s="112" t="s">
        <v>1632</v>
      </c>
      <c r="D335" s="112" t="s">
        <v>1560</v>
      </c>
      <c r="E335" s="112" t="s">
        <v>819</v>
      </c>
      <c r="F335" s="112" t="s">
        <v>816</v>
      </c>
      <c r="G335" s="112" t="s">
        <v>812</v>
      </c>
      <c r="H335" s="112">
        <v>300</v>
      </c>
    </row>
    <row r="336" spans="1:8" ht="14.4">
      <c r="A336" s="112">
        <v>5</v>
      </c>
      <c r="B336" s="112" t="s">
        <v>1774</v>
      </c>
      <c r="C336" s="112" t="s">
        <v>1440</v>
      </c>
      <c r="D336" s="112" t="s">
        <v>1560</v>
      </c>
      <c r="E336" s="112" t="s">
        <v>819</v>
      </c>
      <c r="F336" s="112" t="s">
        <v>968</v>
      </c>
      <c r="G336" s="112" t="s">
        <v>812</v>
      </c>
      <c r="H336" s="112">
        <v>250</v>
      </c>
    </row>
    <row r="337" spans="1:8" ht="14.4">
      <c r="A337" s="112">
        <v>25</v>
      </c>
      <c r="B337" s="112" t="s">
        <v>1776</v>
      </c>
      <c r="C337" s="112" t="s">
        <v>1629</v>
      </c>
      <c r="D337" s="112" t="s">
        <v>1560</v>
      </c>
      <c r="E337" s="112" t="s">
        <v>819</v>
      </c>
      <c r="F337" s="112" t="s">
        <v>928</v>
      </c>
      <c r="G337" s="112" t="s">
        <v>812</v>
      </c>
      <c r="H337" s="112">
        <v>6000</v>
      </c>
    </row>
    <row r="338" spans="1:8" ht="14.4">
      <c r="A338" s="112">
        <v>100</v>
      </c>
      <c r="B338" s="112" t="s">
        <v>1778</v>
      </c>
      <c r="C338" s="112" t="s">
        <v>1632</v>
      </c>
      <c r="D338" s="112" t="s">
        <v>1560</v>
      </c>
      <c r="E338" s="112" t="s">
        <v>819</v>
      </c>
      <c r="F338" s="112" t="s">
        <v>816</v>
      </c>
      <c r="G338" s="112" t="s">
        <v>812</v>
      </c>
      <c r="H338" s="112">
        <v>300</v>
      </c>
    </row>
    <row r="339" spans="1:8" ht="14.4">
      <c r="A339" s="112">
        <v>5</v>
      </c>
      <c r="B339" s="112" t="s">
        <v>1780</v>
      </c>
      <c r="C339" s="112" t="s">
        <v>1781</v>
      </c>
      <c r="D339" s="112" t="s">
        <v>1560</v>
      </c>
      <c r="E339" s="112" t="s">
        <v>819</v>
      </c>
      <c r="F339" s="112" t="s">
        <v>968</v>
      </c>
      <c r="G339" s="112" t="s">
        <v>812</v>
      </c>
      <c r="H339" s="112">
        <v>2000</v>
      </c>
    </row>
    <row r="340" spans="1:8" ht="14.4">
      <c r="A340" s="112">
        <v>100</v>
      </c>
      <c r="B340" s="112" t="s">
        <v>1783</v>
      </c>
      <c r="C340" s="112" t="s">
        <v>859</v>
      </c>
      <c r="D340" s="112" t="s">
        <v>1560</v>
      </c>
      <c r="E340" s="112" t="s">
        <v>819</v>
      </c>
      <c r="F340" s="112" t="s">
        <v>816</v>
      </c>
      <c r="G340" s="112" t="s">
        <v>812</v>
      </c>
      <c r="H340" s="112">
        <v>400</v>
      </c>
    </row>
    <row r="341" spans="1:8" ht="14.4">
      <c r="A341" s="112">
        <v>100</v>
      </c>
      <c r="B341" s="112" t="s">
        <v>1785</v>
      </c>
      <c r="C341" s="112" t="s">
        <v>1704</v>
      </c>
      <c r="D341" s="112" t="s">
        <v>1560</v>
      </c>
      <c r="E341" s="112" t="s">
        <v>819</v>
      </c>
      <c r="F341" s="112" t="s">
        <v>816</v>
      </c>
      <c r="G341" s="112" t="s">
        <v>812</v>
      </c>
      <c r="H341" s="112">
        <v>180</v>
      </c>
    </row>
    <row r="342" spans="1:8" ht="14.4">
      <c r="A342" s="112">
        <v>100</v>
      </c>
      <c r="B342" s="112" t="s">
        <v>1787</v>
      </c>
      <c r="C342" s="112" t="s">
        <v>1619</v>
      </c>
      <c r="D342" s="112" t="s">
        <v>1560</v>
      </c>
      <c r="E342" s="112" t="s">
        <v>819</v>
      </c>
      <c r="F342" s="112" t="s">
        <v>816</v>
      </c>
      <c r="G342" s="112" t="s">
        <v>812</v>
      </c>
      <c r="H342" s="112">
        <v>450</v>
      </c>
    </row>
    <row r="343" spans="1:8" ht="14.4">
      <c r="A343" s="112">
        <v>25</v>
      </c>
      <c r="B343" s="112" t="s">
        <v>1789</v>
      </c>
      <c r="C343" s="112" t="s">
        <v>1239</v>
      </c>
      <c r="D343" s="112" t="s">
        <v>1560</v>
      </c>
      <c r="E343" s="112" t="s">
        <v>819</v>
      </c>
      <c r="F343" s="112" t="s">
        <v>928</v>
      </c>
      <c r="G343" s="112" t="s">
        <v>812</v>
      </c>
      <c r="H343" s="112">
        <v>750</v>
      </c>
    </row>
    <row r="344" spans="1:8" ht="14.4">
      <c r="A344" s="112">
        <v>1</v>
      </c>
      <c r="B344" s="112" t="s">
        <v>1791</v>
      </c>
      <c r="C344" s="112" t="s">
        <v>1632</v>
      </c>
      <c r="D344" s="112" t="s">
        <v>1560</v>
      </c>
      <c r="E344" s="112" t="s">
        <v>819</v>
      </c>
      <c r="F344" s="112" t="s">
        <v>977</v>
      </c>
      <c r="G344" s="112" t="s">
        <v>812</v>
      </c>
      <c r="H344" s="112">
        <v>300</v>
      </c>
    </row>
    <row r="345" spans="1:8" ht="14.4">
      <c r="A345" s="112">
        <v>25</v>
      </c>
      <c r="B345" s="112" t="s">
        <v>1793</v>
      </c>
      <c r="C345" s="112" t="s">
        <v>844</v>
      </c>
      <c r="D345" s="112" t="s">
        <v>1560</v>
      </c>
      <c r="E345" s="112" t="s">
        <v>819</v>
      </c>
      <c r="F345" s="112" t="s">
        <v>928</v>
      </c>
      <c r="G345" s="112" t="s">
        <v>812</v>
      </c>
      <c r="H345" s="112">
        <v>90</v>
      </c>
    </row>
    <row r="346" spans="1:8" ht="14.4">
      <c r="A346" s="112">
        <v>1</v>
      </c>
      <c r="B346" s="112" t="s">
        <v>1795</v>
      </c>
      <c r="C346" s="112" t="s">
        <v>1796</v>
      </c>
      <c r="D346" s="112" t="s">
        <v>1560</v>
      </c>
      <c r="E346" s="112" t="s">
        <v>819</v>
      </c>
      <c r="F346" s="112" t="s">
        <v>977</v>
      </c>
      <c r="G346" s="112" t="s">
        <v>812</v>
      </c>
      <c r="H346" s="112">
        <v>5800</v>
      </c>
    </row>
    <row r="347" spans="1:8" ht="14.4">
      <c r="A347" s="112">
        <v>25</v>
      </c>
      <c r="B347" s="112" t="s">
        <v>1798</v>
      </c>
      <c r="C347" s="112" t="s">
        <v>1419</v>
      </c>
      <c r="D347" s="112" t="s">
        <v>1560</v>
      </c>
      <c r="E347" s="112" t="s">
        <v>819</v>
      </c>
      <c r="F347" s="112" t="s">
        <v>928</v>
      </c>
      <c r="G347" s="112" t="s">
        <v>812</v>
      </c>
      <c r="H347" s="112">
        <v>1000</v>
      </c>
    </row>
    <row r="348" spans="1:8" ht="14.4">
      <c r="A348" s="112">
        <v>100</v>
      </c>
      <c r="B348" s="112" t="s">
        <v>1800</v>
      </c>
      <c r="C348" s="112" t="s">
        <v>1801</v>
      </c>
      <c r="D348" s="112" t="s">
        <v>1560</v>
      </c>
      <c r="E348" s="112" t="s">
        <v>819</v>
      </c>
      <c r="F348" s="112" t="s">
        <v>816</v>
      </c>
      <c r="G348" s="112" t="s">
        <v>812</v>
      </c>
      <c r="H348" s="112">
        <v>5200</v>
      </c>
    </row>
    <row r="349" spans="1:8" ht="14.4">
      <c r="A349" s="112">
        <v>5</v>
      </c>
      <c r="B349" s="112" t="s">
        <v>1803</v>
      </c>
      <c r="C349" s="112" t="s">
        <v>1804</v>
      </c>
      <c r="D349" s="112" t="s">
        <v>1560</v>
      </c>
      <c r="E349" s="112" t="s">
        <v>819</v>
      </c>
      <c r="F349" s="112" t="s">
        <v>968</v>
      </c>
      <c r="G349" s="112" t="s">
        <v>812</v>
      </c>
      <c r="H349" s="112">
        <v>950</v>
      </c>
    </row>
    <row r="350" spans="1:8" ht="14.4">
      <c r="A350" s="112">
        <v>25</v>
      </c>
      <c r="B350" s="112" t="s">
        <v>1806</v>
      </c>
      <c r="C350" s="112" t="s">
        <v>1632</v>
      </c>
      <c r="D350" s="112" t="s">
        <v>1560</v>
      </c>
      <c r="E350" s="112" t="s">
        <v>819</v>
      </c>
      <c r="F350" s="112" t="s">
        <v>928</v>
      </c>
      <c r="G350" s="112" t="s">
        <v>812</v>
      </c>
      <c r="H350" s="112">
        <v>300</v>
      </c>
    </row>
    <row r="351" spans="1:8" ht="14.4">
      <c r="A351" s="112">
        <v>100</v>
      </c>
      <c r="B351" s="112" t="s">
        <v>1808</v>
      </c>
      <c r="C351" s="112" t="s">
        <v>1585</v>
      </c>
      <c r="D351" s="112" t="s">
        <v>1560</v>
      </c>
      <c r="E351" s="112" t="s">
        <v>819</v>
      </c>
      <c r="F351" s="112" t="s">
        <v>816</v>
      </c>
      <c r="G351" s="112" t="s">
        <v>812</v>
      </c>
      <c r="H351" s="112">
        <v>120</v>
      </c>
    </row>
    <row r="352" spans="1:8" ht="14.4">
      <c r="A352" s="112">
        <v>100</v>
      </c>
      <c r="B352" s="112" t="s">
        <v>1810</v>
      </c>
      <c r="C352" s="112" t="s">
        <v>910</v>
      </c>
      <c r="D352" s="112" t="s">
        <v>1560</v>
      </c>
      <c r="E352" s="112" t="s">
        <v>819</v>
      </c>
      <c r="F352" s="112" t="s">
        <v>816</v>
      </c>
      <c r="G352" s="112" t="s">
        <v>812</v>
      </c>
      <c r="H352" s="112">
        <v>25</v>
      </c>
    </row>
    <row r="353" spans="1:8" ht="14.4">
      <c r="A353" s="112">
        <v>100</v>
      </c>
      <c r="B353" s="112" t="s">
        <v>1812</v>
      </c>
      <c r="C353" s="112" t="s">
        <v>887</v>
      </c>
      <c r="D353" s="112" t="s">
        <v>1560</v>
      </c>
      <c r="E353" s="112" t="s">
        <v>819</v>
      </c>
      <c r="F353" s="112" t="s">
        <v>816</v>
      </c>
      <c r="G353" s="112" t="s">
        <v>812</v>
      </c>
      <c r="H353" s="112">
        <v>10</v>
      </c>
    </row>
    <row r="354" spans="1:8" ht="14.4">
      <c r="A354" s="112">
        <v>100</v>
      </c>
      <c r="B354" s="112" t="s">
        <v>1814</v>
      </c>
      <c r="C354" s="112" t="s">
        <v>857</v>
      </c>
      <c r="D354" s="112" t="s">
        <v>1560</v>
      </c>
      <c r="E354" s="112" t="s">
        <v>819</v>
      </c>
      <c r="F354" s="112" t="s">
        <v>816</v>
      </c>
      <c r="G354" s="112" t="s">
        <v>812</v>
      </c>
      <c r="H354" s="112">
        <v>5</v>
      </c>
    </row>
    <row r="355" spans="1:8" ht="14.4">
      <c r="A355" s="112">
        <v>5</v>
      </c>
      <c r="B355" s="112" t="s">
        <v>1816</v>
      </c>
      <c r="C355" s="112" t="s">
        <v>1577</v>
      </c>
      <c r="D355" s="112" t="s">
        <v>1560</v>
      </c>
      <c r="E355" s="112" t="s">
        <v>819</v>
      </c>
      <c r="F355" s="112" t="s">
        <v>968</v>
      </c>
      <c r="G355" s="112" t="s">
        <v>812</v>
      </c>
      <c r="H355" s="112">
        <v>1200</v>
      </c>
    </row>
    <row r="356" spans="1:8" ht="14.4">
      <c r="A356" s="112">
        <v>5</v>
      </c>
      <c r="B356" s="112" t="s">
        <v>1818</v>
      </c>
      <c r="C356" s="112" t="s">
        <v>1804</v>
      </c>
      <c r="D356" s="112" t="s">
        <v>1560</v>
      </c>
      <c r="E356" s="112" t="s">
        <v>819</v>
      </c>
      <c r="F356" s="112" t="s">
        <v>968</v>
      </c>
      <c r="G356" s="112" t="s">
        <v>812</v>
      </c>
      <c r="H356" s="112">
        <v>950</v>
      </c>
    </row>
    <row r="357" spans="1:8" ht="14.4">
      <c r="A357" s="112">
        <v>25</v>
      </c>
      <c r="B357" s="112" t="s">
        <v>1820</v>
      </c>
      <c r="C357" s="112" t="s">
        <v>1632</v>
      </c>
      <c r="D357" s="112" t="s">
        <v>1560</v>
      </c>
      <c r="E357" s="112" t="s">
        <v>819</v>
      </c>
      <c r="F357" s="112" t="s">
        <v>928</v>
      </c>
      <c r="G357" s="112" t="s">
        <v>812</v>
      </c>
      <c r="H357" s="112">
        <v>300</v>
      </c>
    </row>
    <row r="358" spans="1:8" ht="14.4">
      <c r="A358" s="112">
        <v>25</v>
      </c>
      <c r="B358" s="112" t="s">
        <v>1822</v>
      </c>
      <c r="C358" s="112" t="s">
        <v>1585</v>
      </c>
      <c r="D358" s="112" t="s">
        <v>1560</v>
      </c>
      <c r="E358" s="112" t="s">
        <v>819</v>
      </c>
      <c r="F358" s="112" t="s">
        <v>928</v>
      </c>
      <c r="G358" s="112" t="s">
        <v>812</v>
      </c>
      <c r="H358" s="112">
        <v>120</v>
      </c>
    </row>
    <row r="359" spans="1:8" ht="14.4">
      <c r="A359" s="112">
        <v>100</v>
      </c>
      <c r="B359" s="112" t="s">
        <v>1824</v>
      </c>
      <c r="C359" s="112" t="s">
        <v>910</v>
      </c>
      <c r="D359" s="112" t="s">
        <v>1560</v>
      </c>
      <c r="E359" s="112" t="s">
        <v>819</v>
      </c>
      <c r="F359" s="112" t="s">
        <v>816</v>
      </c>
      <c r="G359" s="112" t="s">
        <v>812</v>
      </c>
      <c r="H359" s="112">
        <v>25</v>
      </c>
    </row>
    <row r="360" spans="1:8" ht="14.4">
      <c r="A360" s="112">
        <v>100</v>
      </c>
      <c r="B360" s="112" t="s">
        <v>1826</v>
      </c>
      <c r="C360" s="112" t="s">
        <v>887</v>
      </c>
      <c r="D360" s="112" t="s">
        <v>1560</v>
      </c>
      <c r="E360" s="112" t="s">
        <v>819</v>
      </c>
      <c r="F360" s="112" t="s">
        <v>816</v>
      </c>
      <c r="G360" s="112" t="s">
        <v>812</v>
      </c>
      <c r="H360" s="112">
        <v>10</v>
      </c>
    </row>
    <row r="361" spans="1:8" ht="14.4">
      <c r="A361" s="112">
        <v>100</v>
      </c>
      <c r="B361" s="112" t="s">
        <v>1828</v>
      </c>
      <c r="C361" s="112" t="s">
        <v>857</v>
      </c>
      <c r="D361" s="112" t="s">
        <v>1560</v>
      </c>
      <c r="E361" s="112" t="s">
        <v>819</v>
      </c>
      <c r="F361" s="112" t="s">
        <v>816</v>
      </c>
      <c r="G361" s="112" t="s">
        <v>812</v>
      </c>
      <c r="H361" s="112">
        <v>5</v>
      </c>
    </row>
    <row r="362" spans="1:8" ht="14.4">
      <c r="A362" s="112">
        <v>25</v>
      </c>
      <c r="B362" s="112" t="s">
        <v>1830</v>
      </c>
      <c r="C362" s="112" t="s">
        <v>1729</v>
      </c>
      <c r="D362" s="112" t="s">
        <v>1560</v>
      </c>
      <c r="E362" s="112" t="s">
        <v>819</v>
      </c>
      <c r="F362" s="112" t="s">
        <v>928</v>
      </c>
      <c r="G362" s="112" t="s">
        <v>812</v>
      </c>
      <c r="H362" s="113">
        <v>15000</v>
      </c>
    </row>
    <row r="363" spans="1:8" ht="14.4">
      <c r="A363" s="112">
        <v>5</v>
      </c>
      <c r="B363" s="112" t="s">
        <v>1832</v>
      </c>
      <c r="C363" s="112" t="s">
        <v>1833</v>
      </c>
      <c r="D363" s="112" t="s">
        <v>1560</v>
      </c>
      <c r="E363" s="112" t="s">
        <v>819</v>
      </c>
      <c r="F363" s="112" t="s">
        <v>968</v>
      </c>
      <c r="G363" s="112" t="s">
        <v>812</v>
      </c>
      <c r="H363" s="112">
        <v>3000</v>
      </c>
    </row>
    <row r="364" spans="1:8" ht="14.4">
      <c r="A364" s="112">
        <v>25</v>
      </c>
      <c r="B364" s="112" t="s">
        <v>1835</v>
      </c>
      <c r="C364" s="112" t="s">
        <v>1836</v>
      </c>
      <c r="D364" s="112" t="s">
        <v>1560</v>
      </c>
      <c r="E364" s="112" t="s">
        <v>819</v>
      </c>
      <c r="F364" s="112" t="s">
        <v>928</v>
      </c>
      <c r="G364" s="112" t="s">
        <v>812</v>
      </c>
      <c r="H364" s="112">
        <v>1250</v>
      </c>
    </row>
    <row r="365" spans="1:8" ht="14.4">
      <c r="A365" s="112">
        <v>1</v>
      </c>
      <c r="B365" s="112" t="s">
        <v>1838</v>
      </c>
      <c r="C365" s="112" t="s">
        <v>1839</v>
      </c>
      <c r="D365" s="112" t="s">
        <v>1560</v>
      </c>
      <c r="E365" s="112" t="s">
        <v>819</v>
      </c>
      <c r="F365" s="112" t="s">
        <v>977</v>
      </c>
      <c r="G365" s="112" t="s">
        <v>812</v>
      </c>
      <c r="H365" s="113">
        <v>30000</v>
      </c>
    </row>
    <row r="366" spans="1:8" ht="14.4">
      <c r="A366" s="112">
        <v>25</v>
      </c>
      <c r="B366" s="112" t="s">
        <v>1841</v>
      </c>
      <c r="C366" s="112" t="s">
        <v>1842</v>
      </c>
      <c r="D366" s="112" t="s">
        <v>1560</v>
      </c>
      <c r="E366" s="112" t="s">
        <v>819</v>
      </c>
      <c r="F366" s="112" t="s">
        <v>928</v>
      </c>
      <c r="G366" s="112" t="s">
        <v>812</v>
      </c>
      <c r="H366" s="112">
        <v>3300</v>
      </c>
    </row>
    <row r="367" spans="1:8" ht="14.4">
      <c r="A367" s="112">
        <v>5</v>
      </c>
      <c r="B367" s="112" t="s">
        <v>1844</v>
      </c>
      <c r="C367" s="112" t="s">
        <v>1845</v>
      </c>
      <c r="D367" s="112" t="s">
        <v>1560</v>
      </c>
      <c r="E367" s="112" t="s">
        <v>819</v>
      </c>
      <c r="F367" s="112" t="s">
        <v>968</v>
      </c>
      <c r="G367" s="112" t="s">
        <v>812</v>
      </c>
      <c r="H367" s="112">
        <v>8000</v>
      </c>
    </row>
    <row r="368" spans="1:8" ht="14.4">
      <c r="A368" s="112">
        <v>1000</v>
      </c>
      <c r="B368" s="112" t="s">
        <v>1847</v>
      </c>
      <c r="C368" s="112" t="s">
        <v>818</v>
      </c>
      <c r="D368" s="112" t="s">
        <v>1848</v>
      </c>
      <c r="E368" s="112" t="s">
        <v>819</v>
      </c>
      <c r="F368" s="112" t="s">
        <v>816</v>
      </c>
      <c r="G368" s="112" t="s">
        <v>812</v>
      </c>
      <c r="H368" s="112">
        <v>0.05</v>
      </c>
    </row>
    <row r="369" spans="1:8" ht="14.4">
      <c r="A369" s="112">
        <v>25</v>
      </c>
      <c r="B369" s="112" t="s">
        <v>1850</v>
      </c>
      <c r="C369" s="112" t="s">
        <v>884</v>
      </c>
      <c r="D369" s="112" t="s">
        <v>1848</v>
      </c>
      <c r="E369" s="112" t="s">
        <v>819</v>
      </c>
      <c r="F369" s="112" t="s">
        <v>968</v>
      </c>
      <c r="G369" s="112" t="s">
        <v>812</v>
      </c>
      <c r="H369" s="112">
        <v>100</v>
      </c>
    </row>
    <row r="370" spans="1:8" ht="14.4">
      <c r="A370" s="112">
        <v>1000</v>
      </c>
      <c r="B370" s="112" t="s">
        <v>1852</v>
      </c>
      <c r="C370" s="112" t="s">
        <v>818</v>
      </c>
      <c r="D370" s="112" t="s">
        <v>1848</v>
      </c>
      <c r="E370" s="112" t="s">
        <v>819</v>
      </c>
      <c r="F370" s="112" t="s">
        <v>816</v>
      </c>
      <c r="G370" s="112" t="s">
        <v>812</v>
      </c>
      <c r="H370" s="112">
        <v>0.05</v>
      </c>
    </row>
    <row r="371" spans="1:8" ht="14.4">
      <c r="A371" s="112">
        <v>1000</v>
      </c>
      <c r="B371" s="112" t="s">
        <v>1854</v>
      </c>
      <c r="C371" s="112" t="s">
        <v>818</v>
      </c>
      <c r="D371" s="112" t="s">
        <v>1848</v>
      </c>
      <c r="E371" s="112" t="s">
        <v>819</v>
      </c>
      <c r="F371" s="112" t="s">
        <v>816</v>
      </c>
      <c r="G371" s="112" t="s">
        <v>812</v>
      </c>
      <c r="H371" s="112">
        <v>0.05</v>
      </c>
    </row>
    <row r="372" spans="1:8" ht="14.4">
      <c r="A372" s="112">
        <v>250</v>
      </c>
      <c r="B372" s="112" t="s">
        <v>1856</v>
      </c>
      <c r="C372" s="112" t="s">
        <v>818</v>
      </c>
      <c r="D372" s="112" t="s">
        <v>1848</v>
      </c>
      <c r="E372" s="112" t="s">
        <v>819</v>
      </c>
      <c r="F372" s="112" t="s">
        <v>928</v>
      </c>
      <c r="G372" s="112" t="s">
        <v>812</v>
      </c>
      <c r="H372" s="112">
        <v>0.05</v>
      </c>
    </row>
    <row r="373" spans="1:8" ht="14.4">
      <c r="A373" s="112">
        <v>250</v>
      </c>
      <c r="B373" s="112" t="s">
        <v>1858</v>
      </c>
      <c r="C373" s="112" t="s">
        <v>873</v>
      </c>
      <c r="D373" s="112" t="s">
        <v>1848</v>
      </c>
      <c r="E373" s="112" t="s">
        <v>819</v>
      </c>
      <c r="F373" s="112" t="s">
        <v>928</v>
      </c>
      <c r="G373" s="112" t="s">
        <v>812</v>
      </c>
      <c r="H373" s="112">
        <v>0.2</v>
      </c>
    </row>
    <row r="374" spans="1:8" ht="14.4">
      <c r="A374" s="112">
        <v>1000</v>
      </c>
      <c r="B374" s="112" t="s">
        <v>1860</v>
      </c>
      <c r="C374" s="112" t="s">
        <v>827</v>
      </c>
      <c r="D374" s="112" t="s">
        <v>1848</v>
      </c>
      <c r="E374" s="112" t="s">
        <v>819</v>
      </c>
      <c r="F374" s="112" t="s">
        <v>816</v>
      </c>
      <c r="G374" s="112" t="s">
        <v>812</v>
      </c>
      <c r="H374" s="112">
        <v>0.02</v>
      </c>
    </row>
    <row r="375" spans="1:8" ht="14.4">
      <c r="A375" s="112">
        <v>1000</v>
      </c>
      <c r="B375" s="112" t="s">
        <v>1862</v>
      </c>
      <c r="C375" s="112" t="s">
        <v>1382</v>
      </c>
      <c r="D375" s="112" t="s">
        <v>1848</v>
      </c>
      <c r="E375" s="112" t="s">
        <v>819</v>
      </c>
      <c r="F375" s="112" t="s">
        <v>816</v>
      </c>
      <c r="G375" s="112" t="s">
        <v>812</v>
      </c>
      <c r="H375" s="112">
        <v>0.01</v>
      </c>
    </row>
    <row r="376" spans="1:8" ht="14.4">
      <c r="A376" s="112">
        <v>1000</v>
      </c>
      <c r="B376" s="112" t="s">
        <v>1864</v>
      </c>
      <c r="C376" s="112" t="s">
        <v>827</v>
      </c>
      <c r="D376" s="112" t="s">
        <v>1848</v>
      </c>
      <c r="E376" s="112" t="s">
        <v>819</v>
      </c>
      <c r="F376" s="112" t="s">
        <v>816</v>
      </c>
      <c r="G376" s="112" t="s">
        <v>812</v>
      </c>
      <c r="H376" s="112">
        <v>0.02</v>
      </c>
    </row>
    <row r="377" spans="1:8" ht="14.4">
      <c r="A377" s="112">
        <v>1000</v>
      </c>
      <c r="B377" s="112" t="s">
        <v>1866</v>
      </c>
      <c r="C377" s="112" t="s">
        <v>1867</v>
      </c>
      <c r="D377" s="112" t="s">
        <v>1848</v>
      </c>
      <c r="E377" s="112" t="s">
        <v>819</v>
      </c>
      <c r="F377" s="112" t="s">
        <v>816</v>
      </c>
      <c r="G377" s="112" t="s">
        <v>812</v>
      </c>
      <c r="H377" s="112">
        <v>6</v>
      </c>
    </row>
    <row r="378" spans="1:8" ht="14.4">
      <c r="A378" s="112">
        <v>25</v>
      </c>
      <c r="B378" s="112" t="s">
        <v>1869</v>
      </c>
      <c r="C378" s="112" t="s">
        <v>1870</v>
      </c>
      <c r="D378" s="112" t="s">
        <v>1848</v>
      </c>
      <c r="E378" s="112" t="s">
        <v>819</v>
      </c>
      <c r="F378" s="112" t="s">
        <v>968</v>
      </c>
      <c r="G378" s="112" t="s">
        <v>812</v>
      </c>
      <c r="H378" s="112">
        <v>0.6</v>
      </c>
    </row>
    <row r="379" spans="1:8" ht="14.4">
      <c r="A379" s="112">
        <v>100</v>
      </c>
      <c r="B379" s="112" t="s">
        <v>1872</v>
      </c>
      <c r="C379" s="112" t="s">
        <v>913</v>
      </c>
      <c r="D379" s="112" t="s">
        <v>1848</v>
      </c>
      <c r="E379" s="112" t="s">
        <v>819</v>
      </c>
      <c r="F379" s="112" t="s">
        <v>977</v>
      </c>
      <c r="G379" s="112" t="s">
        <v>812</v>
      </c>
      <c r="H379" s="112">
        <v>200</v>
      </c>
    </row>
    <row r="380" spans="1:8" ht="14.4">
      <c r="A380" s="112">
        <v>1000</v>
      </c>
      <c r="B380" s="112" t="s">
        <v>1874</v>
      </c>
      <c r="C380" s="112" t="s">
        <v>824</v>
      </c>
      <c r="D380" s="112" t="s">
        <v>1848</v>
      </c>
      <c r="E380" s="112" t="s">
        <v>819</v>
      </c>
      <c r="F380" s="112" t="s">
        <v>816</v>
      </c>
      <c r="G380" s="112" t="s">
        <v>812</v>
      </c>
      <c r="H380" s="112">
        <v>0.04</v>
      </c>
    </row>
    <row r="381" spans="1:8" ht="14.4">
      <c r="A381" s="112">
        <v>250</v>
      </c>
      <c r="B381" s="112" t="s">
        <v>1876</v>
      </c>
      <c r="C381" s="112" t="s">
        <v>884</v>
      </c>
      <c r="D381" s="112" t="s">
        <v>1848</v>
      </c>
      <c r="E381" s="112" t="s">
        <v>819</v>
      </c>
      <c r="F381" s="112" t="s">
        <v>928</v>
      </c>
      <c r="G381" s="112" t="s">
        <v>812</v>
      </c>
      <c r="H381" s="112">
        <v>100</v>
      </c>
    </row>
    <row r="382" spans="1:8" ht="14.4">
      <c r="A382" s="112">
        <v>25</v>
      </c>
      <c r="B382" s="112" t="s">
        <v>1878</v>
      </c>
      <c r="C382" s="112" t="s">
        <v>1419</v>
      </c>
      <c r="D382" s="112" t="s">
        <v>1848</v>
      </c>
      <c r="E382" s="112" t="s">
        <v>819</v>
      </c>
      <c r="F382" s="112" t="s">
        <v>968</v>
      </c>
      <c r="G382" s="112" t="s">
        <v>812</v>
      </c>
      <c r="H382" s="112">
        <v>1000</v>
      </c>
    </row>
    <row r="383" spans="1:8" ht="14.4">
      <c r="A383" s="112">
        <v>250</v>
      </c>
      <c r="B383" s="112" t="s">
        <v>1880</v>
      </c>
      <c r="C383" s="112" t="s">
        <v>824</v>
      </c>
      <c r="D383" s="112" t="s">
        <v>1848</v>
      </c>
      <c r="E383" s="112" t="s">
        <v>819</v>
      </c>
      <c r="F383" s="112" t="s">
        <v>928</v>
      </c>
      <c r="G383" s="112" t="s">
        <v>812</v>
      </c>
      <c r="H383" s="112">
        <v>0.04</v>
      </c>
    </row>
    <row r="384" spans="1:8" ht="14.4">
      <c r="A384" s="112">
        <v>1000</v>
      </c>
      <c r="B384" s="112" t="s">
        <v>1882</v>
      </c>
      <c r="C384" s="112" t="s">
        <v>902</v>
      </c>
      <c r="D384" s="112" t="s">
        <v>1848</v>
      </c>
      <c r="E384" s="112" t="s">
        <v>819</v>
      </c>
      <c r="F384" s="112" t="s">
        <v>816</v>
      </c>
      <c r="G384" s="112" t="s">
        <v>812</v>
      </c>
      <c r="H384" s="112">
        <v>0.5</v>
      </c>
    </row>
    <row r="385" spans="1:8" ht="14.4">
      <c r="A385" s="112">
        <v>25</v>
      </c>
      <c r="B385" s="112" t="s">
        <v>1884</v>
      </c>
      <c r="C385" s="112" t="s">
        <v>830</v>
      </c>
      <c r="D385" s="112" t="s">
        <v>1848</v>
      </c>
      <c r="E385" s="112" t="s">
        <v>819</v>
      </c>
      <c r="F385" s="112" t="s">
        <v>968</v>
      </c>
      <c r="G385" s="112" t="s">
        <v>812</v>
      </c>
      <c r="H385" s="112">
        <v>1</v>
      </c>
    </row>
    <row r="386" spans="1:8" ht="14.4">
      <c r="A386" s="112">
        <v>100</v>
      </c>
      <c r="B386" s="112" t="s">
        <v>1886</v>
      </c>
      <c r="C386" s="112" t="s">
        <v>1781</v>
      </c>
      <c r="D386" s="112" t="s">
        <v>1848</v>
      </c>
      <c r="E386" s="112" t="s">
        <v>819</v>
      </c>
      <c r="F386" s="112" t="s">
        <v>977</v>
      </c>
      <c r="G386" s="112" t="s">
        <v>812</v>
      </c>
      <c r="H386" s="112">
        <v>2000</v>
      </c>
    </row>
    <row r="387" spans="1:8" ht="14.4">
      <c r="A387" s="112">
        <v>250</v>
      </c>
      <c r="B387" s="112" t="s">
        <v>1888</v>
      </c>
      <c r="C387" s="112" t="s">
        <v>1294</v>
      </c>
      <c r="D387" s="112" t="s">
        <v>1848</v>
      </c>
      <c r="E387" s="112" t="s">
        <v>819</v>
      </c>
      <c r="F387" s="112" t="s">
        <v>928</v>
      </c>
      <c r="G387" s="112" t="s">
        <v>812</v>
      </c>
      <c r="H387" s="112">
        <v>0.1</v>
      </c>
    </row>
    <row r="388" spans="1:8" ht="14.4">
      <c r="A388" s="112">
        <v>25</v>
      </c>
      <c r="B388" s="112" t="s">
        <v>1890</v>
      </c>
      <c r="C388" s="112" t="s">
        <v>913</v>
      </c>
      <c r="D388" s="112" t="s">
        <v>1848</v>
      </c>
      <c r="E388" s="112" t="s">
        <v>819</v>
      </c>
      <c r="F388" s="112" t="s">
        <v>968</v>
      </c>
      <c r="G388" s="112" t="s">
        <v>812</v>
      </c>
      <c r="H388" s="112">
        <v>200</v>
      </c>
    </row>
    <row r="389" spans="1:8" ht="14.4">
      <c r="A389" s="112">
        <v>250</v>
      </c>
      <c r="B389" s="112" t="s">
        <v>1892</v>
      </c>
      <c r="C389" s="112" t="s">
        <v>887</v>
      </c>
      <c r="D389" s="112" t="s">
        <v>1848</v>
      </c>
      <c r="E389" s="112" t="s">
        <v>819</v>
      </c>
      <c r="F389" s="112" t="s">
        <v>928</v>
      </c>
      <c r="G389" s="112" t="s">
        <v>812</v>
      </c>
      <c r="H389" s="112">
        <v>10</v>
      </c>
    </row>
    <row r="390" spans="1:8" ht="14.4">
      <c r="A390" s="112">
        <v>1000</v>
      </c>
      <c r="B390" s="112" t="s">
        <v>1894</v>
      </c>
      <c r="C390" s="112" t="s">
        <v>1895</v>
      </c>
      <c r="D390" s="112" t="s">
        <v>1848</v>
      </c>
      <c r="E390" s="112" t="s">
        <v>819</v>
      </c>
      <c r="F390" s="112" t="s">
        <v>816</v>
      </c>
      <c r="G390" s="112" t="s">
        <v>812</v>
      </c>
      <c r="H390" s="112">
        <v>0.3</v>
      </c>
    </row>
    <row r="391" spans="1:8" ht="14.4">
      <c r="A391" s="112">
        <v>1000</v>
      </c>
      <c r="B391" s="112" t="s">
        <v>1897</v>
      </c>
      <c r="C391" s="112" t="s">
        <v>827</v>
      </c>
      <c r="D391" s="112" t="s">
        <v>1848</v>
      </c>
      <c r="E391" s="112" t="s">
        <v>819</v>
      </c>
      <c r="F391" s="112" t="s">
        <v>816</v>
      </c>
      <c r="G391" s="112" t="s">
        <v>812</v>
      </c>
      <c r="H391" s="112">
        <v>0.02</v>
      </c>
    </row>
    <row r="392" spans="1:8" ht="14.4">
      <c r="A392" s="112">
        <v>1000</v>
      </c>
      <c r="B392" s="112" t="s">
        <v>1899</v>
      </c>
      <c r="C392" s="112" t="s">
        <v>1900</v>
      </c>
      <c r="D392" s="112" t="s">
        <v>1848</v>
      </c>
      <c r="E392" s="112" t="s">
        <v>819</v>
      </c>
      <c r="F392" s="112" t="s">
        <v>816</v>
      </c>
      <c r="G392" s="112" t="s">
        <v>812</v>
      </c>
      <c r="H392" s="112">
        <v>0.08</v>
      </c>
    </row>
    <row r="393" spans="1:8" ht="14.4">
      <c r="A393" s="112">
        <v>1000</v>
      </c>
      <c r="B393" s="112" t="s">
        <v>1902</v>
      </c>
      <c r="C393" s="112" t="s">
        <v>824</v>
      </c>
      <c r="D393" s="112" t="s">
        <v>1848</v>
      </c>
      <c r="E393" s="112" t="s">
        <v>819</v>
      </c>
      <c r="F393" s="112" t="s">
        <v>816</v>
      </c>
      <c r="G393" s="112" t="s">
        <v>812</v>
      </c>
      <c r="H393" s="112">
        <v>0.04</v>
      </c>
    </row>
    <row r="394" spans="1:8" ht="14.4">
      <c r="A394" s="112">
        <v>1000</v>
      </c>
      <c r="B394" s="112" t="s">
        <v>1904</v>
      </c>
      <c r="C394" s="112" t="s">
        <v>827</v>
      </c>
      <c r="D394" s="112" t="s">
        <v>1848</v>
      </c>
      <c r="E394" s="112" t="s">
        <v>819</v>
      </c>
      <c r="F394" s="112" t="s">
        <v>816</v>
      </c>
      <c r="G394" s="112" t="s">
        <v>812</v>
      </c>
      <c r="H394" s="112">
        <v>0.02</v>
      </c>
    </row>
    <row r="395" spans="1:8" ht="14.4">
      <c r="A395" s="112">
        <v>25</v>
      </c>
      <c r="B395" s="112" t="s">
        <v>1906</v>
      </c>
      <c r="C395" s="112" t="s">
        <v>1907</v>
      </c>
      <c r="D395" s="112" t="s">
        <v>1848</v>
      </c>
      <c r="E395" s="112" t="s">
        <v>819</v>
      </c>
      <c r="F395" s="112" t="s">
        <v>968</v>
      </c>
      <c r="G395" s="112" t="s">
        <v>812</v>
      </c>
      <c r="H395" s="112">
        <v>0.4</v>
      </c>
    </row>
    <row r="396" spans="1:8" ht="14.4">
      <c r="A396" s="112">
        <v>100</v>
      </c>
      <c r="B396" s="112" t="s">
        <v>1909</v>
      </c>
      <c r="C396" s="112" t="s">
        <v>1598</v>
      </c>
      <c r="D396" s="112" t="s">
        <v>1848</v>
      </c>
      <c r="E396" s="112" t="s">
        <v>819</v>
      </c>
      <c r="F396" s="112" t="s">
        <v>977</v>
      </c>
      <c r="G396" s="112" t="s">
        <v>812</v>
      </c>
      <c r="H396" s="112">
        <v>150</v>
      </c>
    </row>
    <row r="397" spans="1:8" ht="14.4">
      <c r="A397" s="112">
        <v>1000</v>
      </c>
      <c r="B397" s="112" t="s">
        <v>817</v>
      </c>
      <c r="C397" s="112" t="s">
        <v>818</v>
      </c>
      <c r="D397" s="112" t="s">
        <v>814</v>
      </c>
      <c r="E397" s="112" t="s">
        <v>819</v>
      </c>
      <c r="F397" s="112" t="s">
        <v>812</v>
      </c>
      <c r="G397" s="112" t="s">
        <v>820</v>
      </c>
      <c r="H397" s="112">
        <v>0.05</v>
      </c>
    </row>
    <row r="398" spans="1:8" ht="14.4">
      <c r="A398" s="112">
        <v>1000</v>
      </c>
      <c r="B398" s="112" t="s">
        <v>829</v>
      </c>
      <c r="C398" s="112" t="s">
        <v>830</v>
      </c>
      <c r="D398" s="112" t="s">
        <v>814</v>
      </c>
      <c r="E398" s="112" t="s">
        <v>819</v>
      </c>
      <c r="F398" s="112" t="s">
        <v>812</v>
      </c>
      <c r="G398" s="112" t="s">
        <v>831</v>
      </c>
      <c r="H398" s="112">
        <v>1</v>
      </c>
    </row>
    <row r="399" spans="1:8" ht="14.4">
      <c r="A399" s="112">
        <v>1000</v>
      </c>
      <c r="B399" s="112" t="s">
        <v>826</v>
      </c>
      <c r="C399" s="112" t="s">
        <v>827</v>
      </c>
      <c r="D399" s="112" t="s">
        <v>814</v>
      </c>
      <c r="E399" s="112" t="s">
        <v>819</v>
      </c>
      <c r="F399" s="112" t="s">
        <v>812</v>
      </c>
      <c r="G399" s="112" t="s">
        <v>828</v>
      </c>
      <c r="H399" s="112">
        <v>0.02</v>
      </c>
    </row>
    <row r="400" spans="1:8" ht="14.4">
      <c r="A400" s="112">
        <v>1000</v>
      </c>
      <c r="B400" s="112" t="s">
        <v>832</v>
      </c>
      <c r="C400" s="112" t="s">
        <v>830</v>
      </c>
      <c r="D400" s="112" t="s">
        <v>814</v>
      </c>
      <c r="E400" s="112" t="s">
        <v>819</v>
      </c>
      <c r="F400" s="112" t="s">
        <v>812</v>
      </c>
      <c r="G400" s="112" t="s">
        <v>831</v>
      </c>
      <c r="H400" s="112">
        <v>1</v>
      </c>
    </row>
    <row r="401" spans="1:8" ht="14.4">
      <c r="A401" s="112">
        <v>1000</v>
      </c>
      <c r="B401" s="112" t="s">
        <v>821</v>
      </c>
      <c r="C401" s="112" t="s">
        <v>818</v>
      </c>
      <c r="D401" s="112" t="s">
        <v>814</v>
      </c>
      <c r="E401" s="112" t="s">
        <v>819</v>
      </c>
      <c r="F401" s="112" t="s">
        <v>812</v>
      </c>
      <c r="G401" s="112" t="s">
        <v>822</v>
      </c>
      <c r="H401" s="112">
        <v>0.05</v>
      </c>
    </row>
    <row r="402" spans="1:8" ht="14.4">
      <c r="A402" s="112">
        <v>1000</v>
      </c>
      <c r="B402" s="112" t="s">
        <v>833</v>
      </c>
      <c r="C402" s="112" t="s">
        <v>830</v>
      </c>
      <c r="D402" s="112" t="s">
        <v>814</v>
      </c>
      <c r="E402" s="112" t="s">
        <v>819</v>
      </c>
      <c r="F402" s="112" t="s">
        <v>812</v>
      </c>
      <c r="G402" s="112" t="s">
        <v>825</v>
      </c>
      <c r="H402" s="112">
        <v>1</v>
      </c>
    </row>
    <row r="403" spans="1:8" ht="14.4">
      <c r="A403" s="112">
        <v>1000</v>
      </c>
      <c r="B403" s="112" t="s">
        <v>834</v>
      </c>
      <c r="C403" s="112" t="s">
        <v>835</v>
      </c>
      <c r="D403" s="112" t="s">
        <v>814</v>
      </c>
      <c r="E403" s="112" t="s">
        <v>819</v>
      </c>
      <c r="F403" s="112" t="s">
        <v>812</v>
      </c>
      <c r="G403" s="112" t="s">
        <v>822</v>
      </c>
      <c r="H403" s="112" t="s">
        <v>812</v>
      </c>
    </row>
    <row r="404" spans="1:8" ht="14.4">
      <c r="A404" s="112">
        <v>1000</v>
      </c>
      <c r="B404" s="112" t="s">
        <v>823</v>
      </c>
      <c r="C404" s="112" t="s">
        <v>824</v>
      </c>
      <c r="D404" s="112" t="s">
        <v>814</v>
      </c>
      <c r="E404" s="112" t="s">
        <v>819</v>
      </c>
      <c r="F404" s="112" t="s">
        <v>812</v>
      </c>
      <c r="G404" s="112" t="s">
        <v>825</v>
      </c>
      <c r="H404" s="112">
        <v>0.04</v>
      </c>
    </row>
    <row r="405" spans="1:8" ht="14.4">
      <c r="A405" s="112">
        <v>250</v>
      </c>
      <c r="B405" s="112" t="s">
        <v>813</v>
      </c>
      <c r="C405" s="112" t="s">
        <v>812</v>
      </c>
      <c r="D405" s="112" t="s">
        <v>814</v>
      </c>
      <c r="E405" s="112" t="s">
        <v>815</v>
      </c>
      <c r="F405" s="112" t="s">
        <v>816</v>
      </c>
      <c r="G405" s="112" t="s">
        <v>812</v>
      </c>
      <c r="H405" s="112">
        <f ca="1">RANDBETWEEN(1,6)+1*10</f>
        <v>14</v>
      </c>
    </row>
    <row r="406" spans="1:8" ht="14.4">
      <c r="A406" s="112">
        <v>25</v>
      </c>
      <c r="B406" s="112" t="s">
        <v>1475</v>
      </c>
      <c r="C406" s="112" t="s">
        <v>1476</v>
      </c>
      <c r="D406" s="112" t="s">
        <v>1383</v>
      </c>
      <c r="E406" s="112" t="s">
        <v>819</v>
      </c>
      <c r="F406" s="112" t="s">
        <v>812</v>
      </c>
      <c r="G406" s="112" t="s">
        <v>812</v>
      </c>
      <c r="H406" s="112">
        <v>500</v>
      </c>
    </row>
    <row r="407" spans="1:8" ht="14.4">
      <c r="A407" s="112">
        <v>50</v>
      </c>
      <c r="B407" s="112" t="s">
        <v>58</v>
      </c>
      <c r="C407" s="112" t="s">
        <v>884</v>
      </c>
      <c r="D407" s="112" t="s">
        <v>1383</v>
      </c>
      <c r="E407" s="112" t="s">
        <v>819</v>
      </c>
      <c r="F407" s="112" t="s">
        <v>812</v>
      </c>
      <c r="G407" s="112" t="s">
        <v>812</v>
      </c>
      <c r="H407" s="112">
        <v>100</v>
      </c>
    </row>
    <row r="408" spans="1:8" ht="14.4">
      <c r="A408" s="112">
        <v>50</v>
      </c>
      <c r="B408" s="112" t="s">
        <v>1410</v>
      </c>
      <c r="C408" s="112" t="s">
        <v>884</v>
      </c>
      <c r="D408" s="112" t="s">
        <v>1383</v>
      </c>
      <c r="E408" s="112" t="s">
        <v>819</v>
      </c>
      <c r="F408" s="112" t="s">
        <v>812</v>
      </c>
      <c r="G408" s="112" t="s">
        <v>812</v>
      </c>
      <c r="H408" s="112">
        <v>100</v>
      </c>
    </row>
    <row r="409" spans="1:8" ht="14.4">
      <c r="A409" s="112">
        <v>25</v>
      </c>
      <c r="B409" s="112" t="s">
        <v>73</v>
      </c>
      <c r="C409" s="112" t="s">
        <v>1476</v>
      </c>
      <c r="D409" s="112" t="s">
        <v>1383</v>
      </c>
      <c r="E409" s="112" t="s">
        <v>819</v>
      </c>
      <c r="F409" s="112" t="s">
        <v>812</v>
      </c>
      <c r="G409" s="112" t="s">
        <v>812</v>
      </c>
      <c r="H409" s="112">
        <v>500</v>
      </c>
    </row>
    <row r="410" spans="1:8" ht="14.4">
      <c r="A410" s="112">
        <v>500</v>
      </c>
      <c r="B410" s="112" t="s">
        <v>1398</v>
      </c>
      <c r="C410" s="112" t="s">
        <v>887</v>
      </c>
      <c r="D410" s="112" t="s">
        <v>1383</v>
      </c>
      <c r="E410" s="112" t="s">
        <v>819</v>
      </c>
      <c r="F410" s="112" t="s">
        <v>812</v>
      </c>
      <c r="G410" s="112" t="s">
        <v>812</v>
      </c>
      <c r="H410" s="112">
        <v>10</v>
      </c>
    </row>
    <row r="411" spans="1:8" ht="14.4">
      <c r="A411" s="112">
        <v>500</v>
      </c>
      <c r="B411" s="112" t="s">
        <v>1399</v>
      </c>
      <c r="C411" s="112" t="s">
        <v>887</v>
      </c>
      <c r="D411" s="112" t="s">
        <v>1383</v>
      </c>
      <c r="E411" s="112" t="s">
        <v>819</v>
      </c>
      <c r="F411" s="112" t="s">
        <v>812</v>
      </c>
      <c r="G411" s="112" t="s">
        <v>812</v>
      </c>
      <c r="H411" s="112">
        <v>10</v>
      </c>
    </row>
    <row r="412" spans="1:8" ht="14.4">
      <c r="A412" s="112">
        <v>1</v>
      </c>
      <c r="B412" s="112" t="s">
        <v>1495</v>
      </c>
      <c r="C412" s="112" t="s">
        <v>1496</v>
      </c>
      <c r="D412" s="112" t="s">
        <v>1383</v>
      </c>
      <c r="E412" s="112" t="s">
        <v>819</v>
      </c>
      <c r="F412" s="112" t="s">
        <v>812</v>
      </c>
      <c r="G412" s="112" t="s">
        <v>812</v>
      </c>
      <c r="H412" s="112">
        <v>7500</v>
      </c>
    </row>
    <row r="413" spans="1:8" ht="14.4">
      <c r="A413" s="112">
        <v>5</v>
      </c>
      <c r="B413" s="112" t="s">
        <v>1418</v>
      </c>
      <c r="C413" s="112" t="s">
        <v>1419</v>
      </c>
      <c r="D413" s="112" t="s">
        <v>1383</v>
      </c>
      <c r="E413" s="112" t="s">
        <v>819</v>
      </c>
      <c r="F413" s="112" t="s">
        <v>812</v>
      </c>
      <c r="G413" s="112" t="s">
        <v>812</v>
      </c>
      <c r="H413" s="112">
        <v>1000</v>
      </c>
    </row>
    <row r="414" spans="1:8" ht="14.4">
      <c r="A414" s="112">
        <v>25</v>
      </c>
      <c r="B414" s="112" t="s">
        <v>1477</v>
      </c>
      <c r="C414" s="112" t="s">
        <v>1476</v>
      </c>
      <c r="D414" s="112" t="s">
        <v>1383</v>
      </c>
      <c r="E414" s="112" t="s">
        <v>819</v>
      </c>
      <c r="F414" s="112" t="s">
        <v>812</v>
      </c>
      <c r="G414" s="112" t="s">
        <v>812</v>
      </c>
      <c r="H414" s="112">
        <v>500</v>
      </c>
    </row>
    <row r="415" spans="1:8" ht="14.4">
      <c r="A415" s="112">
        <v>2</v>
      </c>
      <c r="B415" s="112" t="s">
        <v>1480</v>
      </c>
      <c r="C415" s="112" t="s">
        <v>1481</v>
      </c>
      <c r="D415" s="112" t="s">
        <v>1383</v>
      </c>
      <c r="E415" s="112" t="s">
        <v>819</v>
      </c>
      <c r="F415" s="112" t="s">
        <v>812</v>
      </c>
      <c r="G415" s="112" t="s">
        <v>812</v>
      </c>
      <c r="H415" s="112">
        <v>5000</v>
      </c>
    </row>
    <row r="416" spans="1:8" ht="14.4">
      <c r="A416" s="112">
        <v>500</v>
      </c>
      <c r="B416" s="112" t="s">
        <v>1429</v>
      </c>
      <c r="C416" s="112" t="s">
        <v>910</v>
      </c>
      <c r="D416" s="112" t="s">
        <v>1383</v>
      </c>
      <c r="E416" s="112" t="s">
        <v>819</v>
      </c>
      <c r="F416" s="112" t="s">
        <v>812</v>
      </c>
      <c r="G416" s="112" t="s">
        <v>812</v>
      </c>
      <c r="H416" s="112">
        <v>25</v>
      </c>
    </row>
    <row r="417" spans="1:8" ht="14.4">
      <c r="A417" s="112">
        <v>250</v>
      </c>
      <c r="B417" s="112" t="s">
        <v>1464</v>
      </c>
      <c r="C417" s="112" t="s">
        <v>900</v>
      </c>
      <c r="D417" s="112" t="s">
        <v>1383</v>
      </c>
      <c r="E417" s="112" t="s">
        <v>819</v>
      </c>
      <c r="F417" s="112" t="s">
        <v>812</v>
      </c>
      <c r="G417" s="112" t="s">
        <v>812</v>
      </c>
      <c r="H417" s="112">
        <v>50</v>
      </c>
    </row>
    <row r="418" spans="1:8" ht="14.4">
      <c r="A418" s="112">
        <v>500</v>
      </c>
      <c r="B418" s="112" t="s">
        <v>1400</v>
      </c>
      <c r="C418" s="112" t="s">
        <v>887</v>
      </c>
      <c r="D418" s="112" t="s">
        <v>1383</v>
      </c>
      <c r="E418" s="112" t="s">
        <v>819</v>
      </c>
      <c r="F418" s="112" t="s">
        <v>812</v>
      </c>
      <c r="G418" s="112" t="s">
        <v>812</v>
      </c>
      <c r="H418" s="112">
        <v>10</v>
      </c>
    </row>
    <row r="419" spans="1:8" ht="14.4">
      <c r="A419" s="112">
        <v>5</v>
      </c>
      <c r="B419" s="112" t="s">
        <v>1420</v>
      </c>
      <c r="C419" s="112" t="s">
        <v>1419</v>
      </c>
      <c r="D419" s="112" t="s">
        <v>1383</v>
      </c>
      <c r="E419" s="112" t="s">
        <v>819</v>
      </c>
      <c r="F419" s="112" t="s">
        <v>812</v>
      </c>
      <c r="G419" s="112" t="s">
        <v>812</v>
      </c>
      <c r="H419" s="112">
        <v>1000</v>
      </c>
    </row>
    <row r="420" spans="1:8" ht="14.4">
      <c r="A420" s="112">
        <v>25</v>
      </c>
      <c r="B420" s="112" t="s">
        <v>1478</v>
      </c>
      <c r="C420" s="112" t="s">
        <v>1476</v>
      </c>
      <c r="D420" s="112" t="s">
        <v>1383</v>
      </c>
      <c r="E420" s="112" t="s">
        <v>819</v>
      </c>
      <c r="F420" s="112" t="s">
        <v>812</v>
      </c>
      <c r="G420" s="112" t="s">
        <v>812</v>
      </c>
      <c r="H420" s="112">
        <v>500</v>
      </c>
    </row>
    <row r="421" spans="1:8" ht="14.4">
      <c r="A421" s="112">
        <v>15</v>
      </c>
      <c r="B421" s="112" t="s">
        <v>1485</v>
      </c>
      <c r="C421" s="112" t="s">
        <v>1239</v>
      </c>
      <c r="D421" s="112" t="s">
        <v>1383</v>
      </c>
      <c r="E421" s="112" t="s">
        <v>819</v>
      </c>
      <c r="F421" s="112" t="s">
        <v>812</v>
      </c>
      <c r="G421" s="112" t="s">
        <v>812</v>
      </c>
      <c r="H421" s="112">
        <v>750</v>
      </c>
    </row>
    <row r="422" spans="1:8" ht="14.4">
      <c r="A422" s="112">
        <v>50</v>
      </c>
      <c r="B422" s="112" t="s">
        <v>1439</v>
      </c>
      <c r="C422" s="112" t="s">
        <v>1440</v>
      </c>
      <c r="D422" s="112" t="s">
        <v>1383</v>
      </c>
      <c r="E422" s="112" t="s">
        <v>819</v>
      </c>
      <c r="F422" s="112" t="s">
        <v>812</v>
      </c>
      <c r="G422" s="112" t="s">
        <v>812</v>
      </c>
      <c r="H422" s="112">
        <v>250</v>
      </c>
    </row>
    <row r="423" spans="1:8" ht="14.4">
      <c r="A423" s="112">
        <v>50</v>
      </c>
      <c r="B423" s="112" t="s">
        <v>1441</v>
      </c>
      <c r="C423" s="112" t="s">
        <v>1440</v>
      </c>
      <c r="D423" s="112" t="s">
        <v>1383</v>
      </c>
      <c r="E423" s="112" t="s">
        <v>819</v>
      </c>
      <c r="F423" s="112" t="s">
        <v>812</v>
      </c>
      <c r="G423" s="112" t="s">
        <v>812</v>
      </c>
      <c r="H423" s="112">
        <v>250</v>
      </c>
    </row>
    <row r="424" spans="1:8" ht="14.4">
      <c r="A424" s="112">
        <v>50</v>
      </c>
      <c r="B424" s="112" t="s">
        <v>1442</v>
      </c>
      <c r="C424" s="112" t="s">
        <v>1440</v>
      </c>
      <c r="D424" s="112" t="s">
        <v>1383</v>
      </c>
      <c r="E424" s="112" t="s">
        <v>819</v>
      </c>
      <c r="F424" s="112" t="s">
        <v>812</v>
      </c>
      <c r="G424" s="112" t="s">
        <v>812</v>
      </c>
      <c r="H424" s="112">
        <v>250</v>
      </c>
    </row>
    <row r="425" spans="1:8" ht="14.4">
      <c r="A425" s="112">
        <v>250</v>
      </c>
      <c r="B425" s="112" t="s">
        <v>1465</v>
      </c>
      <c r="C425" s="112" t="s">
        <v>900</v>
      </c>
      <c r="D425" s="112" t="s">
        <v>1383</v>
      </c>
      <c r="E425" s="112" t="s">
        <v>819</v>
      </c>
      <c r="F425" s="112" t="s">
        <v>812</v>
      </c>
      <c r="G425" s="112" t="s">
        <v>812</v>
      </c>
      <c r="H425" s="112">
        <v>50</v>
      </c>
    </row>
    <row r="426" spans="1:8" ht="14.4">
      <c r="A426" s="112">
        <v>500</v>
      </c>
      <c r="B426" s="112" t="s">
        <v>1430</v>
      </c>
      <c r="C426" s="112" t="s">
        <v>910</v>
      </c>
      <c r="D426" s="112" t="s">
        <v>1383</v>
      </c>
      <c r="E426" s="112" t="s">
        <v>819</v>
      </c>
      <c r="F426" s="112" t="s">
        <v>812</v>
      </c>
      <c r="G426" s="112" t="s">
        <v>812</v>
      </c>
      <c r="H426" s="112">
        <v>25</v>
      </c>
    </row>
    <row r="427" spans="1:8" ht="14.4">
      <c r="A427" s="112">
        <v>15</v>
      </c>
      <c r="B427" s="112" t="s">
        <v>1486</v>
      </c>
      <c r="C427" s="112" t="s">
        <v>1239</v>
      </c>
      <c r="D427" s="112" t="s">
        <v>1383</v>
      </c>
      <c r="E427" s="112" t="s">
        <v>819</v>
      </c>
      <c r="F427" s="112" t="s">
        <v>812</v>
      </c>
      <c r="G427" s="112" t="s">
        <v>812</v>
      </c>
      <c r="H427" s="112">
        <v>750</v>
      </c>
    </row>
    <row r="428" spans="1:8" ht="14.4">
      <c r="A428" s="112">
        <v>50</v>
      </c>
      <c r="B428" s="112" t="s">
        <v>1443</v>
      </c>
      <c r="C428" s="112" t="s">
        <v>1440</v>
      </c>
      <c r="D428" s="112" t="s">
        <v>1383</v>
      </c>
      <c r="E428" s="112" t="s">
        <v>819</v>
      </c>
      <c r="F428" s="112" t="s">
        <v>812</v>
      </c>
      <c r="G428" s="112" t="s">
        <v>812</v>
      </c>
      <c r="H428" s="112">
        <v>250</v>
      </c>
    </row>
    <row r="429" spans="1:8" ht="14.4">
      <c r="A429" s="112">
        <v>15</v>
      </c>
      <c r="B429" s="112" t="s">
        <v>1487</v>
      </c>
      <c r="C429" s="112" t="s">
        <v>1239</v>
      </c>
      <c r="D429" s="112" t="s">
        <v>1383</v>
      </c>
      <c r="E429" s="112" t="s">
        <v>819</v>
      </c>
      <c r="F429" s="112" t="s">
        <v>812</v>
      </c>
      <c r="G429" s="112" t="s">
        <v>812</v>
      </c>
      <c r="H429" s="112">
        <v>750</v>
      </c>
    </row>
    <row r="430" spans="1:8" ht="14.4">
      <c r="A430" s="112">
        <v>250</v>
      </c>
      <c r="B430" s="112" t="s">
        <v>1466</v>
      </c>
      <c r="C430" s="112" t="s">
        <v>900</v>
      </c>
      <c r="D430" s="112" t="s">
        <v>1383</v>
      </c>
      <c r="E430" s="112" t="s">
        <v>819</v>
      </c>
      <c r="F430" s="112" t="s">
        <v>812</v>
      </c>
      <c r="G430" s="112" t="s">
        <v>812</v>
      </c>
      <c r="H430" s="112">
        <v>50</v>
      </c>
    </row>
    <row r="431" spans="1:8" ht="14.4">
      <c r="A431" s="112">
        <v>50</v>
      </c>
      <c r="B431" s="112" t="s">
        <v>1411</v>
      </c>
      <c r="C431" s="112" t="s">
        <v>884</v>
      </c>
      <c r="D431" s="112" t="s">
        <v>1383</v>
      </c>
      <c r="E431" s="112" t="s">
        <v>819</v>
      </c>
      <c r="F431" s="112" t="s">
        <v>812</v>
      </c>
      <c r="G431" s="112" t="s">
        <v>812</v>
      </c>
      <c r="H431" s="112">
        <v>100</v>
      </c>
    </row>
    <row r="432" spans="1:8" ht="14.4">
      <c r="A432" s="112">
        <v>250</v>
      </c>
      <c r="B432" s="112" t="s">
        <v>1467</v>
      </c>
      <c r="C432" s="112" t="s">
        <v>900</v>
      </c>
      <c r="D432" s="112" t="s">
        <v>1383</v>
      </c>
      <c r="E432" s="112" t="s">
        <v>819</v>
      </c>
      <c r="F432" s="112" t="s">
        <v>812</v>
      </c>
      <c r="G432" s="112" t="s">
        <v>812</v>
      </c>
      <c r="H432" s="112">
        <v>50</v>
      </c>
    </row>
    <row r="433" spans="1:8" ht="14.4">
      <c r="A433" s="112">
        <v>250</v>
      </c>
      <c r="B433" s="112" t="s">
        <v>1468</v>
      </c>
      <c r="C433" s="112" t="s">
        <v>900</v>
      </c>
      <c r="D433" s="112" t="s">
        <v>1383</v>
      </c>
      <c r="E433" s="112" t="s">
        <v>819</v>
      </c>
      <c r="F433" s="112" t="s">
        <v>812</v>
      </c>
      <c r="G433" s="112" t="s">
        <v>812</v>
      </c>
      <c r="H433" s="112">
        <v>50</v>
      </c>
    </row>
    <row r="434" spans="1:8" ht="14.4">
      <c r="A434" s="112">
        <v>500</v>
      </c>
      <c r="B434" s="112" t="s">
        <v>1431</v>
      </c>
      <c r="C434" s="112" t="s">
        <v>910</v>
      </c>
      <c r="D434" s="112" t="s">
        <v>1383</v>
      </c>
      <c r="E434" s="112" t="s">
        <v>819</v>
      </c>
      <c r="F434" s="112" t="s">
        <v>812</v>
      </c>
      <c r="G434" s="112" t="s">
        <v>812</v>
      </c>
      <c r="H434" s="112">
        <v>25</v>
      </c>
    </row>
    <row r="435" spans="1:8" ht="14.4">
      <c r="A435" s="112">
        <v>1000</v>
      </c>
      <c r="B435" s="112" t="s">
        <v>1381</v>
      </c>
      <c r="C435" s="112" t="s">
        <v>1382</v>
      </c>
      <c r="D435" s="112" t="s">
        <v>1383</v>
      </c>
      <c r="E435" s="112" t="s">
        <v>819</v>
      </c>
      <c r="F435" s="112" t="s">
        <v>812</v>
      </c>
      <c r="G435" s="112" t="s">
        <v>812</v>
      </c>
      <c r="H435" s="112">
        <v>0.01</v>
      </c>
    </row>
    <row r="436" spans="1:8" ht="14.4">
      <c r="A436" s="112">
        <v>1000</v>
      </c>
      <c r="B436" s="112" t="s">
        <v>1384</v>
      </c>
      <c r="C436" s="112" t="s">
        <v>1382</v>
      </c>
      <c r="D436" s="112" t="s">
        <v>1383</v>
      </c>
      <c r="E436" s="112" t="s">
        <v>819</v>
      </c>
      <c r="F436" s="112" t="s">
        <v>812</v>
      </c>
      <c r="G436" s="112" t="s">
        <v>812</v>
      </c>
      <c r="H436" s="112">
        <v>0.01</v>
      </c>
    </row>
    <row r="437" spans="1:8" ht="14.4">
      <c r="A437" s="112">
        <v>500</v>
      </c>
      <c r="B437" s="112" t="s">
        <v>1432</v>
      </c>
      <c r="C437" s="112" t="s">
        <v>910</v>
      </c>
      <c r="D437" s="112" t="s">
        <v>1383</v>
      </c>
      <c r="E437" s="112" t="s">
        <v>819</v>
      </c>
      <c r="F437" s="112" t="s">
        <v>812</v>
      </c>
      <c r="G437" s="112" t="s">
        <v>812</v>
      </c>
      <c r="H437" s="112">
        <v>25</v>
      </c>
    </row>
    <row r="438" spans="1:8" ht="14.4">
      <c r="A438" s="112">
        <v>1000</v>
      </c>
      <c r="B438" s="112" t="s">
        <v>1385</v>
      </c>
      <c r="C438" s="112" t="s">
        <v>1382</v>
      </c>
      <c r="D438" s="112" t="s">
        <v>1383</v>
      </c>
      <c r="E438" s="112" t="s">
        <v>819</v>
      </c>
      <c r="F438" s="112" t="s">
        <v>812</v>
      </c>
      <c r="G438" s="112" t="s">
        <v>812</v>
      </c>
      <c r="H438" s="112">
        <v>0.01</v>
      </c>
    </row>
    <row r="439" spans="1:8" ht="14.4">
      <c r="A439" s="112">
        <v>50</v>
      </c>
      <c r="B439" s="112" t="s">
        <v>1170</v>
      </c>
      <c r="C439" s="112" t="s">
        <v>884</v>
      </c>
      <c r="D439" s="112" t="s">
        <v>1383</v>
      </c>
      <c r="E439" s="112" t="s">
        <v>819</v>
      </c>
      <c r="F439" s="112" t="s">
        <v>812</v>
      </c>
      <c r="G439" s="112" t="s">
        <v>812</v>
      </c>
      <c r="H439" s="112">
        <v>100</v>
      </c>
    </row>
    <row r="440" spans="1:8" ht="14.4">
      <c r="A440" s="112">
        <v>2</v>
      </c>
      <c r="B440" s="112" t="s">
        <v>1482</v>
      </c>
      <c r="C440" s="112" t="s">
        <v>1481</v>
      </c>
      <c r="D440" s="112" t="s">
        <v>1383</v>
      </c>
      <c r="E440" s="112" t="s">
        <v>819</v>
      </c>
      <c r="F440" s="112" t="s">
        <v>812</v>
      </c>
      <c r="G440" s="112" t="s">
        <v>812</v>
      </c>
      <c r="H440" s="112">
        <v>5000</v>
      </c>
    </row>
    <row r="441" spans="1:8" ht="14.4">
      <c r="A441" s="112">
        <v>1000</v>
      </c>
      <c r="B441" s="112" t="s">
        <v>487</v>
      </c>
      <c r="C441" s="112" t="s">
        <v>830</v>
      </c>
      <c r="D441" s="112" t="s">
        <v>1383</v>
      </c>
      <c r="E441" s="112" t="s">
        <v>819</v>
      </c>
      <c r="F441" s="112" t="s">
        <v>812</v>
      </c>
      <c r="G441" s="112" t="s">
        <v>812</v>
      </c>
      <c r="H441" s="112">
        <v>1</v>
      </c>
    </row>
    <row r="442" spans="1:8" ht="14.4">
      <c r="A442" s="112">
        <v>1000</v>
      </c>
      <c r="B442" s="112" t="s">
        <v>1387</v>
      </c>
      <c r="C442" s="112" t="s">
        <v>1388</v>
      </c>
      <c r="D442" s="112" t="s">
        <v>1383</v>
      </c>
      <c r="E442" s="112" t="s">
        <v>819</v>
      </c>
      <c r="F442" s="112" t="s">
        <v>812</v>
      </c>
      <c r="G442" s="112" t="s">
        <v>812</v>
      </c>
      <c r="H442" s="112">
        <v>0.5</v>
      </c>
    </row>
    <row r="443" spans="1:8" ht="14.4">
      <c r="A443" s="112">
        <v>1000</v>
      </c>
      <c r="B443" s="112" t="s">
        <v>1389</v>
      </c>
      <c r="C443" s="112" t="s">
        <v>1388</v>
      </c>
      <c r="D443" s="112" t="s">
        <v>1383</v>
      </c>
      <c r="E443" s="112" t="s">
        <v>819</v>
      </c>
      <c r="F443" s="112" t="s">
        <v>812</v>
      </c>
      <c r="G443" s="112" t="s">
        <v>812</v>
      </c>
      <c r="H443" s="112">
        <v>0.5</v>
      </c>
    </row>
    <row r="444" spans="1:8" ht="14.4">
      <c r="A444" s="112">
        <v>5</v>
      </c>
      <c r="B444" s="112" t="s">
        <v>1450</v>
      </c>
      <c r="C444" s="112" t="s">
        <v>1451</v>
      </c>
      <c r="D444" s="112" t="s">
        <v>1383</v>
      </c>
      <c r="E444" s="112" t="s">
        <v>819</v>
      </c>
      <c r="F444" s="112" t="s">
        <v>812</v>
      </c>
      <c r="G444" s="112" t="s">
        <v>812</v>
      </c>
      <c r="H444" s="112">
        <v>2500</v>
      </c>
    </row>
    <row r="445" spans="1:8" ht="14.4">
      <c r="A445" s="112">
        <v>5</v>
      </c>
      <c r="B445" s="112" t="s">
        <v>1452</v>
      </c>
      <c r="C445" s="112" t="s">
        <v>1451</v>
      </c>
      <c r="D445" s="112" t="s">
        <v>1383</v>
      </c>
      <c r="E445" s="112" t="s">
        <v>819</v>
      </c>
      <c r="F445" s="112" t="s">
        <v>812</v>
      </c>
      <c r="G445" s="112" t="s">
        <v>812</v>
      </c>
      <c r="H445" s="112">
        <v>2500</v>
      </c>
    </row>
    <row r="446" spans="1:8" ht="14.4">
      <c r="A446" s="112">
        <v>500</v>
      </c>
      <c r="B446" s="112" t="s">
        <v>1433</v>
      </c>
      <c r="C446" s="112" t="s">
        <v>910</v>
      </c>
      <c r="D446" s="112" t="s">
        <v>1383</v>
      </c>
      <c r="E446" s="112" t="s">
        <v>819</v>
      </c>
      <c r="F446" s="112" t="s">
        <v>812</v>
      </c>
      <c r="G446" s="112" t="s">
        <v>812</v>
      </c>
      <c r="H446" s="112">
        <v>25</v>
      </c>
    </row>
    <row r="447" spans="1:8" ht="14.4">
      <c r="A447" s="112">
        <v>5</v>
      </c>
      <c r="B447" s="112" t="s">
        <v>210</v>
      </c>
      <c r="C447" s="112" t="s">
        <v>1419</v>
      </c>
      <c r="D447" s="112" t="s">
        <v>1383</v>
      </c>
      <c r="E447" s="112" t="s">
        <v>819</v>
      </c>
      <c r="F447" s="112" t="s">
        <v>812</v>
      </c>
      <c r="G447" s="112" t="s">
        <v>812</v>
      </c>
      <c r="H447" s="112">
        <v>1000</v>
      </c>
    </row>
    <row r="448" spans="1:8" ht="14.4">
      <c r="A448" s="112">
        <v>500</v>
      </c>
      <c r="B448" s="112" t="s">
        <v>1401</v>
      </c>
      <c r="C448" s="112" t="s">
        <v>887</v>
      </c>
      <c r="D448" s="112" t="s">
        <v>1383</v>
      </c>
      <c r="E448" s="112" t="s">
        <v>819</v>
      </c>
      <c r="F448" s="112" t="s">
        <v>812</v>
      </c>
      <c r="G448" s="112" t="s">
        <v>812</v>
      </c>
      <c r="H448" s="112">
        <v>10</v>
      </c>
    </row>
    <row r="449" spans="1:8" ht="14.4">
      <c r="A449" s="112">
        <v>5</v>
      </c>
      <c r="B449" s="112" t="s">
        <v>1453</v>
      </c>
      <c r="C449" s="112" t="s">
        <v>1451</v>
      </c>
      <c r="D449" s="112" t="s">
        <v>1383</v>
      </c>
      <c r="E449" s="112" t="s">
        <v>819</v>
      </c>
      <c r="F449" s="112" t="s">
        <v>812</v>
      </c>
      <c r="G449" s="112" t="s">
        <v>812</v>
      </c>
      <c r="H449" s="112">
        <v>2500</v>
      </c>
    </row>
    <row r="450" spans="1:8" ht="14.4">
      <c r="A450" s="112">
        <v>5</v>
      </c>
      <c r="B450" s="112" t="s">
        <v>1454</v>
      </c>
      <c r="C450" s="112" t="s">
        <v>1451</v>
      </c>
      <c r="D450" s="112" t="s">
        <v>1383</v>
      </c>
      <c r="E450" s="112" t="s">
        <v>819</v>
      </c>
      <c r="F450" s="112" t="s">
        <v>812</v>
      </c>
      <c r="G450" s="112" t="s">
        <v>812</v>
      </c>
      <c r="H450" s="112">
        <v>2500</v>
      </c>
    </row>
    <row r="451" spans="1:8" ht="14.4">
      <c r="A451" s="112">
        <v>5</v>
      </c>
      <c r="B451" s="112" t="s">
        <v>1421</v>
      </c>
      <c r="C451" s="112" t="s">
        <v>1419</v>
      </c>
      <c r="D451" s="112" t="s">
        <v>1383</v>
      </c>
      <c r="E451" s="112" t="s">
        <v>819</v>
      </c>
      <c r="F451" s="112" t="s">
        <v>812</v>
      </c>
      <c r="G451" s="112" t="s">
        <v>812</v>
      </c>
      <c r="H451" s="112">
        <v>1000</v>
      </c>
    </row>
    <row r="452" spans="1:8" ht="14.4">
      <c r="A452" s="112">
        <v>50</v>
      </c>
      <c r="B452" s="112" t="s">
        <v>1412</v>
      </c>
      <c r="C452" s="112" t="s">
        <v>884</v>
      </c>
      <c r="D452" s="112" t="s">
        <v>1383</v>
      </c>
      <c r="E452" s="112" t="s">
        <v>819</v>
      </c>
      <c r="F452" s="112" t="s">
        <v>812</v>
      </c>
      <c r="G452" s="112" t="s">
        <v>812</v>
      </c>
      <c r="H452" s="112">
        <v>100</v>
      </c>
    </row>
    <row r="453" spans="1:8" ht="14.4">
      <c r="A453" s="112">
        <v>1000</v>
      </c>
      <c r="B453" s="112" t="s">
        <v>1390</v>
      </c>
      <c r="C453" s="112" t="s">
        <v>830</v>
      </c>
      <c r="D453" s="112" t="s">
        <v>1383</v>
      </c>
      <c r="E453" s="112" t="s">
        <v>819</v>
      </c>
      <c r="F453" s="112" t="s">
        <v>812</v>
      </c>
      <c r="G453" s="112" t="s">
        <v>812</v>
      </c>
      <c r="H453" s="112">
        <v>1</v>
      </c>
    </row>
    <row r="454" spans="1:8" ht="14.4">
      <c r="A454" s="112">
        <v>1000</v>
      </c>
      <c r="B454" s="112" t="s">
        <v>1461</v>
      </c>
      <c r="C454" s="112" t="s">
        <v>857</v>
      </c>
      <c r="D454" s="112" t="s">
        <v>1383</v>
      </c>
      <c r="E454" s="112" t="s">
        <v>819</v>
      </c>
      <c r="F454" s="112" t="s">
        <v>812</v>
      </c>
      <c r="G454" s="112" t="s">
        <v>812</v>
      </c>
      <c r="H454" s="112">
        <v>5</v>
      </c>
    </row>
    <row r="455" spans="1:8" ht="14.4">
      <c r="A455" s="112">
        <v>50</v>
      </c>
      <c r="B455" s="112" t="s">
        <v>1444</v>
      </c>
      <c r="C455" s="112" t="s">
        <v>1440</v>
      </c>
      <c r="D455" s="112" t="s">
        <v>1383</v>
      </c>
      <c r="E455" s="112" t="s">
        <v>819</v>
      </c>
      <c r="F455" s="112" t="s">
        <v>812</v>
      </c>
      <c r="G455" s="112" t="s">
        <v>812</v>
      </c>
      <c r="H455" s="112">
        <v>250</v>
      </c>
    </row>
    <row r="456" spans="1:8" ht="14.4">
      <c r="A456" s="112">
        <v>5</v>
      </c>
      <c r="B456" s="112" t="s">
        <v>1455</v>
      </c>
      <c r="C456" s="112" t="s">
        <v>1451</v>
      </c>
      <c r="D456" s="112" t="s">
        <v>1383</v>
      </c>
      <c r="E456" s="112" t="s">
        <v>819</v>
      </c>
      <c r="F456" s="112" t="s">
        <v>812</v>
      </c>
      <c r="G456" s="112" t="s">
        <v>812</v>
      </c>
      <c r="H456" s="112">
        <v>2500</v>
      </c>
    </row>
    <row r="457" spans="1:8" ht="14.4">
      <c r="A457" s="112">
        <v>1</v>
      </c>
      <c r="B457" s="112" t="s">
        <v>1497</v>
      </c>
      <c r="C457" s="112" t="s">
        <v>1496</v>
      </c>
      <c r="D457" s="112" t="s">
        <v>1383</v>
      </c>
      <c r="E457" s="112" t="s">
        <v>819</v>
      </c>
      <c r="F457" s="112" t="s">
        <v>812</v>
      </c>
      <c r="G457" s="112" t="s">
        <v>812</v>
      </c>
      <c r="H457" s="112">
        <v>7500</v>
      </c>
    </row>
    <row r="458" spans="1:8" ht="14.4">
      <c r="A458" s="112">
        <v>15</v>
      </c>
      <c r="B458" s="112" t="s">
        <v>1488</v>
      </c>
      <c r="C458" s="112" t="s">
        <v>1239</v>
      </c>
      <c r="D458" s="112" t="s">
        <v>1383</v>
      </c>
      <c r="E458" s="112" t="s">
        <v>819</v>
      </c>
      <c r="F458" s="112" t="s">
        <v>812</v>
      </c>
      <c r="G458" s="112" t="s">
        <v>812</v>
      </c>
      <c r="H458" s="112">
        <v>750</v>
      </c>
    </row>
    <row r="459" spans="1:8" ht="14.4">
      <c r="A459" s="112">
        <v>1</v>
      </c>
      <c r="B459" s="112" t="s">
        <v>1498</v>
      </c>
      <c r="C459" s="112" t="s">
        <v>1496</v>
      </c>
      <c r="D459" s="112" t="s">
        <v>1383</v>
      </c>
      <c r="E459" s="112" t="s">
        <v>819</v>
      </c>
      <c r="F459" s="112" t="s">
        <v>812</v>
      </c>
      <c r="G459" s="112" t="s">
        <v>812</v>
      </c>
      <c r="H459" s="112">
        <v>7500</v>
      </c>
    </row>
    <row r="460" spans="1:8" ht="14.4">
      <c r="A460" s="112">
        <v>500</v>
      </c>
      <c r="B460" s="112" t="s">
        <v>1434</v>
      </c>
      <c r="C460" s="112" t="s">
        <v>910</v>
      </c>
      <c r="D460" s="112" t="s">
        <v>1383</v>
      </c>
      <c r="E460" s="112" t="s">
        <v>819</v>
      </c>
      <c r="F460" s="112" t="s">
        <v>812</v>
      </c>
      <c r="G460" s="112" t="s">
        <v>812</v>
      </c>
      <c r="H460" s="112">
        <v>25</v>
      </c>
    </row>
    <row r="461" spans="1:8" ht="14.4">
      <c r="A461" s="112">
        <v>5</v>
      </c>
      <c r="B461" s="112" t="s">
        <v>1456</v>
      </c>
      <c r="C461" s="112" t="s">
        <v>1451</v>
      </c>
      <c r="D461" s="112" t="s">
        <v>1383</v>
      </c>
      <c r="E461" s="112" t="s">
        <v>819</v>
      </c>
      <c r="F461" s="112" t="s">
        <v>812</v>
      </c>
      <c r="G461" s="112" t="s">
        <v>812</v>
      </c>
      <c r="H461" s="112">
        <v>2500</v>
      </c>
    </row>
    <row r="462" spans="1:8" ht="14.4">
      <c r="A462" s="112">
        <v>50</v>
      </c>
      <c r="B462" s="112" t="s">
        <v>1445</v>
      </c>
      <c r="C462" s="112" t="s">
        <v>1440</v>
      </c>
      <c r="D462" s="112" t="s">
        <v>1383</v>
      </c>
      <c r="E462" s="112" t="s">
        <v>819</v>
      </c>
      <c r="F462" s="112" t="s">
        <v>812</v>
      </c>
      <c r="G462" s="112" t="s">
        <v>812</v>
      </c>
      <c r="H462" s="112">
        <v>250</v>
      </c>
    </row>
    <row r="463" spans="1:8" ht="14.4">
      <c r="A463" s="112">
        <v>1000</v>
      </c>
      <c r="B463" s="112" t="s">
        <v>1391</v>
      </c>
      <c r="C463" s="112" t="s">
        <v>830</v>
      </c>
      <c r="D463" s="112" t="s">
        <v>1383</v>
      </c>
      <c r="E463" s="112" t="s">
        <v>819</v>
      </c>
      <c r="F463" s="112" t="s">
        <v>812</v>
      </c>
      <c r="G463" s="112" t="s">
        <v>812</v>
      </c>
      <c r="H463" s="112">
        <v>1</v>
      </c>
    </row>
    <row r="464" spans="1:8" ht="14.4">
      <c r="A464" s="112">
        <v>1000</v>
      </c>
      <c r="B464" s="112" t="s">
        <v>1462</v>
      </c>
      <c r="C464" s="112" t="s">
        <v>1463</v>
      </c>
      <c r="D464" s="112" t="s">
        <v>1383</v>
      </c>
      <c r="E464" s="112" t="s">
        <v>819</v>
      </c>
      <c r="F464" s="112" t="s">
        <v>812</v>
      </c>
      <c r="G464" s="112" t="s">
        <v>812</v>
      </c>
      <c r="H464" s="112">
        <v>50</v>
      </c>
    </row>
    <row r="465" spans="1:8" ht="14.4">
      <c r="A465" s="112">
        <v>500</v>
      </c>
      <c r="B465" s="112" t="s">
        <v>1402</v>
      </c>
      <c r="C465" s="112" t="s">
        <v>887</v>
      </c>
      <c r="D465" s="112" t="s">
        <v>1383</v>
      </c>
      <c r="E465" s="112" t="s">
        <v>819</v>
      </c>
      <c r="F465" s="112" t="s">
        <v>812</v>
      </c>
      <c r="G465" s="112" t="s">
        <v>812</v>
      </c>
      <c r="H465" s="112">
        <v>10</v>
      </c>
    </row>
    <row r="466" spans="1:8" ht="14.4">
      <c r="A466" s="112">
        <v>2</v>
      </c>
      <c r="B466" s="112" t="s">
        <v>1483</v>
      </c>
      <c r="C466" s="112" t="s">
        <v>1481</v>
      </c>
      <c r="D466" s="112" t="s">
        <v>1383</v>
      </c>
      <c r="E466" s="112" t="s">
        <v>819</v>
      </c>
      <c r="F466" s="112" t="s">
        <v>812</v>
      </c>
      <c r="G466" s="112" t="s">
        <v>812</v>
      </c>
      <c r="H466" s="112">
        <v>5000</v>
      </c>
    </row>
    <row r="467" spans="1:8" ht="14.4">
      <c r="A467" s="112">
        <v>50</v>
      </c>
      <c r="B467" s="112" t="s">
        <v>1413</v>
      </c>
      <c r="C467" s="112" t="s">
        <v>884</v>
      </c>
      <c r="D467" s="112" t="s">
        <v>1383</v>
      </c>
      <c r="E467" s="112" t="s">
        <v>819</v>
      </c>
      <c r="F467" s="112" t="s">
        <v>812</v>
      </c>
      <c r="G467" s="112" t="s">
        <v>812</v>
      </c>
      <c r="H467" s="112">
        <v>100</v>
      </c>
    </row>
    <row r="468" spans="1:8" ht="14.4">
      <c r="A468" s="112">
        <v>1</v>
      </c>
      <c r="B468" s="112" t="s">
        <v>1499</v>
      </c>
      <c r="C468" s="112" t="s">
        <v>1496</v>
      </c>
      <c r="D468" s="112" t="s">
        <v>1383</v>
      </c>
      <c r="E468" s="112" t="s">
        <v>819</v>
      </c>
      <c r="F468" s="112" t="s">
        <v>812</v>
      </c>
      <c r="G468" s="112" t="s">
        <v>812</v>
      </c>
      <c r="H468" s="112">
        <v>7500</v>
      </c>
    </row>
    <row r="469" spans="1:8" ht="14.4">
      <c r="A469" s="112">
        <v>250</v>
      </c>
      <c r="B469" s="112" t="s">
        <v>1469</v>
      </c>
      <c r="C469" s="112" t="s">
        <v>900</v>
      </c>
      <c r="D469" s="112" t="s">
        <v>1383</v>
      </c>
      <c r="E469" s="112" t="s">
        <v>819</v>
      </c>
      <c r="F469" s="112" t="s">
        <v>812</v>
      </c>
      <c r="G469" s="112" t="s">
        <v>812</v>
      </c>
      <c r="H469" s="112">
        <v>50</v>
      </c>
    </row>
    <row r="470" spans="1:8" ht="14.4">
      <c r="A470" s="112">
        <v>50</v>
      </c>
      <c r="B470" s="112" t="s">
        <v>1414</v>
      </c>
      <c r="C470" s="112" t="s">
        <v>884</v>
      </c>
      <c r="D470" s="112" t="s">
        <v>1383</v>
      </c>
      <c r="E470" s="112" t="s">
        <v>819</v>
      </c>
      <c r="F470" s="112" t="s">
        <v>812</v>
      </c>
      <c r="G470" s="112" t="s">
        <v>812</v>
      </c>
      <c r="H470" s="112">
        <v>100</v>
      </c>
    </row>
    <row r="471" spans="1:8" ht="14.4">
      <c r="A471" s="112">
        <v>5</v>
      </c>
      <c r="B471" s="112" t="s">
        <v>1457</v>
      </c>
      <c r="C471" s="112" t="s">
        <v>1451</v>
      </c>
      <c r="D471" s="112" t="s">
        <v>1383</v>
      </c>
      <c r="E471" s="112" t="s">
        <v>819</v>
      </c>
      <c r="F471" s="112" t="s">
        <v>812</v>
      </c>
      <c r="G471" s="112" t="s">
        <v>812</v>
      </c>
      <c r="H471" s="112">
        <v>2500</v>
      </c>
    </row>
    <row r="472" spans="1:8" ht="14.4">
      <c r="A472" s="112">
        <v>1</v>
      </c>
      <c r="B472" s="112" t="s">
        <v>1500</v>
      </c>
      <c r="C472" s="112" t="s">
        <v>1496</v>
      </c>
      <c r="D472" s="112" t="s">
        <v>1383</v>
      </c>
      <c r="E472" s="112" t="s">
        <v>819</v>
      </c>
      <c r="F472" s="112" t="s">
        <v>812</v>
      </c>
      <c r="G472" s="112" t="s">
        <v>812</v>
      </c>
      <c r="H472" s="112">
        <v>7500</v>
      </c>
    </row>
    <row r="473" spans="1:8" ht="14.4">
      <c r="A473" s="112">
        <v>1</v>
      </c>
      <c r="B473" s="112" t="s">
        <v>1501</v>
      </c>
      <c r="C473" s="112" t="s">
        <v>1496</v>
      </c>
      <c r="D473" s="112" t="s">
        <v>1383</v>
      </c>
      <c r="E473" s="112" t="s">
        <v>819</v>
      </c>
      <c r="F473" s="112" t="s">
        <v>812</v>
      </c>
      <c r="G473" s="112" t="s">
        <v>812</v>
      </c>
      <c r="H473" s="112">
        <v>7500</v>
      </c>
    </row>
    <row r="474" spans="1:8" ht="14.4">
      <c r="A474" s="112">
        <v>500</v>
      </c>
      <c r="B474" s="112" t="s">
        <v>1403</v>
      </c>
      <c r="C474" s="112" t="s">
        <v>887</v>
      </c>
      <c r="D474" s="112" t="s">
        <v>1383</v>
      </c>
      <c r="E474" s="112" t="s">
        <v>819</v>
      </c>
      <c r="F474" s="112" t="s">
        <v>812</v>
      </c>
      <c r="G474" s="112" t="s">
        <v>812</v>
      </c>
      <c r="H474" s="112">
        <v>10</v>
      </c>
    </row>
    <row r="475" spans="1:8" ht="14.4">
      <c r="A475" s="112">
        <v>50</v>
      </c>
      <c r="B475" s="112" t="s">
        <v>1446</v>
      </c>
      <c r="C475" s="112" t="s">
        <v>1440</v>
      </c>
      <c r="D475" s="112" t="s">
        <v>1383</v>
      </c>
      <c r="E475" s="112" t="s">
        <v>819</v>
      </c>
      <c r="F475" s="112" t="s">
        <v>812</v>
      </c>
      <c r="G475" s="112" t="s">
        <v>812</v>
      </c>
      <c r="H475" s="112">
        <v>250</v>
      </c>
    </row>
    <row r="476" spans="1:8" ht="14.4">
      <c r="A476" s="112">
        <v>50</v>
      </c>
      <c r="B476" s="112" t="s">
        <v>1447</v>
      </c>
      <c r="C476" s="112" t="s">
        <v>1440</v>
      </c>
      <c r="D476" s="112" t="s">
        <v>1383</v>
      </c>
      <c r="E476" s="112" t="s">
        <v>819</v>
      </c>
      <c r="F476" s="112" t="s">
        <v>812</v>
      </c>
      <c r="G476" s="112" t="s">
        <v>812</v>
      </c>
      <c r="H476" s="112">
        <v>250</v>
      </c>
    </row>
    <row r="477" spans="1:8" ht="14.4">
      <c r="A477" s="112">
        <v>500</v>
      </c>
      <c r="B477" s="112" t="s">
        <v>1404</v>
      </c>
      <c r="C477" s="112" t="s">
        <v>887</v>
      </c>
      <c r="D477" s="112" t="s">
        <v>1383</v>
      </c>
      <c r="E477" s="112" t="s">
        <v>819</v>
      </c>
      <c r="F477" s="112" t="s">
        <v>812</v>
      </c>
      <c r="G477" s="112" t="s">
        <v>812</v>
      </c>
      <c r="H477" s="112">
        <v>10</v>
      </c>
    </row>
    <row r="478" spans="1:8" ht="14.4">
      <c r="A478" s="112">
        <v>250</v>
      </c>
      <c r="B478" s="112" t="s">
        <v>1470</v>
      </c>
      <c r="C478" s="112" t="s">
        <v>900</v>
      </c>
      <c r="D478" s="112" t="s">
        <v>1383</v>
      </c>
      <c r="E478" s="112" t="s">
        <v>819</v>
      </c>
      <c r="F478" s="112" t="s">
        <v>812</v>
      </c>
      <c r="G478" s="112" t="s">
        <v>812</v>
      </c>
      <c r="H478" s="112">
        <v>50</v>
      </c>
    </row>
    <row r="479" spans="1:8" ht="14.4">
      <c r="A479" s="112">
        <v>500</v>
      </c>
      <c r="B479" s="112" t="s">
        <v>1405</v>
      </c>
      <c r="C479" s="112" t="s">
        <v>887</v>
      </c>
      <c r="D479" s="112" t="s">
        <v>1383</v>
      </c>
      <c r="E479" s="112" t="s">
        <v>819</v>
      </c>
      <c r="F479" s="112" t="s">
        <v>812</v>
      </c>
      <c r="G479" s="112" t="s">
        <v>812</v>
      </c>
      <c r="H479" s="112">
        <v>10</v>
      </c>
    </row>
    <row r="480" spans="1:8" ht="14.4">
      <c r="A480" s="112">
        <v>5</v>
      </c>
      <c r="B480" s="112" t="s">
        <v>1458</v>
      </c>
      <c r="C480" s="112" t="s">
        <v>1451</v>
      </c>
      <c r="D480" s="112" t="s">
        <v>1383</v>
      </c>
      <c r="E480" s="112" t="s">
        <v>819</v>
      </c>
      <c r="F480" s="112" t="s">
        <v>812</v>
      </c>
      <c r="G480" s="112" t="s">
        <v>812</v>
      </c>
      <c r="H480" s="112">
        <v>2500</v>
      </c>
    </row>
    <row r="481" spans="1:8" ht="14.4">
      <c r="A481" s="112">
        <v>1000</v>
      </c>
      <c r="B481" s="112" t="s">
        <v>1386</v>
      </c>
      <c r="C481" s="112" t="s">
        <v>1382</v>
      </c>
      <c r="D481" s="112" t="s">
        <v>1383</v>
      </c>
      <c r="E481" s="112" t="s">
        <v>819</v>
      </c>
      <c r="F481" s="112" t="s">
        <v>812</v>
      </c>
      <c r="G481" s="112" t="s">
        <v>812</v>
      </c>
      <c r="H481" s="112">
        <v>0.01</v>
      </c>
    </row>
    <row r="482" spans="1:8" ht="14.4">
      <c r="A482" s="112">
        <v>500</v>
      </c>
      <c r="B482" s="112" t="s">
        <v>310</v>
      </c>
      <c r="C482" s="112" t="s">
        <v>887</v>
      </c>
      <c r="D482" s="112" t="s">
        <v>1383</v>
      </c>
      <c r="E482" s="112" t="s">
        <v>819</v>
      </c>
      <c r="F482" s="112" t="s">
        <v>812</v>
      </c>
      <c r="G482" s="112" t="s">
        <v>812</v>
      </c>
      <c r="H482" s="112">
        <v>10</v>
      </c>
    </row>
    <row r="483" spans="1:8" ht="14.4">
      <c r="A483" s="112">
        <v>15</v>
      </c>
      <c r="B483" s="112" t="s">
        <v>1489</v>
      </c>
      <c r="C483" s="112" t="s">
        <v>1239</v>
      </c>
      <c r="D483" s="112" t="s">
        <v>1383</v>
      </c>
      <c r="E483" s="112" t="s">
        <v>819</v>
      </c>
      <c r="F483" s="112" t="s">
        <v>812</v>
      </c>
      <c r="G483" s="112" t="s">
        <v>812</v>
      </c>
      <c r="H483" s="112">
        <v>750</v>
      </c>
    </row>
    <row r="484" spans="1:8" ht="14.4">
      <c r="A484" s="112">
        <v>5</v>
      </c>
      <c r="B484" s="112" t="s">
        <v>1459</v>
      </c>
      <c r="C484" s="112" t="s">
        <v>1451</v>
      </c>
      <c r="D484" s="112" t="s">
        <v>1383</v>
      </c>
      <c r="E484" s="112" t="s">
        <v>819</v>
      </c>
      <c r="F484" s="112" t="s">
        <v>812</v>
      </c>
      <c r="G484" s="112" t="s">
        <v>812</v>
      </c>
      <c r="H484" s="112">
        <v>2500</v>
      </c>
    </row>
    <row r="485" spans="1:8" ht="14.4">
      <c r="A485" s="112">
        <v>250</v>
      </c>
      <c r="B485" s="112" t="s">
        <v>329</v>
      </c>
      <c r="C485" s="112" t="s">
        <v>900</v>
      </c>
      <c r="D485" s="112" t="s">
        <v>1383</v>
      </c>
      <c r="E485" s="112" t="s">
        <v>819</v>
      </c>
      <c r="F485" s="112" t="s">
        <v>812</v>
      </c>
      <c r="G485" s="112" t="s">
        <v>812</v>
      </c>
      <c r="H485" s="112">
        <v>50</v>
      </c>
    </row>
    <row r="486" spans="1:8" ht="14.4">
      <c r="A486" s="112">
        <v>5</v>
      </c>
      <c r="B486" s="112" t="s">
        <v>1422</v>
      </c>
      <c r="C486" s="112" t="s">
        <v>1419</v>
      </c>
      <c r="D486" s="112" t="s">
        <v>1383</v>
      </c>
      <c r="E486" s="112" t="s">
        <v>819</v>
      </c>
      <c r="F486" s="112" t="s">
        <v>812</v>
      </c>
      <c r="G486" s="112" t="s">
        <v>812</v>
      </c>
      <c r="H486" s="112">
        <v>1000</v>
      </c>
    </row>
    <row r="487" spans="1:8" ht="14.4">
      <c r="A487" s="112">
        <v>1</v>
      </c>
      <c r="B487" s="112" t="s">
        <v>1502</v>
      </c>
      <c r="C487" s="112" t="s">
        <v>1496</v>
      </c>
      <c r="D487" s="112" t="s">
        <v>1383</v>
      </c>
      <c r="E487" s="112" t="s">
        <v>819</v>
      </c>
      <c r="F487" s="112" t="s">
        <v>812</v>
      </c>
      <c r="G487" s="112" t="s">
        <v>812</v>
      </c>
      <c r="H487" s="112">
        <v>7500</v>
      </c>
    </row>
    <row r="488" spans="1:8" ht="14.4">
      <c r="A488" s="112">
        <v>15</v>
      </c>
      <c r="B488" s="112" t="s">
        <v>1490</v>
      </c>
      <c r="C488" s="112" t="s">
        <v>1239</v>
      </c>
      <c r="D488" s="112" t="s">
        <v>1383</v>
      </c>
      <c r="E488" s="112" t="s">
        <v>819</v>
      </c>
      <c r="F488" s="112" t="s">
        <v>812</v>
      </c>
      <c r="G488" s="112" t="s">
        <v>812</v>
      </c>
      <c r="H488" s="112">
        <v>750</v>
      </c>
    </row>
    <row r="489" spans="1:8" ht="14.4">
      <c r="A489" s="112">
        <v>500</v>
      </c>
      <c r="B489" s="112" t="s">
        <v>1435</v>
      </c>
      <c r="C489" s="112" t="s">
        <v>910</v>
      </c>
      <c r="D489" s="112" t="s">
        <v>1383</v>
      </c>
      <c r="E489" s="112" t="s">
        <v>819</v>
      </c>
      <c r="F489" s="112" t="s">
        <v>812</v>
      </c>
      <c r="G489" s="112" t="s">
        <v>812</v>
      </c>
      <c r="H489" s="112">
        <v>25</v>
      </c>
    </row>
    <row r="490" spans="1:8" ht="14.4">
      <c r="A490" s="112">
        <v>50</v>
      </c>
      <c r="B490" s="112" t="s">
        <v>1415</v>
      </c>
      <c r="C490" s="112" t="s">
        <v>884</v>
      </c>
      <c r="D490" s="112" t="s">
        <v>1383</v>
      </c>
      <c r="E490" s="112" t="s">
        <v>819</v>
      </c>
      <c r="F490" s="112" t="s">
        <v>812</v>
      </c>
      <c r="G490" s="112" t="s">
        <v>812</v>
      </c>
      <c r="H490" s="112">
        <v>100</v>
      </c>
    </row>
    <row r="491" spans="1:8" ht="14.4">
      <c r="A491" s="112">
        <v>25</v>
      </c>
      <c r="B491" s="112" t="s">
        <v>1479</v>
      </c>
      <c r="C491" s="112" t="s">
        <v>1476</v>
      </c>
      <c r="D491" s="112" t="s">
        <v>1383</v>
      </c>
      <c r="E491" s="112" t="s">
        <v>819</v>
      </c>
      <c r="F491" s="112" t="s">
        <v>812</v>
      </c>
      <c r="G491" s="112" t="s">
        <v>812</v>
      </c>
      <c r="H491" s="112">
        <v>500</v>
      </c>
    </row>
    <row r="492" spans="1:8" ht="14.4">
      <c r="A492" s="112">
        <v>1000</v>
      </c>
      <c r="B492" s="112" t="s">
        <v>1392</v>
      </c>
      <c r="C492" s="112" t="s">
        <v>1393</v>
      </c>
      <c r="D492" s="112" t="s">
        <v>1383</v>
      </c>
      <c r="E492" s="112" t="s">
        <v>819</v>
      </c>
      <c r="F492" s="112" t="s">
        <v>812</v>
      </c>
      <c r="G492" s="112" t="s">
        <v>812</v>
      </c>
      <c r="H492" s="112">
        <v>100</v>
      </c>
    </row>
    <row r="493" spans="1:8" ht="14.4">
      <c r="A493" s="112">
        <v>1000</v>
      </c>
      <c r="B493" s="112" t="s">
        <v>1394</v>
      </c>
      <c r="C493" s="112" t="s">
        <v>1393</v>
      </c>
      <c r="D493" s="112" t="s">
        <v>1383</v>
      </c>
      <c r="E493" s="112" t="s">
        <v>819</v>
      </c>
      <c r="F493" s="112" t="s">
        <v>812</v>
      </c>
      <c r="G493" s="112" t="s">
        <v>812</v>
      </c>
      <c r="H493" s="112">
        <v>100</v>
      </c>
    </row>
    <row r="494" spans="1:8" ht="14.4">
      <c r="A494" s="112">
        <v>500</v>
      </c>
      <c r="B494" s="112" t="s">
        <v>1408</v>
      </c>
      <c r="C494" s="112" t="s">
        <v>1409</v>
      </c>
      <c r="D494" s="112" t="s">
        <v>1383</v>
      </c>
      <c r="E494" s="112" t="s">
        <v>819</v>
      </c>
      <c r="F494" s="112" t="s">
        <v>812</v>
      </c>
      <c r="G494" s="112" t="s">
        <v>812</v>
      </c>
      <c r="H494" s="112">
        <v>1000</v>
      </c>
    </row>
    <row r="495" spans="1:8" ht="14.4">
      <c r="A495" s="112">
        <v>5</v>
      </c>
      <c r="B495" s="112" t="s">
        <v>1460</v>
      </c>
      <c r="C495" s="112" t="s">
        <v>1451</v>
      </c>
      <c r="D495" s="112" t="s">
        <v>1383</v>
      </c>
      <c r="E495" s="112" t="s">
        <v>819</v>
      </c>
      <c r="F495" s="112" t="s">
        <v>812</v>
      </c>
      <c r="G495" s="112" t="s">
        <v>812</v>
      </c>
      <c r="H495" s="112">
        <v>2500</v>
      </c>
    </row>
    <row r="496" spans="1:8" ht="14.4">
      <c r="A496" s="112">
        <v>250</v>
      </c>
      <c r="B496" s="112" t="s">
        <v>1471</v>
      </c>
      <c r="C496" s="112" t="s">
        <v>900</v>
      </c>
      <c r="D496" s="112" t="s">
        <v>1383</v>
      </c>
      <c r="E496" s="112" t="s">
        <v>819</v>
      </c>
      <c r="F496" s="112" t="s">
        <v>812</v>
      </c>
      <c r="G496" s="112" t="s">
        <v>812</v>
      </c>
      <c r="H496" s="112">
        <v>50</v>
      </c>
    </row>
    <row r="497" spans="1:8" ht="14.4">
      <c r="A497" s="112">
        <v>500</v>
      </c>
      <c r="B497" s="112" t="s">
        <v>1406</v>
      </c>
      <c r="C497" s="112" t="s">
        <v>887</v>
      </c>
      <c r="D497" s="112" t="s">
        <v>1383</v>
      </c>
      <c r="E497" s="112" t="s">
        <v>819</v>
      </c>
      <c r="F497" s="112" t="s">
        <v>812</v>
      </c>
      <c r="G497" s="112" t="s">
        <v>812</v>
      </c>
      <c r="H497" s="112">
        <v>10</v>
      </c>
    </row>
    <row r="498" spans="1:8" ht="14.4">
      <c r="A498" s="112">
        <v>2</v>
      </c>
      <c r="B498" s="112" t="s">
        <v>1484</v>
      </c>
      <c r="C498" s="112" t="s">
        <v>1481</v>
      </c>
      <c r="D498" s="112" t="s">
        <v>1383</v>
      </c>
      <c r="E498" s="112" t="s">
        <v>819</v>
      </c>
      <c r="F498" s="112" t="s">
        <v>812</v>
      </c>
      <c r="G498" s="112" t="s">
        <v>812</v>
      </c>
      <c r="H498" s="112">
        <v>5000</v>
      </c>
    </row>
    <row r="499" spans="1:8" ht="14.4">
      <c r="A499" s="112">
        <v>250</v>
      </c>
      <c r="B499" s="112" t="s">
        <v>1472</v>
      </c>
      <c r="C499" s="112" t="s">
        <v>900</v>
      </c>
      <c r="D499" s="112" t="s">
        <v>1383</v>
      </c>
      <c r="E499" s="112" t="s">
        <v>819</v>
      </c>
      <c r="F499" s="112" t="s">
        <v>812</v>
      </c>
      <c r="G499" s="112" t="s">
        <v>812</v>
      </c>
      <c r="H499" s="112">
        <v>50</v>
      </c>
    </row>
    <row r="500" spans="1:8" ht="14.4">
      <c r="A500" s="112">
        <v>1000</v>
      </c>
      <c r="B500" s="112" t="s">
        <v>1397</v>
      </c>
      <c r="C500" s="112" t="s">
        <v>1294</v>
      </c>
      <c r="D500" s="112" t="s">
        <v>1383</v>
      </c>
      <c r="E500" s="112" t="s">
        <v>819</v>
      </c>
      <c r="F500" s="112" t="s">
        <v>812</v>
      </c>
      <c r="G500" s="112" t="s">
        <v>812</v>
      </c>
      <c r="H500" s="112">
        <v>0.1</v>
      </c>
    </row>
    <row r="501" spans="1:8" ht="14.4">
      <c r="A501" s="112">
        <v>50</v>
      </c>
      <c r="B501" s="112" t="s">
        <v>1448</v>
      </c>
      <c r="C501" s="112" t="s">
        <v>1440</v>
      </c>
      <c r="D501" s="112" t="s">
        <v>1383</v>
      </c>
      <c r="E501" s="112" t="s">
        <v>819</v>
      </c>
      <c r="F501" s="112" t="s">
        <v>812</v>
      </c>
      <c r="G501" s="112" t="s">
        <v>812</v>
      </c>
      <c r="H501" s="112">
        <v>250</v>
      </c>
    </row>
    <row r="502" spans="1:8" ht="14.4">
      <c r="A502" s="112">
        <v>1000</v>
      </c>
      <c r="B502" s="112" t="s">
        <v>1396</v>
      </c>
      <c r="C502" s="112" t="s">
        <v>1294</v>
      </c>
      <c r="D502" s="112" t="s">
        <v>1383</v>
      </c>
      <c r="E502" s="112" t="s">
        <v>819</v>
      </c>
      <c r="F502" s="112" t="s">
        <v>812</v>
      </c>
      <c r="G502" s="112" t="s">
        <v>812</v>
      </c>
      <c r="H502" s="112">
        <v>0.1</v>
      </c>
    </row>
    <row r="503" spans="1:8" ht="14.4">
      <c r="A503" s="112">
        <v>1000</v>
      </c>
      <c r="B503" s="112" t="s">
        <v>1427</v>
      </c>
      <c r="C503" s="112" t="s">
        <v>1428</v>
      </c>
      <c r="D503" s="112" t="s">
        <v>1383</v>
      </c>
      <c r="E503" s="112" t="s">
        <v>819</v>
      </c>
      <c r="F503" s="112" t="s">
        <v>812</v>
      </c>
      <c r="G503" s="112" t="s">
        <v>812</v>
      </c>
      <c r="H503" s="112">
        <v>0.25</v>
      </c>
    </row>
    <row r="504" spans="1:8" ht="14.4">
      <c r="A504" s="112">
        <v>15</v>
      </c>
      <c r="B504" s="112" t="s">
        <v>1491</v>
      </c>
      <c r="C504" s="112" t="s">
        <v>1239</v>
      </c>
      <c r="D504" s="112" t="s">
        <v>1383</v>
      </c>
      <c r="E504" s="112" t="s">
        <v>819</v>
      </c>
      <c r="F504" s="112" t="s">
        <v>812</v>
      </c>
      <c r="G504" s="112" t="s">
        <v>812</v>
      </c>
      <c r="H504" s="112">
        <v>750</v>
      </c>
    </row>
    <row r="505" spans="1:8" ht="14.4">
      <c r="A505" s="112">
        <v>15</v>
      </c>
      <c r="B505" s="112" t="s">
        <v>1492</v>
      </c>
      <c r="C505" s="112" t="s">
        <v>1239</v>
      </c>
      <c r="D505" s="112" t="s">
        <v>1383</v>
      </c>
      <c r="E505" s="112" t="s">
        <v>819</v>
      </c>
      <c r="F505" s="112" t="s">
        <v>812</v>
      </c>
      <c r="G505" s="112" t="s">
        <v>812</v>
      </c>
      <c r="H505" s="112">
        <v>750</v>
      </c>
    </row>
    <row r="506" spans="1:8" ht="14.4">
      <c r="A506" s="112">
        <v>500</v>
      </c>
      <c r="B506" s="112" t="s">
        <v>1436</v>
      </c>
      <c r="C506" s="112" t="s">
        <v>910</v>
      </c>
      <c r="D506" s="112" t="s">
        <v>1383</v>
      </c>
      <c r="E506" s="112" t="s">
        <v>819</v>
      </c>
      <c r="F506" s="112" t="s">
        <v>812</v>
      </c>
      <c r="G506" s="112" t="s">
        <v>812</v>
      </c>
      <c r="H506" s="112">
        <v>25</v>
      </c>
    </row>
    <row r="507" spans="1:8" ht="14.4">
      <c r="A507" s="112">
        <v>50</v>
      </c>
      <c r="B507" s="112" t="s">
        <v>1449</v>
      </c>
      <c r="C507" s="112" t="s">
        <v>1440</v>
      </c>
      <c r="D507" s="112" t="s">
        <v>1383</v>
      </c>
      <c r="E507" s="112" t="s">
        <v>819</v>
      </c>
      <c r="F507" s="112" t="s">
        <v>812</v>
      </c>
      <c r="G507" s="112" t="s">
        <v>812</v>
      </c>
      <c r="H507" s="112">
        <v>250</v>
      </c>
    </row>
    <row r="508" spans="1:8" ht="14.4">
      <c r="A508" s="112">
        <v>15</v>
      </c>
      <c r="B508" s="112" t="s">
        <v>1493</v>
      </c>
      <c r="C508" s="112" t="s">
        <v>1239</v>
      </c>
      <c r="D508" s="112" t="s">
        <v>1383</v>
      </c>
      <c r="E508" s="112" t="s">
        <v>819</v>
      </c>
      <c r="F508" s="112" t="s">
        <v>812</v>
      </c>
      <c r="G508" s="112" t="s">
        <v>812</v>
      </c>
      <c r="H508" s="112">
        <v>750</v>
      </c>
    </row>
    <row r="509" spans="1:8" ht="14.4">
      <c r="A509" s="112">
        <v>500</v>
      </c>
      <c r="B509" s="112" t="s">
        <v>1437</v>
      </c>
      <c r="C509" s="112" t="s">
        <v>910</v>
      </c>
      <c r="D509" s="112" t="s">
        <v>1383</v>
      </c>
      <c r="E509" s="112" t="s">
        <v>819</v>
      </c>
      <c r="F509" s="112" t="s">
        <v>812</v>
      </c>
      <c r="G509" s="112" t="s">
        <v>812</v>
      </c>
      <c r="H509" s="112">
        <v>25</v>
      </c>
    </row>
    <row r="510" spans="1:8" ht="14.4">
      <c r="A510" s="112">
        <v>15</v>
      </c>
      <c r="B510" s="112" t="s">
        <v>1494</v>
      </c>
      <c r="C510" s="112" t="s">
        <v>1239</v>
      </c>
      <c r="D510" s="112" t="s">
        <v>1383</v>
      </c>
      <c r="E510" s="112" t="s">
        <v>819</v>
      </c>
      <c r="F510" s="112" t="s">
        <v>812</v>
      </c>
      <c r="G510" s="112" t="s">
        <v>812</v>
      </c>
      <c r="H510" s="112">
        <v>750</v>
      </c>
    </row>
    <row r="511" spans="1:8" ht="14.4">
      <c r="A511" s="112">
        <v>1</v>
      </c>
      <c r="B511" s="112" t="s">
        <v>1503</v>
      </c>
      <c r="C511" s="112" t="s">
        <v>1496</v>
      </c>
      <c r="D511" s="112" t="s">
        <v>1383</v>
      </c>
      <c r="E511" s="112" t="s">
        <v>819</v>
      </c>
      <c r="F511" s="112" t="s">
        <v>812</v>
      </c>
      <c r="G511" s="112" t="s">
        <v>812</v>
      </c>
      <c r="H511" s="112">
        <v>7500</v>
      </c>
    </row>
    <row r="512" spans="1:8" ht="14.4">
      <c r="A512" s="112">
        <v>500</v>
      </c>
      <c r="B512" s="112" t="s">
        <v>1438</v>
      </c>
      <c r="C512" s="112" t="s">
        <v>910</v>
      </c>
      <c r="D512" s="112" t="s">
        <v>1383</v>
      </c>
      <c r="E512" s="112" t="s">
        <v>819</v>
      </c>
      <c r="F512" s="112" t="s">
        <v>812</v>
      </c>
      <c r="G512" s="112" t="s">
        <v>812</v>
      </c>
      <c r="H512" s="112">
        <v>25</v>
      </c>
    </row>
    <row r="513" spans="1:8" ht="14.4">
      <c r="A513" s="112">
        <v>50</v>
      </c>
      <c r="B513" s="112" t="s">
        <v>1416</v>
      </c>
      <c r="C513" s="112" t="s">
        <v>884</v>
      </c>
      <c r="D513" s="112" t="s">
        <v>1383</v>
      </c>
      <c r="E513" s="112" t="s">
        <v>819</v>
      </c>
      <c r="F513" s="112" t="s">
        <v>812</v>
      </c>
      <c r="G513" s="112" t="s">
        <v>812</v>
      </c>
      <c r="H513" s="112">
        <v>100</v>
      </c>
    </row>
    <row r="514" spans="1:8" ht="14.4">
      <c r="A514" s="112">
        <v>250</v>
      </c>
      <c r="B514" s="112" t="s">
        <v>1473</v>
      </c>
      <c r="C514" s="112" t="s">
        <v>900</v>
      </c>
      <c r="D514" s="112" t="s">
        <v>1383</v>
      </c>
      <c r="E514" s="112" t="s">
        <v>819</v>
      </c>
      <c r="F514" s="112" t="s">
        <v>812</v>
      </c>
      <c r="G514" s="112" t="s">
        <v>812</v>
      </c>
      <c r="H514" s="112">
        <v>50</v>
      </c>
    </row>
    <row r="515" spans="1:8" ht="14.4">
      <c r="A515" s="112">
        <v>5</v>
      </c>
      <c r="B515" s="112" t="s">
        <v>1423</v>
      </c>
      <c r="C515" s="112" t="s">
        <v>1419</v>
      </c>
      <c r="D515" s="112" t="s">
        <v>1383</v>
      </c>
      <c r="E515" s="112" t="s">
        <v>819</v>
      </c>
      <c r="F515" s="112" t="s">
        <v>812</v>
      </c>
      <c r="G515" s="112" t="s">
        <v>812</v>
      </c>
      <c r="H515" s="112">
        <v>1000</v>
      </c>
    </row>
    <row r="516" spans="1:8" ht="14.4">
      <c r="A516" s="112">
        <v>5</v>
      </c>
      <c r="B516" s="112" t="s">
        <v>1424</v>
      </c>
      <c r="C516" s="112" t="s">
        <v>1419</v>
      </c>
      <c r="D516" s="112" t="s">
        <v>1383</v>
      </c>
      <c r="E516" s="112" t="s">
        <v>819</v>
      </c>
      <c r="F516" s="112" t="s">
        <v>812</v>
      </c>
      <c r="G516" s="112" t="s">
        <v>812</v>
      </c>
      <c r="H516" s="112">
        <v>1000</v>
      </c>
    </row>
    <row r="517" spans="1:8" ht="14.4">
      <c r="A517" s="112">
        <v>1000</v>
      </c>
      <c r="B517" s="112" t="s">
        <v>1395</v>
      </c>
      <c r="C517" s="112" t="s">
        <v>1393</v>
      </c>
      <c r="D517" s="112" t="s">
        <v>1383</v>
      </c>
      <c r="E517" s="112" t="s">
        <v>819</v>
      </c>
      <c r="F517" s="112" t="s">
        <v>812</v>
      </c>
      <c r="G517" s="112" t="s">
        <v>812</v>
      </c>
      <c r="H517" s="112">
        <v>100</v>
      </c>
    </row>
    <row r="518" spans="1:8" ht="14.4">
      <c r="A518" s="112">
        <v>500</v>
      </c>
      <c r="B518" s="112" t="s">
        <v>1426</v>
      </c>
      <c r="C518" s="112" t="s">
        <v>915</v>
      </c>
      <c r="D518" s="112" t="s">
        <v>1383</v>
      </c>
      <c r="E518" s="112" t="s">
        <v>819</v>
      </c>
      <c r="F518" s="112" t="s">
        <v>812</v>
      </c>
      <c r="G518" s="112" t="s">
        <v>812</v>
      </c>
      <c r="H518" s="112">
        <v>2</v>
      </c>
    </row>
    <row r="519" spans="1:8" ht="14.4">
      <c r="A519" s="112">
        <v>500</v>
      </c>
      <c r="B519" s="112" t="s">
        <v>1407</v>
      </c>
      <c r="C519" s="112" t="s">
        <v>887</v>
      </c>
      <c r="D519" s="112" t="s">
        <v>1383</v>
      </c>
      <c r="E519" s="112" t="s">
        <v>819</v>
      </c>
      <c r="F519" s="112" t="s">
        <v>812</v>
      </c>
      <c r="G519" s="112" t="s">
        <v>812</v>
      </c>
      <c r="H519" s="112">
        <v>10</v>
      </c>
    </row>
    <row r="520" spans="1:8" ht="14.4">
      <c r="A520" s="112">
        <v>25</v>
      </c>
      <c r="B520" s="112" t="s">
        <v>433</v>
      </c>
      <c r="C520" s="112" t="s">
        <v>1476</v>
      </c>
      <c r="D520" s="112" t="s">
        <v>1383</v>
      </c>
      <c r="E520" s="112" t="s">
        <v>819</v>
      </c>
      <c r="F520" s="112" t="s">
        <v>812</v>
      </c>
      <c r="G520" s="112" t="s">
        <v>812</v>
      </c>
      <c r="H520" s="112">
        <v>500</v>
      </c>
    </row>
    <row r="521" spans="1:8" ht="14.4">
      <c r="A521" s="112">
        <v>50</v>
      </c>
      <c r="B521" s="112" t="s">
        <v>1417</v>
      </c>
      <c r="C521" s="112" t="s">
        <v>884</v>
      </c>
      <c r="D521" s="112" t="s">
        <v>1383</v>
      </c>
      <c r="E521" s="112" t="s">
        <v>819</v>
      </c>
      <c r="F521" s="112" t="s">
        <v>812</v>
      </c>
      <c r="G521" s="112" t="s">
        <v>812</v>
      </c>
      <c r="H521" s="112">
        <v>100</v>
      </c>
    </row>
    <row r="522" spans="1:8" ht="14.4">
      <c r="A522" s="112">
        <v>500</v>
      </c>
      <c r="B522" s="112" t="s">
        <v>444</v>
      </c>
      <c r="C522" s="112" t="s">
        <v>887</v>
      </c>
      <c r="D522" s="112" t="s">
        <v>1383</v>
      </c>
      <c r="E522" s="112" t="s">
        <v>819</v>
      </c>
      <c r="F522" s="112" t="s">
        <v>812</v>
      </c>
      <c r="G522" s="112" t="s">
        <v>812</v>
      </c>
      <c r="H522" s="112">
        <v>10</v>
      </c>
    </row>
    <row r="523" spans="1:8" ht="14.4">
      <c r="A523" s="112">
        <v>5</v>
      </c>
      <c r="B523" s="112" t="s">
        <v>1425</v>
      </c>
      <c r="C523" s="112" t="s">
        <v>1419</v>
      </c>
      <c r="D523" s="112" t="s">
        <v>1383</v>
      </c>
      <c r="E523" s="112" t="s">
        <v>819</v>
      </c>
      <c r="F523" s="112" t="s">
        <v>812</v>
      </c>
      <c r="G523" s="112" t="s">
        <v>812</v>
      </c>
      <c r="H523" s="112">
        <v>1000</v>
      </c>
    </row>
    <row r="524" spans="1:8" ht="14.4">
      <c r="A524" s="112">
        <v>250</v>
      </c>
      <c r="B524" s="112" t="s">
        <v>1474</v>
      </c>
      <c r="C524" s="112" t="s">
        <v>900</v>
      </c>
      <c r="D524" s="112" t="s">
        <v>1383</v>
      </c>
      <c r="E524" s="112" t="s">
        <v>819</v>
      </c>
      <c r="F524" s="112" t="s">
        <v>812</v>
      </c>
      <c r="G524" s="112" t="s">
        <v>812</v>
      </c>
      <c r="H524" s="112">
        <v>50</v>
      </c>
    </row>
    <row r="525" spans="1:8" ht="14.4">
      <c r="A525" s="112">
        <v>250</v>
      </c>
      <c r="B525" s="112" t="s">
        <v>3412</v>
      </c>
      <c r="C525" s="112" t="s">
        <v>900</v>
      </c>
      <c r="D525" s="112" t="s">
        <v>838</v>
      </c>
      <c r="E525" s="112" t="s">
        <v>819</v>
      </c>
      <c r="F525" s="112" t="s">
        <v>812</v>
      </c>
      <c r="G525" s="112" t="s">
        <v>842</v>
      </c>
      <c r="H525" s="112">
        <v>50</v>
      </c>
    </row>
    <row r="526" spans="1:8" ht="14.4">
      <c r="A526" s="112">
        <v>250</v>
      </c>
      <c r="B526" s="112" t="s">
        <v>3413</v>
      </c>
      <c r="C526" s="112" t="s">
        <v>841</v>
      </c>
      <c r="D526" s="112" t="s">
        <v>838</v>
      </c>
      <c r="E526" s="112" t="s">
        <v>819</v>
      </c>
      <c r="F526" s="112" t="s">
        <v>812</v>
      </c>
      <c r="G526" s="112" t="s">
        <v>3414</v>
      </c>
      <c r="H526" s="112">
        <v>20</v>
      </c>
    </row>
    <row r="527" spans="1:8" ht="14.4">
      <c r="A527" s="112">
        <v>500</v>
      </c>
      <c r="B527" s="112" t="s">
        <v>3415</v>
      </c>
      <c r="C527" s="112" t="s">
        <v>887</v>
      </c>
      <c r="D527" s="112" t="s">
        <v>838</v>
      </c>
      <c r="E527" s="112" t="s">
        <v>819</v>
      </c>
      <c r="F527" s="112" t="s">
        <v>812</v>
      </c>
      <c r="G527" s="112" t="s">
        <v>839</v>
      </c>
      <c r="H527" s="112">
        <v>10</v>
      </c>
    </row>
    <row r="528" spans="1:8" ht="14.4">
      <c r="A528" s="112">
        <v>1000</v>
      </c>
      <c r="B528" s="112" t="s">
        <v>3416</v>
      </c>
      <c r="C528" s="112" t="s">
        <v>848</v>
      </c>
      <c r="D528" s="112" t="s">
        <v>838</v>
      </c>
      <c r="E528" s="112" t="s">
        <v>819</v>
      </c>
      <c r="F528" s="112" t="s">
        <v>812</v>
      </c>
      <c r="G528" s="112" t="s">
        <v>1212</v>
      </c>
      <c r="H528" s="112">
        <v>8</v>
      </c>
    </row>
    <row r="529" spans="1:8" ht="14.4">
      <c r="A529" s="112">
        <v>500</v>
      </c>
      <c r="B529" s="112" t="s">
        <v>3417</v>
      </c>
      <c r="C529" s="112" t="s">
        <v>875</v>
      </c>
      <c r="D529" s="112" t="s">
        <v>838</v>
      </c>
      <c r="E529" s="112" t="s">
        <v>819</v>
      </c>
      <c r="F529" s="112" t="s">
        <v>812</v>
      </c>
      <c r="G529" s="112" t="s">
        <v>1212</v>
      </c>
      <c r="H529" s="112">
        <v>15</v>
      </c>
    </row>
    <row r="530" spans="1:8" ht="14.4">
      <c r="A530" s="112">
        <v>1000</v>
      </c>
      <c r="B530" s="112" t="s">
        <v>3418</v>
      </c>
      <c r="C530" s="112" t="s">
        <v>857</v>
      </c>
      <c r="D530" s="112" t="s">
        <v>838</v>
      </c>
      <c r="E530" s="112" t="s">
        <v>819</v>
      </c>
      <c r="F530" s="112" t="s">
        <v>812</v>
      </c>
      <c r="G530" s="112" t="s">
        <v>839</v>
      </c>
      <c r="H530" s="112">
        <v>5</v>
      </c>
    </row>
    <row r="531" spans="1:8" ht="14.4">
      <c r="A531" s="112">
        <v>1000</v>
      </c>
      <c r="B531" s="112" t="s">
        <v>3419</v>
      </c>
      <c r="C531" s="112" t="s">
        <v>830</v>
      </c>
      <c r="D531" s="112" t="s">
        <v>838</v>
      </c>
      <c r="E531" s="112" t="s">
        <v>819</v>
      </c>
      <c r="F531" s="112" t="s">
        <v>812</v>
      </c>
      <c r="G531" s="112" t="s">
        <v>842</v>
      </c>
      <c r="H531" s="112">
        <v>1</v>
      </c>
    </row>
    <row r="532" spans="1:8" ht="14.4">
      <c r="A532" s="112">
        <v>250</v>
      </c>
      <c r="B532" s="112" t="s">
        <v>836</v>
      </c>
      <c r="C532" s="112" t="s">
        <v>837</v>
      </c>
      <c r="D532" s="112" t="s">
        <v>838</v>
      </c>
      <c r="E532" s="112" t="s">
        <v>819</v>
      </c>
      <c r="F532" s="112" t="s">
        <v>812</v>
      </c>
      <c r="G532" s="112" t="s">
        <v>839</v>
      </c>
      <c r="H532" s="112">
        <v>30</v>
      </c>
    </row>
    <row r="533" spans="1:8" ht="14.4">
      <c r="A533" s="112">
        <v>250</v>
      </c>
      <c r="B533" s="112" t="s">
        <v>1295</v>
      </c>
      <c r="C533" s="112" t="s">
        <v>910</v>
      </c>
      <c r="D533" s="112" t="s">
        <v>838</v>
      </c>
      <c r="E533" s="112" t="s">
        <v>819</v>
      </c>
      <c r="F533" s="112" t="s">
        <v>812</v>
      </c>
      <c r="G533" s="112" t="s">
        <v>1192</v>
      </c>
      <c r="H533" s="112">
        <v>25</v>
      </c>
    </row>
    <row r="534" spans="1:8" ht="14.4">
      <c r="A534" s="112">
        <v>1000</v>
      </c>
      <c r="B534" s="112" t="s">
        <v>3420</v>
      </c>
      <c r="C534" s="112" t="s">
        <v>857</v>
      </c>
      <c r="D534" s="112" t="s">
        <v>838</v>
      </c>
      <c r="E534" s="112" t="s">
        <v>819</v>
      </c>
      <c r="F534" s="112" t="s">
        <v>812</v>
      </c>
      <c r="G534" s="112" t="s">
        <v>839</v>
      </c>
      <c r="H534" s="112">
        <v>5</v>
      </c>
    </row>
    <row r="535" spans="1:8" ht="14.4">
      <c r="A535" s="112">
        <v>500</v>
      </c>
      <c r="B535" s="112" t="s">
        <v>3421</v>
      </c>
      <c r="C535" s="112" t="s">
        <v>887</v>
      </c>
      <c r="D535" s="112" t="s">
        <v>838</v>
      </c>
      <c r="E535" s="112" t="s">
        <v>819</v>
      </c>
      <c r="F535" s="112" t="s">
        <v>812</v>
      </c>
      <c r="G535" s="112" t="s">
        <v>842</v>
      </c>
      <c r="H535" s="112">
        <v>10</v>
      </c>
    </row>
    <row r="536" spans="1:8" ht="14.4">
      <c r="A536" s="112">
        <v>500</v>
      </c>
      <c r="B536" s="112" t="s">
        <v>3422</v>
      </c>
      <c r="C536" s="112" t="s">
        <v>887</v>
      </c>
      <c r="D536" s="112" t="s">
        <v>838</v>
      </c>
      <c r="E536" s="112" t="s">
        <v>819</v>
      </c>
      <c r="F536" s="112" t="s">
        <v>812</v>
      </c>
      <c r="G536" s="112" t="s">
        <v>839</v>
      </c>
      <c r="H536" s="112">
        <v>10</v>
      </c>
    </row>
    <row r="537" spans="1:8" ht="14.4">
      <c r="A537" s="112">
        <v>500</v>
      </c>
      <c r="B537" s="112" t="s">
        <v>3423</v>
      </c>
      <c r="C537" s="112" t="s">
        <v>887</v>
      </c>
      <c r="D537" s="112" t="s">
        <v>838</v>
      </c>
      <c r="E537" s="112" t="s">
        <v>819</v>
      </c>
      <c r="F537" s="112" t="s">
        <v>812</v>
      </c>
      <c r="G537" s="112" t="s">
        <v>1194</v>
      </c>
      <c r="H537" s="112">
        <v>10</v>
      </c>
    </row>
    <row r="538" spans="1:8" ht="14.4">
      <c r="A538" s="112">
        <v>250</v>
      </c>
      <c r="B538" s="112" t="s">
        <v>840</v>
      </c>
      <c r="C538" s="112" t="s">
        <v>841</v>
      </c>
      <c r="D538" s="112" t="s">
        <v>838</v>
      </c>
      <c r="E538" s="112" t="s">
        <v>819</v>
      </c>
      <c r="F538" s="112" t="s">
        <v>812</v>
      </c>
      <c r="G538" s="112" t="s">
        <v>842</v>
      </c>
      <c r="H538" s="112">
        <v>20</v>
      </c>
    </row>
    <row r="539" spans="1:8" ht="14.4">
      <c r="A539" s="112">
        <v>250</v>
      </c>
      <c r="B539" s="112" t="s">
        <v>3424</v>
      </c>
      <c r="C539" s="112" t="s">
        <v>900</v>
      </c>
      <c r="D539" s="112" t="s">
        <v>838</v>
      </c>
      <c r="E539" s="112" t="s">
        <v>819</v>
      </c>
      <c r="F539" s="112" t="s">
        <v>812</v>
      </c>
      <c r="G539" s="112" t="s">
        <v>1185</v>
      </c>
      <c r="H539" s="112">
        <v>50</v>
      </c>
    </row>
    <row r="540" spans="1:8" ht="14.4">
      <c r="A540" s="112">
        <v>1000</v>
      </c>
      <c r="B540" s="112" t="s">
        <v>3425</v>
      </c>
      <c r="C540" s="112" t="s">
        <v>830</v>
      </c>
      <c r="D540" s="112" t="s">
        <v>838</v>
      </c>
      <c r="E540" s="112" t="s">
        <v>819</v>
      </c>
      <c r="F540" s="112" t="s">
        <v>812</v>
      </c>
      <c r="G540" s="112" t="s">
        <v>839</v>
      </c>
      <c r="H540" s="112">
        <v>1</v>
      </c>
    </row>
    <row r="541" spans="1:8" ht="14.4">
      <c r="A541" s="112">
        <v>1000</v>
      </c>
      <c r="B541" s="112" t="s">
        <v>3426</v>
      </c>
      <c r="C541" s="112" t="s">
        <v>830</v>
      </c>
      <c r="D541" s="112" t="s">
        <v>838</v>
      </c>
      <c r="E541" s="112" t="s">
        <v>819</v>
      </c>
      <c r="F541" s="112" t="s">
        <v>812</v>
      </c>
      <c r="G541" s="112" t="s">
        <v>839</v>
      </c>
      <c r="H541" s="112">
        <v>1</v>
      </c>
    </row>
    <row r="542" spans="1:8" ht="14.4">
      <c r="A542" s="112">
        <v>1000</v>
      </c>
      <c r="B542" s="112" t="s">
        <v>3427</v>
      </c>
      <c r="C542" s="112" t="s">
        <v>1895</v>
      </c>
      <c r="D542" s="112" t="s">
        <v>3428</v>
      </c>
      <c r="E542" s="112" t="s">
        <v>819</v>
      </c>
      <c r="F542" s="112" t="s">
        <v>812</v>
      </c>
      <c r="G542" s="112" t="s">
        <v>849</v>
      </c>
      <c r="H542" s="112">
        <v>0.3</v>
      </c>
    </row>
    <row r="543" spans="1:8" ht="14.4">
      <c r="A543" s="112">
        <v>1000</v>
      </c>
      <c r="B543" s="112" t="s">
        <v>3429</v>
      </c>
      <c r="C543" s="112" t="s">
        <v>3430</v>
      </c>
      <c r="D543" s="112" t="s">
        <v>3428</v>
      </c>
      <c r="E543" s="112" t="s">
        <v>819</v>
      </c>
      <c r="F543" s="112" t="s">
        <v>812</v>
      </c>
      <c r="G543" s="112" t="s">
        <v>3221</v>
      </c>
      <c r="H543" s="112">
        <v>0.7</v>
      </c>
    </row>
    <row r="544" spans="1:8" ht="14.4">
      <c r="A544" s="112">
        <v>25</v>
      </c>
      <c r="B544" s="112" t="s">
        <v>3431</v>
      </c>
      <c r="C544" s="112" t="s">
        <v>910</v>
      </c>
      <c r="D544" s="112" t="s">
        <v>3428</v>
      </c>
      <c r="E544" s="112" t="s">
        <v>819</v>
      </c>
      <c r="F544" s="112" t="s">
        <v>812</v>
      </c>
      <c r="G544" s="112" t="s">
        <v>812</v>
      </c>
      <c r="H544" s="112">
        <v>25</v>
      </c>
    </row>
    <row r="545" spans="1:8" ht="14.4">
      <c r="A545" s="112">
        <v>250</v>
      </c>
      <c r="B545" s="112" t="s">
        <v>3432</v>
      </c>
      <c r="C545" s="112" t="s">
        <v>873</v>
      </c>
      <c r="D545" s="112" t="s">
        <v>3428</v>
      </c>
      <c r="E545" s="112" t="s">
        <v>819</v>
      </c>
      <c r="F545" s="112" t="s">
        <v>812</v>
      </c>
      <c r="G545" s="112" t="s">
        <v>812</v>
      </c>
      <c r="H545" s="112">
        <v>0.2</v>
      </c>
    </row>
    <row r="546" spans="1:8" ht="14.4">
      <c r="A546" s="112">
        <v>1000</v>
      </c>
      <c r="B546" s="112" t="s">
        <v>3433</v>
      </c>
      <c r="C546" s="112" t="s">
        <v>837</v>
      </c>
      <c r="D546" s="112" t="s">
        <v>3428</v>
      </c>
      <c r="E546" s="112" t="s">
        <v>819</v>
      </c>
      <c r="F546" s="112" t="s">
        <v>812</v>
      </c>
      <c r="G546" s="112" t="s">
        <v>831</v>
      </c>
      <c r="H546" s="112">
        <v>30</v>
      </c>
    </row>
    <row r="547" spans="1:8" ht="14.4">
      <c r="A547" s="112">
        <v>1000</v>
      </c>
      <c r="B547" s="112" t="s">
        <v>3434</v>
      </c>
      <c r="C547" s="112" t="s">
        <v>902</v>
      </c>
      <c r="D547" s="112" t="s">
        <v>3428</v>
      </c>
      <c r="E547" s="112" t="s">
        <v>819</v>
      </c>
      <c r="F547" s="112" t="s">
        <v>812</v>
      </c>
      <c r="G547" s="112" t="s">
        <v>831</v>
      </c>
      <c r="H547" s="112">
        <v>0.5</v>
      </c>
    </row>
    <row r="548" spans="1:8" ht="14.4">
      <c r="A548" s="112">
        <v>1000</v>
      </c>
      <c r="B548" s="112" t="s">
        <v>3435</v>
      </c>
      <c r="C548" s="112" t="s">
        <v>830</v>
      </c>
      <c r="D548" s="112" t="s">
        <v>3428</v>
      </c>
      <c r="E548" s="112" t="s">
        <v>819</v>
      </c>
      <c r="F548" s="112" t="s">
        <v>812</v>
      </c>
      <c r="G548" s="112" t="s">
        <v>852</v>
      </c>
      <c r="H548" s="112">
        <v>1</v>
      </c>
    </row>
    <row r="549" spans="1:8" ht="14.4">
      <c r="A549" s="112">
        <v>1000</v>
      </c>
      <c r="B549" s="112" t="s">
        <v>3436</v>
      </c>
      <c r="C549" s="112" t="s">
        <v>1895</v>
      </c>
      <c r="D549" s="112" t="s">
        <v>3428</v>
      </c>
      <c r="E549" s="112" t="s">
        <v>819</v>
      </c>
      <c r="F549" s="112" t="s">
        <v>812</v>
      </c>
      <c r="G549" s="112" t="s">
        <v>3221</v>
      </c>
      <c r="H549" s="112">
        <v>0.3</v>
      </c>
    </row>
    <row r="550" spans="1:8" ht="14.4">
      <c r="A550" s="112">
        <v>1000</v>
      </c>
      <c r="B550" s="112" t="s">
        <v>3437</v>
      </c>
      <c r="C550" s="112" t="s">
        <v>830</v>
      </c>
      <c r="D550" s="112" t="s">
        <v>3428</v>
      </c>
      <c r="E550" s="112" t="s">
        <v>819</v>
      </c>
      <c r="F550" s="112" t="s">
        <v>812</v>
      </c>
      <c r="G550" s="112" t="s">
        <v>831</v>
      </c>
      <c r="H550" s="112">
        <v>1</v>
      </c>
    </row>
    <row r="551" spans="1:8" ht="14.4">
      <c r="A551" s="112">
        <v>25</v>
      </c>
      <c r="B551" s="112" t="s">
        <v>3438</v>
      </c>
      <c r="C551" s="112" t="s">
        <v>887</v>
      </c>
      <c r="D551" s="112" t="s">
        <v>3428</v>
      </c>
      <c r="E551" s="112" t="s">
        <v>819</v>
      </c>
      <c r="F551" s="112" t="s">
        <v>812</v>
      </c>
      <c r="G551" s="112" t="s">
        <v>831</v>
      </c>
      <c r="H551" s="112">
        <v>10</v>
      </c>
    </row>
    <row r="552" spans="1:8" ht="14.4">
      <c r="A552" s="112">
        <v>250</v>
      </c>
      <c r="B552" s="112" t="s">
        <v>3439</v>
      </c>
      <c r="C552" s="112" t="s">
        <v>1294</v>
      </c>
      <c r="D552" s="112" t="s">
        <v>3428</v>
      </c>
      <c r="E552" s="112" t="s">
        <v>819</v>
      </c>
      <c r="F552" s="112" t="s">
        <v>812</v>
      </c>
      <c r="G552" s="112" t="s">
        <v>831</v>
      </c>
      <c r="H552" s="112">
        <v>0.1</v>
      </c>
    </row>
    <row r="553" spans="1:8" ht="14.4">
      <c r="A553" s="112">
        <v>250</v>
      </c>
      <c r="B553" s="112" t="s">
        <v>3440</v>
      </c>
      <c r="C553" s="112" t="s">
        <v>3306</v>
      </c>
      <c r="D553" s="112" t="s">
        <v>3428</v>
      </c>
      <c r="E553" s="112" t="s">
        <v>819</v>
      </c>
      <c r="F553" s="112" t="s">
        <v>812</v>
      </c>
      <c r="G553" s="112" t="s">
        <v>3441</v>
      </c>
      <c r="H553" s="112">
        <v>0.8</v>
      </c>
    </row>
    <row r="554" spans="1:8" ht="14.4">
      <c r="A554" s="112">
        <v>1000</v>
      </c>
      <c r="B554" s="112" t="s">
        <v>3442</v>
      </c>
      <c r="C554" s="112" t="s">
        <v>818</v>
      </c>
      <c r="D554" s="112" t="s">
        <v>3428</v>
      </c>
      <c r="E554" s="112" t="s">
        <v>819</v>
      </c>
      <c r="F554" s="112" t="s">
        <v>812</v>
      </c>
      <c r="G554" s="112" t="s">
        <v>831</v>
      </c>
      <c r="H554" s="112">
        <v>0.05</v>
      </c>
    </row>
    <row r="555" spans="1:8" ht="14.4">
      <c r="A555" s="112">
        <v>100</v>
      </c>
      <c r="B555" s="112" t="s">
        <v>3443</v>
      </c>
      <c r="C555" s="112" t="s">
        <v>848</v>
      </c>
      <c r="D555" s="112" t="s">
        <v>3428</v>
      </c>
      <c r="E555" s="112" t="s">
        <v>819</v>
      </c>
      <c r="F555" s="112" t="s">
        <v>812</v>
      </c>
      <c r="G555" s="112" t="s">
        <v>812</v>
      </c>
      <c r="H555" s="112">
        <v>8</v>
      </c>
    </row>
    <row r="556" spans="1:8" ht="14.4">
      <c r="A556" s="112">
        <v>100</v>
      </c>
      <c r="B556" s="112" t="s">
        <v>3444</v>
      </c>
      <c r="C556" s="112" t="s">
        <v>862</v>
      </c>
      <c r="D556" s="112" t="s">
        <v>3428</v>
      </c>
      <c r="E556" s="112" t="s">
        <v>819</v>
      </c>
      <c r="F556" s="112" t="s">
        <v>812</v>
      </c>
      <c r="G556" s="112" t="s">
        <v>831</v>
      </c>
      <c r="H556" s="112">
        <v>4</v>
      </c>
    </row>
    <row r="557" spans="1:8" ht="14.4">
      <c r="A557" s="112">
        <v>250</v>
      </c>
      <c r="B557" s="112" t="s">
        <v>3445</v>
      </c>
      <c r="C557" s="112" t="s">
        <v>902</v>
      </c>
      <c r="D557" s="112" t="s">
        <v>3428</v>
      </c>
      <c r="E557" s="112" t="s">
        <v>819</v>
      </c>
      <c r="F557" s="112" t="s">
        <v>812</v>
      </c>
      <c r="G557" s="112" t="s">
        <v>831</v>
      </c>
      <c r="H557" s="112">
        <v>0.5</v>
      </c>
    </row>
    <row r="558" spans="1:8" ht="14.4">
      <c r="A558" s="112">
        <v>25</v>
      </c>
      <c r="B558" s="112" t="s">
        <v>3446</v>
      </c>
      <c r="C558" s="112" t="s">
        <v>3447</v>
      </c>
      <c r="D558" s="112" t="s">
        <v>3428</v>
      </c>
      <c r="E558" s="112" t="s">
        <v>819</v>
      </c>
      <c r="F558" s="112" t="s">
        <v>812</v>
      </c>
      <c r="G558" s="112" t="s">
        <v>812</v>
      </c>
      <c r="H558" s="112">
        <v>1</v>
      </c>
    </row>
    <row r="559" spans="1:8" ht="14.4">
      <c r="A559" s="112">
        <v>1000</v>
      </c>
      <c r="B559" s="112" t="s">
        <v>3448</v>
      </c>
      <c r="C559" s="112" t="s">
        <v>873</v>
      </c>
      <c r="D559" s="112" t="s">
        <v>3428</v>
      </c>
      <c r="E559" s="112" t="s">
        <v>819</v>
      </c>
      <c r="F559" s="112" t="s">
        <v>812</v>
      </c>
      <c r="G559" s="112" t="s">
        <v>812</v>
      </c>
      <c r="H559" s="112">
        <v>0.2</v>
      </c>
    </row>
    <row r="560" spans="1:8" ht="14.4">
      <c r="A560" s="112">
        <v>1000</v>
      </c>
      <c r="B560" s="112" t="s">
        <v>3449</v>
      </c>
      <c r="C560" s="112" t="s">
        <v>857</v>
      </c>
      <c r="D560" s="112" t="s">
        <v>3428</v>
      </c>
      <c r="E560" s="112" t="s">
        <v>819</v>
      </c>
      <c r="F560" s="112" t="s">
        <v>812</v>
      </c>
      <c r="G560" s="112" t="s">
        <v>831</v>
      </c>
      <c r="H560" s="112">
        <v>5</v>
      </c>
    </row>
    <row r="561" spans="1:8" ht="14.4">
      <c r="A561" s="112">
        <v>1000</v>
      </c>
      <c r="B561" s="112" t="s">
        <v>3450</v>
      </c>
      <c r="C561" s="112" t="s">
        <v>1900</v>
      </c>
      <c r="D561" s="112" t="s">
        <v>3428</v>
      </c>
      <c r="E561" s="112" t="s">
        <v>819</v>
      </c>
      <c r="F561" s="112" t="s">
        <v>812</v>
      </c>
      <c r="G561" s="112" t="s">
        <v>812</v>
      </c>
      <c r="H561" s="112">
        <v>0.08</v>
      </c>
    </row>
    <row r="562" spans="1:8" ht="14.4">
      <c r="A562" s="112">
        <v>1000</v>
      </c>
      <c r="B562" s="112" t="s">
        <v>3451</v>
      </c>
      <c r="C562" s="112" t="s">
        <v>1294</v>
      </c>
      <c r="D562" s="112" t="s">
        <v>3428</v>
      </c>
      <c r="E562" s="112" t="s">
        <v>819</v>
      </c>
      <c r="F562" s="112" t="s">
        <v>812</v>
      </c>
      <c r="G562" s="112" t="s">
        <v>812</v>
      </c>
      <c r="H562" s="112">
        <v>0.1</v>
      </c>
    </row>
    <row r="563" spans="1:8" ht="14.4">
      <c r="A563" s="112">
        <v>250</v>
      </c>
      <c r="B563" s="112" t="s">
        <v>3452</v>
      </c>
      <c r="C563" s="112" t="s">
        <v>1294</v>
      </c>
      <c r="D563" s="112" t="s">
        <v>3428</v>
      </c>
      <c r="E563" s="112" t="s">
        <v>819</v>
      </c>
      <c r="F563" s="112" t="s">
        <v>812</v>
      </c>
      <c r="G563" s="112" t="s">
        <v>812</v>
      </c>
      <c r="H563" s="112">
        <v>0.1</v>
      </c>
    </row>
    <row r="564" spans="1:8" ht="14.4">
      <c r="A564" s="112">
        <v>1000</v>
      </c>
      <c r="B564" s="112" t="s">
        <v>3453</v>
      </c>
      <c r="C564" s="112" t="s">
        <v>1900</v>
      </c>
      <c r="D564" s="112" t="s">
        <v>3428</v>
      </c>
      <c r="E564" s="112" t="s">
        <v>819</v>
      </c>
      <c r="F564" s="112" t="s">
        <v>812</v>
      </c>
      <c r="G564" s="112" t="s">
        <v>812</v>
      </c>
      <c r="H564" s="112">
        <v>0.08</v>
      </c>
    </row>
    <row r="565" spans="1:8" ht="14.4">
      <c r="A565" s="112">
        <v>100</v>
      </c>
      <c r="B565" s="112" t="s">
        <v>3454</v>
      </c>
      <c r="C565" s="112" t="s">
        <v>1867</v>
      </c>
      <c r="D565" s="112" t="s">
        <v>3428</v>
      </c>
      <c r="E565" s="112" t="s">
        <v>819</v>
      </c>
      <c r="F565" s="112" t="s">
        <v>812</v>
      </c>
      <c r="G565" s="112" t="s">
        <v>812</v>
      </c>
      <c r="H565" s="112">
        <v>6</v>
      </c>
    </row>
    <row r="566" spans="1:8" ht="14.4">
      <c r="A566" s="112">
        <v>1000</v>
      </c>
      <c r="B566" s="112" t="s">
        <v>3455</v>
      </c>
      <c r="C566" s="112" t="s">
        <v>1895</v>
      </c>
      <c r="D566" s="112" t="s">
        <v>3428</v>
      </c>
      <c r="E566" s="112" t="s">
        <v>819</v>
      </c>
      <c r="F566" s="112" t="s">
        <v>812</v>
      </c>
      <c r="G566" s="112" t="s">
        <v>849</v>
      </c>
      <c r="H566" s="112">
        <v>0.3</v>
      </c>
    </row>
    <row r="567" spans="1:8" ht="14.4">
      <c r="A567" s="112">
        <v>1000</v>
      </c>
      <c r="B567" s="112" t="s">
        <v>3456</v>
      </c>
      <c r="C567" s="112" t="s">
        <v>3457</v>
      </c>
      <c r="D567" s="112" t="s">
        <v>3428</v>
      </c>
      <c r="E567" s="112" t="s">
        <v>819</v>
      </c>
      <c r="F567" s="112" t="s">
        <v>812</v>
      </c>
      <c r="G567" s="112" t="s">
        <v>860</v>
      </c>
      <c r="H567" s="112">
        <v>20</v>
      </c>
    </row>
    <row r="568" spans="1:8" ht="14.4">
      <c r="A568" s="112">
        <v>1000</v>
      </c>
      <c r="B568" s="112" t="s">
        <v>3458</v>
      </c>
      <c r="C568" s="112" t="s">
        <v>902</v>
      </c>
      <c r="D568" s="112" t="s">
        <v>3428</v>
      </c>
      <c r="E568" s="112" t="s">
        <v>819</v>
      </c>
      <c r="F568" s="112" t="s">
        <v>812</v>
      </c>
      <c r="G568" s="112" t="s">
        <v>852</v>
      </c>
      <c r="H568" s="112">
        <v>0.5</v>
      </c>
    </row>
    <row r="569" spans="1:8" ht="14.4">
      <c r="A569" s="112">
        <v>1000</v>
      </c>
      <c r="B569" s="112" t="s">
        <v>3459</v>
      </c>
      <c r="C569" s="112" t="s">
        <v>1870</v>
      </c>
      <c r="D569" s="112" t="s">
        <v>3428</v>
      </c>
      <c r="E569" s="112" t="s">
        <v>819</v>
      </c>
      <c r="F569" s="112" t="s">
        <v>812</v>
      </c>
      <c r="G569" s="112" t="s">
        <v>849</v>
      </c>
      <c r="H569" s="112">
        <v>0.6</v>
      </c>
    </row>
    <row r="570" spans="1:8" ht="14.4">
      <c r="A570" s="112">
        <v>100</v>
      </c>
      <c r="B570" s="112" t="s">
        <v>3460</v>
      </c>
      <c r="C570" s="112" t="s">
        <v>3461</v>
      </c>
      <c r="D570" s="112" t="s">
        <v>3428</v>
      </c>
      <c r="E570" s="112" t="s">
        <v>819</v>
      </c>
      <c r="F570" s="112" t="s">
        <v>812</v>
      </c>
      <c r="G570" s="112" t="s">
        <v>860</v>
      </c>
      <c r="H570" s="112">
        <v>50</v>
      </c>
    </row>
    <row r="571" spans="1:8" ht="14.4">
      <c r="A571" s="112">
        <v>1000</v>
      </c>
      <c r="B571" s="112" t="s">
        <v>3462</v>
      </c>
      <c r="C571" s="112" t="s">
        <v>830</v>
      </c>
      <c r="D571" s="112" t="s">
        <v>3428</v>
      </c>
      <c r="E571" s="112" t="s">
        <v>819</v>
      </c>
      <c r="F571" s="112" t="s">
        <v>812</v>
      </c>
      <c r="G571" s="112" t="s">
        <v>852</v>
      </c>
      <c r="H571" s="112">
        <v>1</v>
      </c>
    </row>
    <row r="572" spans="1:8" ht="14.4">
      <c r="A572" s="112">
        <v>250</v>
      </c>
      <c r="B572" s="112" t="s">
        <v>3463</v>
      </c>
      <c r="C572" s="114" t="s">
        <v>3700</v>
      </c>
      <c r="D572" s="112" t="s">
        <v>3428</v>
      </c>
      <c r="E572" s="112" t="s">
        <v>819</v>
      </c>
      <c r="F572" s="112" t="s">
        <v>812</v>
      </c>
      <c r="G572" s="112" t="s">
        <v>812</v>
      </c>
      <c r="H572" s="112">
        <v>0.5</v>
      </c>
    </row>
    <row r="573" spans="1:8" ht="14.4">
      <c r="A573" s="112">
        <v>100</v>
      </c>
      <c r="B573" s="112" t="s">
        <v>3464</v>
      </c>
      <c r="C573" s="112" t="s">
        <v>887</v>
      </c>
      <c r="D573" s="112" t="s">
        <v>3428</v>
      </c>
      <c r="E573" s="112" t="s">
        <v>819</v>
      </c>
      <c r="F573" s="112" t="s">
        <v>812</v>
      </c>
      <c r="G573" s="112" t="s">
        <v>831</v>
      </c>
      <c r="H573" s="112">
        <v>10</v>
      </c>
    </row>
    <row r="574" spans="1:8" ht="14.4">
      <c r="A574" s="112">
        <v>25</v>
      </c>
      <c r="B574" s="112" t="s">
        <v>3465</v>
      </c>
      <c r="C574" s="112" t="s">
        <v>848</v>
      </c>
      <c r="D574" s="112" t="s">
        <v>3428</v>
      </c>
      <c r="E574" s="112" t="s">
        <v>819</v>
      </c>
      <c r="F574" s="112" t="s">
        <v>812</v>
      </c>
      <c r="G574" s="112" t="s">
        <v>831</v>
      </c>
      <c r="H574" s="112">
        <v>8</v>
      </c>
    </row>
    <row r="575" spans="1:8" ht="14.4">
      <c r="A575" s="112">
        <v>1000</v>
      </c>
      <c r="B575" s="112" t="s">
        <v>3466</v>
      </c>
      <c r="C575" s="112" t="s">
        <v>830</v>
      </c>
      <c r="D575" s="112" t="s">
        <v>3428</v>
      </c>
      <c r="E575" s="112" t="s">
        <v>819</v>
      </c>
      <c r="F575" s="112" t="s">
        <v>812</v>
      </c>
      <c r="G575" s="112" t="s">
        <v>852</v>
      </c>
      <c r="H575" s="112">
        <v>1</v>
      </c>
    </row>
    <row r="576" spans="1:8" ht="14.4">
      <c r="A576" s="112">
        <v>100</v>
      </c>
      <c r="B576" s="112" t="s">
        <v>3467</v>
      </c>
      <c r="C576" s="112" t="s">
        <v>1870</v>
      </c>
      <c r="D576" s="112" t="s">
        <v>3428</v>
      </c>
      <c r="E576" s="112" t="s">
        <v>819</v>
      </c>
      <c r="F576" s="112" t="s">
        <v>812</v>
      </c>
      <c r="G576" s="112" t="s">
        <v>812</v>
      </c>
      <c r="H576" s="112">
        <v>0.6</v>
      </c>
    </row>
    <row r="577" spans="1:8" ht="14.4">
      <c r="A577" s="112">
        <v>1000</v>
      </c>
      <c r="B577" s="112" t="s">
        <v>3468</v>
      </c>
      <c r="C577" s="112" t="s">
        <v>873</v>
      </c>
      <c r="D577" s="112" t="s">
        <v>3428</v>
      </c>
      <c r="E577" s="112" t="s">
        <v>819</v>
      </c>
      <c r="F577" s="112" t="s">
        <v>812</v>
      </c>
      <c r="G577" s="112" t="s">
        <v>812</v>
      </c>
      <c r="H577" s="112">
        <v>0.2</v>
      </c>
    </row>
    <row r="578" spans="1:8" ht="14.4">
      <c r="A578" s="112">
        <v>100</v>
      </c>
      <c r="B578" s="112" t="s">
        <v>3469</v>
      </c>
      <c r="C578" s="112" t="s">
        <v>887</v>
      </c>
      <c r="D578" s="112" t="s">
        <v>3428</v>
      </c>
      <c r="E578" s="112" t="s">
        <v>819</v>
      </c>
      <c r="F578" s="112" t="s">
        <v>812</v>
      </c>
      <c r="G578" s="112" t="s">
        <v>812</v>
      </c>
      <c r="H578" s="112">
        <v>10</v>
      </c>
    </row>
    <row r="579" spans="1:8" ht="14.4">
      <c r="A579" s="112">
        <v>250</v>
      </c>
      <c r="B579" s="112" t="s">
        <v>3470</v>
      </c>
      <c r="C579" s="112" t="s">
        <v>910</v>
      </c>
      <c r="D579" s="112" t="s">
        <v>3428</v>
      </c>
      <c r="E579" s="112" t="s">
        <v>819</v>
      </c>
      <c r="F579" s="112" t="s">
        <v>812</v>
      </c>
      <c r="G579" s="112" t="s">
        <v>863</v>
      </c>
      <c r="H579" s="112">
        <v>25</v>
      </c>
    </row>
    <row r="580" spans="1:8" ht="14.4">
      <c r="A580" s="112">
        <v>25</v>
      </c>
      <c r="B580" s="112" t="s">
        <v>3471</v>
      </c>
      <c r="C580" s="112" t="s">
        <v>848</v>
      </c>
      <c r="D580" s="112" t="s">
        <v>3428</v>
      </c>
      <c r="E580" s="112" t="s">
        <v>819</v>
      </c>
      <c r="F580" s="112" t="s">
        <v>812</v>
      </c>
      <c r="G580" s="112" t="s">
        <v>831</v>
      </c>
      <c r="H580" s="112">
        <v>8</v>
      </c>
    </row>
    <row r="581" spans="1:8" ht="14.4">
      <c r="A581" s="112">
        <v>1000</v>
      </c>
      <c r="B581" s="112" t="s">
        <v>3472</v>
      </c>
      <c r="C581" s="112" t="s">
        <v>1294</v>
      </c>
      <c r="D581" s="112" t="s">
        <v>3428</v>
      </c>
      <c r="E581" s="112" t="s">
        <v>819</v>
      </c>
      <c r="F581" s="112" t="s">
        <v>812</v>
      </c>
      <c r="G581" s="112" t="s">
        <v>812</v>
      </c>
      <c r="H581" s="112">
        <v>0.1</v>
      </c>
    </row>
    <row r="582" spans="1:8" ht="14.4">
      <c r="A582" s="112">
        <v>1000</v>
      </c>
      <c r="B582" s="112" t="s">
        <v>3473</v>
      </c>
      <c r="C582" s="112" t="s">
        <v>1895</v>
      </c>
      <c r="D582" s="112" t="s">
        <v>3428</v>
      </c>
      <c r="E582" s="112" t="s">
        <v>819</v>
      </c>
      <c r="F582" s="112" t="s">
        <v>812</v>
      </c>
      <c r="G582" s="112" t="s">
        <v>3221</v>
      </c>
      <c r="H582" s="112">
        <v>0.3</v>
      </c>
    </row>
    <row r="583" spans="1:8" ht="14.4">
      <c r="A583" s="112">
        <v>25</v>
      </c>
      <c r="B583" s="112" t="s">
        <v>3474</v>
      </c>
      <c r="C583" s="112" t="s">
        <v>915</v>
      </c>
      <c r="D583" s="112" t="s">
        <v>3428</v>
      </c>
      <c r="E583" s="112" t="s">
        <v>819</v>
      </c>
      <c r="F583" s="112" t="s">
        <v>812</v>
      </c>
      <c r="G583" s="112" t="s">
        <v>831</v>
      </c>
      <c r="H583" s="112">
        <v>2</v>
      </c>
    </row>
    <row r="584" spans="1:8" ht="14.4">
      <c r="A584" s="112">
        <v>250</v>
      </c>
      <c r="B584" s="112" t="s">
        <v>3475</v>
      </c>
      <c r="C584" s="112" t="s">
        <v>3306</v>
      </c>
      <c r="D584" s="112" t="s">
        <v>3428</v>
      </c>
      <c r="E584" s="112" t="s">
        <v>819</v>
      </c>
      <c r="F584" s="112" t="s">
        <v>812</v>
      </c>
      <c r="G584" s="112" t="s">
        <v>888</v>
      </c>
      <c r="H584" s="112">
        <v>0.8</v>
      </c>
    </row>
    <row r="585" spans="1:8" ht="14.4">
      <c r="A585" s="112">
        <v>25</v>
      </c>
      <c r="B585" s="112" t="s">
        <v>3476</v>
      </c>
      <c r="C585" s="112" t="s">
        <v>851</v>
      </c>
      <c r="D585" s="112" t="s">
        <v>3428</v>
      </c>
      <c r="E585" s="112" t="s">
        <v>819</v>
      </c>
      <c r="F585" s="112" t="s">
        <v>812</v>
      </c>
      <c r="G585" s="112" t="s">
        <v>920</v>
      </c>
      <c r="H585" s="112">
        <v>75</v>
      </c>
    </row>
    <row r="586" spans="1:8" ht="14.4">
      <c r="A586" s="112">
        <v>100</v>
      </c>
      <c r="B586" s="112" t="s">
        <v>3477</v>
      </c>
      <c r="C586" s="112" t="s">
        <v>841</v>
      </c>
      <c r="D586" s="112" t="s">
        <v>3428</v>
      </c>
      <c r="E586" s="112" t="s">
        <v>819</v>
      </c>
      <c r="F586" s="112" t="s">
        <v>812</v>
      </c>
      <c r="G586" s="112" t="s">
        <v>865</v>
      </c>
      <c r="H586" s="112">
        <v>20</v>
      </c>
    </row>
    <row r="587" spans="1:8" ht="14.4">
      <c r="A587" s="112">
        <v>250</v>
      </c>
      <c r="B587" s="112" t="s">
        <v>3478</v>
      </c>
      <c r="C587" s="112" t="s">
        <v>862</v>
      </c>
      <c r="D587" s="112" t="s">
        <v>3428</v>
      </c>
      <c r="E587" s="112" t="s">
        <v>819</v>
      </c>
      <c r="F587" s="112" t="s">
        <v>812</v>
      </c>
      <c r="G587" s="112" t="s">
        <v>849</v>
      </c>
      <c r="H587" s="112">
        <v>4</v>
      </c>
    </row>
    <row r="588" spans="1:8" ht="14.4">
      <c r="A588" s="112">
        <v>1000</v>
      </c>
      <c r="B588" s="112" t="s">
        <v>3479</v>
      </c>
      <c r="C588" s="112" t="s">
        <v>902</v>
      </c>
      <c r="D588" s="112" t="s">
        <v>3428</v>
      </c>
      <c r="E588" s="112" t="s">
        <v>819</v>
      </c>
      <c r="F588" s="112" t="s">
        <v>812</v>
      </c>
      <c r="G588" s="112" t="s">
        <v>852</v>
      </c>
      <c r="H588" s="112">
        <v>0.5</v>
      </c>
    </row>
    <row r="589" spans="1:8" ht="14.4">
      <c r="A589" s="112">
        <v>1000</v>
      </c>
      <c r="B589" s="112" t="s">
        <v>3480</v>
      </c>
      <c r="C589" s="112" t="s">
        <v>1895</v>
      </c>
      <c r="D589" s="112" t="s">
        <v>3428</v>
      </c>
      <c r="E589" s="112" t="s">
        <v>819</v>
      </c>
      <c r="F589" s="112" t="s">
        <v>812</v>
      </c>
      <c r="G589" s="112" t="s">
        <v>3221</v>
      </c>
      <c r="H589" s="112">
        <v>0.3</v>
      </c>
    </row>
    <row r="590" spans="1:8" ht="14.4">
      <c r="A590" s="112">
        <v>1000</v>
      </c>
      <c r="B590" s="112" t="s">
        <v>3481</v>
      </c>
      <c r="C590" s="112" t="s">
        <v>1294</v>
      </c>
      <c r="D590" s="112" t="s">
        <v>3428</v>
      </c>
      <c r="E590" s="112" t="s">
        <v>819</v>
      </c>
      <c r="F590" s="112" t="s">
        <v>812</v>
      </c>
      <c r="G590" s="112" t="s">
        <v>812</v>
      </c>
      <c r="H590" s="112">
        <v>0.1</v>
      </c>
    </row>
    <row r="591" spans="1:8" ht="14.4">
      <c r="A591" s="112">
        <v>1000</v>
      </c>
      <c r="B591" s="112" t="s">
        <v>3482</v>
      </c>
      <c r="C591" s="112" t="s">
        <v>830</v>
      </c>
      <c r="D591" s="112" t="s">
        <v>3428</v>
      </c>
      <c r="E591" s="112" t="s">
        <v>819</v>
      </c>
      <c r="F591" s="112" t="s">
        <v>812</v>
      </c>
      <c r="G591" s="112" t="s">
        <v>852</v>
      </c>
      <c r="H591" s="112">
        <v>1</v>
      </c>
    </row>
    <row r="592" spans="1:8" ht="14.4">
      <c r="A592" s="112">
        <v>1000</v>
      </c>
      <c r="B592" s="112" t="s">
        <v>3483</v>
      </c>
      <c r="C592" s="112" t="s">
        <v>1870</v>
      </c>
      <c r="D592" s="112" t="s">
        <v>3428</v>
      </c>
      <c r="E592" s="112" t="s">
        <v>819</v>
      </c>
      <c r="F592" s="112" t="s">
        <v>812</v>
      </c>
      <c r="G592" s="112" t="s">
        <v>831</v>
      </c>
      <c r="H592" s="112">
        <v>0.6</v>
      </c>
    </row>
    <row r="593" spans="1:8" ht="14.4">
      <c r="A593" s="112">
        <v>1000</v>
      </c>
      <c r="B593" s="112" t="s">
        <v>3484</v>
      </c>
      <c r="C593" s="112" t="s">
        <v>818</v>
      </c>
      <c r="D593" s="112" t="s">
        <v>3428</v>
      </c>
      <c r="E593" s="112" t="s">
        <v>819</v>
      </c>
      <c r="F593" s="112" t="s">
        <v>812</v>
      </c>
      <c r="G593" s="112" t="s">
        <v>812</v>
      </c>
      <c r="H593" s="112">
        <v>0.05</v>
      </c>
    </row>
    <row r="594" spans="1:8" ht="14.4">
      <c r="A594" s="112">
        <v>1000</v>
      </c>
      <c r="B594" s="112" t="s">
        <v>3485</v>
      </c>
      <c r="C594" s="112" t="s">
        <v>902</v>
      </c>
      <c r="D594" s="112" t="s">
        <v>3428</v>
      </c>
      <c r="E594" s="112" t="s">
        <v>819</v>
      </c>
      <c r="F594" s="112" t="s">
        <v>812</v>
      </c>
      <c r="G594" s="112" t="s">
        <v>812</v>
      </c>
      <c r="H594" s="112">
        <v>0.5</v>
      </c>
    </row>
    <row r="595" spans="1:8" ht="14.4">
      <c r="A595" s="112">
        <v>1000</v>
      </c>
      <c r="B595" s="112" t="s">
        <v>3486</v>
      </c>
      <c r="C595" s="112" t="s">
        <v>3306</v>
      </c>
      <c r="D595" s="112" t="s">
        <v>3428</v>
      </c>
      <c r="E595" s="112" t="s">
        <v>819</v>
      </c>
      <c r="F595" s="112" t="s">
        <v>812</v>
      </c>
      <c r="G595" s="112" t="s">
        <v>812</v>
      </c>
      <c r="H595" s="112">
        <v>0.8</v>
      </c>
    </row>
    <row r="596" spans="1:8" ht="14.4">
      <c r="A596" s="112">
        <v>100</v>
      </c>
      <c r="B596" s="112" t="s">
        <v>3487</v>
      </c>
      <c r="C596" s="112" t="s">
        <v>875</v>
      </c>
      <c r="D596" s="112" t="s">
        <v>3428</v>
      </c>
      <c r="E596" s="112" t="s">
        <v>819</v>
      </c>
      <c r="F596" s="112" t="s">
        <v>812</v>
      </c>
      <c r="G596" s="112" t="s">
        <v>812</v>
      </c>
      <c r="H596" s="112">
        <v>15</v>
      </c>
    </row>
    <row r="597" spans="1:8" ht="14.4">
      <c r="A597" s="112">
        <v>1000</v>
      </c>
      <c r="B597" s="112" t="s">
        <v>3488</v>
      </c>
      <c r="C597" s="112" t="s">
        <v>2938</v>
      </c>
      <c r="D597" s="112" t="s">
        <v>3428</v>
      </c>
      <c r="E597" s="112" t="s">
        <v>819</v>
      </c>
      <c r="F597" s="112" t="s">
        <v>812</v>
      </c>
      <c r="G597" s="112" t="s">
        <v>831</v>
      </c>
      <c r="H597" s="112">
        <v>1</v>
      </c>
    </row>
    <row r="598" spans="1:8" ht="14.4">
      <c r="A598" s="112">
        <v>1000</v>
      </c>
      <c r="B598" s="112" t="s">
        <v>3489</v>
      </c>
      <c r="C598" s="112" t="s">
        <v>848</v>
      </c>
      <c r="D598" s="112" t="s">
        <v>3428</v>
      </c>
      <c r="E598" s="112" t="s">
        <v>819</v>
      </c>
      <c r="F598" s="112" t="s">
        <v>812</v>
      </c>
      <c r="G598" s="112" t="s">
        <v>812</v>
      </c>
      <c r="H598" s="112">
        <v>8</v>
      </c>
    </row>
    <row r="599" spans="1:8" ht="14.4">
      <c r="A599" s="112">
        <v>1000</v>
      </c>
      <c r="B599" s="112" t="s">
        <v>3490</v>
      </c>
      <c r="C599" s="112" t="s">
        <v>3491</v>
      </c>
      <c r="D599" s="112" t="s">
        <v>3428</v>
      </c>
      <c r="E599" s="112" t="s">
        <v>819</v>
      </c>
      <c r="F599" s="112" t="s">
        <v>812</v>
      </c>
      <c r="G599" s="112" t="s">
        <v>812</v>
      </c>
      <c r="H599" s="112">
        <v>1.5</v>
      </c>
    </row>
    <row r="600" spans="1:8" ht="14.4">
      <c r="A600" s="112">
        <v>25</v>
      </c>
      <c r="B600" s="112" t="s">
        <v>3492</v>
      </c>
      <c r="C600" s="112" t="s">
        <v>830</v>
      </c>
      <c r="D600" s="112" t="s">
        <v>3428</v>
      </c>
      <c r="E600" s="112" t="s">
        <v>819</v>
      </c>
      <c r="F600" s="112" t="s">
        <v>812</v>
      </c>
      <c r="G600" s="112" t="s">
        <v>831</v>
      </c>
      <c r="H600" s="112">
        <v>1</v>
      </c>
    </row>
    <row r="601" spans="1:8" ht="14.4">
      <c r="A601" s="112">
        <v>1000</v>
      </c>
      <c r="B601" s="112" t="s">
        <v>3493</v>
      </c>
      <c r="C601" s="112" t="s">
        <v>818</v>
      </c>
      <c r="D601" s="112" t="s">
        <v>3428</v>
      </c>
      <c r="E601" s="112" t="s">
        <v>819</v>
      </c>
      <c r="F601" s="112" t="s">
        <v>812</v>
      </c>
      <c r="G601" s="112" t="s">
        <v>812</v>
      </c>
      <c r="H601" s="112">
        <v>0.05</v>
      </c>
    </row>
    <row r="602" spans="1:8" ht="14.4">
      <c r="A602" s="112">
        <v>1000</v>
      </c>
      <c r="B602" s="112" t="s">
        <v>3494</v>
      </c>
      <c r="C602" s="112" t="s">
        <v>830</v>
      </c>
      <c r="D602" s="112" t="s">
        <v>3428</v>
      </c>
      <c r="E602" s="112" t="s">
        <v>819</v>
      </c>
      <c r="F602" s="112" t="s">
        <v>812</v>
      </c>
      <c r="G602" s="112" t="s">
        <v>812</v>
      </c>
      <c r="H602" s="112">
        <v>1</v>
      </c>
    </row>
    <row r="603" spans="1:8" ht="14.4">
      <c r="A603" s="112">
        <v>1000</v>
      </c>
      <c r="B603" s="112" t="s">
        <v>3495</v>
      </c>
      <c r="C603" s="112" t="s">
        <v>1900</v>
      </c>
      <c r="D603" s="112" t="s">
        <v>3428</v>
      </c>
      <c r="E603" s="112" t="s">
        <v>819</v>
      </c>
      <c r="F603" s="112" t="s">
        <v>812</v>
      </c>
      <c r="G603" s="112" t="s">
        <v>812</v>
      </c>
      <c r="H603" s="112">
        <v>0.08</v>
      </c>
    </row>
    <row r="604" spans="1:8" ht="14.4">
      <c r="A604" s="112">
        <v>1000</v>
      </c>
      <c r="B604" s="112" t="s">
        <v>3496</v>
      </c>
      <c r="C604" s="112" t="s">
        <v>1895</v>
      </c>
      <c r="D604" s="112" t="s">
        <v>3428</v>
      </c>
      <c r="E604" s="112" t="s">
        <v>819</v>
      </c>
      <c r="F604" s="112" t="s">
        <v>812</v>
      </c>
      <c r="G604" s="112" t="s">
        <v>3221</v>
      </c>
      <c r="H604" s="112">
        <v>0.3</v>
      </c>
    </row>
    <row r="605" spans="1:8" ht="14.4">
      <c r="A605" s="112">
        <v>1000</v>
      </c>
      <c r="B605" s="112" t="s">
        <v>3497</v>
      </c>
      <c r="C605" s="112" t="s">
        <v>2563</v>
      </c>
      <c r="D605" s="112" t="s">
        <v>3428</v>
      </c>
      <c r="E605" s="112" t="s">
        <v>819</v>
      </c>
      <c r="F605" s="112" t="s">
        <v>812</v>
      </c>
      <c r="G605" s="112" t="s">
        <v>812</v>
      </c>
      <c r="H605" s="112">
        <v>0.03</v>
      </c>
    </row>
    <row r="606" spans="1:8" ht="14.4">
      <c r="A606" s="112">
        <v>100</v>
      </c>
      <c r="B606" s="112" t="s">
        <v>3498</v>
      </c>
      <c r="C606" s="112" t="s">
        <v>1867</v>
      </c>
      <c r="D606" s="112" t="s">
        <v>3428</v>
      </c>
      <c r="E606" s="112" t="s">
        <v>819</v>
      </c>
      <c r="F606" s="112" t="s">
        <v>812</v>
      </c>
      <c r="G606" s="112" t="s">
        <v>812</v>
      </c>
      <c r="H606" s="112">
        <v>6</v>
      </c>
    </row>
    <row r="607" spans="1:8" ht="14.4">
      <c r="A607" s="112">
        <v>1000</v>
      </c>
      <c r="B607" s="112" t="s">
        <v>3499</v>
      </c>
      <c r="C607" s="112" t="s">
        <v>830</v>
      </c>
      <c r="D607" s="112" t="s">
        <v>3428</v>
      </c>
      <c r="E607" s="112" t="s">
        <v>819</v>
      </c>
      <c r="F607" s="112" t="s">
        <v>812</v>
      </c>
      <c r="G607" s="112" t="s">
        <v>849</v>
      </c>
      <c r="H607" s="112">
        <v>1</v>
      </c>
    </row>
    <row r="608" spans="1:8" ht="14.4">
      <c r="A608" s="112">
        <v>1000</v>
      </c>
      <c r="B608" s="112" t="s">
        <v>3500</v>
      </c>
      <c r="C608" s="112" t="s">
        <v>1294</v>
      </c>
      <c r="D608" s="112" t="s">
        <v>3428</v>
      </c>
      <c r="E608" s="112" t="s">
        <v>819</v>
      </c>
      <c r="F608" s="112" t="s">
        <v>812</v>
      </c>
      <c r="G608" s="112" t="s">
        <v>849</v>
      </c>
      <c r="H608" s="112">
        <v>0.1</v>
      </c>
    </row>
    <row r="609" spans="1:8" ht="14.4">
      <c r="A609" s="112">
        <v>100</v>
      </c>
      <c r="B609" s="112" t="s">
        <v>3501</v>
      </c>
      <c r="C609" s="112" t="s">
        <v>857</v>
      </c>
      <c r="D609" s="112" t="s">
        <v>3428</v>
      </c>
      <c r="E609" s="112" t="s">
        <v>819</v>
      </c>
      <c r="F609" s="112" t="s">
        <v>812</v>
      </c>
      <c r="G609" s="112" t="s">
        <v>849</v>
      </c>
      <c r="H609" s="112">
        <v>5</v>
      </c>
    </row>
    <row r="610" spans="1:8" ht="14.4">
      <c r="A610" s="112">
        <v>25</v>
      </c>
      <c r="B610" s="112" t="s">
        <v>3502</v>
      </c>
      <c r="C610" s="112" t="s">
        <v>907</v>
      </c>
      <c r="D610" s="112" t="s">
        <v>3428</v>
      </c>
      <c r="E610" s="112" t="s">
        <v>819</v>
      </c>
      <c r="F610" s="112" t="s">
        <v>812</v>
      </c>
      <c r="G610" s="112" t="s">
        <v>852</v>
      </c>
      <c r="H610" s="112">
        <v>3</v>
      </c>
    </row>
    <row r="611" spans="1:8" ht="14.4">
      <c r="A611" s="112">
        <v>1000</v>
      </c>
      <c r="B611" s="112" t="s">
        <v>3503</v>
      </c>
      <c r="C611" s="112" t="s">
        <v>873</v>
      </c>
      <c r="D611" s="112" t="s">
        <v>3428</v>
      </c>
      <c r="E611" s="112" t="s">
        <v>819</v>
      </c>
      <c r="F611" s="112" t="s">
        <v>812</v>
      </c>
      <c r="G611" s="112" t="s">
        <v>812</v>
      </c>
      <c r="H611" s="112">
        <v>0.2</v>
      </c>
    </row>
    <row r="612" spans="1:8" ht="14.4">
      <c r="A612" s="112">
        <v>100</v>
      </c>
      <c r="B612" s="112" t="s">
        <v>3504</v>
      </c>
      <c r="C612" s="112" t="s">
        <v>862</v>
      </c>
      <c r="D612" s="112" t="s">
        <v>3428</v>
      </c>
      <c r="E612" s="112" t="s">
        <v>819</v>
      </c>
      <c r="F612" s="112" t="s">
        <v>812</v>
      </c>
      <c r="G612" s="112" t="s">
        <v>812</v>
      </c>
      <c r="H612" s="112">
        <v>4</v>
      </c>
    </row>
    <row r="613" spans="1:8" ht="14.4">
      <c r="A613" s="112">
        <v>1000</v>
      </c>
      <c r="B613" s="112" t="s">
        <v>3505</v>
      </c>
      <c r="C613" s="112" t="s">
        <v>1294</v>
      </c>
      <c r="D613" s="112" t="s">
        <v>3428</v>
      </c>
      <c r="E613" s="112" t="s">
        <v>819</v>
      </c>
      <c r="F613" s="112" t="s">
        <v>812</v>
      </c>
      <c r="G613" s="112" t="s">
        <v>812</v>
      </c>
      <c r="H613" s="112">
        <v>0.1</v>
      </c>
    </row>
    <row r="614" spans="1:8" ht="14.4">
      <c r="A614" s="112">
        <v>1000</v>
      </c>
      <c r="B614" s="112" t="s">
        <v>3506</v>
      </c>
      <c r="C614" s="112" t="s">
        <v>1907</v>
      </c>
      <c r="D614" s="112" t="s">
        <v>3428</v>
      </c>
      <c r="E614" s="112" t="s">
        <v>819</v>
      </c>
      <c r="F614" s="112" t="s">
        <v>812</v>
      </c>
      <c r="G614" s="112" t="s">
        <v>3221</v>
      </c>
      <c r="H614" s="112">
        <v>0.4</v>
      </c>
    </row>
    <row r="615" spans="1:8" ht="14.4">
      <c r="A615" s="112">
        <v>1000</v>
      </c>
      <c r="B615" s="112" t="s">
        <v>3507</v>
      </c>
      <c r="C615" s="112" t="s">
        <v>1294</v>
      </c>
      <c r="D615" s="112" t="s">
        <v>3428</v>
      </c>
      <c r="E615" s="112" t="s">
        <v>819</v>
      </c>
      <c r="F615" s="112" t="s">
        <v>812</v>
      </c>
      <c r="G615" s="112" t="s">
        <v>3221</v>
      </c>
      <c r="H615" s="112">
        <v>0.1</v>
      </c>
    </row>
    <row r="616" spans="1:8" ht="14.4">
      <c r="A616" s="112">
        <v>1000</v>
      </c>
      <c r="B616" s="112" t="s">
        <v>3508</v>
      </c>
      <c r="C616" s="112" t="s">
        <v>818</v>
      </c>
      <c r="D616" s="112" t="s">
        <v>3428</v>
      </c>
      <c r="E616" s="112" t="s">
        <v>819</v>
      </c>
      <c r="F616" s="112" t="s">
        <v>812</v>
      </c>
      <c r="G616" s="112" t="s">
        <v>3221</v>
      </c>
      <c r="H616" s="112">
        <v>0.05</v>
      </c>
    </row>
    <row r="617" spans="1:8" ht="14.4">
      <c r="A617" s="112">
        <v>100</v>
      </c>
      <c r="B617" s="112" t="s">
        <v>3509</v>
      </c>
      <c r="C617" s="112" t="s">
        <v>887</v>
      </c>
      <c r="D617" s="112" t="s">
        <v>3428</v>
      </c>
      <c r="E617" s="112" t="s">
        <v>819</v>
      </c>
      <c r="F617" s="112" t="s">
        <v>812</v>
      </c>
      <c r="G617" s="112" t="s">
        <v>812</v>
      </c>
      <c r="H617" s="112">
        <v>10</v>
      </c>
    </row>
    <row r="618" spans="1:8" ht="14.4">
      <c r="A618" s="112">
        <v>250</v>
      </c>
      <c r="B618" s="112" t="s">
        <v>3510</v>
      </c>
      <c r="C618" s="112" t="s">
        <v>857</v>
      </c>
      <c r="D618" s="112" t="s">
        <v>3428</v>
      </c>
      <c r="E618" s="112" t="s">
        <v>819</v>
      </c>
      <c r="F618" s="112" t="s">
        <v>812</v>
      </c>
      <c r="G618" s="112" t="s">
        <v>3221</v>
      </c>
      <c r="H618" s="112">
        <v>5</v>
      </c>
    </row>
    <row r="619" spans="1:8" ht="14.4">
      <c r="A619" s="112">
        <v>100</v>
      </c>
      <c r="B619" s="112" t="s">
        <v>3511</v>
      </c>
      <c r="C619" s="112" t="s">
        <v>875</v>
      </c>
      <c r="D619" s="112" t="s">
        <v>3428</v>
      </c>
      <c r="E619" s="112" t="s">
        <v>819</v>
      </c>
      <c r="F619" s="112" t="s">
        <v>812</v>
      </c>
      <c r="G619" s="112" t="s">
        <v>812</v>
      </c>
      <c r="H619" s="112">
        <v>15</v>
      </c>
    </row>
    <row r="620" spans="1:8" ht="14.4">
      <c r="A620" s="112">
        <v>1000</v>
      </c>
      <c r="B620" s="112" t="s">
        <v>3512</v>
      </c>
      <c r="C620" s="112" t="s">
        <v>1895</v>
      </c>
      <c r="D620" s="112" t="s">
        <v>3428</v>
      </c>
      <c r="E620" s="112" t="s">
        <v>819</v>
      </c>
      <c r="F620" s="112" t="s">
        <v>812</v>
      </c>
      <c r="G620" s="112" t="s">
        <v>831</v>
      </c>
      <c r="H620" s="112">
        <v>0.3</v>
      </c>
    </row>
    <row r="621" spans="1:8" ht="14.4">
      <c r="A621" s="112">
        <v>1000</v>
      </c>
      <c r="B621" s="112" t="s">
        <v>3513</v>
      </c>
      <c r="C621" s="112" t="s">
        <v>873</v>
      </c>
      <c r="D621" s="112" t="s">
        <v>3428</v>
      </c>
      <c r="E621" s="112" t="s">
        <v>819</v>
      </c>
      <c r="F621" s="112" t="s">
        <v>812</v>
      </c>
      <c r="G621" s="112" t="s">
        <v>3221</v>
      </c>
      <c r="H621" s="112">
        <v>0.2</v>
      </c>
    </row>
    <row r="622" spans="1:8" ht="14.4">
      <c r="A622" s="112">
        <v>1000</v>
      </c>
      <c r="B622" s="112" t="s">
        <v>3514</v>
      </c>
      <c r="C622" s="112" t="s">
        <v>1294</v>
      </c>
      <c r="D622" s="112" t="s">
        <v>3428</v>
      </c>
      <c r="E622" s="112" t="s">
        <v>819</v>
      </c>
      <c r="F622" s="112" t="s">
        <v>812</v>
      </c>
      <c r="G622" s="112" t="s">
        <v>812</v>
      </c>
      <c r="H622" s="112">
        <v>0.1</v>
      </c>
    </row>
    <row r="623" spans="1:8" ht="14.4">
      <c r="A623" s="112">
        <v>1000</v>
      </c>
      <c r="B623" s="112" t="s">
        <v>3515</v>
      </c>
      <c r="C623" s="112" t="s">
        <v>902</v>
      </c>
      <c r="D623" s="112" t="s">
        <v>3428</v>
      </c>
      <c r="E623" s="112" t="s">
        <v>819</v>
      </c>
      <c r="F623" s="112" t="s">
        <v>812</v>
      </c>
      <c r="G623" s="112" t="s">
        <v>831</v>
      </c>
      <c r="H623" s="112">
        <v>0.5</v>
      </c>
    </row>
    <row r="624" spans="1:8" ht="14.4">
      <c r="A624" s="112">
        <v>1000</v>
      </c>
      <c r="B624" s="112" t="s">
        <v>3516</v>
      </c>
      <c r="C624" s="112" t="s">
        <v>1907</v>
      </c>
      <c r="D624" s="112" t="s">
        <v>3428</v>
      </c>
      <c r="E624" s="112" t="s">
        <v>819</v>
      </c>
      <c r="F624" s="112" t="s">
        <v>812</v>
      </c>
      <c r="G624" s="112" t="s">
        <v>812</v>
      </c>
      <c r="H624" s="112">
        <v>0.4</v>
      </c>
    </row>
    <row r="625" spans="1:8" ht="14.4">
      <c r="A625" s="112">
        <v>1000</v>
      </c>
      <c r="B625" s="112" t="s">
        <v>3517</v>
      </c>
      <c r="C625" s="112" t="s">
        <v>1900</v>
      </c>
      <c r="D625" s="112" t="s">
        <v>3428</v>
      </c>
      <c r="E625" s="112" t="s">
        <v>819</v>
      </c>
      <c r="F625" s="112" t="s">
        <v>812</v>
      </c>
      <c r="G625" s="112" t="s">
        <v>812</v>
      </c>
      <c r="H625" s="112">
        <v>0.08</v>
      </c>
    </row>
    <row r="626" spans="1:8" ht="14.4">
      <c r="A626" s="112">
        <v>1000</v>
      </c>
      <c r="B626" s="112" t="s">
        <v>3518</v>
      </c>
      <c r="C626" s="112" t="s">
        <v>902</v>
      </c>
      <c r="D626" s="112" t="s">
        <v>3428</v>
      </c>
      <c r="E626" s="112" t="s">
        <v>819</v>
      </c>
      <c r="F626" s="112" t="s">
        <v>812</v>
      </c>
      <c r="G626" s="112" t="s">
        <v>3221</v>
      </c>
      <c r="H626" s="112">
        <v>0.5</v>
      </c>
    </row>
    <row r="627" spans="1:8" ht="14.4">
      <c r="A627" s="112">
        <v>1000</v>
      </c>
      <c r="B627" s="112" t="s">
        <v>3519</v>
      </c>
      <c r="C627" s="112" t="s">
        <v>902</v>
      </c>
      <c r="D627" s="112" t="s">
        <v>3428</v>
      </c>
      <c r="E627" s="112" t="s">
        <v>819</v>
      </c>
      <c r="F627" s="112" t="s">
        <v>812</v>
      </c>
      <c r="G627" s="112" t="s">
        <v>831</v>
      </c>
      <c r="H627" s="112">
        <v>0.5</v>
      </c>
    </row>
    <row r="628" spans="1:8" ht="14.4">
      <c r="A628" s="112">
        <v>1000</v>
      </c>
      <c r="B628" s="112" t="s">
        <v>3520</v>
      </c>
      <c r="C628" s="112" t="s">
        <v>818</v>
      </c>
      <c r="D628" s="112" t="s">
        <v>3428</v>
      </c>
      <c r="E628" s="112" t="s">
        <v>819</v>
      </c>
      <c r="F628" s="112" t="s">
        <v>812</v>
      </c>
      <c r="G628" s="112" t="s">
        <v>831</v>
      </c>
      <c r="H628" s="112">
        <v>0.05</v>
      </c>
    </row>
    <row r="629" spans="1:8" ht="14.4">
      <c r="A629" s="112">
        <v>100</v>
      </c>
      <c r="B629" s="112" t="s">
        <v>3521</v>
      </c>
      <c r="C629" s="112" t="s">
        <v>857</v>
      </c>
      <c r="D629" s="112" t="s">
        <v>3428</v>
      </c>
      <c r="E629" s="112" t="s">
        <v>819</v>
      </c>
      <c r="F629" s="112" t="s">
        <v>812</v>
      </c>
      <c r="G629" s="112" t="s">
        <v>831</v>
      </c>
      <c r="H629" s="112">
        <v>5</v>
      </c>
    </row>
    <row r="630" spans="1:8" ht="14.4">
      <c r="A630" s="112">
        <v>25</v>
      </c>
      <c r="B630" s="112" t="s">
        <v>3522</v>
      </c>
      <c r="C630" s="112" t="s">
        <v>915</v>
      </c>
      <c r="D630" s="112" t="s">
        <v>3428</v>
      </c>
      <c r="E630" s="112" t="s">
        <v>819</v>
      </c>
      <c r="F630" s="112" t="s">
        <v>812</v>
      </c>
      <c r="G630" s="112" t="s">
        <v>831</v>
      </c>
      <c r="H630" s="112">
        <v>2</v>
      </c>
    </row>
    <row r="631" spans="1:8" ht="14.4">
      <c r="A631" s="112">
        <v>1000</v>
      </c>
      <c r="B631" s="112" t="s">
        <v>3523</v>
      </c>
      <c r="C631" s="112" t="s">
        <v>873</v>
      </c>
      <c r="D631" s="112" t="s">
        <v>3428</v>
      </c>
      <c r="E631" s="112" t="s">
        <v>819</v>
      </c>
      <c r="F631" s="112" t="s">
        <v>812</v>
      </c>
      <c r="G631" s="112" t="s">
        <v>3221</v>
      </c>
      <c r="H631" s="112">
        <v>0.2</v>
      </c>
    </row>
    <row r="632" spans="1:8" ht="14.4">
      <c r="A632" s="112">
        <v>100</v>
      </c>
      <c r="B632" s="112" t="s">
        <v>3524</v>
      </c>
      <c r="C632" s="112" t="s">
        <v>910</v>
      </c>
      <c r="D632" s="112" t="s">
        <v>3428</v>
      </c>
      <c r="E632" s="112" t="s">
        <v>819</v>
      </c>
      <c r="F632" s="112" t="s">
        <v>812</v>
      </c>
      <c r="G632" s="112" t="s">
        <v>849</v>
      </c>
      <c r="H632" s="112">
        <v>25</v>
      </c>
    </row>
    <row r="633" spans="1:8" ht="14.4">
      <c r="A633" s="112">
        <v>1</v>
      </c>
      <c r="B633" s="112" t="s">
        <v>3701</v>
      </c>
      <c r="C633" s="112" t="s">
        <v>812</v>
      </c>
      <c r="D633" s="112" t="s">
        <v>3702</v>
      </c>
      <c r="E633" s="112" t="s">
        <v>815</v>
      </c>
      <c r="F633" s="112" t="s">
        <v>1010</v>
      </c>
      <c r="G633" s="112" t="s">
        <v>812</v>
      </c>
      <c r="H633" s="112">
        <f t="shared" ref="H633:H636" ca="1" si="0">RANDBETWEEN(2,12)*25000</f>
        <v>250000</v>
      </c>
    </row>
    <row r="634" spans="1:8" ht="14.4">
      <c r="A634" s="112">
        <v>1</v>
      </c>
      <c r="B634" s="112" t="s">
        <v>3703</v>
      </c>
      <c r="C634" s="112" t="s">
        <v>812</v>
      </c>
      <c r="D634" s="112" t="s">
        <v>3702</v>
      </c>
      <c r="E634" s="112" t="s">
        <v>815</v>
      </c>
      <c r="F634" s="112" t="s">
        <v>1010</v>
      </c>
      <c r="G634" s="112" t="s">
        <v>812</v>
      </c>
      <c r="H634" s="112">
        <f t="shared" ca="1" si="0"/>
        <v>50000</v>
      </c>
    </row>
    <row r="635" spans="1:8" ht="14.4">
      <c r="A635" s="112">
        <v>1</v>
      </c>
      <c r="B635" s="112" t="s">
        <v>3704</v>
      </c>
      <c r="C635" s="112" t="s">
        <v>812</v>
      </c>
      <c r="D635" s="112" t="s">
        <v>3702</v>
      </c>
      <c r="E635" s="112" t="s">
        <v>815</v>
      </c>
      <c r="F635" s="112" t="s">
        <v>1010</v>
      </c>
      <c r="G635" s="112" t="s">
        <v>812</v>
      </c>
      <c r="H635" s="112">
        <f t="shared" ca="1" si="0"/>
        <v>150000</v>
      </c>
    </row>
    <row r="636" spans="1:8" ht="14.4">
      <c r="A636" s="112">
        <v>1</v>
      </c>
      <c r="B636" s="112" t="s">
        <v>3705</v>
      </c>
      <c r="C636" s="112" t="s">
        <v>812</v>
      </c>
      <c r="D636" s="112" t="s">
        <v>3702</v>
      </c>
      <c r="E636" s="112" t="s">
        <v>815</v>
      </c>
      <c r="F636" s="112" t="s">
        <v>1010</v>
      </c>
      <c r="G636" s="112" t="s">
        <v>812</v>
      </c>
      <c r="H636" s="112">
        <f t="shared" ca="1" si="0"/>
        <v>125000</v>
      </c>
    </row>
    <row r="637" spans="1:8" ht="14.4">
      <c r="A637" s="112">
        <v>1</v>
      </c>
      <c r="B637" s="112" t="s">
        <v>3706</v>
      </c>
      <c r="C637" s="112" t="s">
        <v>812</v>
      </c>
      <c r="D637" s="112" t="s">
        <v>3702</v>
      </c>
      <c r="E637" s="112" t="s">
        <v>815</v>
      </c>
      <c r="F637" s="112" t="s">
        <v>977</v>
      </c>
      <c r="G637" s="112" t="s">
        <v>812</v>
      </c>
      <c r="H637" s="112">
        <f ca="1">(RANDBETWEEN(1,4)+1)*10000</f>
        <v>40000</v>
      </c>
    </row>
    <row r="638" spans="1:8" ht="14.4">
      <c r="A638" s="112">
        <v>25</v>
      </c>
      <c r="B638" s="112" t="s">
        <v>886</v>
      </c>
      <c r="C638" s="112" t="s">
        <v>887</v>
      </c>
      <c r="D638" s="112" t="s">
        <v>845</v>
      </c>
      <c r="E638" s="112" t="s">
        <v>819</v>
      </c>
      <c r="F638" s="112" t="s">
        <v>812</v>
      </c>
      <c r="G638" s="112" t="s">
        <v>888</v>
      </c>
      <c r="H638" s="112">
        <v>10</v>
      </c>
    </row>
    <row r="639" spans="1:8" ht="14.4">
      <c r="A639" s="112">
        <v>25</v>
      </c>
      <c r="B639" s="112" t="s">
        <v>861</v>
      </c>
      <c r="C639" s="112" t="s">
        <v>862</v>
      </c>
      <c r="D639" s="112" t="s">
        <v>845</v>
      </c>
      <c r="E639" s="112" t="s">
        <v>819</v>
      </c>
      <c r="F639" s="112" t="s">
        <v>812</v>
      </c>
      <c r="G639" s="112" t="s">
        <v>863</v>
      </c>
      <c r="H639" s="112">
        <v>4</v>
      </c>
    </row>
    <row r="640" spans="1:8" ht="14.4">
      <c r="A640" s="112">
        <v>25</v>
      </c>
      <c r="B640" s="112" t="s">
        <v>866</v>
      </c>
      <c r="C640" s="112" t="s">
        <v>837</v>
      </c>
      <c r="D640" s="112" t="s">
        <v>845</v>
      </c>
      <c r="E640" s="112" t="s">
        <v>819</v>
      </c>
      <c r="F640" s="112" t="s">
        <v>812</v>
      </c>
      <c r="G640" s="112" t="s">
        <v>849</v>
      </c>
      <c r="H640" s="112">
        <v>30</v>
      </c>
    </row>
    <row r="641" spans="1:8" ht="14.4">
      <c r="A641" s="112">
        <v>25</v>
      </c>
      <c r="B641" s="112" t="s">
        <v>869</v>
      </c>
      <c r="C641" s="112" t="s">
        <v>841</v>
      </c>
      <c r="D641" s="112" t="s">
        <v>845</v>
      </c>
      <c r="E641" s="112" t="s">
        <v>819</v>
      </c>
      <c r="F641" s="112" t="s">
        <v>812</v>
      </c>
      <c r="G641" s="112" t="s">
        <v>865</v>
      </c>
      <c r="H641" s="112">
        <v>20</v>
      </c>
    </row>
    <row r="642" spans="1:8" ht="14.4">
      <c r="A642" s="112">
        <v>25</v>
      </c>
      <c r="B642" s="112" t="s">
        <v>883</v>
      </c>
      <c r="C642" s="112" t="s">
        <v>884</v>
      </c>
      <c r="D642" s="112" t="s">
        <v>845</v>
      </c>
      <c r="E642" s="112" t="s">
        <v>819</v>
      </c>
      <c r="F642" s="112" t="s">
        <v>812</v>
      </c>
      <c r="G642" s="112" t="s">
        <v>885</v>
      </c>
      <c r="H642" s="112">
        <v>100</v>
      </c>
    </row>
    <row r="643" spans="1:8" ht="14.4">
      <c r="A643" s="112">
        <v>25</v>
      </c>
      <c r="B643" s="112" t="s">
        <v>867</v>
      </c>
      <c r="C643" s="112" t="s">
        <v>837</v>
      </c>
      <c r="D643" s="112" t="s">
        <v>845</v>
      </c>
      <c r="E643" s="112" t="s">
        <v>819</v>
      </c>
      <c r="F643" s="112" t="s">
        <v>812</v>
      </c>
      <c r="G643" s="112" t="s">
        <v>863</v>
      </c>
      <c r="H643" s="112">
        <v>30</v>
      </c>
    </row>
    <row r="644" spans="1:8" ht="14.4">
      <c r="A644" s="112">
        <v>25</v>
      </c>
      <c r="B644" s="112" t="s">
        <v>853</v>
      </c>
      <c r="C644" s="112" t="s">
        <v>854</v>
      </c>
      <c r="D644" s="112" t="s">
        <v>845</v>
      </c>
      <c r="E644" s="112" t="s">
        <v>819</v>
      </c>
      <c r="F644" s="112" t="s">
        <v>812</v>
      </c>
      <c r="G644" s="112" t="s">
        <v>855</v>
      </c>
      <c r="H644" s="112">
        <v>600</v>
      </c>
    </row>
    <row r="645" spans="1:8" ht="14.4">
      <c r="A645" s="112">
        <v>25</v>
      </c>
      <c r="B645" s="112" t="s">
        <v>843</v>
      </c>
      <c r="C645" s="112" t="s">
        <v>844</v>
      </c>
      <c r="D645" s="112" t="s">
        <v>845</v>
      </c>
      <c r="E645" s="112" t="s">
        <v>819</v>
      </c>
      <c r="F645" s="112" t="s">
        <v>812</v>
      </c>
      <c r="G645" s="112" t="s">
        <v>846</v>
      </c>
      <c r="H645" s="112">
        <v>90</v>
      </c>
    </row>
    <row r="646" spans="1:8" ht="14.4">
      <c r="A646" s="112">
        <v>25</v>
      </c>
      <c r="B646" s="112" t="s">
        <v>870</v>
      </c>
      <c r="C646" s="112" t="s">
        <v>841</v>
      </c>
      <c r="D646" s="112" t="s">
        <v>845</v>
      </c>
      <c r="E646" s="112" t="s">
        <v>819</v>
      </c>
      <c r="F646" s="112" t="s">
        <v>812</v>
      </c>
      <c r="G646" s="112" t="s">
        <v>871</v>
      </c>
      <c r="H646" s="112">
        <v>20</v>
      </c>
    </row>
    <row r="647" spans="1:8" ht="14.4">
      <c r="A647" s="112">
        <v>25</v>
      </c>
      <c r="B647" s="112" t="s">
        <v>858</v>
      </c>
      <c r="C647" s="112" t="s">
        <v>859</v>
      </c>
      <c r="D647" s="112" t="s">
        <v>845</v>
      </c>
      <c r="E647" s="112" t="s">
        <v>819</v>
      </c>
      <c r="F647" s="112" t="s">
        <v>812</v>
      </c>
      <c r="G647" s="112" t="s">
        <v>860</v>
      </c>
      <c r="H647" s="112">
        <v>400</v>
      </c>
    </row>
    <row r="648" spans="1:8" ht="14.4">
      <c r="A648" s="112">
        <v>25</v>
      </c>
      <c r="B648" s="112" t="s">
        <v>878</v>
      </c>
      <c r="C648" s="112" t="s">
        <v>879</v>
      </c>
      <c r="D648" s="112" t="s">
        <v>845</v>
      </c>
      <c r="E648" s="112" t="s">
        <v>819</v>
      </c>
      <c r="F648" s="112" t="s">
        <v>812</v>
      </c>
      <c r="G648" s="112" t="s">
        <v>880</v>
      </c>
      <c r="H648" s="112">
        <v>125</v>
      </c>
    </row>
    <row r="649" spans="1:8" ht="14.4">
      <c r="A649" s="112">
        <v>25</v>
      </c>
      <c r="B649" s="112" t="s">
        <v>874</v>
      </c>
      <c r="C649" s="112" t="s">
        <v>875</v>
      </c>
      <c r="D649" s="112" t="s">
        <v>845</v>
      </c>
      <c r="E649" s="112" t="s">
        <v>819</v>
      </c>
      <c r="F649" s="112" t="s">
        <v>812</v>
      </c>
      <c r="G649" s="112" t="s">
        <v>876</v>
      </c>
      <c r="H649" s="112">
        <v>15</v>
      </c>
    </row>
    <row r="650" spans="1:8" ht="14.4">
      <c r="A650" s="112">
        <v>25</v>
      </c>
      <c r="B650" s="112" t="s">
        <v>850</v>
      </c>
      <c r="C650" s="112" t="s">
        <v>851</v>
      </c>
      <c r="D650" s="112" t="s">
        <v>845</v>
      </c>
      <c r="E650" s="112" t="s">
        <v>819</v>
      </c>
      <c r="F650" s="112" t="s">
        <v>812</v>
      </c>
      <c r="G650" s="112" t="s">
        <v>852</v>
      </c>
      <c r="H650" s="112">
        <v>75</v>
      </c>
    </row>
    <row r="651" spans="1:8" ht="14.4">
      <c r="A651" s="112">
        <v>25</v>
      </c>
      <c r="B651" s="112" t="s">
        <v>893</v>
      </c>
      <c r="C651" s="112" t="s">
        <v>830</v>
      </c>
      <c r="D651" s="112" t="s">
        <v>845</v>
      </c>
      <c r="E651" s="112" t="s">
        <v>819</v>
      </c>
      <c r="F651" s="112" t="s">
        <v>812</v>
      </c>
      <c r="G651" s="112" t="s">
        <v>849</v>
      </c>
      <c r="H651" s="112">
        <v>1</v>
      </c>
    </row>
    <row r="652" spans="1:8" ht="14.4">
      <c r="A652" s="112">
        <v>25</v>
      </c>
      <c r="B652" s="112" t="s">
        <v>877</v>
      </c>
      <c r="C652" s="112" t="s">
        <v>875</v>
      </c>
      <c r="D652" s="112" t="s">
        <v>845</v>
      </c>
      <c r="E652" s="112" t="s">
        <v>819</v>
      </c>
      <c r="F652" s="112" t="s">
        <v>812</v>
      </c>
      <c r="G652" s="112" t="s">
        <v>860</v>
      </c>
      <c r="H652" s="112">
        <v>15</v>
      </c>
    </row>
    <row r="653" spans="1:8" ht="14.4">
      <c r="A653" s="112">
        <v>25</v>
      </c>
      <c r="B653" s="112" t="s">
        <v>881</v>
      </c>
      <c r="C653" s="112" t="s">
        <v>879</v>
      </c>
      <c r="D653" s="112" t="s">
        <v>845</v>
      </c>
      <c r="E653" s="112" t="s">
        <v>819</v>
      </c>
      <c r="F653" s="112" t="s">
        <v>812</v>
      </c>
      <c r="G653" s="112" t="s">
        <v>882</v>
      </c>
      <c r="H653" s="112">
        <v>125</v>
      </c>
    </row>
    <row r="654" spans="1:8" ht="14.4">
      <c r="A654" s="112">
        <v>25</v>
      </c>
      <c r="B654" s="112" t="s">
        <v>847</v>
      </c>
      <c r="C654" s="112" t="s">
        <v>848</v>
      </c>
      <c r="D654" s="112" t="s">
        <v>845</v>
      </c>
      <c r="E654" s="112" t="s">
        <v>819</v>
      </c>
      <c r="F654" s="112" t="s">
        <v>812</v>
      </c>
      <c r="G654" s="112" t="s">
        <v>849</v>
      </c>
      <c r="H654" s="112">
        <v>8</v>
      </c>
    </row>
    <row r="655" spans="1:8" ht="14.4">
      <c r="A655" s="112">
        <v>25</v>
      </c>
      <c r="B655" s="112" t="s">
        <v>889</v>
      </c>
      <c r="C655" s="112" t="s">
        <v>887</v>
      </c>
      <c r="D655" s="112" t="s">
        <v>845</v>
      </c>
      <c r="E655" s="112" t="s">
        <v>819</v>
      </c>
      <c r="F655" s="112" t="s">
        <v>812</v>
      </c>
      <c r="G655" s="112" t="s">
        <v>849</v>
      </c>
      <c r="H655" s="112">
        <v>10</v>
      </c>
    </row>
    <row r="656" spans="1:8" ht="14.4">
      <c r="A656" s="112">
        <v>25</v>
      </c>
      <c r="B656" s="112" t="s">
        <v>864</v>
      </c>
      <c r="C656" s="112" t="s">
        <v>862</v>
      </c>
      <c r="D656" s="112" t="s">
        <v>845</v>
      </c>
      <c r="E656" s="112" t="s">
        <v>819</v>
      </c>
      <c r="F656" s="112" t="s">
        <v>812</v>
      </c>
      <c r="G656" s="112" t="s">
        <v>865</v>
      </c>
      <c r="H656" s="112">
        <v>4</v>
      </c>
    </row>
    <row r="657" spans="1:8" ht="14.4">
      <c r="A657" s="112">
        <v>25</v>
      </c>
      <c r="B657" s="112" t="s">
        <v>856</v>
      </c>
      <c r="C657" s="112" t="s">
        <v>857</v>
      </c>
      <c r="D657" s="112" t="s">
        <v>845</v>
      </c>
      <c r="E657" s="112" t="s">
        <v>819</v>
      </c>
      <c r="F657" s="112" t="s">
        <v>812</v>
      </c>
      <c r="G657" s="112" t="s">
        <v>849</v>
      </c>
      <c r="H657" s="112">
        <v>5</v>
      </c>
    </row>
    <row r="658" spans="1:8" ht="14.4">
      <c r="A658" s="112">
        <v>25</v>
      </c>
      <c r="B658" s="112" t="s">
        <v>872</v>
      </c>
      <c r="C658" s="112" t="s">
        <v>873</v>
      </c>
      <c r="D658" s="112" t="s">
        <v>845</v>
      </c>
      <c r="E658" s="112" t="s">
        <v>819</v>
      </c>
      <c r="F658" s="112" t="s">
        <v>812</v>
      </c>
      <c r="G658" s="112" t="s">
        <v>849</v>
      </c>
      <c r="H658" s="112">
        <v>0.2</v>
      </c>
    </row>
    <row r="659" spans="1:8" ht="14.4">
      <c r="A659" s="112">
        <v>25</v>
      </c>
      <c r="B659" s="112" t="s">
        <v>890</v>
      </c>
      <c r="C659" s="112" t="s">
        <v>887</v>
      </c>
      <c r="D659" s="112" t="s">
        <v>845</v>
      </c>
      <c r="E659" s="112" t="s">
        <v>819</v>
      </c>
      <c r="F659" s="112" t="s">
        <v>812</v>
      </c>
      <c r="G659" s="112" t="s">
        <v>891</v>
      </c>
      <c r="H659" s="112">
        <v>10</v>
      </c>
    </row>
    <row r="660" spans="1:8" ht="14.4">
      <c r="A660" s="112">
        <v>25</v>
      </c>
      <c r="B660" s="112" t="s">
        <v>868</v>
      </c>
      <c r="C660" s="112" t="s">
        <v>837</v>
      </c>
      <c r="D660" s="112" t="s">
        <v>845</v>
      </c>
      <c r="E660" s="112" t="s">
        <v>819</v>
      </c>
      <c r="F660" s="112" t="s">
        <v>812</v>
      </c>
      <c r="G660" s="112" t="s">
        <v>852</v>
      </c>
      <c r="H660" s="112">
        <v>30</v>
      </c>
    </row>
    <row r="661" spans="1:8" ht="14.4">
      <c r="A661" s="112">
        <v>25</v>
      </c>
      <c r="B661" s="112" t="s">
        <v>892</v>
      </c>
      <c r="C661" s="112" t="s">
        <v>887</v>
      </c>
      <c r="D661" s="112" t="s">
        <v>845</v>
      </c>
      <c r="E661" s="112" t="s">
        <v>819</v>
      </c>
      <c r="F661" s="112" t="s">
        <v>812</v>
      </c>
      <c r="G661" s="112" t="s">
        <v>863</v>
      </c>
      <c r="H661" s="112">
        <v>10</v>
      </c>
    </row>
    <row r="662" spans="1:8" ht="14.4">
      <c r="A662" s="112">
        <v>25</v>
      </c>
      <c r="B662" s="112" t="s">
        <v>898</v>
      </c>
      <c r="C662" s="112" t="s">
        <v>851</v>
      </c>
      <c r="D662" s="112" t="s">
        <v>895</v>
      </c>
      <c r="E662" s="112" t="s">
        <v>819</v>
      </c>
      <c r="F662" s="112" t="s">
        <v>812</v>
      </c>
      <c r="G662" s="112" t="s">
        <v>896</v>
      </c>
      <c r="H662" s="112">
        <v>75</v>
      </c>
    </row>
    <row r="663" spans="1:8" ht="14.4">
      <c r="A663" s="112">
        <v>25</v>
      </c>
      <c r="B663" s="112" t="s">
        <v>901</v>
      </c>
      <c r="C663" s="112" t="s">
        <v>902</v>
      </c>
      <c r="D663" s="112" t="s">
        <v>895</v>
      </c>
      <c r="E663" s="112" t="s">
        <v>819</v>
      </c>
      <c r="F663" s="112" t="s">
        <v>812</v>
      </c>
      <c r="G663" s="112" t="s">
        <v>896</v>
      </c>
      <c r="H663" s="112">
        <v>0.5</v>
      </c>
    </row>
    <row r="664" spans="1:8" ht="14.4">
      <c r="A664" s="112">
        <v>25</v>
      </c>
      <c r="B664" s="112" t="s">
        <v>894</v>
      </c>
      <c r="C664" s="112" t="s">
        <v>848</v>
      </c>
      <c r="D664" s="112" t="s">
        <v>895</v>
      </c>
      <c r="E664" s="112" t="s">
        <v>819</v>
      </c>
      <c r="F664" s="112" t="s">
        <v>812</v>
      </c>
      <c r="G664" s="112" t="s">
        <v>896</v>
      </c>
      <c r="H664" s="112">
        <v>8</v>
      </c>
    </row>
    <row r="665" spans="1:8" ht="14.4">
      <c r="A665" s="112">
        <v>25</v>
      </c>
      <c r="B665" s="112" t="s">
        <v>903</v>
      </c>
      <c r="C665" s="112" t="s">
        <v>902</v>
      </c>
      <c r="D665" s="112" t="s">
        <v>895</v>
      </c>
      <c r="E665" s="112" t="s">
        <v>819</v>
      </c>
      <c r="F665" s="112" t="s">
        <v>812</v>
      </c>
      <c r="G665" s="112" t="s">
        <v>896</v>
      </c>
      <c r="H665" s="112">
        <v>0.5</v>
      </c>
    </row>
    <row r="666" spans="1:8" ht="14.4">
      <c r="A666" s="112">
        <v>25</v>
      </c>
      <c r="B666" s="112" t="s">
        <v>914</v>
      </c>
      <c r="C666" s="112" t="s">
        <v>915</v>
      </c>
      <c r="D666" s="112" t="s">
        <v>895</v>
      </c>
      <c r="E666" s="112" t="s">
        <v>819</v>
      </c>
      <c r="F666" s="112" t="s">
        <v>812</v>
      </c>
      <c r="G666" s="112" t="s">
        <v>916</v>
      </c>
      <c r="H666" s="112">
        <v>2</v>
      </c>
    </row>
    <row r="667" spans="1:8" ht="14.4">
      <c r="A667" s="112">
        <v>25</v>
      </c>
      <c r="B667" s="112" t="s">
        <v>904</v>
      </c>
      <c r="C667" s="112" t="s">
        <v>857</v>
      </c>
      <c r="D667" s="112" t="s">
        <v>895</v>
      </c>
      <c r="E667" s="112" t="s">
        <v>819</v>
      </c>
      <c r="F667" s="112" t="s">
        <v>812</v>
      </c>
      <c r="G667" s="112" t="s">
        <v>849</v>
      </c>
      <c r="H667" s="112">
        <v>5</v>
      </c>
    </row>
    <row r="668" spans="1:8" ht="14.4">
      <c r="A668" s="112">
        <v>25</v>
      </c>
      <c r="B668" s="112" t="s">
        <v>905</v>
      </c>
      <c r="C668" s="112" t="s">
        <v>857</v>
      </c>
      <c r="D668" s="112" t="s">
        <v>895</v>
      </c>
      <c r="E668" s="112" t="s">
        <v>819</v>
      </c>
      <c r="F668" s="112" t="s">
        <v>812</v>
      </c>
      <c r="G668" s="112" t="s">
        <v>896</v>
      </c>
      <c r="H668" s="112">
        <v>5</v>
      </c>
    </row>
    <row r="669" spans="1:8" ht="14.4">
      <c r="A669" s="112">
        <v>25</v>
      </c>
      <c r="B669" s="112" t="s">
        <v>899</v>
      </c>
      <c r="C669" s="112" t="s">
        <v>900</v>
      </c>
      <c r="D669" s="112" t="s">
        <v>895</v>
      </c>
      <c r="E669" s="112" t="s">
        <v>819</v>
      </c>
      <c r="F669" s="112" t="s">
        <v>812</v>
      </c>
      <c r="G669" s="112" t="s">
        <v>849</v>
      </c>
      <c r="H669" s="112">
        <v>50</v>
      </c>
    </row>
    <row r="670" spans="1:8" ht="14.4">
      <c r="A670" s="112">
        <v>25</v>
      </c>
      <c r="B670" s="112" t="s">
        <v>918</v>
      </c>
      <c r="C670" s="112" t="s">
        <v>875</v>
      </c>
      <c r="D670" s="112" t="s">
        <v>895</v>
      </c>
      <c r="E670" s="112" t="s">
        <v>819</v>
      </c>
      <c r="F670" s="112" t="s">
        <v>812</v>
      </c>
      <c r="G670" s="112" t="s">
        <v>849</v>
      </c>
      <c r="H670" s="112">
        <v>15</v>
      </c>
    </row>
    <row r="671" spans="1:8" ht="14.4">
      <c r="A671" s="112">
        <v>25</v>
      </c>
      <c r="B671" s="112" t="s">
        <v>921</v>
      </c>
      <c r="C671" s="112" t="s">
        <v>884</v>
      </c>
      <c r="D671" s="112" t="s">
        <v>895</v>
      </c>
      <c r="E671" s="112" t="s">
        <v>819</v>
      </c>
      <c r="F671" s="112" t="s">
        <v>812</v>
      </c>
      <c r="G671" s="112" t="s">
        <v>882</v>
      </c>
      <c r="H671" s="112">
        <v>100</v>
      </c>
    </row>
    <row r="672" spans="1:8" ht="14.4">
      <c r="A672" s="112">
        <v>25</v>
      </c>
      <c r="B672" s="112" t="s">
        <v>923</v>
      </c>
      <c r="C672" s="112" t="s">
        <v>924</v>
      </c>
      <c r="D672" s="112" t="s">
        <v>895</v>
      </c>
      <c r="E672" s="112" t="s">
        <v>819</v>
      </c>
      <c r="F672" s="112" t="s">
        <v>812</v>
      </c>
      <c r="G672" s="112" t="s">
        <v>852</v>
      </c>
      <c r="H672" s="113">
        <v>1000</v>
      </c>
    </row>
    <row r="673" spans="1:8" ht="14.4">
      <c r="A673" s="112">
        <v>25</v>
      </c>
      <c r="B673" s="112" t="s">
        <v>925</v>
      </c>
      <c r="C673" s="112" t="s">
        <v>830</v>
      </c>
      <c r="D673" s="112" t="s">
        <v>895</v>
      </c>
      <c r="E673" s="112" t="s">
        <v>819</v>
      </c>
      <c r="F673" s="112" t="s">
        <v>812</v>
      </c>
      <c r="G673" s="112" t="s">
        <v>926</v>
      </c>
      <c r="H673" s="112">
        <v>1</v>
      </c>
    </row>
    <row r="674" spans="1:8" ht="14.4">
      <c r="A674" s="112">
        <v>25</v>
      </c>
      <c r="B674" s="112" t="s">
        <v>912</v>
      </c>
      <c r="C674" s="112" t="s">
        <v>913</v>
      </c>
      <c r="D674" s="112" t="s">
        <v>895</v>
      </c>
      <c r="E674" s="112" t="s">
        <v>819</v>
      </c>
      <c r="F674" s="112" t="s">
        <v>812</v>
      </c>
      <c r="G674" s="112" t="s">
        <v>863</v>
      </c>
      <c r="H674" s="112">
        <v>200</v>
      </c>
    </row>
    <row r="675" spans="1:8" ht="14.4">
      <c r="A675" s="112">
        <v>25</v>
      </c>
      <c r="B675" s="112" t="s">
        <v>919</v>
      </c>
      <c r="C675" s="112" t="s">
        <v>875</v>
      </c>
      <c r="D675" s="112" t="s">
        <v>895</v>
      </c>
      <c r="E675" s="112" t="s">
        <v>819</v>
      </c>
      <c r="F675" s="112" t="s">
        <v>812</v>
      </c>
      <c r="G675" s="112" t="s">
        <v>920</v>
      </c>
      <c r="H675" s="112">
        <v>15</v>
      </c>
    </row>
    <row r="676" spans="1:8" ht="14.4">
      <c r="A676" s="112">
        <v>25</v>
      </c>
      <c r="B676" s="112" t="s">
        <v>917</v>
      </c>
      <c r="C676" s="112" t="s">
        <v>915</v>
      </c>
      <c r="D676" s="112" t="s">
        <v>895</v>
      </c>
      <c r="E676" s="112" t="s">
        <v>819</v>
      </c>
      <c r="F676" s="112" t="s">
        <v>812</v>
      </c>
      <c r="G676" s="112" t="s">
        <v>849</v>
      </c>
      <c r="H676" s="112">
        <v>2</v>
      </c>
    </row>
    <row r="677" spans="1:8" ht="14.4">
      <c r="A677" s="112">
        <v>25</v>
      </c>
      <c r="B677" s="112" t="s">
        <v>922</v>
      </c>
      <c r="C677" s="112" t="s">
        <v>887</v>
      </c>
      <c r="D677" s="112" t="s">
        <v>895</v>
      </c>
      <c r="E677" s="112" t="s">
        <v>819</v>
      </c>
      <c r="F677" s="112" t="s">
        <v>812</v>
      </c>
      <c r="G677" s="112" t="s">
        <v>882</v>
      </c>
      <c r="H677" s="112">
        <v>10</v>
      </c>
    </row>
    <row r="678" spans="1:8" ht="14.4">
      <c r="A678" s="112">
        <v>25</v>
      </c>
      <c r="B678" s="112" t="s">
        <v>906</v>
      </c>
      <c r="C678" s="112" t="s">
        <v>907</v>
      </c>
      <c r="D678" s="112" t="s">
        <v>895</v>
      </c>
      <c r="E678" s="112" t="s">
        <v>819</v>
      </c>
      <c r="F678" s="112" t="s">
        <v>812</v>
      </c>
      <c r="G678" s="112" t="s">
        <v>908</v>
      </c>
      <c r="H678" s="112">
        <v>3</v>
      </c>
    </row>
    <row r="679" spans="1:8" ht="14.4">
      <c r="A679" s="112">
        <v>25</v>
      </c>
      <c r="B679" s="112" t="s">
        <v>897</v>
      </c>
      <c r="C679" s="112" t="s">
        <v>848</v>
      </c>
      <c r="D679" s="112" t="s">
        <v>895</v>
      </c>
      <c r="E679" s="112" t="s">
        <v>819</v>
      </c>
      <c r="F679" s="112" t="s">
        <v>812</v>
      </c>
      <c r="G679" s="112" t="s">
        <v>852</v>
      </c>
      <c r="H679" s="112">
        <v>8</v>
      </c>
    </row>
    <row r="680" spans="1:8" ht="14.4">
      <c r="A680" s="112">
        <v>25</v>
      </c>
      <c r="B680" s="112" t="s">
        <v>909</v>
      </c>
      <c r="C680" s="112" t="s">
        <v>910</v>
      </c>
      <c r="D680" s="112" t="s">
        <v>895</v>
      </c>
      <c r="E680" s="112" t="s">
        <v>819</v>
      </c>
      <c r="F680" s="112" t="s">
        <v>812</v>
      </c>
      <c r="G680" s="112" t="s">
        <v>911</v>
      </c>
      <c r="H680" s="112">
        <v>25</v>
      </c>
    </row>
    <row r="681" spans="1:8" ht="14.4">
      <c r="A681" s="112">
        <v>25</v>
      </c>
      <c r="B681" s="112" t="s">
        <v>2550</v>
      </c>
      <c r="C681" s="112" t="s">
        <v>884</v>
      </c>
      <c r="D681" s="112" t="s">
        <v>2551</v>
      </c>
      <c r="E681" s="112" t="s">
        <v>819</v>
      </c>
      <c r="F681" s="112" t="s">
        <v>812</v>
      </c>
      <c r="G681" s="112" t="s">
        <v>812</v>
      </c>
      <c r="H681" s="112">
        <v>100</v>
      </c>
    </row>
    <row r="682" spans="1:8" ht="14.4">
      <c r="A682" s="112">
        <v>25</v>
      </c>
      <c r="B682" s="112" t="s">
        <v>2554</v>
      </c>
      <c r="C682" s="112" t="s">
        <v>2555</v>
      </c>
      <c r="D682" s="112" t="s">
        <v>2551</v>
      </c>
      <c r="E682" s="112" t="s">
        <v>819</v>
      </c>
      <c r="F682" s="112" t="s">
        <v>812</v>
      </c>
      <c r="G682" s="112" t="s">
        <v>812</v>
      </c>
      <c r="H682" s="112">
        <v>10</v>
      </c>
    </row>
    <row r="683" spans="1:8" ht="14.4">
      <c r="A683" s="112">
        <v>25</v>
      </c>
      <c r="B683" s="112" t="s">
        <v>2557</v>
      </c>
      <c r="C683" s="112" t="s">
        <v>2558</v>
      </c>
      <c r="D683" s="112" t="s">
        <v>2551</v>
      </c>
      <c r="E683" s="112" t="s">
        <v>819</v>
      </c>
      <c r="F683" s="112" t="s">
        <v>812</v>
      </c>
      <c r="G683" s="112" t="s">
        <v>812</v>
      </c>
      <c r="H683" s="112">
        <v>3</v>
      </c>
    </row>
    <row r="684" spans="1:8" ht="14.4">
      <c r="A684" s="112">
        <v>1000</v>
      </c>
      <c r="B684" s="112" t="s">
        <v>2560</v>
      </c>
      <c r="C684" s="112" t="s">
        <v>818</v>
      </c>
      <c r="D684" s="112" t="s">
        <v>2551</v>
      </c>
      <c r="E684" s="112" t="s">
        <v>819</v>
      </c>
      <c r="F684" s="112" t="s">
        <v>812</v>
      </c>
      <c r="G684" s="112" t="s">
        <v>812</v>
      </c>
      <c r="H684" s="112">
        <v>0.05</v>
      </c>
    </row>
    <row r="685" spans="1:8" ht="14.4">
      <c r="A685" s="112">
        <v>1000</v>
      </c>
      <c r="B685" s="112" t="s">
        <v>2562</v>
      </c>
      <c r="C685" s="112" t="s">
        <v>2563</v>
      </c>
      <c r="D685" s="112" t="s">
        <v>2551</v>
      </c>
      <c r="E685" s="112" t="s">
        <v>819</v>
      </c>
      <c r="F685" s="112" t="s">
        <v>812</v>
      </c>
      <c r="G685" s="112" t="s">
        <v>812</v>
      </c>
      <c r="H685" s="112">
        <v>0.03</v>
      </c>
    </row>
    <row r="686" spans="1:8" ht="14.4">
      <c r="A686" s="112">
        <v>25</v>
      </c>
      <c r="B686" s="112" t="s">
        <v>2565</v>
      </c>
      <c r="C686" s="112" t="s">
        <v>2566</v>
      </c>
      <c r="D686" s="112" t="s">
        <v>2551</v>
      </c>
      <c r="E686" s="112" t="s">
        <v>819</v>
      </c>
      <c r="F686" s="112" t="s">
        <v>812</v>
      </c>
      <c r="G686" s="112" t="s">
        <v>812</v>
      </c>
      <c r="H686" s="112">
        <v>1</v>
      </c>
    </row>
    <row r="687" spans="1:8" ht="14.4">
      <c r="A687" s="112">
        <v>25</v>
      </c>
      <c r="B687" s="112" t="s">
        <v>2568</v>
      </c>
      <c r="C687" s="112" t="s">
        <v>2569</v>
      </c>
      <c r="D687" s="112" t="s">
        <v>2551</v>
      </c>
      <c r="E687" s="112" t="s">
        <v>819</v>
      </c>
      <c r="F687" s="112" t="s">
        <v>812</v>
      </c>
      <c r="G687" s="112" t="s">
        <v>812</v>
      </c>
      <c r="H687" s="112">
        <v>15</v>
      </c>
    </row>
    <row r="688" spans="1:8" ht="14.4">
      <c r="A688" s="112">
        <v>25</v>
      </c>
      <c r="B688" s="112" t="s">
        <v>2571</v>
      </c>
      <c r="C688" s="112" t="s">
        <v>2572</v>
      </c>
      <c r="D688" s="112" t="s">
        <v>2551</v>
      </c>
      <c r="E688" s="112" t="s">
        <v>819</v>
      </c>
      <c r="F688" s="112" t="s">
        <v>812</v>
      </c>
      <c r="G688" s="112" t="s">
        <v>812</v>
      </c>
      <c r="H688" s="112">
        <v>1</v>
      </c>
    </row>
    <row r="689" spans="1:8" ht="14.4">
      <c r="A689" s="112">
        <v>1000</v>
      </c>
      <c r="B689" s="112" t="s">
        <v>2574</v>
      </c>
      <c r="C689" s="112" t="s">
        <v>827</v>
      </c>
      <c r="D689" s="112" t="s">
        <v>2551</v>
      </c>
      <c r="E689" s="112" t="s">
        <v>819</v>
      </c>
      <c r="F689" s="112" t="s">
        <v>812</v>
      </c>
      <c r="G689" s="112" t="s">
        <v>812</v>
      </c>
      <c r="H689" s="112">
        <v>0.02</v>
      </c>
    </row>
    <row r="690" spans="1:8" ht="14.4">
      <c r="A690" s="112">
        <v>1000</v>
      </c>
      <c r="B690" s="112" t="s">
        <v>2576</v>
      </c>
      <c r="C690" s="112" t="s">
        <v>2577</v>
      </c>
      <c r="D690" s="112" t="s">
        <v>2551</v>
      </c>
      <c r="E690" s="112" t="s">
        <v>819</v>
      </c>
      <c r="F690" s="112" t="s">
        <v>812</v>
      </c>
      <c r="G690" s="112" t="s">
        <v>812</v>
      </c>
      <c r="H690" s="112">
        <v>3</v>
      </c>
    </row>
    <row r="691" spans="1:8" ht="14.4">
      <c r="A691" s="112">
        <v>1000</v>
      </c>
      <c r="B691" s="112" t="s">
        <v>2579</v>
      </c>
      <c r="C691" s="112" t="s">
        <v>2580</v>
      </c>
      <c r="D691" s="112" t="s">
        <v>2551</v>
      </c>
      <c r="E691" s="112" t="s">
        <v>819</v>
      </c>
      <c r="F691" s="112" t="s">
        <v>812</v>
      </c>
      <c r="G691" s="112" t="s">
        <v>812</v>
      </c>
      <c r="H691" s="112">
        <v>5</v>
      </c>
    </row>
    <row r="692" spans="1:8" ht="14.4">
      <c r="A692" s="112">
        <v>250</v>
      </c>
      <c r="B692" s="112" t="s">
        <v>2582</v>
      </c>
      <c r="C692" s="112" t="s">
        <v>2583</v>
      </c>
      <c r="D692" s="112" t="s">
        <v>2551</v>
      </c>
      <c r="E692" s="112" t="s">
        <v>819</v>
      </c>
      <c r="F692" s="112" t="s">
        <v>812</v>
      </c>
      <c r="G692" s="112" t="s">
        <v>812</v>
      </c>
      <c r="H692" s="112">
        <v>7</v>
      </c>
    </row>
    <row r="693" spans="1:8" ht="14.4">
      <c r="A693" s="112">
        <v>1000</v>
      </c>
      <c r="B693" s="112" t="s">
        <v>2585</v>
      </c>
      <c r="C693" s="112" t="s">
        <v>2586</v>
      </c>
      <c r="D693" s="112" t="s">
        <v>2551</v>
      </c>
      <c r="E693" s="112" t="s">
        <v>819</v>
      </c>
      <c r="F693" s="112" t="s">
        <v>812</v>
      </c>
      <c r="G693" s="112" t="s">
        <v>812</v>
      </c>
      <c r="H693" s="112">
        <v>2</v>
      </c>
    </row>
    <row r="694" spans="1:8" ht="14.4">
      <c r="A694" s="112">
        <v>1000</v>
      </c>
      <c r="B694" s="112" t="s">
        <v>2588</v>
      </c>
      <c r="C694" s="112" t="s">
        <v>2589</v>
      </c>
      <c r="D694" s="112" t="s">
        <v>2551</v>
      </c>
      <c r="E694" s="112" t="s">
        <v>819</v>
      </c>
      <c r="F694" s="112" t="s">
        <v>812</v>
      </c>
      <c r="G694" s="112" t="s">
        <v>812</v>
      </c>
      <c r="H694" s="112">
        <v>4</v>
      </c>
    </row>
    <row r="695" spans="1:8" ht="14.4">
      <c r="A695" s="112">
        <v>1000</v>
      </c>
      <c r="B695" s="112" t="s">
        <v>2591</v>
      </c>
      <c r="C695" s="112" t="s">
        <v>2563</v>
      </c>
      <c r="D695" s="112" t="s">
        <v>2551</v>
      </c>
      <c r="E695" s="112" t="s">
        <v>819</v>
      </c>
      <c r="F695" s="112" t="s">
        <v>812</v>
      </c>
      <c r="G695" s="112" t="s">
        <v>812</v>
      </c>
      <c r="H695" s="112">
        <v>0.03</v>
      </c>
    </row>
    <row r="696" spans="1:8" ht="14.4">
      <c r="A696" s="112">
        <v>1000</v>
      </c>
      <c r="B696" s="112" t="s">
        <v>2593</v>
      </c>
      <c r="C696" s="112" t="s">
        <v>827</v>
      </c>
      <c r="D696" s="112" t="s">
        <v>2551</v>
      </c>
      <c r="E696" s="112" t="s">
        <v>819</v>
      </c>
      <c r="F696" s="112" t="s">
        <v>812</v>
      </c>
      <c r="G696" s="112" t="s">
        <v>812</v>
      </c>
      <c r="H696" s="112">
        <v>0.02</v>
      </c>
    </row>
    <row r="697" spans="1:8" ht="14.4">
      <c r="A697" s="112">
        <v>25</v>
      </c>
      <c r="B697" s="112" t="s">
        <v>2595</v>
      </c>
      <c r="C697" s="112" t="s">
        <v>2572</v>
      </c>
      <c r="D697" s="112" t="s">
        <v>2551</v>
      </c>
      <c r="E697" s="112" t="s">
        <v>819</v>
      </c>
      <c r="F697" s="112" t="s">
        <v>812</v>
      </c>
      <c r="G697" s="112" t="s">
        <v>812</v>
      </c>
      <c r="H697" s="112">
        <v>1</v>
      </c>
    </row>
    <row r="698" spans="1:8" ht="14.4">
      <c r="A698" s="112">
        <v>25</v>
      </c>
      <c r="B698" s="112" t="s">
        <v>2597</v>
      </c>
      <c r="C698" s="112" t="s">
        <v>2598</v>
      </c>
      <c r="D698" s="112" t="s">
        <v>2551</v>
      </c>
      <c r="E698" s="112" t="s">
        <v>819</v>
      </c>
      <c r="F698" s="112" t="s">
        <v>812</v>
      </c>
      <c r="G698" s="112" t="s">
        <v>812</v>
      </c>
      <c r="H698" s="112">
        <v>30</v>
      </c>
    </row>
    <row r="699" spans="1:8" ht="14.4">
      <c r="A699" s="112">
        <v>25</v>
      </c>
      <c r="B699" s="112" t="s">
        <v>2600</v>
      </c>
      <c r="C699" s="112" t="s">
        <v>2601</v>
      </c>
      <c r="D699" s="112" t="s">
        <v>2551</v>
      </c>
      <c r="E699" s="112" t="s">
        <v>819</v>
      </c>
      <c r="F699" s="112" t="s">
        <v>812</v>
      </c>
      <c r="G699" s="112" t="s">
        <v>812</v>
      </c>
      <c r="H699" s="112">
        <v>45</v>
      </c>
    </row>
    <row r="700" spans="1:8" ht="14.4">
      <c r="A700" s="112">
        <v>1000</v>
      </c>
      <c r="B700" s="112" t="s">
        <v>2603</v>
      </c>
      <c r="C700" s="112" t="s">
        <v>827</v>
      </c>
      <c r="D700" s="112" t="s">
        <v>2551</v>
      </c>
      <c r="E700" s="112" t="s">
        <v>819</v>
      </c>
      <c r="F700" s="112" t="s">
        <v>812</v>
      </c>
      <c r="G700" s="112" t="s">
        <v>812</v>
      </c>
      <c r="H700" s="112">
        <v>0.02</v>
      </c>
    </row>
    <row r="701" spans="1:8" ht="14.4">
      <c r="A701" s="112">
        <v>25</v>
      </c>
      <c r="B701" s="112" t="s">
        <v>2605</v>
      </c>
      <c r="C701" s="112" t="s">
        <v>830</v>
      </c>
      <c r="D701" s="112" t="s">
        <v>2551</v>
      </c>
      <c r="E701" s="112" t="s">
        <v>819</v>
      </c>
      <c r="F701" s="112" t="s">
        <v>812</v>
      </c>
      <c r="G701" s="112" t="s">
        <v>812</v>
      </c>
      <c r="H701" s="112">
        <v>1</v>
      </c>
    </row>
    <row r="702" spans="1:8" ht="14.4">
      <c r="A702" s="112">
        <v>25</v>
      </c>
      <c r="B702" s="112" t="s">
        <v>2607</v>
      </c>
      <c r="C702" s="112" t="s">
        <v>2608</v>
      </c>
      <c r="D702" s="112" t="s">
        <v>2551</v>
      </c>
      <c r="E702" s="112" t="s">
        <v>819</v>
      </c>
      <c r="F702" s="112" t="s">
        <v>812</v>
      </c>
      <c r="G702" s="112" t="s">
        <v>812</v>
      </c>
      <c r="H702" s="112">
        <v>1</v>
      </c>
    </row>
    <row r="703" spans="1:8" ht="14.4">
      <c r="A703" s="112">
        <v>100</v>
      </c>
      <c r="B703" s="112" t="s">
        <v>2610</v>
      </c>
      <c r="C703" s="112" t="s">
        <v>2611</v>
      </c>
      <c r="D703" s="112" t="s">
        <v>2551</v>
      </c>
      <c r="E703" s="112" t="s">
        <v>819</v>
      </c>
      <c r="F703" s="112" t="s">
        <v>812</v>
      </c>
      <c r="G703" s="112" t="s">
        <v>812</v>
      </c>
      <c r="H703" s="112">
        <v>20</v>
      </c>
    </row>
    <row r="704" spans="1:8" ht="14.4">
      <c r="A704" s="112">
        <v>250</v>
      </c>
      <c r="B704" s="112" t="s">
        <v>2613</v>
      </c>
      <c r="C704" s="112" t="s">
        <v>2614</v>
      </c>
      <c r="D704" s="112" t="s">
        <v>2551</v>
      </c>
      <c r="E704" s="112" t="s">
        <v>819</v>
      </c>
      <c r="F704" s="112" t="s">
        <v>812</v>
      </c>
      <c r="G704" s="112" t="s">
        <v>812</v>
      </c>
      <c r="H704" s="112">
        <v>0.5</v>
      </c>
    </row>
    <row r="705" spans="1:8" ht="14.4">
      <c r="A705" s="112">
        <v>25</v>
      </c>
      <c r="B705" s="112" t="s">
        <v>2616</v>
      </c>
      <c r="C705" s="112" t="s">
        <v>2572</v>
      </c>
      <c r="D705" s="112" t="s">
        <v>2551</v>
      </c>
      <c r="E705" s="112" t="s">
        <v>819</v>
      </c>
      <c r="F705" s="112" t="s">
        <v>812</v>
      </c>
      <c r="G705" s="112" t="s">
        <v>812</v>
      </c>
      <c r="H705" s="112">
        <v>1</v>
      </c>
    </row>
    <row r="706" spans="1:8" ht="14.4">
      <c r="A706" s="112">
        <v>25</v>
      </c>
      <c r="B706" s="112" t="s">
        <v>2618</v>
      </c>
      <c r="C706" s="112" t="s">
        <v>2558</v>
      </c>
      <c r="D706" s="112" t="s">
        <v>2551</v>
      </c>
      <c r="E706" s="112" t="s">
        <v>819</v>
      </c>
      <c r="F706" s="112" t="s">
        <v>812</v>
      </c>
      <c r="G706" s="112" t="s">
        <v>812</v>
      </c>
      <c r="H706" s="112">
        <v>3</v>
      </c>
    </row>
    <row r="707" spans="1:8" ht="14.4">
      <c r="A707" s="112">
        <v>25</v>
      </c>
      <c r="B707" s="112" t="s">
        <v>2620</v>
      </c>
      <c r="C707" s="112" t="s">
        <v>2621</v>
      </c>
      <c r="D707" s="112" t="s">
        <v>2551</v>
      </c>
      <c r="E707" s="112" t="s">
        <v>819</v>
      </c>
      <c r="F707" s="112" t="s">
        <v>812</v>
      </c>
      <c r="G707" s="112" t="s">
        <v>812</v>
      </c>
      <c r="H707" s="112">
        <v>25</v>
      </c>
    </row>
    <row r="708" spans="1:8" ht="14.4">
      <c r="A708" s="112">
        <v>100</v>
      </c>
      <c r="B708" s="112" t="s">
        <v>2623</v>
      </c>
      <c r="C708" s="112" t="s">
        <v>827</v>
      </c>
      <c r="D708" s="112" t="s">
        <v>2551</v>
      </c>
      <c r="E708" s="112" t="s">
        <v>819</v>
      </c>
      <c r="F708" s="112" t="s">
        <v>812</v>
      </c>
      <c r="G708" s="112" t="s">
        <v>812</v>
      </c>
      <c r="H708" s="112">
        <v>0.02</v>
      </c>
    </row>
    <row r="709" spans="1:8" ht="14.4">
      <c r="A709" s="112">
        <v>25</v>
      </c>
      <c r="B709" s="112" t="s">
        <v>100</v>
      </c>
      <c r="C709" s="112" t="s">
        <v>830</v>
      </c>
      <c r="D709" s="112" t="s">
        <v>2551</v>
      </c>
      <c r="E709" s="112" t="s">
        <v>819</v>
      </c>
      <c r="F709" s="112" t="s">
        <v>812</v>
      </c>
      <c r="G709" s="112" t="s">
        <v>812</v>
      </c>
      <c r="H709" s="112">
        <v>1</v>
      </c>
    </row>
    <row r="710" spans="1:8" ht="14.4">
      <c r="A710" s="112">
        <v>100</v>
      </c>
      <c r="B710" s="112" t="s">
        <v>2626</v>
      </c>
      <c r="C710" s="112" t="s">
        <v>1900</v>
      </c>
      <c r="D710" s="112" t="s">
        <v>2551</v>
      </c>
      <c r="E710" s="112" t="s">
        <v>819</v>
      </c>
      <c r="F710" s="112" t="s">
        <v>812</v>
      </c>
      <c r="G710" s="112" t="s">
        <v>812</v>
      </c>
      <c r="H710" s="112">
        <v>0.08</v>
      </c>
    </row>
    <row r="711" spans="1:8" ht="14.4">
      <c r="A711" s="112">
        <v>100</v>
      </c>
      <c r="B711" s="112" t="s">
        <v>2628</v>
      </c>
      <c r="C711" s="112" t="s">
        <v>841</v>
      </c>
      <c r="D711" s="112" t="s">
        <v>2551</v>
      </c>
      <c r="E711" s="112" t="s">
        <v>819</v>
      </c>
      <c r="F711" s="112" t="s">
        <v>812</v>
      </c>
      <c r="G711" s="112" t="s">
        <v>812</v>
      </c>
      <c r="H711" s="112">
        <v>20</v>
      </c>
    </row>
    <row r="712" spans="1:8" ht="14.4">
      <c r="A712" s="112">
        <v>25</v>
      </c>
      <c r="B712" s="112" t="s">
        <v>2630</v>
      </c>
      <c r="C712" s="112" t="s">
        <v>2631</v>
      </c>
      <c r="D712" s="112" t="s">
        <v>2551</v>
      </c>
      <c r="E712" s="112" t="s">
        <v>819</v>
      </c>
      <c r="F712" s="112" t="s">
        <v>812</v>
      </c>
      <c r="G712" s="112" t="s">
        <v>812</v>
      </c>
      <c r="H712" s="112">
        <v>50</v>
      </c>
    </row>
    <row r="713" spans="1:8" ht="14.4">
      <c r="A713" s="112">
        <v>1000</v>
      </c>
      <c r="B713" s="112" t="s">
        <v>2633</v>
      </c>
      <c r="C713" s="112" t="s">
        <v>2580</v>
      </c>
      <c r="D713" s="112" t="s">
        <v>2551</v>
      </c>
      <c r="E713" s="112" t="s">
        <v>819</v>
      </c>
      <c r="F713" s="112" t="s">
        <v>812</v>
      </c>
      <c r="G713" s="112" t="s">
        <v>812</v>
      </c>
      <c r="H713" s="112">
        <v>5</v>
      </c>
    </row>
    <row r="714" spans="1:8" ht="14.4">
      <c r="A714" s="112">
        <v>250</v>
      </c>
      <c r="B714" s="112" t="s">
        <v>2635</v>
      </c>
      <c r="C714" s="112" t="s">
        <v>2583</v>
      </c>
      <c r="D714" s="112" t="s">
        <v>2551</v>
      </c>
      <c r="E714" s="112" t="s">
        <v>819</v>
      </c>
      <c r="F714" s="112" t="s">
        <v>812</v>
      </c>
      <c r="G714" s="112" t="s">
        <v>812</v>
      </c>
      <c r="H714" s="112">
        <v>7</v>
      </c>
    </row>
    <row r="715" spans="1:8" ht="14.4">
      <c r="A715" s="112">
        <v>25</v>
      </c>
      <c r="B715" s="112" t="s">
        <v>2637</v>
      </c>
      <c r="C715" s="112" t="s">
        <v>2631</v>
      </c>
      <c r="D715" s="112" t="s">
        <v>2551</v>
      </c>
      <c r="E715" s="112" t="s">
        <v>819</v>
      </c>
      <c r="F715" s="112" t="s">
        <v>812</v>
      </c>
      <c r="G715" s="112" t="s">
        <v>812</v>
      </c>
      <c r="H715" s="112">
        <v>50</v>
      </c>
    </row>
    <row r="716" spans="1:8" ht="14.4">
      <c r="A716" s="112">
        <v>250</v>
      </c>
      <c r="B716" s="112" t="s">
        <v>2639</v>
      </c>
      <c r="C716" s="112" t="s">
        <v>1294</v>
      </c>
      <c r="D716" s="112" t="s">
        <v>2551</v>
      </c>
      <c r="E716" s="112" t="s">
        <v>819</v>
      </c>
      <c r="F716" s="112" t="s">
        <v>812</v>
      </c>
      <c r="G716" s="112" t="s">
        <v>812</v>
      </c>
      <c r="H716" s="112">
        <v>0.1</v>
      </c>
    </row>
    <row r="717" spans="1:8" ht="14.4">
      <c r="A717" s="112">
        <v>1000</v>
      </c>
      <c r="B717" s="112" t="s">
        <v>2641</v>
      </c>
      <c r="C717" s="112" t="s">
        <v>2563</v>
      </c>
      <c r="D717" s="112" t="s">
        <v>2551</v>
      </c>
      <c r="E717" s="112" t="s">
        <v>819</v>
      </c>
      <c r="F717" s="112" t="s">
        <v>812</v>
      </c>
      <c r="G717" s="112" t="s">
        <v>812</v>
      </c>
      <c r="H717" s="112">
        <v>0.03</v>
      </c>
    </row>
    <row r="718" spans="1:8" ht="14.4">
      <c r="A718" s="112">
        <v>100</v>
      </c>
      <c r="B718" s="112" t="s">
        <v>2643</v>
      </c>
      <c r="C718" s="112" t="s">
        <v>875</v>
      </c>
      <c r="D718" s="112" t="s">
        <v>2551</v>
      </c>
      <c r="E718" s="112" t="s">
        <v>819</v>
      </c>
      <c r="F718" s="112" t="s">
        <v>812</v>
      </c>
      <c r="G718" s="112" t="s">
        <v>812</v>
      </c>
      <c r="H718" s="112">
        <v>15</v>
      </c>
    </row>
    <row r="719" spans="1:8" ht="14.4">
      <c r="A719" s="112">
        <v>1000</v>
      </c>
      <c r="B719" s="112" t="s">
        <v>2645</v>
      </c>
      <c r="C719" s="112" t="s">
        <v>2563</v>
      </c>
      <c r="D719" s="112" t="s">
        <v>2551</v>
      </c>
      <c r="E719" s="112" t="s">
        <v>819</v>
      </c>
      <c r="F719" s="112" t="s">
        <v>812</v>
      </c>
      <c r="G719" s="112" t="s">
        <v>812</v>
      </c>
      <c r="H719" s="112">
        <v>0.03</v>
      </c>
    </row>
    <row r="720" spans="1:8" ht="14.4">
      <c r="A720" s="112">
        <v>250</v>
      </c>
      <c r="B720" s="112" t="s">
        <v>2647</v>
      </c>
      <c r="C720" s="112" t="s">
        <v>2648</v>
      </c>
      <c r="D720" s="112" t="s">
        <v>2551</v>
      </c>
      <c r="E720" s="112" t="s">
        <v>819</v>
      </c>
      <c r="F720" s="112" t="s">
        <v>812</v>
      </c>
      <c r="G720" s="112" t="s">
        <v>812</v>
      </c>
      <c r="H720" s="112">
        <v>0.1</v>
      </c>
    </row>
    <row r="721" spans="1:8" ht="14.4">
      <c r="A721" s="112">
        <v>25</v>
      </c>
      <c r="B721" s="112" t="s">
        <v>2650</v>
      </c>
      <c r="C721" s="112" t="s">
        <v>2651</v>
      </c>
      <c r="D721" s="112" t="s">
        <v>2551</v>
      </c>
      <c r="E721" s="112" t="s">
        <v>819</v>
      </c>
      <c r="F721" s="112" t="s">
        <v>812</v>
      </c>
      <c r="G721" s="112" t="s">
        <v>812</v>
      </c>
      <c r="H721" s="112">
        <v>5</v>
      </c>
    </row>
    <row r="722" spans="1:8" ht="14.4">
      <c r="A722" s="112">
        <v>1000</v>
      </c>
      <c r="B722" s="112" t="s">
        <v>2653</v>
      </c>
      <c r="C722" s="112" t="s">
        <v>2563</v>
      </c>
      <c r="D722" s="112" t="s">
        <v>2551</v>
      </c>
      <c r="E722" s="112" t="s">
        <v>819</v>
      </c>
      <c r="F722" s="112" t="s">
        <v>812</v>
      </c>
      <c r="G722" s="112" t="s">
        <v>812</v>
      </c>
      <c r="H722" s="112">
        <v>0.03</v>
      </c>
    </row>
    <row r="723" spans="1:8" ht="14.4">
      <c r="A723" s="112">
        <v>200</v>
      </c>
      <c r="B723" s="112" t="s">
        <v>2655</v>
      </c>
      <c r="C723" s="112" t="s">
        <v>875</v>
      </c>
      <c r="D723" s="112" t="s">
        <v>2551</v>
      </c>
      <c r="E723" s="112" t="s">
        <v>819</v>
      </c>
      <c r="F723" s="112" t="s">
        <v>812</v>
      </c>
      <c r="G723" s="112" t="s">
        <v>812</v>
      </c>
      <c r="H723" s="112">
        <v>15</v>
      </c>
    </row>
    <row r="724" spans="1:8" ht="14.4">
      <c r="A724" s="112">
        <v>100</v>
      </c>
      <c r="B724" s="112" t="s">
        <v>2657</v>
      </c>
      <c r="C724" s="112" t="s">
        <v>837</v>
      </c>
      <c r="D724" s="112" t="s">
        <v>2551</v>
      </c>
      <c r="E724" s="112" t="s">
        <v>819</v>
      </c>
      <c r="F724" s="112" t="s">
        <v>812</v>
      </c>
      <c r="G724" s="112" t="s">
        <v>812</v>
      </c>
      <c r="H724" s="112">
        <v>30</v>
      </c>
    </row>
    <row r="725" spans="1:8" ht="14.4">
      <c r="A725" s="112">
        <v>250</v>
      </c>
      <c r="B725" s="112" t="s">
        <v>2659</v>
      </c>
      <c r="C725" s="112" t="s">
        <v>2648</v>
      </c>
      <c r="D725" s="112" t="s">
        <v>2551</v>
      </c>
      <c r="E725" s="112" t="s">
        <v>819</v>
      </c>
      <c r="F725" s="112" t="s">
        <v>812</v>
      </c>
      <c r="G725" s="112" t="s">
        <v>812</v>
      </c>
      <c r="H725" s="112">
        <v>0.1</v>
      </c>
    </row>
    <row r="726" spans="1:8" ht="14.4">
      <c r="A726" s="112">
        <v>25</v>
      </c>
      <c r="B726" s="112" t="s">
        <v>2661</v>
      </c>
      <c r="C726" s="112" t="s">
        <v>2662</v>
      </c>
      <c r="D726" s="112" t="s">
        <v>2551</v>
      </c>
      <c r="E726" s="112" t="s">
        <v>819</v>
      </c>
      <c r="F726" s="112" t="s">
        <v>812</v>
      </c>
      <c r="G726" s="112" t="s">
        <v>812</v>
      </c>
      <c r="H726" s="112">
        <v>0.1</v>
      </c>
    </row>
    <row r="727" spans="1:8" ht="14.4">
      <c r="A727" s="112">
        <v>250</v>
      </c>
      <c r="B727" s="112" t="s">
        <v>2664</v>
      </c>
      <c r="C727" s="112" t="s">
        <v>1895</v>
      </c>
      <c r="D727" s="112" t="s">
        <v>2551</v>
      </c>
      <c r="E727" s="112" t="s">
        <v>819</v>
      </c>
      <c r="F727" s="112" t="s">
        <v>812</v>
      </c>
      <c r="G727" s="112" t="s">
        <v>812</v>
      </c>
      <c r="H727" s="112">
        <v>0.3</v>
      </c>
    </row>
    <row r="728" spans="1:8" ht="14.4">
      <c r="A728" s="112">
        <v>25</v>
      </c>
      <c r="B728" s="112" t="s">
        <v>2666</v>
      </c>
      <c r="C728" s="112" t="s">
        <v>2667</v>
      </c>
      <c r="D728" s="112" t="s">
        <v>2551</v>
      </c>
      <c r="E728" s="112" t="s">
        <v>819</v>
      </c>
      <c r="F728" s="112" t="s">
        <v>812</v>
      </c>
      <c r="G728" s="112" t="s">
        <v>812</v>
      </c>
      <c r="H728" s="112">
        <v>7</v>
      </c>
    </row>
    <row r="729" spans="1:8" ht="14.4">
      <c r="A729" s="112">
        <v>25</v>
      </c>
      <c r="B729" s="112" t="s">
        <v>2669</v>
      </c>
      <c r="C729" s="112" t="s">
        <v>875</v>
      </c>
      <c r="D729" s="112" t="s">
        <v>2551</v>
      </c>
      <c r="E729" s="112" t="s">
        <v>819</v>
      </c>
      <c r="F729" s="112" t="s">
        <v>812</v>
      </c>
      <c r="G729" s="112" t="s">
        <v>812</v>
      </c>
      <c r="H729" s="112">
        <v>15</v>
      </c>
    </row>
    <row r="730" spans="1:8" ht="14.4">
      <c r="A730" s="112">
        <v>100</v>
      </c>
      <c r="B730" s="112" t="s">
        <v>2671</v>
      </c>
      <c r="C730" s="112" t="s">
        <v>2672</v>
      </c>
      <c r="D730" s="112" t="s">
        <v>2551</v>
      </c>
      <c r="E730" s="112" t="s">
        <v>819</v>
      </c>
      <c r="F730" s="112" t="s">
        <v>812</v>
      </c>
      <c r="G730" s="112" t="s">
        <v>812</v>
      </c>
      <c r="H730" s="112">
        <v>40</v>
      </c>
    </row>
    <row r="731" spans="1:8" ht="14.4">
      <c r="A731" s="112">
        <v>1000</v>
      </c>
      <c r="B731" s="112" t="s">
        <v>2674</v>
      </c>
      <c r="C731" s="112" t="s">
        <v>1382</v>
      </c>
      <c r="D731" s="112" t="s">
        <v>2551</v>
      </c>
      <c r="E731" s="112" t="s">
        <v>819</v>
      </c>
      <c r="F731" s="112" t="s">
        <v>812</v>
      </c>
      <c r="G731" s="112" t="s">
        <v>812</v>
      </c>
      <c r="H731" s="112">
        <v>0.01</v>
      </c>
    </row>
    <row r="732" spans="1:8" ht="14.4">
      <c r="A732" s="112">
        <v>25</v>
      </c>
      <c r="B732" s="112" t="s">
        <v>2676</v>
      </c>
      <c r="C732" s="112" t="s">
        <v>844</v>
      </c>
      <c r="D732" s="112" t="s">
        <v>2551</v>
      </c>
      <c r="E732" s="112" t="s">
        <v>819</v>
      </c>
      <c r="F732" s="112" t="s">
        <v>812</v>
      </c>
      <c r="G732" s="112" t="s">
        <v>812</v>
      </c>
      <c r="H732" s="112">
        <v>90</v>
      </c>
    </row>
    <row r="733" spans="1:8" ht="14.4">
      <c r="A733" s="112">
        <v>100</v>
      </c>
      <c r="B733" s="112" t="s">
        <v>270</v>
      </c>
      <c r="C733" s="112" t="s">
        <v>887</v>
      </c>
      <c r="D733" s="112" t="s">
        <v>2551</v>
      </c>
      <c r="E733" s="112" t="s">
        <v>819</v>
      </c>
      <c r="F733" s="112" t="s">
        <v>812</v>
      </c>
      <c r="G733" s="112" t="s">
        <v>812</v>
      </c>
      <c r="H733" s="112">
        <v>10</v>
      </c>
    </row>
    <row r="734" spans="1:8" ht="14.4">
      <c r="A734" s="112">
        <v>250</v>
      </c>
      <c r="B734" s="112" t="s">
        <v>2679</v>
      </c>
      <c r="C734" s="112" t="s">
        <v>887</v>
      </c>
      <c r="D734" s="112" t="s">
        <v>2551</v>
      </c>
      <c r="E734" s="112" t="s">
        <v>819</v>
      </c>
      <c r="F734" s="112" t="s">
        <v>812</v>
      </c>
      <c r="G734" s="112" t="s">
        <v>812</v>
      </c>
      <c r="H734" s="112">
        <v>10</v>
      </c>
    </row>
    <row r="735" spans="1:8" ht="14.4">
      <c r="A735" s="112">
        <v>250</v>
      </c>
      <c r="B735" s="112" t="s">
        <v>2681</v>
      </c>
      <c r="C735" s="112" t="s">
        <v>2682</v>
      </c>
      <c r="D735" s="112" t="s">
        <v>2551</v>
      </c>
      <c r="E735" s="112" t="s">
        <v>819</v>
      </c>
      <c r="F735" s="112" t="s">
        <v>812</v>
      </c>
      <c r="G735" s="112" t="s">
        <v>812</v>
      </c>
      <c r="H735" s="112">
        <v>0.2</v>
      </c>
    </row>
    <row r="736" spans="1:8" ht="14.4">
      <c r="A736" s="112">
        <v>250</v>
      </c>
      <c r="B736" s="112" t="s">
        <v>2684</v>
      </c>
      <c r="C736" s="112" t="s">
        <v>2685</v>
      </c>
      <c r="D736" s="112" t="s">
        <v>2551</v>
      </c>
      <c r="E736" s="112" t="s">
        <v>819</v>
      </c>
      <c r="F736" s="112" t="s">
        <v>812</v>
      </c>
      <c r="G736" s="112" t="s">
        <v>812</v>
      </c>
      <c r="H736" s="112">
        <v>0.2</v>
      </c>
    </row>
    <row r="737" spans="1:8" ht="14.4">
      <c r="A737" s="112">
        <v>25</v>
      </c>
      <c r="B737" s="112" t="s">
        <v>2687</v>
      </c>
      <c r="C737" s="112" t="s">
        <v>2688</v>
      </c>
      <c r="D737" s="112" t="s">
        <v>2551</v>
      </c>
      <c r="E737" s="112" t="s">
        <v>819</v>
      </c>
      <c r="F737" s="112" t="s">
        <v>812</v>
      </c>
      <c r="G737" s="112" t="s">
        <v>812</v>
      </c>
      <c r="H737" s="112">
        <v>3</v>
      </c>
    </row>
    <row r="738" spans="1:8" ht="14.4">
      <c r="A738" s="112">
        <v>250</v>
      </c>
      <c r="B738" s="112" t="s">
        <v>2690</v>
      </c>
      <c r="C738" s="112" t="s">
        <v>2691</v>
      </c>
      <c r="D738" s="112" t="s">
        <v>2551</v>
      </c>
      <c r="E738" s="112" t="s">
        <v>819</v>
      </c>
      <c r="F738" s="112" t="s">
        <v>812</v>
      </c>
      <c r="G738" s="112" t="s">
        <v>812</v>
      </c>
      <c r="H738" s="112">
        <v>0.5</v>
      </c>
    </row>
    <row r="739" spans="1:8" ht="14.4">
      <c r="A739" s="112">
        <v>1000</v>
      </c>
      <c r="B739" s="112" t="s">
        <v>2693</v>
      </c>
      <c r="C739" s="112" t="s">
        <v>2577</v>
      </c>
      <c r="D739" s="112" t="s">
        <v>2551</v>
      </c>
      <c r="E739" s="112" t="s">
        <v>819</v>
      </c>
      <c r="F739" s="112" t="s">
        <v>812</v>
      </c>
      <c r="G739" s="112" t="s">
        <v>812</v>
      </c>
      <c r="H739" s="112">
        <v>3</v>
      </c>
    </row>
    <row r="740" spans="1:8" ht="14.4">
      <c r="A740" s="112">
        <v>1000</v>
      </c>
      <c r="B740" s="112" t="s">
        <v>2695</v>
      </c>
      <c r="C740" s="112" t="s">
        <v>2580</v>
      </c>
      <c r="D740" s="112" t="s">
        <v>2551</v>
      </c>
      <c r="E740" s="112" t="s">
        <v>819</v>
      </c>
      <c r="F740" s="112" t="s">
        <v>812</v>
      </c>
      <c r="G740" s="112" t="s">
        <v>812</v>
      </c>
      <c r="H740" s="112">
        <v>5</v>
      </c>
    </row>
    <row r="741" spans="1:8" ht="14.4">
      <c r="A741" s="112">
        <v>25</v>
      </c>
      <c r="B741" s="112" t="s">
        <v>2697</v>
      </c>
      <c r="C741" s="112" t="s">
        <v>2698</v>
      </c>
      <c r="D741" s="112" t="s">
        <v>2551</v>
      </c>
      <c r="E741" s="112" t="s">
        <v>819</v>
      </c>
      <c r="F741" s="112" t="s">
        <v>812</v>
      </c>
      <c r="G741" s="112" t="s">
        <v>812</v>
      </c>
      <c r="H741" s="112">
        <v>200</v>
      </c>
    </row>
    <row r="742" spans="1:8" ht="14.4">
      <c r="A742" s="112">
        <v>250</v>
      </c>
      <c r="B742" s="112" t="s">
        <v>238</v>
      </c>
      <c r="C742" s="112" t="s">
        <v>2700</v>
      </c>
      <c r="D742" s="112" t="s">
        <v>2551</v>
      </c>
      <c r="E742" s="112" t="s">
        <v>819</v>
      </c>
      <c r="F742" s="112" t="s">
        <v>812</v>
      </c>
      <c r="G742" s="112" t="s">
        <v>812</v>
      </c>
      <c r="H742" s="112">
        <v>0.1</v>
      </c>
    </row>
    <row r="743" spans="1:8" ht="14.4">
      <c r="A743" s="112">
        <v>1000</v>
      </c>
      <c r="B743" s="112" t="s">
        <v>2702</v>
      </c>
      <c r="C743" s="112" t="s">
        <v>824</v>
      </c>
      <c r="D743" s="112" t="s">
        <v>2551</v>
      </c>
      <c r="E743" s="112" t="s">
        <v>819</v>
      </c>
      <c r="F743" s="112" t="s">
        <v>812</v>
      </c>
      <c r="G743" s="112" t="s">
        <v>812</v>
      </c>
      <c r="H743" s="112">
        <v>0.04</v>
      </c>
    </row>
    <row r="744" spans="1:8" ht="14.4">
      <c r="A744" s="112">
        <v>1000</v>
      </c>
      <c r="B744" s="112" t="s">
        <v>2704</v>
      </c>
      <c r="C744" s="112" t="s">
        <v>1382</v>
      </c>
      <c r="D744" s="112" t="s">
        <v>2551</v>
      </c>
      <c r="E744" s="112" t="s">
        <v>819</v>
      </c>
      <c r="F744" s="112" t="s">
        <v>812</v>
      </c>
      <c r="G744" s="112" t="s">
        <v>812</v>
      </c>
      <c r="H744" s="112">
        <v>0.01</v>
      </c>
    </row>
    <row r="745" spans="1:8" ht="14.4">
      <c r="A745" s="112">
        <v>1000</v>
      </c>
      <c r="B745" s="112" t="s">
        <v>2706</v>
      </c>
      <c r="C745" s="112" t="s">
        <v>818</v>
      </c>
      <c r="D745" s="112" t="s">
        <v>2551</v>
      </c>
      <c r="E745" s="112" t="s">
        <v>819</v>
      </c>
      <c r="F745" s="112" t="s">
        <v>812</v>
      </c>
      <c r="G745" s="112" t="s">
        <v>812</v>
      </c>
      <c r="H745" s="112">
        <v>0.05</v>
      </c>
    </row>
    <row r="746" spans="1:8" ht="14.4">
      <c r="A746" s="112">
        <v>1000</v>
      </c>
      <c r="B746" s="112" t="s">
        <v>2708</v>
      </c>
      <c r="C746" s="112" t="s">
        <v>1895</v>
      </c>
      <c r="D746" s="112" t="s">
        <v>2551</v>
      </c>
      <c r="E746" s="112" t="s">
        <v>819</v>
      </c>
      <c r="F746" s="112" t="s">
        <v>812</v>
      </c>
      <c r="G746" s="112" t="s">
        <v>812</v>
      </c>
      <c r="H746" s="112">
        <v>0.3</v>
      </c>
    </row>
    <row r="747" spans="1:8" ht="14.4">
      <c r="A747" s="112">
        <v>25</v>
      </c>
      <c r="B747" s="112" t="s">
        <v>2710</v>
      </c>
      <c r="C747" s="112" t="s">
        <v>837</v>
      </c>
      <c r="D747" s="112" t="s">
        <v>2551</v>
      </c>
      <c r="E747" s="112" t="s">
        <v>819</v>
      </c>
      <c r="F747" s="112" t="s">
        <v>812</v>
      </c>
      <c r="G747" s="112" t="s">
        <v>812</v>
      </c>
      <c r="H747" s="112">
        <v>30</v>
      </c>
    </row>
    <row r="748" spans="1:8" ht="14.4">
      <c r="A748" s="112">
        <v>100</v>
      </c>
      <c r="B748" s="112" t="s">
        <v>2712</v>
      </c>
      <c r="C748" s="112" t="s">
        <v>862</v>
      </c>
      <c r="D748" s="112" t="s">
        <v>2551</v>
      </c>
      <c r="E748" s="112" t="s">
        <v>819</v>
      </c>
      <c r="F748" s="112" t="s">
        <v>812</v>
      </c>
      <c r="G748" s="112" t="s">
        <v>812</v>
      </c>
      <c r="H748" s="112">
        <v>4</v>
      </c>
    </row>
    <row r="749" spans="1:8" ht="14.4">
      <c r="A749" s="112">
        <v>250</v>
      </c>
      <c r="B749" s="112" t="s">
        <v>2714</v>
      </c>
      <c r="C749" s="112" t="s">
        <v>873</v>
      </c>
      <c r="D749" s="112" t="s">
        <v>2551</v>
      </c>
      <c r="E749" s="112" t="s">
        <v>819</v>
      </c>
      <c r="F749" s="112" t="s">
        <v>812</v>
      </c>
      <c r="G749" s="112" t="s">
        <v>812</v>
      </c>
      <c r="H749" s="112">
        <v>0.2</v>
      </c>
    </row>
    <row r="750" spans="1:8" ht="14.4">
      <c r="A750" s="112">
        <v>25</v>
      </c>
      <c r="B750" s="112" t="s">
        <v>2716</v>
      </c>
      <c r="C750" s="112" t="s">
        <v>2717</v>
      </c>
      <c r="D750" s="112" t="s">
        <v>2551</v>
      </c>
      <c r="E750" s="112" t="s">
        <v>819</v>
      </c>
      <c r="F750" s="112" t="s">
        <v>812</v>
      </c>
      <c r="G750" s="112" t="s">
        <v>812</v>
      </c>
      <c r="H750" s="112">
        <v>2</v>
      </c>
    </row>
    <row r="751" spans="1:8" ht="14.4">
      <c r="A751" s="112">
        <v>250</v>
      </c>
      <c r="B751" s="112" t="s">
        <v>2719</v>
      </c>
      <c r="C751" s="112" t="s">
        <v>1907</v>
      </c>
      <c r="D751" s="112" t="s">
        <v>2551</v>
      </c>
      <c r="E751" s="112" t="s">
        <v>819</v>
      </c>
      <c r="F751" s="112" t="s">
        <v>812</v>
      </c>
      <c r="G751" s="112" t="s">
        <v>812</v>
      </c>
      <c r="H751" s="112">
        <v>0.4</v>
      </c>
    </row>
    <row r="752" spans="1:8" ht="14.4">
      <c r="A752" s="112">
        <v>25</v>
      </c>
      <c r="B752" s="112" t="s">
        <v>2721</v>
      </c>
      <c r="C752" s="112" t="s">
        <v>2722</v>
      </c>
      <c r="D752" s="112" t="s">
        <v>2551</v>
      </c>
      <c r="E752" s="112" t="s">
        <v>819</v>
      </c>
      <c r="F752" s="112" t="s">
        <v>812</v>
      </c>
      <c r="G752" s="112" t="s">
        <v>812</v>
      </c>
      <c r="H752" s="112">
        <v>100</v>
      </c>
    </row>
    <row r="753" spans="1:8" ht="14.4">
      <c r="A753" s="112">
        <v>250</v>
      </c>
      <c r="B753" s="112" t="s">
        <v>2724</v>
      </c>
      <c r="C753" s="112" t="s">
        <v>1294</v>
      </c>
      <c r="D753" s="112" t="s">
        <v>2551</v>
      </c>
      <c r="E753" s="112" t="s">
        <v>819</v>
      </c>
      <c r="F753" s="112" t="s">
        <v>812</v>
      </c>
      <c r="G753" s="112" t="s">
        <v>812</v>
      </c>
      <c r="H753" s="112">
        <v>0.1</v>
      </c>
    </row>
    <row r="754" spans="1:8" ht="14.4">
      <c r="A754" s="112">
        <v>100</v>
      </c>
      <c r="B754" s="112" t="s">
        <v>1001</v>
      </c>
      <c r="C754" s="112" t="s">
        <v>910</v>
      </c>
      <c r="D754" s="112" t="s">
        <v>2551</v>
      </c>
      <c r="E754" s="112" t="s">
        <v>819</v>
      </c>
      <c r="F754" s="112" t="s">
        <v>812</v>
      </c>
      <c r="G754" s="112" t="s">
        <v>812</v>
      </c>
      <c r="H754" s="112">
        <v>25</v>
      </c>
    </row>
    <row r="755" spans="1:8" ht="14.4">
      <c r="A755" s="112">
        <v>25</v>
      </c>
      <c r="B755" s="112" t="s">
        <v>2727</v>
      </c>
      <c r="C755" s="112" t="s">
        <v>2728</v>
      </c>
      <c r="D755" s="112" t="s">
        <v>2551</v>
      </c>
      <c r="E755" s="112" t="s">
        <v>819</v>
      </c>
      <c r="F755" s="112" t="s">
        <v>812</v>
      </c>
      <c r="G755" s="112" t="s">
        <v>812</v>
      </c>
      <c r="H755" s="112">
        <v>75</v>
      </c>
    </row>
    <row r="756" spans="1:8" ht="14.4">
      <c r="A756" s="112">
        <v>1000</v>
      </c>
      <c r="B756" s="112" t="s">
        <v>2730</v>
      </c>
      <c r="C756" s="112" t="s">
        <v>818</v>
      </c>
      <c r="D756" s="112" t="s">
        <v>2551</v>
      </c>
      <c r="E756" s="112" t="s">
        <v>819</v>
      </c>
      <c r="F756" s="112" t="s">
        <v>812</v>
      </c>
      <c r="G756" s="112" t="s">
        <v>812</v>
      </c>
      <c r="H756" s="112">
        <v>0.05</v>
      </c>
    </row>
    <row r="757" spans="1:8" ht="14.4">
      <c r="A757" s="112">
        <v>25</v>
      </c>
      <c r="B757" s="112" t="s">
        <v>2732</v>
      </c>
      <c r="C757" s="112" t="s">
        <v>2733</v>
      </c>
      <c r="D757" s="112" t="s">
        <v>2551</v>
      </c>
      <c r="E757" s="112" t="s">
        <v>819</v>
      </c>
      <c r="F757" s="112" t="s">
        <v>812</v>
      </c>
      <c r="G757" s="112" t="s">
        <v>812</v>
      </c>
      <c r="H757" s="112">
        <v>20</v>
      </c>
    </row>
    <row r="758" spans="1:8" ht="14.4">
      <c r="A758" s="112">
        <v>25</v>
      </c>
      <c r="B758" s="112" t="s">
        <v>2735</v>
      </c>
      <c r="C758" s="112" t="s">
        <v>1770</v>
      </c>
      <c r="D758" s="112" t="s">
        <v>2551</v>
      </c>
      <c r="E758" s="112" t="s">
        <v>819</v>
      </c>
      <c r="F758" s="112" t="s">
        <v>812</v>
      </c>
      <c r="G758" s="112" t="s">
        <v>812</v>
      </c>
      <c r="H758" s="112">
        <v>60</v>
      </c>
    </row>
    <row r="759" spans="1:8" ht="14.4">
      <c r="A759" s="112">
        <v>250</v>
      </c>
      <c r="B759" s="112" t="s">
        <v>2737</v>
      </c>
      <c r="C759" s="112" t="s">
        <v>2738</v>
      </c>
      <c r="D759" s="112" t="s">
        <v>2551</v>
      </c>
      <c r="E759" s="112" t="s">
        <v>819</v>
      </c>
      <c r="F759" s="112" t="s">
        <v>812</v>
      </c>
      <c r="G759" s="112" t="s">
        <v>812</v>
      </c>
      <c r="H759" s="112">
        <v>0.7</v>
      </c>
    </row>
    <row r="760" spans="1:8" ht="14.4">
      <c r="A760" s="112">
        <v>1000</v>
      </c>
      <c r="B760" s="112" t="s">
        <v>2740</v>
      </c>
      <c r="C760" s="112" t="s">
        <v>2563</v>
      </c>
      <c r="D760" s="112" t="s">
        <v>2551</v>
      </c>
      <c r="E760" s="112" t="s">
        <v>819</v>
      </c>
      <c r="F760" s="112" t="s">
        <v>812</v>
      </c>
      <c r="G760" s="112" t="s">
        <v>812</v>
      </c>
      <c r="H760" s="112">
        <v>0.03</v>
      </c>
    </row>
    <row r="761" spans="1:8" ht="14.4">
      <c r="A761" s="112">
        <v>250</v>
      </c>
      <c r="B761" s="112" t="s">
        <v>1714</v>
      </c>
      <c r="C761" s="112" t="s">
        <v>2742</v>
      </c>
      <c r="D761" s="112" t="s">
        <v>2551</v>
      </c>
      <c r="E761" s="112" t="s">
        <v>819</v>
      </c>
      <c r="F761" s="112" t="s">
        <v>812</v>
      </c>
      <c r="G761" s="112" t="s">
        <v>812</v>
      </c>
      <c r="H761" s="112">
        <v>0.5</v>
      </c>
    </row>
    <row r="762" spans="1:8" ht="14.4">
      <c r="A762" s="112">
        <v>20</v>
      </c>
      <c r="B762" s="112" t="s">
        <v>2744</v>
      </c>
      <c r="C762" s="112" t="s">
        <v>2745</v>
      </c>
      <c r="D762" s="112" t="s">
        <v>2551</v>
      </c>
      <c r="E762" s="112" t="s">
        <v>819</v>
      </c>
      <c r="F762" s="112" t="s">
        <v>812</v>
      </c>
      <c r="G762" s="112" t="s">
        <v>812</v>
      </c>
      <c r="H762" s="112">
        <v>220</v>
      </c>
    </row>
    <row r="763" spans="1:8" ht="14.4">
      <c r="A763" s="112">
        <v>20</v>
      </c>
      <c r="B763" s="112" t="s">
        <v>2747</v>
      </c>
      <c r="C763" s="112" t="s">
        <v>851</v>
      </c>
      <c r="D763" s="112" t="s">
        <v>2551</v>
      </c>
      <c r="E763" s="112" t="s">
        <v>819</v>
      </c>
      <c r="F763" s="112" t="s">
        <v>812</v>
      </c>
      <c r="G763" s="112" t="s">
        <v>812</v>
      </c>
      <c r="H763" s="112">
        <v>75</v>
      </c>
    </row>
    <row r="764" spans="1:8" ht="14.4">
      <c r="A764" s="112">
        <v>25</v>
      </c>
      <c r="B764" s="112" t="s">
        <v>2749</v>
      </c>
      <c r="C764" s="112" t="s">
        <v>2566</v>
      </c>
      <c r="D764" s="112" t="s">
        <v>2551</v>
      </c>
      <c r="E764" s="112" t="s">
        <v>819</v>
      </c>
      <c r="F764" s="112" t="s">
        <v>812</v>
      </c>
      <c r="G764" s="112" t="s">
        <v>812</v>
      </c>
      <c r="H764" s="112">
        <v>1</v>
      </c>
    </row>
    <row r="765" spans="1:8" ht="14.4">
      <c r="A765" s="112">
        <v>1000</v>
      </c>
      <c r="B765" s="112" t="s">
        <v>2751</v>
      </c>
      <c r="C765" s="112" t="s">
        <v>818</v>
      </c>
      <c r="D765" s="112" t="s">
        <v>2551</v>
      </c>
      <c r="E765" s="112" t="s">
        <v>819</v>
      </c>
      <c r="F765" s="112" t="s">
        <v>812</v>
      </c>
      <c r="G765" s="112" t="s">
        <v>812</v>
      </c>
      <c r="H765" s="112">
        <v>0.05</v>
      </c>
    </row>
    <row r="766" spans="1:8" ht="14.4">
      <c r="A766" s="112">
        <v>25</v>
      </c>
      <c r="B766" s="112" t="s">
        <v>2753</v>
      </c>
      <c r="C766" s="112" t="s">
        <v>837</v>
      </c>
      <c r="D766" s="112" t="s">
        <v>2551</v>
      </c>
      <c r="E766" s="112" t="s">
        <v>819</v>
      </c>
      <c r="F766" s="112" t="s">
        <v>812</v>
      </c>
      <c r="G766" s="112" t="s">
        <v>812</v>
      </c>
      <c r="H766" s="112">
        <v>30</v>
      </c>
    </row>
    <row r="767" spans="1:8" ht="14.4">
      <c r="A767" s="112">
        <v>250</v>
      </c>
      <c r="B767" s="112" t="s">
        <v>2755</v>
      </c>
      <c r="C767" s="112" t="s">
        <v>2738</v>
      </c>
      <c r="D767" s="112" t="s">
        <v>2551</v>
      </c>
      <c r="E767" s="112" t="s">
        <v>819</v>
      </c>
      <c r="F767" s="112" t="s">
        <v>812</v>
      </c>
      <c r="G767" s="112" t="s">
        <v>812</v>
      </c>
      <c r="H767" s="112">
        <v>0.7</v>
      </c>
    </row>
    <row r="768" spans="1:8" ht="14.4">
      <c r="A768" s="112">
        <v>25</v>
      </c>
      <c r="B768" s="112" t="s">
        <v>2757</v>
      </c>
      <c r="C768" s="112" t="s">
        <v>2758</v>
      </c>
      <c r="D768" s="112" t="s">
        <v>2551</v>
      </c>
      <c r="E768" s="112" t="s">
        <v>819</v>
      </c>
      <c r="F768" s="112" t="s">
        <v>812</v>
      </c>
      <c r="G768" s="112" t="s">
        <v>812</v>
      </c>
      <c r="H768" s="112">
        <v>5</v>
      </c>
    </row>
    <row r="769" spans="1:8" ht="14.4">
      <c r="A769" s="112">
        <v>250</v>
      </c>
      <c r="B769" s="112" t="s">
        <v>2760</v>
      </c>
      <c r="C769" s="112" t="s">
        <v>2614</v>
      </c>
      <c r="D769" s="112" t="s">
        <v>2551</v>
      </c>
      <c r="E769" s="112" t="s">
        <v>819</v>
      </c>
      <c r="F769" s="112" t="s">
        <v>812</v>
      </c>
      <c r="G769" s="112" t="s">
        <v>812</v>
      </c>
      <c r="H769" s="112">
        <v>0.5</v>
      </c>
    </row>
    <row r="770" spans="1:8" ht="14.4">
      <c r="A770" s="112">
        <v>250</v>
      </c>
      <c r="B770" s="112" t="s">
        <v>2762</v>
      </c>
      <c r="C770" s="112" t="s">
        <v>873</v>
      </c>
      <c r="D770" s="112" t="s">
        <v>2551</v>
      </c>
      <c r="E770" s="112" t="s">
        <v>819</v>
      </c>
      <c r="F770" s="112" t="s">
        <v>812</v>
      </c>
      <c r="G770" s="112" t="s">
        <v>812</v>
      </c>
      <c r="H770" s="112">
        <v>0.2</v>
      </c>
    </row>
    <row r="771" spans="1:8" ht="14.4">
      <c r="A771" s="112">
        <v>25</v>
      </c>
      <c r="B771" s="112" t="s">
        <v>2764</v>
      </c>
      <c r="C771" s="112" t="s">
        <v>2765</v>
      </c>
      <c r="D771" s="112" t="s">
        <v>2551</v>
      </c>
      <c r="E771" s="112" t="s">
        <v>819</v>
      </c>
      <c r="F771" s="112" t="s">
        <v>812</v>
      </c>
      <c r="G771" s="112" t="s">
        <v>812</v>
      </c>
      <c r="H771" s="112">
        <v>30</v>
      </c>
    </row>
    <row r="772" spans="1:8" ht="14.4">
      <c r="A772" s="112">
        <v>1000</v>
      </c>
      <c r="B772" s="112" t="s">
        <v>2767</v>
      </c>
      <c r="C772" s="112" t="s">
        <v>824</v>
      </c>
      <c r="D772" s="112" t="s">
        <v>2551</v>
      </c>
      <c r="E772" s="112" t="s">
        <v>819</v>
      </c>
      <c r="F772" s="112" t="s">
        <v>812</v>
      </c>
      <c r="G772" s="112" t="s">
        <v>812</v>
      </c>
      <c r="H772" s="112">
        <v>0.04</v>
      </c>
    </row>
    <row r="773" spans="1:8" ht="14.4">
      <c r="A773" s="112">
        <v>25</v>
      </c>
      <c r="B773" s="112" t="s">
        <v>2769</v>
      </c>
      <c r="C773" s="112" t="s">
        <v>2569</v>
      </c>
      <c r="D773" s="112" t="s">
        <v>2551</v>
      </c>
      <c r="E773" s="112" t="s">
        <v>819</v>
      </c>
      <c r="F773" s="112" t="s">
        <v>812</v>
      </c>
      <c r="G773" s="112" t="s">
        <v>812</v>
      </c>
      <c r="H773" s="112">
        <v>15</v>
      </c>
    </row>
    <row r="774" spans="1:8" ht="14.4">
      <c r="A774" s="112">
        <v>25</v>
      </c>
      <c r="B774" s="112" t="s">
        <v>2771</v>
      </c>
      <c r="C774" s="112" t="s">
        <v>2580</v>
      </c>
      <c r="D774" s="112" t="s">
        <v>2551</v>
      </c>
      <c r="E774" s="112" t="s">
        <v>819</v>
      </c>
      <c r="F774" s="112" t="s">
        <v>812</v>
      </c>
      <c r="G774" s="112" t="s">
        <v>812</v>
      </c>
      <c r="H774" s="112">
        <v>5</v>
      </c>
    </row>
    <row r="775" spans="1:8" ht="14.4">
      <c r="A775" s="112">
        <v>100</v>
      </c>
      <c r="B775" s="112" t="s">
        <v>2773</v>
      </c>
      <c r="C775" s="112" t="s">
        <v>837</v>
      </c>
      <c r="D775" s="112" t="s">
        <v>2551</v>
      </c>
      <c r="E775" s="112" t="s">
        <v>819</v>
      </c>
      <c r="F775" s="112" t="s">
        <v>812</v>
      </c>
      <c r="G775" s="112" t="s">
        <v>812</v>
      </c>
      <c r="H775" s="112">
        <v>30</v>
      </c>
    </row>
    <row r="776" spans="1:8" ht="14.4">
      <c r="A776" s="112">
        <v>25</v>
      </c>
      <c r="B776" s="112" t="s">
        <v>2775</v>
      </c>
      <c r="C776" s="112" t="s">
        <v>2776</v>
      </c>
      <c r="D776" s="112" t="s">
        <v>2551</v>
      </c>
      <c r="E776" s="112" t="s">
        <v>819</v>
      </c>
      <c r="F776" s="112" t="s">
        <v>812</v>
      </c>
      <c r="G776" s="112" t="s">
        <v>812</v>
      </c>
      <c r="H776" s="112">
        <v>40</v>
      </c>
    </row>
    <row r="777" spans="1:8" ht="14.4">
      <c r="A777" s="112">
        <v>25</v>
      </c>
      <c r="B777" s="112" t="s">
        <v>2778</v>
      </c>
      <c r="C777" s="112" t="s">
        <v>2779</v>
      </c>
      <c r="D777" s="112" t="s">
        <v>2551</v>
      </c>
      <c r="E777" s="112" t="s">
        <v>819</v>
      </c>
      <c r="F777" s="112" t="s">
        <v>812</v>
      </c>
      <c r="G777" s="112" t="s">
        <v>812</v>
      </c>
      <c r="H777" s="112">
        <v>10</v>
      </c>
    </row>
    <row r="778" spans="1:8" ht="14.4">
      <c r="A778" s="112">
        <v>25</v>
      </c>
      <c r="B778" s="112" t="s">
        <v>2781</v>
      </c>
      <c r="C778" s="112" t="s">
        <v>2782</v>
      </c>
      <c r="D778" s="112" t="s">
        <v>2551</v>
      </c>
      <c r="E778" s="112" t="s">
        <v>819</v>
      </c>
      <c r="F778" s="112" t="s">
        <v>812</v>
      </c>
      <c r="G778" s="112" t="s">
        <v>812</v>
      </c>
      <c r="H778" s="112">
        <v>150</v>
      </c>
    </row>
    <row r="779" spans="1:8" ht="14.4">
      <c r="A779" s="112">
        <v>25</v>
      </c>
      <c r="B779" s="112" t="s">
        <v>2784</v>
      </c>
      <c r="C779" s="112" t="s">
        <v>2785</v>
      </c>
      <c r="D779" s="112" t="s">
        <v>2551</v>
      </c>
      <c r="E779" s="112" t="s">
        <v>819</v>
      </c>
      <c r="F779" s="112" t="s">
        <v>812</v>
      </c>
      <c r="G779" s="112" t="s">
        <v>812</v>
      </c>
      <c r="H779" s="112">
        <v>15</v>
      </c>
    </row>
    <row r="780" spans="1:8" ht="14.4">
      <c r="A780" s="112">
        <v>100</v>
      </c>
      <c r="B780" s="112" t="s">
        <v>2787</v>
      </c>
      <c r="C780" s="112" t="s">
        <v>848</v>
      </c>
      <c r="D780" s="112" t="s">
        <v>2551</v>
      </c>
      <c r="E780" s="112" t="s">
        <v>819</v>
      </c>
      <c r="F780" s="112" t="s">
        <v>812</v>
      </c>
      <c r="G780" s="112" t="s">
        <v>812</v>
      </c>
      <c r="H780" s="112">
        <v>8</v>
      </c>
    </row>
    <row r="781" spans="1:8" ht="14.4">
      <c r="A781" s="112">
        <v>1000</v>
      </c>
      <c r="B781" s="112" t="s">
        <v>2789</v>
      </c>
      <c r="C781" s="112" t="s">
        <v>2589</v>
      </c>
      <c r="D781" s="112" t="s">
        <v>2551</v>
      </c>
      <c r="E781" s="112" t="s">
        <v>819</v>
      </c>
      <c r="F781" s="112" t="s">
        <v>812</v>
      </c>
      <c r="G781" s="112" t="s">
        <v>812</v>
      </c>
      <c r="H781" s="112">
        <v>4</v>
      </c>
    </row>
    <row r="782" spans="1:8" ht="14.4">
      <c r="A782" s="112">
        <v>1000</v>
      </c>
      <c r="B782" s="112" t="s">
        <v>2791</v>
      </c>
      <c r="C782" s="112" t="s">
        <v>2580</v>
      </c>
      <c r="D782" s="112" t="s">
        <v>2551</v>
      </c>
      <c r="E782" s="112" t="s">
        <v>819</v>
      </c>
      <c r="F782" s="112" t="s">
        <v>812</v>
      </c>
      <c r="G782" s="112" t="s">
        <v>812</v>
      </c>
      <c r="H782" s="112">
        <v>5</v>
      </c>
    </row>
    <row r="783" spans="1:8" ht="14.4">
      <c r="A783" s="112">
        <v>1000</v>
      </c>
      <c r="B783" s="112" t="s">
        <v>2793</v>
      </c>
      <c r="C783" s="112" t="s">
        <v>2577</v>
      </c>
      <c r="D783" s="112" t="s">
        <v>2551</v>
      </c>
      <c r="E783" s="112" t="s">
        <v>819</v>
      </c>
      <c r="F783" s="112" t="s">
        <v>812</v>
      </c>
      <c r="G783" s="112" t="s">
        <v>812</v>
      </c>
      <c r="H783" s="112">
        <v>3</v>
      </c>
    </row>
    <row r="784" spans="1:8" ht="14.4">
      <c r="A784" s="112">
        <v>1000</v>
      </c>
      <c r="B784" s="112" t="s">
        <v>2795</v>
      </c>
      <c r="C784" s="112" t="s">
        <v>2566</v>
      </c>
      <c r="D784" s="112" t="s">
        <v>2551</v>
      </c>
      <c r="E784" s="112" t="s">
        <v>819</v>
      </c>
      <c r="F784" s="112" t="s">
        <v>812</v>
      </c>
      <c r="G784" s="112" t="s">
        <v>812</v>
      </c>
      <c r="H784" s="112">
        <v>1</v>
      </c>
    </row>
    <row r="785" spans="1:8" ht="14.4">
      <c r="A785" s="112">
        <v>25</v>
      </c>
      <c r="B785" s="112" t="s">
        <v>2797</v>
      </c>
      <c r="C785" s="112" t="s">
        <v>2577</v>
      </c>
      <c r="D785" s="112" t="s">
        <v>2551</v>
      </c>
      <c r="E785" s="112" t="s">
        <v>819</v>
      </c>
      <c r="F785" s="112" t="s">
        <v>812</v>
      </c>
      <c r="G785" s="112" t="s">
        <v>812</v>
      </c>
      <c r="H785" s="112">
        <v>3</v>
      </c>
    </row>
    <row r="786" spans="1:8" ht="14.4">
      <c r="A786" s="112">
        <v>25</v>
      </c>
      <c r="B786" s="112" t="s">
        <v>2799</v>
      </c>
      <c r="C786" s="112" t="s">
        <v>848</v>
      </c>
      <c r="D786" s="112" t="s">
        <v>2551</v>
      </c>
      <c r="E786" s="112" t="s">
        <v>819</v>
      </c>
      <c r="F786" s="112" t="s">
        <v>812</v>
      </c>
      <c r="G786" s="112" t="s">
        <v>812</v>
      </c>
      <c r="H786" s="112">
        <v>8</v>
      </c>
    </row>
    <row r="787" spans="1:8" ht="14.4">
      <c r="A787" s="112">
        <v>25</v>
      </c>
      <c r="B787" s="112" t="s">
        <v>2801</v>
      </c>
      <c r="C787" s="112" t="s">
        <v>2566</v>
      </c>
      <c r="D787" s="112" t="s">
        <v>2551</v>
      </c>
      <c r="E787" s="112" t="s">
        <v>819</v>
      </c>
      <c r="F787" s="112" t="s">
        <v>812</v>
      </c>
      <c r="G787" s="112" t="s">
        <v>812</v>
      </c>
      <c r="H787" s="112">
        <v>1</v>
      </c>
    </row>
    <row r="788" spans="1:8" ht="14.4">
      <c r="A788" s="112">
        <v>250</v>
      </c>
      <c r="B788" s="112" t="s">
        <v>2803</v>
      </c>
      <c r="C788" s="112" t="s">
        <v>2804</v>
      </c>
      <c r="D788" s="112" t="s">
        <v>2551</v>
      </c>
      <c r="E788" s="112" t="s">
        <v>819</v>
      </c>
      <c r="F788" s="112" t="s">
        <v>812</v>
      </c>
      <c r="G788" s="112" t="s">
        <v>812</v>
      </c>
      <c r="H788" s="112">
        <v>0.1</v>
      </c>
    </row>
    <row r="789" spans="1:8" ht="14.4">
      <c r="A789" s="112">
        <v>25</v>
      </c>
      <c r="B789" s="112" t="s">
        <v>2806</v>
      </c>
      <c r="C789" s="112" t="s">
        <v>2807</v>
      </c>
      <c r="D789" s="112" t="s">
        <v>2551</v>
      </c>
      <c r="E789" s="112" t="s">
        <v>819</v>
      </c>
      <c r="F789" s="112" t="s">
        <v>812</v>
      </c>
      <c r="G789" s="112" t="s">
        <v>812</v>
      </c>
      <c r="H789" s="112">
        <v>5</v>
      </c>
    </row>
    <row r="790" spans="1:8" ht="14.4">
      <c r="A790" s="112">
        <v>100</v>
      </c>
      <c r="B790" s="112" t="s">
        <v>2809</v>
      </c>
      <c r="C790" s="112" t="s">
        <v>857</v>
      </c>
      <c r="D790" s="112" t="s">
        <v>2551</v>
      </c>
      <c r="E790" s="112" t="s">
        <v>819</v>
      </c>
      <c r="F790" s="112" t="s">
        <v>812</v>
      </c>
      <c r="G790" s="112" t="s">
        <v>812</v>
      </c>
      <c r="H790" s="112">
        <v>5</v>
      </c>
    </row>
    <row r="791" spans="1:8" ht="14.4">
      <c r="A791" s="112">
        <v>250</v>
      </c>
      <c r="B791" s="112" t="s">
        <v>2811</v>
      </c>
      <c r="C791" s="112" t="s">
        <v>902</v>
      </c>
      <c r="D791" s="112" t="s">
        <v>2551</v>
      </c>
      <c r="E791" s="112" t="s">
        <v>819</v>
      </c>
      <c r="F791" s="112" t="s">
        <v>812</v>
      </c>
      <c r="G791" s="112" t="s">
        <v>812</v>
      </c>
      <c r="H791" s="112">
        <v>0.5</v>
      </c>
    </row>
    <row r="792" spans="1:8" ht="14.4">
      <c r="A792" s="112">
        <v>250</v>
      </c>
      <c r="B792" s="112" t="s">
        <v>2813</v>
      </c>
      <c r="C792" s="112" t="s">
        <v>2814</v>
      </c>
      <c r="D792" s="112" t="s">
        <v>2551</v>
      </c>
      <c r="E792" s="112" t="s">
        <v>819</v>
      </c>
      <c r="F792" s="112" t="s">
        <v>812</v>
      </c>
      <c r="G792" s="112" t="s">
        <v>812</v>
      </c>
      <c r="H792" s="112">
        <v>1.5</v>
      </c>
    </row>
    <row r="793" spans="1:8" ht="14.4">
      <c r="A793" s="112">
        <v>250</v>
      </c>
      <c r="B793" s="112" t="s">
        <v>2816</v>
      </c>
      <c r="C793" s="112" t="s">
        <v>2817</v>
      </c>
      <c r="D793" s="112" t="s">
        <v>2551</v>
      </c>
      <c r="E793" s="112" t="s">
        <v>819</v>
      </c>
      <c r="F793" s="112" t="s">
        <v>812</v>
      </c>
      <c r="G793" s="112" t="s">
        <v>812</v>
      </c>
      <c r="H793" s="112">
        <v>0.2</v>
      </c>
    </row>
    <row r="794" spans="1:8" ht="14.4">
      <c r="A794" s="112">
        <v>25</v>
      </c>
      <c r="B794" s="112" t="s">
        <v>2819</v>
      </c>
      <c r="C794" s="112" t="s">
        <v>2820</v>
      </c>
      <c r="D794" s="112" t="s">
        <v>2551</v>
      </c>
      <c r="E794" s="112" t="s">
        <v>819</v>
      </c>
      <c r="F794" s="112" t="s">
        <v>812</v>
      </c>
      <c r="G794" s="112" t="s">
        <v>812</v>
      </c>
      <c r="H794" s="112">
        <v>65</v>
      </c>
    </row>
    <row r="795" spans="1:8" ht="14.4">
      <c r="A795" s="112">
        <v>250</v>
      </c>
      <c r="B795" s="112" t="s">
        <v>2822</v>
      </c>
      <c r="C795" s="112" t="s">
        <v>2823</v>
      </c>
      <c r="D795" s="112" t="s">
        <v>2551</v>
      </c>
      <c r="E795" s="112" t="s">
        <v>819</v>
      </c>
      <c r="F795" s="112" t="s">
        <v>812</v>
      </c>
      <c r="G795" s="112" t="s">
        <v>812</v>
      </c>
      <c r="H795" s="112">
        <v>10</v>
      </c>
    </row>
    <row r="796" spans="1:8" ht="14.4">
      <c r="A796" s="112">
        <v>250</v>
      </c>
      <c r="B796" s="112" t="s">
        <v>2825</v>
      </c>
      <c r="C796" s="112" t="s">
        <v>2569</v>
      </c>
      <c r="D796" s="112" t="s">
        <v>2551</v>
      </c>
      <c r="E796" s="112" t="s">
        <v>819</v>
      </c>
      <c r="F796" s="112" t="s">
        <v>812</v>
      </c>
      <c r="G796" s="112" t="s">
        <v>812</v>
      </c>
      <c r="H796" s="112">
        <v>15</v>
      </c>
    </row>
    <row r="797" spans="1:8" ht="14.4">
      <c r="A797" s="112">
        <v>1000</v>
      </c>
      <c r="B797" s="112" t="s">
        <v>1784</v>
      </c>
      <c r="C797" s="112" t="s">
        <v>1382</v>
      </c>
      <c r="D797" s="112" t="s">
        <v>2551</v>
      </c>
      <c r="E797" s="112" t="s">
        <v>819</v>
      </c>
      <c r="F797" s="112" t="s">
        <v>812</v>
      </c>
      <c r="G797" s="112" t="s">
        <v>812</v>
      </c>
      <c r="H797" s="112">
        <v>0.01</v>
      </c>
    </row>
    <row r="798" spans="1:8" ht="14.4">
      <c r="A798" s="112">
        <v>1000</v>
      </c>
      <c r="B798" s="112" t="s">
        <v>2828</v>
      </c>
      <c r="C798" s="112" t="s">
        <v>2589</v>
      </c>
      <c r="D798" s="112" t="s">
        <v>2551</v>
      </c>
      <c r="E798" s="112" t="s">
        <v>819</v>
      </c>
      <c r="F798" s="112" t="s">
        <v>812</v>
      </c>
      <c r="G798" s="112" t="s">
        <v>812</v>
      </c>
      <c r="H798" s="112">
        <v>4</v>
      </c>
    </row>
    <row r="799" spans="1:8" ht="14.4">
      <c r="A799" s="112">
        <v>25</v>
      </c>
      <c r="B799" s="112" t="s">
        <v>2830</v>
      </c>
      <c r="C799" s="112" t="s">
        <v>2831</v>
      </c>
      <c r="D799" s="112" t="s">
        <v>2551</v>
      </c>
      <c r="E799" s="112" t="s">
        <v>819</v>
      </c>
      <c r="F799" s="112" t="s">
        <v>812</v>
      </c>
      <c r="G799" s="112" t="s">
        <v>812</v>
      </c>
      <c r="H799" s="112">
        <v>10</v>
      </c>
    </row>
    <row r="800" spans="1:8" ht="14.4">
      <c r="A800" s="112">
        <v>25</v>
      </c>
      <c r="B800" s="112" t="s">
        <v>2833</v>
      </c>
      <c r="C800" s="112" t="s">
        <v>2555</v>
      </c>
      <c r="D800" s="112" t="s">
        <v>2551</v>
      </c>
      <c r="E800" s="112" t="s">
        <v>819</v>
      </c>
      <c r="F800" s="112" t="s">
        <v>812</v>
      </c>
      <c r="G800" s="112" t="s">
        <v>812</v>
      </c>
      <c r="H800" s="112">
        <v>10</v>
      </c>
    </row>
    <row r="801" spans="1:8" ht="14.4">
      <c r="A801" s="112">
        <v>250</v>
      </c>
      <c r="B801" s="112" t="s">
        <v>2835</v>
      </c>
      <c r="C801" s="112" t="s">
        <v>2836</v>
      </c>
      <c r="D801" s="112" t="s">
        <v>2551</v>
      </c>
      <c r="E801" s="112" t="s">
        <v>819</v>
      </c>
      <c r="F801" s="112" t="s">
        <v>812</v>
      </c>
      <c r="G801" s="112" t="s">
        <v>812</v>
      </c>
      <c r="H801" s="112">
        <v>0.3</v>
      </c>
    </row>
    <row r="802" spans="1:8" ht="14.4">
      <c r="A802" s="112">
        <v>20</v>
      </c>
      <c r="B802" s="112" t="s">
        <v>2838</v>
      </c>
      <c r="C802" s="112" t="s">
        <v>1598</v>
      </c>
      <c r="D802" s="112" t="s">
        <v>2551</v>
      </c>
      <c r="E802" s="112" t="s">
        <v>819</v>
      </c>
      <c r="F802" s="112" t="s">
        <v>812</v>
      </c>
      <c r="G802" s="112" t="s">
        <v>812</v>
      </c>
      <c r="H802" s="112">
        <v>150</v>
      </c>
    </row>
    <row r="803" spans="1:8" ht="14.4">
      <c r="A803" s="112">
        <v>25</v>
      </c>
      <c r="B803" s="112" t="s">
        <v>1901</v>
      </c>
      <c r="C803" s="112" t="s">
        <v>2566</v>
      </c>
      <c r="D803" s="112" t="s">
        <v>2551</v>
      </c>
      <c r="E803" s="112" t="s">
        <v>819</v>
      </c>
      <c r="F803" s="112" t="s">
        <v>812</v>
      </c>
      <c r="G803" s="112" t="s">
        <v>812</v>
      </c>
      <c r="H803" s="112">
        <v>1</v>
      </c>
    </row>
    <row r="804" spans="1:8" ht="14.4">
      <c r="A804" s="112">
        <v>250</v>
      </c>
      <c r="B804" s="112" t="s">
        <v>2841</v>
      </c>
      <c r="C804" s="112" t="s">
        <v>2842</v>
      </c>
      <c r="D804" s="112" t="s">
        <v>2551</v>
      </c>
      <c r="E804" s="112" t="s">
        <v>819</v>
      </c>
      <c r="F804" s="112" t="s">
        <v>812</v>
      </c>
      <c r="G804" s="112" t="s">
        <v>812</v>
      </c>
      <c r="H804" s="112">
        <v>0.3</v>
      </c>
    </row>
    <row r="805" spans="1:8" ht="14.4">
      <c r="A805" s="112">
        <v>250</v>
      </c>
      <c r="B805" s="112" t="s">
        <v>2844</v>
      </c>
      <c r="C805" s="112" t="s">
        <v>1294</v>
      </c>
      <c r="D805" s="112" t="s">
        <v>2551</v>
      </c>
      <c r="E805" s="112" t="s">
        <v>819</v>
      </c>
      <c r="F805" s="112" t="s">
        <v>812</v>
      </c>
      <c r="G805" s="112" t="s">
        <v>812</v>
      </c>
      <c r="H805" s="112">
        <v>0.1</v>
      </c>
    </row>
    <row r="806" spans="1:8" ht="14.4">
      <c r="A806" s="112">
        <v>25</v>
      </c>
      <c r="B806" s="112" t="s">
        <v>2846</v>
      </c>
      <c r="C806" s="112" t="s">
        <v>830</v>
      </c>
      <c r="D806" s="112" t="s">
        <v>2551</v>
      </c>
      <c r="E806" s="112" t="s">
        <v>819</v>
      </c>
      <c r="F806" s="112" t="s">
        <v>812</v>
      </c>
      <c r="G806" s="112" t="s">
        <v>812</v>
      </c>
      <c r="H806" s="112">
        <v>1</v>
      </c>
    </row>
    <row r="807" spans="1:8" ht="14.4">
      <c r="A807" s="112">
        <v>25</v>
      </c>
      <c r="B807" s="112" t="s">
        <v>2848</v>
      </c>
      <c r="C807" s="112" t="s">
        <v>915</v>
      </c>
      <c r="D807" s="112" t="s">
        <v>2551</v>
      </c>
      <c r="E807" s="112" t="s">
        <v>819</v>
      </c>
      <c r="F807" s="112" t="s">
        <v>812</v>
      </c>
      <c r="G807" s="112" t="s">
        <v>812</v>
      </c>
      <c r="H807" s="112">
        <v>2</v>
      </c>
    </row>
    <row r="808" spans="1:8" ht="14.4">
      <c r="A808" s="112">
        <v>250</v>
      </c>
      <c r="B808" s="112" t="s">
        <v>2850</v>
      </c>
      <c r="C808" s="112" t="s">
        <v>1294</v>
      </c>
      <c r="D808" s="112" t="s">
        <v>2551</v>
      </c>
      <c r="E808" s="112" t="s">
        <v>819</v>
      </c>
      <c r="F808" s="112" t="s">
        <v>812</v>
      </c>
      <c r="G808" s="112" t="s">
        <v>812</v>
      </c>
      <c r="H808" s="112">
        <v>0.1</v>
      </c>
    </row>
    <row r="809" spans="1:8" ht="14.4">
      <c r="A809" s="112">
        <v>1000</v>
      </c>
      <c r="B809" s="112" t="s">
        <v>2852</v>
      </c>
      <c r="C809" s="112" t="s">
        <v>2853</v>
      </c>
      <c r="D809" s="112" t="s">
        <v>2551</v>
      </c>
      <c r="E809" s="112" t="s">
        <v>819</v>
      </c>
      <c r="F809" s="112" t="s">
        <v>812</v>
      </c>
      <c r="G809" s="112" t="s">
        <v>812</v>
      </c>
      <c r="H809" s="112">
        <v>0.5</v>
      </c>
    </row>
    <row r="810" spans="1:8" ht="14.4">
      <c r="A810" s="112">
        <v>25</v>
      </c>
      <c r="B810" s="112" t="s">
        <v>2855</v>
      </c>
      <c r="C810" s="112" t="s">
        <v>2566</v>
      </c>
      <c r="D810" s="112" t="s">
        <v>2551</v>
      </c>
      <c r="E810" s="112" t="s">
        <v>819</v>
      </c>
      <c r="F810" s="112" t="s">
        <v>812</v>
      </c>
      <c r="G810" s="112" t="s">
        <v>812</v>
      </c>
      <c r="H810" s="112">
        <v>1</v>
      </c>
    </row>
    <row r="811" spans="1:8" ht="14.4">
      <c r="A811" s="112">
        <v>100</v>
      </c>
      <c r="B811" s="112" t="s">
        <v>2857</v>
      </c>
      <c r="C811" s="112" t="s">
        <v>910</v>
      </c>
      <c r="D811" s="112" t="s">
        <v>2551</v>
      </c>
      <c r="E811" s="112" t="s">
        <v>819</v>
      </c>
      <c r="F811" s="112" t="s">
        <v>812</v>
      </c>
      <c r="G811" s="112" t="s">
        <v>812</v>
      </c>
      <c r="H811" s="112">
        <v>25</v>
      </c>
    </row>
    <row r="812" spans="1:8" ht="14.4">
      <c r="A812" s="112">
        <v>25</v>
      </c>
      <c r="B812" s="112" t="s">
        <v>2859</v>
      </c>
      <c r="C812" s="112" t="s">
        <v>2860</v>
      </c>
      <c r="D812" s="112" t="s">
        <v>2551</v>
      </c>
      <c r="E812" s="112" t="s">
        <v>819</v>
      </c>
      <c r="F812" s="112" t="s">
        <v>812</v>
      </c>
      <c r="G812" s="112" t="s">
        <v>812</v>
      </c>
      <c r="H812" s="112">
        <v>75</v>
      </c>
    </row>
    <row r="813" spans="1:8" ht="14.4">
      <c r="A813" s="112">
        <v>25</v>
      </c>
      <c r="B813" s="112" t="s">
        <v>2862</v>
      </c>
      <c r="C813" s="112" t="s">
        <v>2863</v>
      </c>
      <c r="D813" s="112" t="s">
        <v>2551</v>
      </c>
      <c r="E813" s="112" t="s">
        <v>819</v>
      </c>
      <c r="F813" s="112" t="s">
        <v>812</v>
      </c>
      <c r="G813" s="112" t="s">
        <v>812</v>
      </c>
      <c r="H813" s="112">
        <v>2</v>
      </c>
    </row>
    <row r="814" spans="1:8" ht="14.4">
      <c r="A814" s="112">
        <v>250</v>
      </c>
      <c r="B814" s="112" t="s">
        <v>2865</v>
      </c>
      <c r="C814" s="112" t="s">
        <v>2866</v>
      </c>
      <c r="D814" s="112" t="s">
        <v>2551</v>
      </c>
      <c r="E814" s="112" t="s">
        <v>819</v>
      </c>
      <c r="F814" s="112" t="s">
        <v>812</v>
      </c>
      <c r="G814" s="112" t="s">
        <v>812</v>
      </c>
      <c r="H814" s="112">
        <v>0.3</v>
      </c>
    </row>
    <row r="815" spans="1:8" ht="14.4">
      <c r="A815" s="112">
        <v>5</v>
      </c>
      <c r="B815" s="112" t="s">
        <v>2868</v>
      </c>
      <c r="C815" s="112" t="s">
        <v>2869</v>
      </c>
      <c r="D815" s="112" t="s">
        <v>2551</v>
      </c>
      <c r="E815" s="112" t="s">
        <v>819</v>
      </c>
      <c r="F815" s="112" t="s">
        <v>812</v>
      </c>
      <c r="G815" s="112" t="s">
        <v>812</v>
      </c>
      <c r="H815" s="112">
        <v>100</v>
      </c>
    </row>
    <row r="816" spans="1:8" ht="14.4">
      <c r="A816" s="112">
        <v>1000</v>
      </c>
      <c r="B816" s="112" t="s">
        <v>435</v>
      </c>
      <c r="C816" s="112" t="s">
        <v>2871</v>
      </c>
      <c r="D816" s="112" t="s">
        <v>2551</v>
      </c>
      <c r="E816" s="112" t="s">
        <v>819</v>
      </c>
      <c r="F816" s="112" t="s">
        <v>812</v>
      </c>
      <c r="G816" s="112" t="s">
        <v>812</v>
      </c>
      <c r="H816" s="112">
        <v>0.01</v>
      </c>
    </row>
    <row r="817" spans="1:8" ht="14.4">
      <c r="A817" s="112">
        <v>250</v>
      </c>
      <c r="B817" s="112" t="s">
        <v>2873</v>
      </c>
      <c r="C817" s="112" t="s">
        <v>1294</v>
      </c>
      <c r="D817" s="112" t="s">
        <v>2551</v>
      </c>
      <c r="E817" s="112" t="s">
        <v>819</v>
      </c>
      <c r="F817" s="112" t="s">
        <v>812</v>
      </c>
      <c r="G817" s="112" t="s">
        <v>812</v>
      </c>
      <c r="H817" s="112">
        <v>0.1</v>
      </c>
    </row>
    <row r="818" spans="1:8" ht="14.4">
      <c r="A818" s="112">
        <v>1000</v>
      </c>
      <c r="B818" s="112" t="s">
        <v>3707</v>
      </c>
      <c r="C818" s="112" t="s">
        <v>1294</v>
      </c>
      <c r="D818" s="112" t="s">
        <v>3708</v>
      </c>
      <c r="E818" s="112" t="s">
        <v>819</v>
      </c>
      <c r="F818" s="112" t="s">
        <v>812</v>
      </c>
      <c r="G818" s="112" t="s">
        <v>812</v>
      </c>
      <c r="H818" s="112">
        <v>0.1</v>
      </c>
    </row>
    <row r="819" spans="1:8" ht="14.4">
      <c r="A819" s="112">
        <v>100</v>
      </c>
      <c r="B819" s="112" t="s">
        <v>3709</v>
      </c>
      <c r="C819" s="112" t="s">
        <v>830</v>
      </c>
      <c r="D819" s="112" t="s">
        <v>3708</v>
      </c>
      <c r="E819" s="112" t="s">
        <v>819</v>
      </c>
      <c r="F819" s="112" t="s">
        <v>812</v>
      </c>
      <c r="G819" s="112" t="s">
        <v>2063</v>
      </c>
      <c r="H819" s="112">
        <v>1</v>
      </c>
    </row>
    <row r="820" spans="1:8" ht="14.4">
      <c r="A820" s="112">
        <v>500</v>
      </c>
      <c r="B820" s="112" t="s">
        <v>3710</v>
      </c>
      <c r="C820" s="112" t="s">
        <v>902</v>
      </c>
      <c r="D820" s="112" t="s">
        <v>3708</v>
      </c>
      <c r="E820" s="112" t="s">
        <v>819</v>
      </c>
      <c r="F820" s="112" t="s">
        <v>812</v>
      </c>
      <c r="G820" s="112" t="s">
        <v>812</v>
      </c>
      <c r="H820" s="112">
        <v>0.5</v>
      </c>
    </row>
    <row r="821" spans="1:8" ht="14.4">
      <c r="A821" s="112">
        <v>100</v>
      </c>
      <c r="B821" s="112" t="s">
        <v>3711</v>
      </c>
      <c r="C821" s="112" t="s">
        <v>830</v>
      </c>
      <c r="D821" s="112" t="s">
        <v>3708</v>
      </c>
      <c r="E821" s="112" t="s">
        <v>819</v>
      </c>
      <c r="F821" s="112" t="s">
        <v>812</v>
      </c>
      <c r="G821" s="112" t="s">
        <v>812</v>
      </c>
      <c r="H821" s="112">
        <v>1</v>
      </c>
    </row>
    <row r="822" spans="1:8" ht="14.4">
      <c r="A822" s="112">
        <v>1000</v>
      </c>
      <c r="B822" s="112" t="s">
        <v>931</v>
      </c>
      <c r="C822" s="112" t="s">
        <v>812</v>
      </c>
      <c r="D822" s="112" t="s">
        <v>927</v>
      </c>
      <c r="E822" s="112" t="s">
        <v>819</v>
      </c>
      <c r="F822" s="112" t="s">
        <v>812</v>
      </c>
      <c r="G822" s="112" t="s">
        <v>812</v>
      </c>
      <c r="H822" s="112" t="s">
        <v>812</v>
      </c>
    </row>
    <row r="823" spans="1:8" ht="14.4">
      <c r="A823" s="112">
        <v>200</v>
      </c>
      <c r="B823" s="112" t="s">
        <v>934</v>
      </c>
      <c r="C823" s="112" t="s">
        <v>812</v>
      </c>
      <c r="D823" s="112" t="s">
        <v>927</v>
      </c>
      <c r="E823" s="112" t="s">
        <v>815</v>
      </c>
      <c r="F823" s="112" t="s">
        <v>928</v>
      </c>
      <c r="G823" s="112" t="s">
        <v>812</v>
      </c>
      <c r="H823" s="112">
        <f t="shared" ref="H823:H825" ca="1" si="1">RANDBETWEEN(1,6)*100</f>
        <v>400</v>
      </c>
    </row>
    <row r="824" spans="1:8" ht="14.4">
      <c r="A824" s="112">
        <v>1000</v>
      </c>
      <c r="B824" s="112" t="s">
        <v>945</v>
      </c>
      <c r="C824" s="112" t="s">
        <v>812</v>
      </c>
      <c r="D824" s="112" t="s">
        <v>927</v>
      </c>
      <c r="E824" s="112" t="s">
        <v>819</v>
      </c>
      <c r="F824" s="112" t="s">
        <v>928</v>
      </c>
      <c r="G824" s="112" t="s">
        <v>812</v>
      </c>
      <c r="H824" s="112">
        <f t="shared" ca="1" si="1"/>
        <v>600</v>
      </c>
    </row>
    <row r="825" spans="1:8" ht="14.4">
      <c r="A825" s="112">
        <v>200</v>
      </c>
      <c r="B825" s="112" t="s">
        <v>956</v>
      </c>
      <c r="C825" s="112" t="s">
        <v>812</v>
      </c>
      <c r="D825" s="112" t="s">
        <v>927</v>
      </c>
      <c r="E825" s="112" t="s">
        <v>815</v>
      </c>
      <c r="F825" s="112" t="s">
        <v>928</v>
      </c>
      <c r="G825" s="112" t="s">
        <v>812</v>
      </c>
      <c r="H825" s="112">
        <f t="shared" ca="1" si="1"/>
        <v>500</v>
      </c>
    </row>
    <row r="826" spans="1:8" ht="14.4">
      <c r="A826" s="112">
        <v>100</v>
      </c>
      <c r="B826" s="112" t="s">
        <v>969</v>
      </c>
      <c r="C826" s="112" t="s">
        <v>812</v>
      </c>
      <c r="D826" s="112" t="s">
        <v>927</v>
      </c>
      <c r="E826" s="112" t="s">
        <v>815</v>
      </c>
      <c r="F826" s="112" t="s">
        <v>968</v>
      </c>
      <c r="G826" s="112" t="s">
        <v>812</v>
      </c>
      <c r="H826" s="112">
        <f ca="1">RANDBETWEEN(2,20)*1000</f>
        <v>20000</v>
      </c>
    </row>
    <row r="827" spans="1:8" ht="14.4">
      <c r="A827" s="112">
        <v>25</v>
      </c>
      <c r="B827" s="112" t="s">
        <v>978</v>
      </c>
      <c r="C827" s="112" t="s">
        <v>812</v>
      </c>
      <c r="D827" s="112" t="s">
        <v>927</v>
      </c>
      <c r="E827" s="112" t="s">
        <v>815</v>
      </c>
      <c r="F827" s="112" t="s">
        <v>977</v>
      </c>
      <c r="G827" s="112" t="s">
        <v>812</v>
      </c>
      <c r="H827" s="112">
        <f ca="1">(RANDBETWEEN(1,4)+1)*10000</f>
        <v>30000</v>
      </c>
    </row>
    <row r="828" spans="1:8" ht="14.4">
      <c r="A828" s="112">
        <v>250</v>
      </c>
      <c r="B828" s="112" t="s">
        <v>988</v>
      </c>
      <c r="C828" s="112" t="s">
        <v>812</v>
      </c>
      <c r="D828" s="112" t="s">
        <v>927</v>
      </c>
      <c r="E828" s="112" t="s">
        <v>819</v>
      </c>
      <c r="F828" s="112" t="s">
        <v>816</v>
      </c>
      <c r="G828" s="112" t="s">
        <v>812</v>
      </c>
      <c r="H828" s="112" t="s">
        <v>812</v>
      </c>
    </row>
    <row r="829" spans="1:8" ht="14.4">
      <c r="A829" s="112">
        <v>100</v>
      </c>
      <c r="B829" s="112" t="s">
        <v>997</v>
      </c>
      <c r="C829" s="112" t="s">
        <v>812</v>
      </c>
      <c r="D829" s="112" t="s">
        <v>927</v>
      </c>
      <c r="E829" s="112" t="s">
        <v>815</v>
      </c>
      <c r="F829" s="112" t="s">
        <v>968</v>
      </c>
      <c r="G829" s="112" t="s">
        <v>812</v>
      </c>
      <c r="H829" s="112">
        <f ca="1">RANDBETWEEN(2,20)*1000</f>
        <v>4000</v>
      </c>
    </row>
    <row r="830" spans="1:8" ht="14.4">
      <c r="A830" s="112">
        <v>25</v>
      </c>
      <c r="B830" s="112" t="s">
        <v>1004</v>
      </c>
      <c r="C830" s="112" t="s">
        <v>812</v>
      </c>
      <c r="D830" s="112" t="s">
        <v>927</v>
      </c>
      <c r="E830" s="112" t="s">
        <v>815</v>
      </c>
      <c r="F830" s="112" t="s">
        <v>977</v>
      </c>
      <c r="G830" s="112" t="s">
        <v>812</v>
      </c>
      <c r="H830" s="112">
        <f ca="1">(RANDBETWEEN(1,4)+1)*10000</f>
        <v>50000</v>
      </c>
    </row>
    <row r="831" spans="1:8" ht="14.4">
      <c r="A831" s="112">
        <v>5</v>
      </c>
      <c r="B831" s="112" t="s">
        <v>1011</v>
      </c>
      <c r="C831" s="112" t="s">
        <v>812</v>
      </c>
      <c r="D831" s="112" t="s">
        <v>927</v>
      </c>
      <c r="E831" s="112" t="s">
        <v>815</v>
      </c>
      <c r="F831" s="112" t="s">
        <v>1010</v>
      </c>
      <c r="G831" s="112" t="s">
        <v>812</v>
      </c>
      <c r="H831" s="112">
        <f ca="1">RANDBETWEEN(2,12)*25000</f>
        <v>175000</v>
      </c>
    </row>
    <row r="832" spans="1:8" ht="14.4">
      <c r="A832" s="112">
        <v>100</v>
      </c>
      <c r="B832" s="112" t="s">
        <v>1018</v>
      </c>
      <c r="C832" s="112" t="s">
        <v>812</v>
      </c>
      <c r="D832" s="112" t="s">
        <v>927</v>
      </c>
      <c r="E832" s="112" t="s">
        <v>815</v>
      </c>
      <c r="F832" s="112" t="s">
        <v>968</v>
      </c>
      <c r="G832" s="112" t="s">
        <v>812</v>
      </c>
      <c r="H832" s="112">
        <f t="shared" ref="H832:H835" ca="1" si="2">RANDBETWEEN(2,20)*1000</f>
        <v>4000</v>
      </c>
    </row>
    <row r="833" spans="1:8" ht="14.4">
      <c r="A833" s="112">
        <v>100</v>
      </c>
      <c r="B833" s="112" t="s">
        <v>1024</v>
      </c>
      <c r="C833" s="112" t="s">
        <v>812</v>
      </c>
      <c r="D833" s="112" t="s">
        <v>927</v>
      </c>
      <c r="E833" s="112" t="s">
        <v>815</v>
      </c>
      <c r="F833" s="112" t="s">
        <v>968</v>
      </c>
      <c r="G833" s="112" t="s">
        <v>812</v>
      </c>
      <c r="H833" s="112">
        <f t="shared" ca="1" si="2"/>
        <v>9000</v>
      </c>
    </row>
    <row r="834" spans="1:8" ht="14.4">
      <c r="A834" s="112">
        <v>100</v>
      </c>
      <c r="B834" s="112" t="s">
        <v>1029</v>
      </c>
      <c r="C834" s="112" t="s">
        <v>812</v>
      </c>
      <c r="D834" s="112" t="s">
        <v>927</v>
      </c>
      <c r="E834" s="112" t="s">
        <v>815</v>
      </c>
      <c r="F834" s="112" t="s">
        <v>968</v>
      </c>
      <c r="G834" s="112" t="s">
        <v>812</v>
      </c>
      <c r="H834" s="112">
        <f t="shared" ca="1" si="2"/>
        <v>2000</v>
      </c>
    </row>
    <row r="835" spans="1:8" ht="14.4">
      <c r="A835" s="112">
        <v>100</v>
      </c>
      <c r="B835" s="112" t="s">
        <v>1035</v>
      </c>
      <c r="C835" s="112" t="s">
        <v>812</v>
      </c>
      <c r="D835" s="112" t="s">
        <v>927</v>
      </c>
      <c r="E835" s="112" t="s">
        <v>815</v>
      </c>
      <c r="F835" s="112" t="s">
        <v>968</v>
      </c>
      <c r="G835" s="112" t="s">
        <v>812</v>
      </c>
      <c r="H835" s="112">
        <f t="shared" ca="1" si="2"/>
        <v>16000</v>
      </c>
    </row>
    <row r="836" spans="1:8" ht="14.4">
      <c r="A836" s="112">
        <v>250</v>
      </c>
      <c r="B836" s="112" t="s">
        <v>1041</v>
      </c>
      <c r="C836" s="112" t="s">
        <v>812</v>
      </c>
      <c r="D836" s="112" t="s">
        <v>927</v>
      </c>
      <c r="E836" s="112" t="s">
        <v>815</v>
      </c>
      <c r="F836" s="112" t="s">
        <v>816</v>
      </c>
      <c r="G836" s="112" t="s">
        <v>812</v>
      </c>
      <c r="H836" s="112">
        <f ca="1">RANDBETWEEN(1,6)+1*10</f>
        <v>14</v>
      </c>
    </row>
    <row r="837" spans="1:8" ht="14.4">
      <c r="A837" s="112">
        <v>100</v>
      </c>
      <c r="B837" s="112" t="s">
        <v>1046</v>
      </c>
      <c r="C837" s="112" t="s">
        <v>812</v>
      </c>
      <c r="D837" s="112" t="s">
        <v>927</v>
      </c>
      <c r="E837" s="112" t="s">
        <v>815</v>
      </c>
      <c r="F837" s="112" t="s">
        <v>968</v>
      </c>
      <c r="G837" s="112" t="s">
        <v>812</v>
      </c>
      <c r="H837" s="112">
        <f t="shared" ref="H837:H843" ca="1" si="3">RANDBETWEEN(2,20)*1000</f>
        <v>6000</v>
      </c>
    </row>
    <row r="838" spans="1:8" ht="14.4">
      <c r="A838" s="112">
        <v>100</v>
      </c>
      <c r="B838" s="112" t="s">
        <v>1049</v>
      </c>
      <c r="C838" s="112" t="s">
        <v>812</v>
      </c>
      <c r="D838" s="112" t="s">
        <v>927</v>
      </c>
      <c r="E838" s="112" t="s">
        <v>815</v>
      </c>
      <c r="F838" s="112" t="s">
        <v>968</v>
      </c>
      <c r="G838" s="112" t="s">
        <v>812</v>
      </c>
      <c r="H838" s="112">
        <f t="shared" ca="1" si="3"/>
        <v>20000</v>
      </c>
    </row>
    <row r="839" spans="1:8" ht="14.4">
      <c r="A839" s="112">
        <v>100</v>
      </c>
      <c r="B839" s="112" t="s">
        <v>1052</v>
      </c>
      <c r="C839" s="112" t="s">
        <v>812</v>
      </c>
      <c r="D839" s="112" t="s">
        <v>927</v>
      </c>
      <c r="E839" s="112" t="s">
        <v>815</v>
      </c>
      <c r="F839" s="112" t="s">
        <v>968</v>
      </c>
      <c r="G839" s="112" t="s">
        <v>812</v>
      </c>
      <c r="H839" s="112">
        <f t="shared" ca="1" si="3"/>
        <v>11000</v>
      </c>
    </row>
    <row r="840" spans="1:8" ht="14.4">
      <c r="A840" s="112">
        <v>100</v>
      </c>
      <c r="B840" s="112" t="s">
        <v>1055</v>
      </c>
      <c r="C840" s="112" t="s">
        <v>812</v>
      </c>
      <c r="D840" s="112" t="s">
        <v>927</v>
      </c>
      <c r="E840" s="112" t="s">
        <v>815</v>
      </c>
      <c r="F840" s="112" t="s">
        <v>968</v>
      </c>
      <c r="G840" s="112" t="s">
        <v>812</v>
      </c>
      <c r="H840" s="112">
        <f t="shared" ca="1" si="3"/>
        <v>19000</v>
      </c>
    </row>
    <row r="841" spans="1:8" ht="14.4">
      <c r="A841" s="112">
        <v>100</v>
      </c>
      <c r="B841" s="112" t="s">
        <v>1058</v>
      </c>
      <c r="C841" s="112" t="s">
        <v>812</v>
      </c>
      <c r="D841" s="112" t="s">
        <v>927</v>
      </c>
      <c r="E841" s="112" t="s">
        <v>815</v>
      </c>
      <c r="F841" s="112" t="s">
        <v>968</v>
      </c>
      <c r="G841" s="112" t="s">
        <v>812</v>
      </c>
      <c r="H841" s="112">
        <f t="shared" ca="1" si="3"/>
        <v>4000</v>
      </c>
    </row>
    <row r="842" spans="1:8" ht="14.4">
      <c r="A842" s="112">
        <v>100</v>
      </c>
      <c r="B842" s="112" t="s">
        <v>1061</v>
      </c>
      <c r="C842" s="112" t="s">
        <v>812</v>
      </c>
      <c r="D842" s="112" t="s">
        <v>927</v>
      </c>
      <c r="E842" s="112" t="s">
        <v>815</v>
      </c>
      <c r="F842" s="112" t="s">
        <v>968</v>
      </c>
      <c r="G842" s="112" t="s">
        <v>812</v>
      </c>
      <c r="H842" s="112">
        <f t="shared" ca="1" si="3"/>
        <v>9000</v>
      </c>
    </row>
    <row r="843" spans="1:8" ht="14.4">
      <c r="A843" s="112">
        <v>100</v>
      </c>
      <c r="B843" s="112" t="s">
        <v>1064</v>
      </c>
      <c r="C843" s="112" t="s">
        <v>812</v>
      </c>
      <c r="D843" s="112" t="s">
        <v>927</v>
      </c>
      <c r="E843" s="112" t="s">
        <v>815</v>
      </c>
      <c r="F843" s="112" t="s">
        <v>968</v>
      </c>
      <c r="G843" s="112" t="s">
        <v>812</v>
      </c>
      <c r="H843" s="112">
        <f t="shared" ca="1" si="3"/>
        <v>15000</v>
      </c>
    </row>
    <row r="844" spans="1:8" ht="14.4">
      <c r="A844" s="112">
        <v>25</v>
      </c>
      <c r="B844" s="112" t="s">
        <v>1067</v>
      </c>
      <c r="C844" s="112" t="s">
        <v>812</v>
      </c>
      <c r="D844" s="112" t="s">
        <v>927</v>
      </c>
      <c r="E844" s="112" t="s">
        <v>815</v>
      </c>
      <c r="F844" s="112" t="s">
        <v>977</v>
      </c>
      <c r="G844" s="112" t="s">
        <v>812</v>
      </c>
      <c r="H844" s="112">
        <f ca="1">(RANDBETWEEN(1,4)+1)*10000</f>
        <v>40000</v>
      </c>
    </row>
    <row r="845" spans="1:8" ht="14.4">
      <c r="A845" s="112">
        <v>100</v>
      </c>
      <c r="B845" s="112" t="s">
        <v>1070</v>
      </c>
      <c r="C845" s="112" t="s">
        <v>812</v>
      </c>
      <c r="D845" s="112" t="s">
        <v>927</v>
      </c>
      <c r="E845" s="112" t="s">
        <v>815</v>
      </c>
      <c r="F845" s="112" t="s">
        <v>968</v>
      </c>
      <c r="G845" s="112" t="s">
        <v>812</v>
      </c>
      <c r="H845" s="112">
        <f ca="1">RANDBETWEEN(2,20)*1000</f>
        <v>19000</v>
      </c>
    </row>
    <row r="846" spans="1:8" ht="14.4">
      <c r="A846" s="112">
        <v>25</v>
      </c>
      <c r="B846" s="112" t="s">
        <v>1073</v>
      </c>
      <c r="C846" s="112" t="s">
        <v>812</v>
      </c>
      <c r="D846" s="112" t="s">
        <v>927</v>
      </c>
      <c r="E846" s="112" t="s">
        <v>815</v>
      </c>
      <c r="F846" s="112" t="s">
        <v>977</v>
      </c>
      <c r="G846" s="112" t="s">
        <v>812</v>
      </c>
      <c r="H846" s="112">
        <f ca="1">(RANDBETWEEN(1,4)+1)*10000</f>
        <v>30000</v>
      </c>
    </row>
    <row r="847" spans="1:8" ht="14.4">
      <c r="A847" s="112">
        <v>250</v>
      </c>
      <c r="B847" s="112" t="s">
        <v>1075</v>
      </c>
      <c r="C847" s="112" t="s">
        <v>812</v>
      </c>
      <c r="D847" s="112" t="s">
        <v>927</v>
      </c>
      <c r="E847" s="112" t="s">
        <v>815</v>
      </c>
      <c r="F847" s="112" t="s">
        <v>816</v>
      </c>
      <c r="G847" s="112" t="s">
        <v>812</v>
      </c>
      <c r="H847" s="112">
        <f ca="1">RANDBETWEEN(1,6)+1*10</f>
        <v>15</v>
      </c>
    </row>
    <row r="848" spans="1:8" ht="14.4">
      <c r="A848" s="112">
        <v>25</v>
      </c>
      <c r="B848" s="112" t="s">
        <v>1077</v>
      </c>
      <c r="C848" s="112" t="s">
        <v>812</v>
      </c>
      <c r="D848" s="112" t="s">
        <v>927</v>
      </c>
      <c r="E848" s="112" t="s">
        <v>815</v>
      </c>
      <c r="F848" s="112" t="s">
        <v>977</v>
      </c>
      <c r="G848" s="112" t="s">
        <v>812</v>
      </c>
      <c r="H848" s="112">
        <f ca="1">(RANDBETWEEN(1,4)+1)*10000</f>
        <v>20000</v>
      </c>
    </row>
    <row r="849" spans="1:8" ht="14.4">
      <c r="A849" s="112">
        <v>5</v>
      </c>
      <c r="B849" s="112" t="s">
        <v>1079</v>
      </c>
      <c r="C849" s="112" t="s">
        <v>812</v>
      </c>
      <c r="D849" s="112" t="s">
        <v>927</v>
      </c>
      <c r="E849" s="112" t="s">
        <v>815</v>
      </c>
      <c r="F849" s="112" t="s">
        <v>1010</v>
      </c>
      <c r="G849" s="112" t="s">
        <v>812</v>
      </c>
      <c r="H849" s="112">
        <f ca="1">RANDBETWEEN(2,12)*25000</f>
        <v>125000</v>
      </c>
    </row>
    <row r="850" spans="1:8" ht="14.4">
      <c r="A850" s="112">
        <v>100</v>
      </c>
      <c r="B850" s="112" t="s">
        <v>1081</v>
      </c>
      <c r="C850" s="112" t="s">
        <v>812</v>
      </c>
      <c r="D850" s="112" t="s">
        <v>927</v>
      </c>
      <c r="E850" s="112" t="s">
        <v>815</v>
      </c>
      <c r="F850" s="112" t="s">
        <v>968</v>
      </c>
      <c r="G850" s="112" t="s">
        <v>812</v>
      </c>
      <c r="H850" s="112">
        <f t="shared" ref="H850:H851" ca="1" si="4">RANDBETWEEN(2,20)*1000</f>
        <v>11000</v>
      </c>
    </row>
    <row r="851" spans="1:8" ht="14.4">
      <c r="A851" s="112">
        <v>100</v>
      </c>
      <c r="B851" s="112" t="s">
        <v>1083</v>
      </c>
      <c r="C851" s="112" t="s">
        <v>812</v>
      </c>
      <c r="D851" s="112" t="s">
        <v>927</v>
      </c>
      <c r="E851" s="112" t="s">
        <v>815</v>
      </c>
      <c r="F851" s="112" t="s">
        <v>968</v>
      </c>
      <c r="G851" s="112" t="s">
        <v>812</v>
      </c>
      <c r="H851" s="112">
        <f t="shared" ca="1" si="4"/>
        <v>11000</v>
      </c>
    </row>
    <row r="852" spans="1:8" ht="14.4">
      <c r="A852" s="112">
        <v>25</v>
      </c>
      <c r="B852" s="112" t="s">
        <v>1085</v>
      </c>
      <c r="C852" s="112" t="s">
        <v>812</v>
      </c>
      <c r="D852" s="112" t="s">
        <v>927</v>
      </c>
      <c r="E852" s="112" t="s">
        <v>815</v>
      </c>
      <c r="F852" s="112" t="s">
        <v>977</v>
      </c>
      <c r="G852" s="112" t="s">
        <v>812</v>
      </c>
      <c r="H852" s="112">
        <f ca="1">(RANDBETWEEN(1,4)+1)*10000</f>
        <v>50000</v>
      </c>
    </row>
    <row r="853" spans="1:8" ht="14.4">
      <c r="A853" s="112">
        <v>100</v>
      </c>
      <c r="B853" s="112" t="s">
        <v>1087</v>
      </c>
      <c r="C853" s="112" t="s">
        <v>812</v>
      </c>
      <c r="D853" s="112" t="s">
        <v>927</v>
      </c>
      <c r="E853" s="112" t="s">
        <v>815</v>
      </c>
      <c r="F853" s="112" t="s">
        <v>968</v>
      </c>
      <c r="G853" s="112" t="s">
        <v>812</v>
      </c>
      <c r="H853" s="112">
        <f t="shared" ref="H853:H854" ca="1" si="5">RANDBETWEEN(2,20)*1000</f>
        <v>19000</v>
      </c>
    </row>
    <row r="854" spans="1:8" ht="14.4">
      <c r="A854" s="112">
        <v>100</v>
      </c>
      <c r="B854" s="112" t="s">
        <v>1089</v>
      </c>
      <c r="C854" s="112" t="s">
        <v>812</v>
      </c>
      <c r="D854" s="112" t="s">
        <v>927</v>
      </c>
      <c r="E854" s="112" t="s">
        <v>815</v>
      </c>
      <c r="F854" s="112" t="s">
        <v>968</v>
      </c>
      <c r="G854" s="112" t="s">
        <v>812</v>
      </c>
      <c r="H854" s="112">
        <f t="shared" ca="1" si="5"/>
        <v>15000</v>
      </c>
    </row>
    <row r="855" spans="1:8" ht="14.4">
      <c r="A855" s="112">
        <v>5</v>
      </c>
      <c r="B855" s="112" t="s">
        <v>1091</v>
      </c>
      <c r="C855" s="112" t="s">
        <v>812</v>
      </c>
      <c r="D855" s="112" t="s">
        <v>927</v>
      </c>
      <c r="E855" s="112" t="s">
        <v>815</v>
      </c>
      <c r="F855" s="112" t="s">
        <v>1010</v>
      </c>
      <c r="G855" s="112" t="s">
        <v>812</v>
      </c>
      <c r="H855" s="112">
        <f ca="1">RANDBETWEEN(2,12)*25000</f>
        <v>225000</v>
      </c>
    </row>
    <row r="856" spans="1:8" ht="14.4">
      <c r="A856" s="112">
        <v>250</v>
      </c>
      <c r="B856" s="112" t="s">
        <v>1093</v>
      </c>
      <c r="C856" s="112" t="s">
        <v>812</v>
      </c>
      <c r="D856" s="112" t="s">
        <v>927</v>
      </c>
      <c r="E856" s="112" t="s">
        <v>815</v>
      </c>
      <c r="F856" s="112" t="s">
        <v>816</v>
      </c>
      <c r="G856" s="112" t="s">
        <v>812</v>
      </c>
      <c r="H856" s="112">
        <f ca="1">RANDBETWEEN(1,6)+1*10</f>
        <v>12</v>
      </c>
    </row>
    <row r="857" spans="1:8" ht="14.4">
      <c r="A857" s="112">
        <v>5</v>
      </c>
      <c r="B857" s="112" t="s">
        <v>1095</v>
      </c>
      <c r="C857" s="112" t="s">
        <v>812</v>
      </c>
      <c r="D857" s="112" t="s">
        <v>927</v>
      </c>
      <c r="E857" s="112" t="s">
        <v>815</v>
      </c>
      <c r="F857" s="112" t="s">
        <v>1010</v>
      </c>
      <c r="G857" s="112" t="s">
        <v>812</v>
      </c>
      <c r="H857" s="112">
        <f ca="1">RANDBETWEEN(2,12)*25000</f>
        <v>50000</v>
      </c>
    </row>
    <row r="858" spans="1:8" ht="14.4">
      <c r="A858" s="112">
        <v>200</v>
      </c>
      <c r="B858" s="112" t="s">
        <v>1097</v>
      </c>
      <c r="C858" s="112" t="s">
        <v>812</v>
      </c>
      <c r="D858" s="112" t="s">
        <v>927</v>
      </c>
      <c r="E858" s="112" t="s">
        <v>815</v>
      </c>
      <c r="F858" s="112" t="s">
        <v>928</v>
      </c>
      <c r="G858" s="112" t="s">
        <v>812</v>
      </c>
      <c r="H858" s="112">
        <f ca="1">RANDBETWEEN(1,6)*100</f>
        <v>300</v>
      </c>
    </row>
    <row r="859" spans="1:8" ht="14.4">
      <c r="A859" s="112">
        <v>100</v>
      </c>
      <c r="B859" s="112" t="s">
        <v>1099</v>
      </c>
      <c r="C859" s="112" t="s">
        <v>812</v>
      </c>
      <c r="D859" s="112" t="s">
        <v>927</v>
      </c>
      <c r="E859" s="112" t="s">
        <v>815</v>
      </c>
      <c r="F859" s="112" t="s">
        <v>968</v>
      </c>
      <c r="G859" s="112" t="s">
        <v>812</v>
      </c>
      <c r="H859" s="112">
        <f ca="1">RANDBETWEEN(2,20)*1000</f>
        <v>18000</v>
      </c>
    </row>
    <row r="860" spans="1:8" ht="14.4">
      <c r="A860" s="112">
        <v>200</v>
      </c>
      <c r="B860" s="112" t="s">
        <v>1101</v>
      </c>
      <c r="C860" s="112" t="s">
        <v>812</v>
      </c>
      <c r="D860" s="112" t="s">
        <v>927</v>
      </c>
      <c r="E860" s="112" t="s">
        <v>815</v>
      </c>
      <c r="F860" s="112" t="s">
        <v>928</v>
      </c>
      <c r="G860" s="112" t="s">
        <v>812</v>
      </c>
      <c r="H860" s="112">
        <f t="shared" ref="H860:H861" ca="1" si="6">RANDBETWEEN(1,6)*100</f>
        <v>500</v>
      </c>
    </row>
    <row r="861" spans="1:8" ht="14.4">
      <c r="A861" s="112">
        <v>200</v>
      </c>
      <c r="B861" s="112" t="s">
        <v>1102</v>
      </c>
      <c r="C861" s="112" t="s">
        <v>812</v>
      </c>
      <c r="D861" s="112" t="s">
        <v>927</v>
      </c>
      <c r="E861" s="112" t="s">
        <v>815</v>
      </c>
      <c r="F861" s="112" t="s">
        <v>928</v>
      </c>
      <c r="G861" s="112" t="s">
        <v>812</v>
      </c>
      <c r="H861" s="112">
        <f t="shared" ca="1" si="6"/>
        <v>200</v>
      </c>
    </row>
    <row r="862" spans="1:8" ht="14.4">
      <c r="A862" s="112">
        <v>100</v>
      </c>
      <c r="B862" s="112" t="s">
        <v>1104</v>
      </c>
      <c r="C862" s="112" t="s">
        <v>812</v>
      </c>
      <c r="D862" s="112" t="s">
        <v>927</v>
      </c>
      <c r="E862" s="112" t="s">
        <v>815</v>
      </c>
      <c r="F862" s="112" t="s">
        <v>968</v>
      </c>
      <c r="G862" s="112" t="s">
        <v>812</v>
      </c>
      <c r="H862" s="112">
        <f ca="1">RANDBETWEEN(2,20)*1000</f>
        <v>6000</v>
      </c>
    </row>
    <row r="863" spans="1:8" ht="14.4">
      <c r="A863" s="112">
        <v>250</v>
      </c>
      <c r="B863" s="112" t="s">
        <v>1106</v>
      </c>
      <c r="C863" s="112" t="s">
        <v>812</v>
      </c>
      <c r="D863" s="112" t="s">
        <v>927</v>
      </c>
      <c r="E863" s="112" t="s">
        <v>815</v>
      </c>
      <c r="F863" s="112" t="s">
        <v>816</v>
      </c>
      <c r="G863" s="112" t="s">
        <v>812</v>
      </c>
      <c r="H863" s="112">
        <f ca="1">RANDBETWEEN(1,6)+1*10</f>
        <v>12</v>
      </c>
    </row>
    <row r="864" spans="1:8" ht="14.4">
      <c r="A864" s="112">
        <v>25</v>
      </c>
      <c r="B864" s="112" t="s">
        <v>1108</v>
      </c>
      <c r="C864" s="112" t="s">
        <v>812</v>
      </c>
      <c r="D864" s="112" t="s">
        <v>927</v>
      </c>
      <c r="E864" s="112" t="s">
        <v>815</v>
      </c>
      <c r="F864" s="112" t="s">
        <v>977</v>
      </c>
      <c r="G864" s="112" t="s">
        <v>812</v>
      </c>
      <c r="H864" s="112">
        <f ca="1">(RANDBETWEEN(1,4)+1)*10000</f>
        <v>50000</v>
      </c>
    </row>
    <row r="865" spans="1:8" ht="14.4">
      <c r="A865" s="112">
        <v>250</v>
      </c>
      <c r="B865" s="112" t="s">
        <v>1110</v>
      </c>
      <c r="C865" s="112" t="s">
        <v>812</v>
      </c>
      <c r="D865" s="112" t="s">
        <v>927</v>
      </c>
      <c r="E865" s="112" t="s">
        <v>815</v>
      </c>
      <c r="F865" s="112" t="s">
        <v>816</v>
      </c>
      <c r="G865" s="112" t="s">
        <v>812</v>
      </c>
      <c r="H865" s="112">
        <f ca="1">RANDBETWEEN(1,6)+1*10</f>
        <v>16</v>
      </c>
    </row>
    <row r="866" spans="1:8" ht="14.4">
      <c r="A866" s="112">
        <v>25</v>
      </c>
      <c r="B866" s="112" t="s">
        <v>1111</v>
      </c>
      <c r="C866" s="112" t="s">
        <v>812</v>
      </c>
      <c r="D866" s="112" t="s">
        <v>927</v>
      </c>
      <c r="E866" s="112" t="s">
        <v>815</v>
      </c>
      <c r="F866" s="112" t="s">
        <v>977</v>
      </c>
      <c r="G866" s="112" t="s">
        <v>812</v>
      </c>
      <c r="H866" s="112">
        <f ca="1">(RANDBETWEEN(1,4)+1)*10000</f>
        <v>50000</v>
      </c>
    </row>
    <row r="867" spans="1:8" ht="14.4">
      <c r="A867" s="112">
        <v>200</v>
      </c>
      <c r="B867" s="112" t="s">
        <v>1113</v>
      </c>
      <c r="C867" s="112" t="s">
        <v>812</v>
      </c>
      <c r="D867" s="112" t="s">
        <v>927</v>
      </c>
      <c r="E867" s="112" t="s">
        <v>815</v>
      </c>
      <c r="F867" s="112" t="s">
        <v>928</v>
      </c>
      <c r="G867" s="112" t="s">
        <v>812</v>
      </c>
      <c r="H867" s="112">
        <f ca="1">RANDBETWEEN(1,6)*100</f>
        <v>100</v>
      </c>
    </row>
    <row r="868" spans="1:8" ht="14.4">
      <c r="A868" s="112">
        <v>100</v>
      </c>
      <c r="B868" s="112" t="s">
        <v>1114</v>
      </c>
      <c r="C868" s="112" t="s">
        <v>812</v>
      </c>
      <c r="D868" s="112" t="s">
        <v>927</v>
      </c>
      <c r="E868" s="112" t="s">
        <v>815</v>
      </c>
      <c r="F868" s="112" t="s">
        <v>968</v>
      </c>
      <c r="G868" s="112" t="s">
        <v>812</v>
      </c>
      <c r="H868" s="112">
        <f ca="1">RANDBETWEEN(2,20)*1000</f>
        <v>2000</v>
      </c>
    </row>
    <row r="869" spans="1:8" ht="14.4">
      <c r="A869" s="112">
        <v>25</v>
      </c>
      <c r="B869" s="112" t="s">
        <v>1115</v>
      </c>
      <c r="C869" s="112" t="s">
        <v>812</v>
      </c>
      <c r="D869" s="112" t="s">
        <v>927</v>
      </c>
      <c r="E869" s="112" t="s">
        <v>815</v>
      </c>
      <c r="F869" s="112" t="s">
        <v>977</v>
      </c>
      <c r="G869" s="112" t="s">
        <v>812</v>
      </c>
      <c r="H869" s="112">
        <f ca="1">(RANDBETWEEN(1,4)+1)*10000</f>
        <v>30000</v>
      </c>
    </row>
    <row r="870" spans="1:8" ht="14.4">
      <c r="A870" s="112">
        <v>1000</v>
      </c>
      <c r="B870" s="112" t="s">
        <v>1116</v>
      </c>
      <c r="C870" s="112" t="s">
        <v>812</v>
      </c>
      <c r="D870" s="112" t="s">
        <v>927</v>
      </c>
      <c r="E870" s="112" t="s">
        <v>819</v>
      </c>
      <c r="F870" s="112" t="s">
        <v>812</v>
      </c>
      <c r="G870" s="112" t="s">
        <v>812</v>
      </c>
      <c r="H870" s="112" t="s">
        <v>812</v>
      </c>
    </row>
    <row r="871" spans="1:8" ht="14.4">
      <c r="A871" s="112">
        <v>1000</v>
      </c>
      <c r="B871" s="112" t="s">
        <v>1118</v>
      </c>
      <c r="C871" s="112" t="s">
        <v>812</v>
      </c>
      <c r="D871" s="112" t="s">
        <v>927</v>
      </c>
      <c r="E871" s="112" t="s">
        <v>819</v>
      </c>
      <c r="F871" s="112" t="s">
        <v>812</v>
      </c>
      <c r="G871" s="112" t="s">
        <v>812</v>
      </c>
      <c r="H871" s="112" t="s">
        <v>812</v>
      </c>
    </row>
    <row r="872" spans="1:8" ht="14.4">
      <c r="A872" s="112">
        <v>250</v>
      </c>
      <c r="B872" s="112" t="s">
        <v>1120</v>
      </c>
      <c r="C872" s="112" t="s">
        <v>812</v>
      </c>
      <c r="D872" s="112" t="s">
        <v>927</v>
      </c>
      <c r="E872" s="112" t="s">
        <v>815</v>
      </c>
      <c r="F872" s="112" t="s">
        <v>816</v>
      </c>
      <c r="G872" s="112" t="s">
        <v>812</v>
      </c>
      <c r="H872" s="112">
        <f ca="1">RANDBETWEEN(1,6)+1*10</f>
        <v>14</v>
      </c>
    </row>
    <row r="873" spans="1:8" ht="14.4">
      <c r="A873" s="112">
        <v>100</v>
      </c>
      <c r="B873" s="112" t="s">
        <v>1122</v>
      </c>
      <c r="C873" s="112" t="s">
        <v>812</v>
      </c>
      <c r="D873" s="112" t="s">
        <v>927</v>
      </c>
      <c r="E873" s="112" t="s">
        <v>815</v>
      </c>
      <c r="F873" s="112" t="s">
        <v>968</v>
      </c>
      <c r="G873" s="112" t="s">
        <v>812</v>
      </c>
      <c r="H873" s="112">
        <f ca="1">RANDBETWEEN(2,20)*1000</f>
        <v>10000</v>
      </c>
    </row>
    <row r="874" spans="1:8" ht="14.4">
      <c r="A874" s="112">
        <v>25</v>
      </c>
      <c r="B874" s="112" t="s">
        <v>1124</v>
      </c>
      <c r="C874" s="112" t="s">
        <v>812</v>
      </c>
      <c r="D874" s="112" t="s">
        <v>927</v>
      </c>
      <c r="E874" s="112" t="s">
        <v>815</v>
      </c>
      <c r="F874" s="112" t="s">
        <v>977</v>
      </c>
      <c r="G874" s="112" t="s">
        <v>812</v>
      </c>
      <c r="H874" s="112">
        <f ca="1">(RANDBETWEEN(1,4)+1)*10000</f>
        <v>20000</v>
      </c>
    </row>
    <row r="875" spans="1:8" ht="14.4">
      <c r="A875" s="112">
        <v>200</v>
      </c>
      <c r="B875" s="112" t="s">
        <v>1126</v>
      </c>
      <c r="C875" s="112" t="s">
        <v>812</v>
      </c>
      <c r="D875" s="112" t="s">
        <v>927</v>
      </c>
      <c r="E875" s="112" t="s">
        <v>815</v>
      </c>
      <c r="F875" s="112" t="s">
        <v>928</v>
      </c>
      <c r="G875" s="112" t="s">
        <v>812</v>
      </c>
      <c r="H875" s="112">
        <f ca="1">RANDBETWEEN(1,6)*100</f>
        <v>400</v>
      </c>
    </row>
    <row r="876" spans="1:8" ht="14.4">
      <c r="A876" s="112">
        <v>100</v>
      </c>
      <c r="B876" s="112" t="s">
        <v>1128</v>
      </c>
      <c r="C876" s="112" t="s">
        <v>812</v>
      </c>
      <c r="D876" s="112" t="s">
        <v>927</v>
      </c>
      <c r="E876" s="112" t="s">
        <v>815</v>
      </c>
      <c r="F876" s="112" t="s">
        <v>968</v>
      </c>
      <c r="G876" s="112" t="s">
        <v>812</v>
      </c>
      <c r="H876" s="112">
        <f t="shared" ref="H876:H877" ca="1" si="7">RANDBETWEEN(2,20)*1000</f>
        <v>15000</v>
      </c>
    </row>
    <row r="877" spans="1:8" ht="14.4">
      <c r="A877" s="112">
        <v>100</v>
      </c>
      <c r="B877" s="112" t="s">
        <v>1130</v>
      </c>
      <c r="C877" s="112" t="s">
        <v>812</v>
      </c>
      <c r="D877" s="112" t="s">
        <v>927</v>
      </c>
      <c r="E877" s="112" t="s">
        <v>815</v>
      </c>
      <c r="F877" s="112" t="s">
        <v>968</v>
      </c>
      <c r="G877" s="112" t="s">
        <v>812</v>
      </c>
      <c r="H877" s="112">
        <f t="shared" ca="1" si="7"/>
        <v>20000</v>
      </c>
    </row>
    <row r="878" spans="1:8" ht="14.4">
      <c r="A878" s="112">
        <v>5</v>
      </c>
      <c r="B878" s="112" t="s">
        <v>1132</v>
      </c>
      <c r="C878" s="112" t="s">
        <v>812</v>
      </c>
      <c r="D878" s="112" t="s">
        <v>927</v>
      </c>
      <c r="E878" s="112" t="s">
        <v>815</v>
      </c>
      <c r="F878" s="112" t="s">
        <v>1010</v>
      </c>
      <c r="G878" s="112" t="s">
        <v>812</v>
      </c>
      <c r="H878" s="112">
        <f ca="1">RANDBETWEEN(2,12)*25000</f>
        <v>300000</v>
      </c>
    </row>
    <row r="879" spans="1:8" ht="14.4">
      <c r="A879" s="112">
        <v>250</v>
      </c>
      <c r="B879" s="112" t="s">
        <v>1134</v>
      </c>
      <c r="C879" s="112" t="s">
        <v>812</v>
      </c>
      <c r="D879" s="112" t="s">
        <v>927</v>
      </c>
      <c r="E879" s="112" t="s">
        <v>815</v>
      </c>
      <c r="F879" s="112" t="s">
        <v>816</v>
      </c>
      <c r="G879" s="112" t="s">
        <v>812</v>
      </c>
      <c r="H879" s="112">
        <f ca="1">RANDBETWEEN(1,6)+1*10</f>
        <v>15</v>
      </c>
    </row>
    <row r="880" spans="1:8" ht="14.4">
      <c r="A880" s="112">
        <v>200</v>
      </c>
      <c r="B880" s="112" t="s">
        <v>1136</v>
      </c>
      <c r="C880" s="112" t="s">
        <v>812</v>
      </c>
      <c r="D880" s="112" t="s">
        <v>927</v>
      </c>
      <c r="E880" s="112" t="s">
        <v>815</v>
      </c>
      <c r="F880" s="112" t="s">
        <v>928</v>
      </c>
      <c r="G880" s="112" t="s">
        <v>812</v>
      </c>
      <c r="H880" s="112">
        <f ca="1">RANDBETWEEN(1,6)*100</f>
        <v>500</v>
      </c>
    </row>
    <row r="881" spans="1:8" ht="14.4">
      <c r="A881" s="112">
        <v>100</v>
      </c>
      <c r="B881" s="112" t="s">
        <v>1137</v>
      </c>
      <c r="C881" s="112" t="s">
        <v>812</v>
      </c>
      <c r="D881" s="112" t="s">
        <v>927</v>
      </c>
      <c r="E881" s="112" t="s">
        <v>815</v>
      </c>
      <c r="F881" s="112" t="s">
        <v>968</v>
      </c>
      <c r="G881" s="112" t="s">
        <v>812</v>
      </c>
      <c r="H881" s="112">
        <f ca="1">RANDBETWEEN(2,20)*1000</f>
        <v>3000</v>
      </c>
    </row>
    <row r="882" spans="1:8" ht="14.4">
      <c r="A882" s="112">
        <v>25</v>
      </c>
      <c r="B882" s="112" t="s">
        <v>1138</v>
      </c>
      <c r="C882" s="112" t="s">
        <v>812</v>
      </c>
      <c r="D882" s="112" t="s">
        <v>927</v>
      </c>
      <c r="E882" s="112" t="s">
        <v>815</v>
      </c>
      <c r="F882" s="112" t="s">
        <v>977</v>
      </c>
      <c r="G882" s="112" t="s">
        <v>812</v>
      </c>
      <c r="H882" s="112">
        <f ca="1">(RANDBETWEEN(1,4)+1)*10000</f>
        <v>40000</v>
      </c>
    </row>
    <row r="883" spans="1:8" ht="14.4">
      <c r="A883" s="112">
        <v>200</v>
      </c>
      <c r="B883" s="112" t="s">
        <v>1139</v>
      </c>
      <c r="C883" s="112" t="s">
        <v>812</v>
      </c>
      <c r="D883" s="112" t="s">
        <v>927</v>
      </c>
      <c r="E883" s="112" t="s">
        <v>815</v>
      </c>
      <c r="F883" s="112" t="s">
        <v>928</v>
      </c>
      <c r="G883" s="112" t="s">
        <v>812</v>
      </c>
      <c r="H883" s="112">
        <f ca="1">RANDBETWEEN(1,6)*100</f>
        <v>100</v>
      </c>
    </row>
    <row r="884" spans="1:8" ht="14.4">
      <c r="A884" s="112">
        <v>5</v>
      </c>
      <c r="B884" s="112" t="s">
        <v>1164</v>
      </c>
      <c r="C884" s="112" t="s">
        <v>812</v>
      </c>
      <c r="D884" s="112" t="s">
        <v>1156</v>
      </c>
      <c r="E884" s="112" t="s">
        <v>815</v>
      </c>
      <c r="F884" s="112" t="s">
        <v>1010</v>
      </c>
      <c r="G884" s="112" t="s">
        <v>1157</v>
      </c>
      <c r="H884" s="112">
        <f ca="1">RANDBETWEEN(2,12)*25000</f>
        <v>100000</v>
      </c>
    </row>
    <row r="885" spans="1:8" ht="14.4">
      <c r="A885" s="112">
        <v>100</v>
      </c>
      <c r="B885" s="112" t="s">
        <v>1161</v>
      </c>
      <c r="C885" s="112" t="s">
        <v>812</v>
      </c>
      <c r="D885" s="112" t="s">
        <v>1156</v>
      </c>
      <c r="E885" s="112" t="s">
        <v>815</v>
      </c>
      <c r="F885" s="112" t="s">
        <v>968</v>
      </c>
      <c r="G885" s="112" t="s">
        <v>1157</v>
      </c>
      <c r="H885" s="112">
        <f t="shared" ref="H885:H888" ca="1" si="8">RANDBETWEEN(2,20)*1000</f>
        <v>8000</v>
      </c>
    </row>
    <row r="886" spans="1:8" ht="14.4">
      <c r="A886" s="112">
        <v>100</v>
      </c>
      <c r="B886" s="112" t="s">
        <v>1159</v>
      </c>
      <c r="C886" s="112" t="s">
        <v>812</v>
      </c>
      <c r="D886" s="112" t="s">
        <v>1156</v>
      </c>
      <c r="E886" s="112" t="s">
        <v>815</v>
      </c>
      <c r="F886" s="112" t="s">
        <v>968</v>
      </c>
      <c r="G886" s="112" t="s">
        <v>1157</v>
      </c>
      <c r="H886" s="112">
        <f t="shared" ca="1" si="8"/>
        <v>10000</v>
      </c>
    </row>
    <row r="887" spans="1:8" ht="14.4">
      <c r="A887" s="112">
        <v>100</v>
      </c>
      <c r="B887" s="112" t="s">
        <v>1163</v>
      </c>
      <c r="C887" s="112" t="s">
        <v>812</v>
      </c>
      <c r="D887" s="112" t="s">
        <v>1156</v>
      </c>
      <c r="E887" s="112" t="s">
        <v>815</v>
      </c>
      <c r="F887" s="112" t="s">
        <v>968</v>
      </c>
      <c r="G887" s="112" t="s">
        <v>1157</v>
      </c>
      <c r="H887" s="112">
        <f t="shared" ca="1" si="8"/>
        <v>9000</v>
      </c>
    </row>
    <row r="888" spans="1:8" ht="14.4">
      <c r="A888" s="112">
        <v>100</v>
      </c>
      <c r="B888" s="112" t="s">
        <v>1160</v>
      </c>
      <c r="C888" s="112" t="s">
        <v>812</v>
      </c>
      <c r="D888" s="112" t="s">
        <v>1156</v>
      </c>
      <c r="E888" s="112" t="s">
        <v>815</v>
      </c>
      <c r="F888" s="112" t="s">
        <v>968</v>
      </c>
      <c r="G888" s="112" t="s">
        <v>1157</v>
      </c>
      <c r="H888" s="112">
        <f t="shared" ca="1" si="8"/>
        <v>4000</v>
      </c>
    </row>
    <row r="889" spans="1:8" ht="14.4">
      <c r="A889" s="112">
        <v>1000</v>
      </c>
      <c r="B889" s="112" t="s">
        <v>959</v>
      </c>
      <c r="C889" s="112" t="s">
        <v>851</v>
      </c>
      <c r="D889" s="112" t="s">
        <v>1156</v>
      </c>
      <c r="E889" s="112" t="s">
        <v>819</v>
      </c>
      <c r="F889" s="112" t="s">
        <v>812</v>
      </c>
      <c r="G889" s="112" t="s">
        <v>1168</v>
      </c>
      <c r="H889" s="112">
        <v>75</v>
      </c>
    </row>
    <row r="890" spans="1:8" ht="14.4">
      <c r="A890" s="112">
        <v>25</v>
      </c>
      <c r="B890" s="112" t="s">
        <v>1170</v>
      </c>
      <c r="C890" s="112" t="s">
        <v>1171</v>
      </c>
      <c r="D890" s="112" t="s">
        <v>1156</v>
      </c>
      <c r="E890" s="112" t="s">
        <v>819</v>
      </c>
      <c r="F890" s="112" t="s">
        <v>812</v>
      </c>
      <c r="G890" s="112" t="s">
        <v>1172</v>
      </c>
      <c r="H890" s="112">
        <v>225</v>
      </c>
    </row>
    <row r="891" spans="1:8" ht="14.4">
      <c r="A891" s="112">
        <v>25</v>
      </c>
      <c r="B891" s="112" t="s">
        <v>1158</v>
      </c>
      <c r="C891" s="112" t="s">
        <v>812</v>
      </c>
      <c r="D891" s="112" t="s">
        <v>1156</v>
      </c>
      <c r="E891" s="112" t="s">
        <v>815</v>
      </c>
      <c r="F891" s="112" t="s">
        <v>977</v>
      </c>
      <c r="G891" s="112" t="s">
        <v>1157</v>
      </c>
      <c r="H891" s="112">
        <f ca="1">(RANDBETWEEN(1,4)+1)*10000</f>
        <v>30000</v>
      </c>
    </row>
    <row r="892" spans="1:8" ht="14.4">
      <c r="A892" s="112">
        <v>25</v>
      </c>
      <c r="B892" s="112" t="s">
        <v>1175</v>
      </c>
      <c r="C892" s="112" t="s">
        <v>1176</v>
      </c>
      <c r="D892" s="112" t="s">
        <v>1156</v>
      </c>
      <c r="E892" s="112" t="s">
        <v>819</v>
      </c>
      <c r="F892" s="112" t="s">
        <v>812</v>
      </c>
      <c r="G892" s="112" t="s">
        <v>1174</v>
      </c>
      <c r="H892" s="113">
        <v>12000</v>
      </c>
    </row>
    <row r="893" spans="1:8" ht="14.4">
      <c r="A893" s="112">
        <v>25</v>
      </c>
      <c r="B893" s="112" t="s">
        <v>1155</v>
      </c>
      <c r="C893" s="112" t="s">
        <v>812</v>
      </c>
      <c r="D893" s="112" t="s">
        <v>1156</v>
      </c>
      <c r="E893" s="112" t="s">
        <v>819</v>
      </c>
      <c r="F893" s="112" t="s">
        <v>977</v>
      </c>
      <c r="G893" s="112" t="s">
        <v>1157</v>
      </c>
      <c r="H893" s="112">
        <f ca="1">(RANDBETWEEN(1,4)+1)*10000</f>
        <v>20000</v>
      </c>
    </row>
    <row r="894" spans="1:8" ht="14.4">
      <c r="A894" s="112">
        <v>5</v>
      </c>
      <c r="B894" s="112" t="s">
        <v>1167</v>
      </c>
      <c r="C894" s="112" t="s">
        <v>812</v>
      </c>
      <c r="D894" s="112" t="s">
        <v>1156</v>
      </c>
      <c r="E894" s="112" t="s">
        <v>815</v>
      </c>
      <c r="F894" s="112" t="s">
        <v>1010</v>
      </c>
      <c r="G894" s="112" t="s">
        <v>1168</v>
      </c>
      <c r="H894" s="112">
        <f ca="1">RANDBETWEEN(2,12)*25000</f>
        <v>200000</v>
      </c>
    </row>
    <row r="895" spans="1:8" ht="14.4">
      <c r="A895" s="112">
        <v>250</v>
      </c>
      <c r="B895" s="112" t="s">
        <v>1180</v>
      </c>
      <c r="C895" s="112" t="s">
        <v>1181</v>
      </c>
      <c r="D895" s="112" t="s">
        <v>1156</v>
      </c>
      <c r="E895" s="112" t="s">
        <v>819</v>
      </c>
      <c r="F895" s="112" t="s">
        <v>812</v>
      </c>
      <c r="G895" s="112" t="s">
        <v>1182</v>
      </c>
      <c r="H895" s="113">
        <v>1500</v>
      </c>
    </row>
    <row r="896" spans="1:8" ht="14.4">
      <c r="A896" s="112">
        <v>5</v>
      </c>
      <c r="B896" s="112" t="s">
        <v>1166</v>
      </c>
      <c r="C896" s="112" t="s">
        <v>812</v>
      </c>
      <c r="D896" s="112" t="s">
        <v>1156</v>
      </c>
      <c r="E896" s="112" t="s">
        <v>815</v>
      </c>
      <c r="F896" s="112" t="s">
        <v>1010</v>
      </c>
      <c r="G896" s="112" t="s">
        <v>1157</v>
      </c>
      <c r="H896" s="112">
        <f t="shared" ref="H896:H897" ca="1" si="9">RANDBETWEEN(2,12)*25000</f>
        <v>75000</v>
      </c>
    </row>
    <row r="897" spans="1:8" ht="14.4">
      <c r="A897" s="112">
        <v>5</v>
      </c>
      <c r="B897" s="112" t="s">
        <v>1165</v>
      </c>
      <c r="C897" s="112" t="s">
        <v>812</v>
      </c>
      <c r="D897" s="112" t="s">
        <v>1156</v>
      </c>
      <c r="E897" s="112" t="s">
        <v>815</v>
      </c>
      <c r="F897" s="112" t="s">
        <v>1010</v>
      </c>
      <c r="G897" s="112" t="s">
        <v>1157</v>
      </c>
      <c r="H897" s="112">
        <f t="shared" ca="1" si="9"/>
        <v>250000</v>
      </c>
    </row>
    <row r="898" spans="1:8" ht="14.4">
      <c r="A898" s="112">
        <v>1000</v>
      </c>
      <c r="B898" s="112" t="s">
        <v>1005</v>
      </c>
      <c r="C898" s="112" t="s">
        <v>837</v>
      </c>
      <c r="D898" s="112" t="s">
        <v>1156</v>
      </c>
      <c r="E898" s="112" t="s">
        <v>819</v>
      </c>
      <c r="F898" s="112" t="s">
        <v>812</v>
      </c>
      <c r="G898" s="112" t="s">
        <v>1237</v>
      </c>
      <c r="H898" s="112">
        <v>30</v>
      </c>
    </row>
    <row r="899" spans="1:8" ht="14.4">
      <c r="A899" s="112">
        <v>100</v>
      </c>
      <c r="B899" s="112" t="s">
        <v>1162</v>
      </c>
      <c r="C899" s="112" t="s">
        <v>812</v>
      </c>
      <c r="D899" s="112" t="s">
        <v>1156</v>
      </c>
      <c r="E899" s="112" t="s">
        <v>815</v>
      </c>
      <c r="F899" s="112" t="s">
        <v>968</v>
      </c>
      <c r="G899" s="112" t="s">
        <v>1157</v>
      </c>
      <c r="H899" s="112">
        <f ca="1">RANDBETWEEN(2,20)*1000</f>
        <v>3000</v>
      </c>
    </row>
    <row r="900" spans="1:8" ht="14.4">
      <c r="A900" s="112">
        <v>25</v>
      </c>
      <c r="B900" s="112" t="s">
        <v>1169</v>
      </c>
      <c r="C900" s="112" t="s">
        <v>910</v>
      </c>
      <c r="D900" s="112" t="s">
        <v>1156</v>
      </c>
      <c r="E900" s="112" t="s">
        <v>819</v>
      </c>
      <c r="F900" s="112" t="s">
        <v>812</v>
      </c>
      <c r="G900" s="112" t="s">
        <v>846</v>
      </c>
      <c r="H900" s="112">
        <v>25</v>
      </c>
    </row>
    <row r="901" spans="1:8" ht="14.4">
      <c r="A901" s="112">
        <v>250</v>
      </c>
      <c r="B901" s="112" t="s">
        <v>1173</v>
      </c>
      <c r="C901" s="112" t="s">
        <v>913</v>
      </c>
      <c r="D901" s="112" t="s">
        <v>1156</v>
      </c>
      <c r="E901" s="112" t="s">
        <v>819</v>
      </c>
      <c r="F901" s="112" t="s">
        <v>812</v>
      </c>
      <c r="G901" s="112" t="s">
        <v>1174</v>
      </c>
      <c r="H901" s="112">
        <v>200</v>
      </c>
    </row>
    <row r="902" spans="1:8" ht="14.4">
      <c r="A902" s="112">
        <v>25</v>
      </c>
      <c r="B902" s="112" t="s">
        <v>1177</v>
      </c>
      <c r="C902" s="112" t="s">
        <v>1178</v>
      </c>
      <c r="D902" s="112" t="s">
        <v>1156</v>
      </c>
      <c r="E902" s="112" t="s">
        <v>819</v>
      </c>
      <c r="F902" s="112" t="s">
        <v>812</v>
      </c>
      <c r="G902" s="112" t="s">
        <v>1179</v>
      </c>
      <c r="H902" s="113">
        <v>1750</v>
      </c>
    </row>
    <row r="903" spans="1:8" ht="14.4">
      <c r="A903" s="112">
        <v>1000</v>
      </c>
      <c r="B903" s="112" t="s">
        <v>3712</v>
      </c>
      <c r="C903" s="112" t="s">
        <v>837</v>
      </c>
      <c r="D903" s="112" t="s">
        <v>3713</v>
      </c>
      <c r="E903" s="112" t="s">
        <v>819</v>
      </c>
      <c r="F903" s="112" t="s">
        <v>812</v>
      </c>
      <c r="G903" s="112" t="s">
        <v>1212</v>
      </c>
      <c r="H903" s="112">
        <v>30</v>
      </c>
    </row>
    <row r="904" spans="1:8" ht="14.4">
      <c r="A904" s="112">
        <v>1000</v>
      </c>
      <c r="B904" s="112" t="s">
        <v>3714</v>
      </c>
      <c r="C904" s="112" t="s">
        <v>875</v>
      </c>
      <c r="D904" s="112" t="s">
        <v>3713</v>
      </c>
      <c r="E904" s="112" t="s">
        <v>819</v>
      </c>
      <c r="F904" s="112" t="s">
        <v>812</v>
      </c>
      <c r="G904" s="112" t="s">
        <v>812</v>
      </c>
      <c r="H904" s="112">
        <v>15</v>
      </c>
    </row>
    <row r="905" spans="1:8" ht="14.4">
      <c r="A905" s="112">
        <v>1000</v>
      </c>
      <c r="B905" s="112" t="s">
        <v>3715</v>
      </c>
      <c r="C905" s="112" t="s">
        <v>1867</v>
      </c>
      <c r="D905" s="112" t="s">
        <v>3713</v>
      </c>
      <c r="E905" s="112" t="s">
        <v>819</v>
      </c>
      <c r="F905" s="112" t="s">
        <v>812</v>
      </c>
      <c r="G905" s="112" t="s">
        <v>1194</v>
      </c>
      <c r="H905" s="112">
        <v>6</v>
      </c>
    </row>
    <row r="906" spans="1:8" ht="14.4">
      <c r="A906" s="112">
        <v>1000</v>
      </c>
      <c r="B906" s="112" t="s">
        <v>3716</v>
      </c>
      <c r="C906" s="112" t="s">
        <v>910</v>
      </c>
      <c r="D906" s="112" t="s">
        <v>3713</v>
      </c>
      <c r="E906" s="112" t="s">
        <v>819</v>
      </c>
      <c r="F906" s="112" t="s">
        <v>812</v>
      </c>
      <c r="G906" s="112" t="s">
        <v>1185</v>
      </c>
      <c r="H906" s="112">
        <v>25</v>
      </c>
    </row>
    <row r="907" spans="1:8" ht="14.4">
      <c r="A907" s="112">
        <v>1000</v>
      </c>
      <c r="B907" s="112" t="s">
        <v>3717</v>
      </c>
      <c r="C907" s="112" t="s">
        <v>915</v>
      </c>
      <c r="D907" s="112" t="s">
        <v>3713</v>
      </c>
      <c r="E907" s="112" t="s">
        <v>819</v>
      </c>
      <c r="F907" s="112" t="s">
        <v>812</v>
      </c>
      <c r="G907" s="112" t="s">
        <v>831</v>
      </c>
      <c r="H907" s="112">
        <v>2</v>
      </c>
    </row>
    <row r="908" spans="1:8" ht="14.4">
      <c r="A908" s="112">
        <v>1000</v>
      </c>
      <c r="B908" s="112" t="s">
        <v>3718</v>
      </c>
      <c r="C908" s="112" t="s">
        <v>875</v>
      </c>
      <c r="D908" s="112" t="s">
        <v>3713</v>
      </c>
      <c r="E908" s="112" t="s">
        <v>819</v>
      </c>
      <c r="F908" s="112" t="s">
        <v>812</v>
      </c>
      <c r="G908" s="112" t="s">
        <v>812</v>
      </c>
      <c r="H908" s="112">
        <v>15</v>
      </c>
    </row>
    <row r="909" spans="1:8" ht="14.4">
      <c r="A909" s="112">
        <v>1000</v>
      </c>
      <c r="B909" s="112" t="s">
        <v>3719</v>
      </c>
      <c r="C909" s="112" t="s">
        <v>875</v>
      </c>
      <c r="D909" s="112" t="s">
        <v>3713</v>
      </c>
      <c r="E909" s="112" t="s">
        <v>819</v>
      </c>
      <c r="F909" s="112" t="s">
        <v>812</v>
      </c>
      <c r="G909" s="112" t="s">
        <v>812</v>
      </c>
      <c r="H909" s="112">
        <v>15</v>
      </c>
    </row>
    <row r="910" spans="1:8" ht="14.4">
      <c r="A910" s="112">
        <v>1000</v>
      </c>
      <c r="B910" s="112" t="s">
        <v>3720</v>
      </c>
      <c r="C910" s="112" t="s">
        <v>907</v>
      </c>
      <c r="D910" s="112" t="s">
        <v>3713</v>
      </c>
      <c r="E910" s="112" t="s">
        <v>819</v>
      </c>
      <c r="F910" s="112" t="s">
        <v>812</v>
      </c>
      <c r="G910" s="112" t="s">
        <v>1192</v>
      </c>
      <c r="H910" s="112">
        <v>3</v>
      </c>
    </row>
    <row r="911" spans="1:8" ht="14.4">
      <c r="A911" s="112">
        <v>1000</v>
      </c>
      <c r="B911" s="112" t="s">
        <v>3721</v>
      </c>
      <c r="C911" s="112" t="s">
        <v>875</v>
      </c>
      <c r="D911" s="112" t="s">
        <v>3713</v>
      </c>
      <c r="E911" s="112" t="s">
        <v>819</v>
      </c>
      <c r="F911" s="112" t="s">
        <v>812</v>
      </c>
      <c r="G911" s="112" t="s">
        <v>812</v>
      </c>
      <c r="H911" s="112">
        <v>15</v>
      </c>
    </row>
    <row r="912" spans="1:8" ht="14.4">
      <c r="A912" s="112">
        <v>1000</v>
      </c>
      <c r="B912" s="112" t="s">
        <v>3722</v>
      </c>
      <c r="C912" s="112" t="s">
        <v>2961</v>
      </c>
      <c r="D912" s="112" t="s">
        <v>3713</v>
      </c>
      <c r="E912" s="112" t="s">
        <v>819</v>
      </c>
      <c r="F912" s="112" t="s">
        <v>812</v>
      </c>
      <c r="G912" s="112" t="s">
        <v>1192</v>
      </c>
      <c r="H912" s="112">
        <v>35</v>
      </c>
    </row>
    <row r="913" spans="1:8" ht="14.4">
      <c r="A913" s="112">
        <v>1000</v>
      </c>
      <c r="B913" s="112" t="s">
        <v>3723</v>
      </c>
      <c r="C913" s="112" t="s">
        <v>837</v>
      </c>
      <c r="D913" s="112" t="s">
        <v>3713</v>
      </c>
      <c r="E913" s="112" t="s">
        <v>819</v>
      </c>
      <c r="F913" s="112" t="s">
        <v>812</v>
      </c>
      <c r="G913" s="112" t="s">
        <v>1192</v>
      </c>
      <c r="H913" s="112">
        <v>30</v>
      </c>
    </row>
    <row r="914" spans="1:8" ht="14.4">
      <c r="A914" s="112">
        <v>1000</v>
      </c>
      <c r="B914" s="112" t="s">
        <v>3724</v>
      </c>
      <c r="C914" s="112" t="s">
        <v>1227</v>
      </c>
      <c r="D914" s="112" t="s">
        <v>3713</v>
      </c>
      <c r="E914" s="112" t="s">
        <v>819</v>
      </c>
      <c r="F914" s="112" t="s">
        <v>812</v>
      </c>
      <c r="G914" s="112" t="s">
        <v>1192</v>
      </c>
      <c r="H914" s="112">
        <v>12</v>
      </c>
    </row>
    <row r="915" spans="1:8" ht="14.4">
      <c r="A915" s="112">
        <v>1000</v>
      </c>
      <c r="B915" s="112" t="s">
        <v>3725</v>
      </c>
      <c r="C915" s="112" t="s">
        <v>875</v>
      </c>
      <c r="D915" s="112" t="s">
        <v>3713</v>
      </c>
      <c r="E915" s="112" t="s">
        <v>819</v>
      </c>
      <c r="F915" s="112" t="s">
        <v>812</v>
      </c>
      <c r="G915" s="112" t="s">
        <v>812</v>
      </c>
      <c r="H915" s="112">
        <v>15</v>
      </c>
    </row>
    <row r="916" spans="1:8" ht="14.4">
      <c r="A916" s="112">
        <v>1000</v>
      </c>
      <c r="B916" s="112" t="s">
        <v>3726</v>
      </c>
      <c r="C916" s="112" t="s">
        <v>875</v>
      </c>
      <c r="D916" s="112" t="s">
        <v>3713</v>
      </c>
      <c r="E916" s="112" t="s">
        <v>819</v>
      </c>
      <c r="F916" s="112" t="s">
        <v>812</v>
      </c>
      <c r="G916" s="112" t="s">
        <v>812</v>
      </c>
      <c r="H916" s="112">
        <v>15</v>
      </c>
    </row>
    <row r="917" spans="1:8" ht="14.4">
      <c r="A917" s="112">
        <v>1000</v>
      </c>
      <c r="B917" s="112" t="s">
        <v>3727</v>
      </c>
      <c r="C917" s="112" t="s">
        <v>875</v>
      </c>
      <c r="D917" s="112" t="s">
        <v>3713</v>
      </c>
      <c r="E917" s="112" t="s">
        <v>819</v>
      </c>
      <c r="F917" s="112" t="s">
        <v>812</v>
      </c>
      <c r="G917" s="112" t="s">
        <v>812</v>
      </c>
      <c r="H917" s="112">
        <v>15</v>
      </c>
    </row>
    <row r="918" spans="1:8" ht="14.4">
      <c r="A918" s="112">
        <v>1000</v>
      </c>
      <c r="B918" s="112" t="s">
        <v>3728</v>
      </c>
      <c r="C918" s="112" t="s">
        <v>875</v>
      </c>
      <c r="D918" s="112" t="s">
        <v>3713</v>
      </c>
      <c r="E918" s="112" t="s">
        <v>819</v>
      </c>
      <c r="F918" s="112" t="s">
        <v>812</v>
      </c>
      <c r="G918" s="112" t="s">
        <v>812</v>
      </c>
      <c r="H918" s="112">
        <v>15</v>
      </c>
    </row>
    <row r="919" spans="1:8" ht="14.4">
      <c r="A919" s="112">
        <v>1000</v>
      </c>
      <c r="B919" s="112" t="s">
        <v>3729</v>
      </c>
      <c r="C919" s="112" t="s">
        <v>875</v>
      </c>
      <c r="D919" s="112" t="s">
        <v>3713</v>
      </c>
      <c r="E919" s="112" t="s">
        <v>819</v>
      </c>
      <c r="F919" s="112" t="s">
        <v>812</v>
      </c>
      <c r="G919" s="112" t="s">
        <v>812</v>
      </c>
      <c r="H919" s="112">
        <v>15</v>
      </c>
    </row>
    <row r="920" spans="1:8" ht="14.4">
      <c r="A920" s="112">
        <v>1000</v>
      </c>
      <c r="B920" s="112" t="s">
        <v>3730</v>
      </c>
      <c r="C920" s="112" t="s">
        <v>837</v>
      </c>
      <c r="D920" s="112" t="s">
        <v>3713</v>
      </c>
      <c r="E920" s="112" t="s">
        <v>819</v>
      </c>
      <c r="F920" s="112" t="s">
        <v>812</v>
      </c>
      <c r="G920" s="112" t="s">
        <v>831</v>
      </c>
      <c r="H920" s="112">
        <v>30</v>
      </c>
    </row>
    <row r="921" spans="1:8" ht="14.4">
      <c r="A921" s="112">
        <v>1000</v>
      </c>
      <c r="B921" s="112" t="s">
        <v>3731</v>
      </c>
      <c r="C921" s="112" t="s">
        <v>875</v>
      </c>
      <c r="D921" s="112" t="s">
        <v>3713</v>
      </c>
      <c r="E921" s="112" t="s">
        <v>819</v>
      </c>
      <c r="F921" s="112" t="s">
        <v>812</v>
      </c>
      <c r="G921" s="112" t="s">
        <v>812</v>
      </c>
      <c r="H921" s="112">
        <v>15</v>
      </c>
    </row>
    <row r="922" spans="1:8" ht="14.4">
      <c r="A922" s="112">
        <v>1000</v>
      </c>
      <c r="B922" s="112" t="s">
        <v>3732</v>
      </c>
      <c r="C922" s="112" t="s">
        <v>875</v>
      </c>
      <c r="D922" s="112" t="s">
        <v>3713</v>
      </c>
      <c r="E922" s="112" t="s">
        <v>819</v>
      </c>
      <c r="F922" s="112" t="s">
        <v>812</v>
      </c>
      <c r="G922" s="112" t="s">
        <v>812</v>
      </c>
      <c r="H922" s="112">
        <v>15</v>
      </c>
    </row>
    <row r="923" spans="1:8" ht="14.4">
      <c r="A923" s="112">
        <v>1000</v>
      </c>
      <c r="B923" s="112" t="s">
        <v>3733</v>
      </c>
      <c r="C923" s="112" t="s">
        <v>875</v>
      </c>
      <c r="D923" s="112" t="s">
        <v>3713</v>
      </c>
      <c r="E923" s="112" t="s">
        <v>819</v>
      </c>
      <c r="F923" s="112" t="s">
        <v>812</v>
      </c>
      <c r="G923" s="112" t="s">
        <v>812</v>
      </c>
      <c r="H923" s="112">
        <v>15</v>
      </c>
    </row>
    <row r="924" spans="1:8" ht="14.4">
      <c r="A924" s="112">
        <v>1000</v>
      </c>
      <c r="B924" s="112" t="s">
        <v>3734</v>
      </c>
      <c r="C924" s="112" t="s">
        <v>2938</v>
      </c>
      <c r="D924" s="112" t="s">
        <v>1184</v>
      </c>
      <c r="E924" s="112" t="s">
        <v>819</v>
      </c>
      <c r="F924" s="112" t="s">
        <v>812</v>
      </c>
      <c r="G924" s="112" t="s">
        <v>882</v>
      </c>
      <c r="H924" s="112">
        <v>1</v>
      </c>
    </row>
    <row r="925" spans="1:8" ht="14.4">
      <c r="A925" s="112">
        <v>1000</v>
      </c>
      <c r="B925" s="112" t="s">
        <v>3735</v>
      </c>
      <c r="C925" s="112" t="s">
        <v>924</v>
      </c>
      <c r="D925" s="112" t="s">
        <v>1184</v>
      </c>
      <c r="E925" s="112" t="s">
        <v>819</v>
      </c>
      <c r="F925" s="112" t="s">
        <v>812</v>
      </c>
      <c r="G925" s="112" t="s">
        <v>849</v>
      </c>
      <c r="H925" s="113">
        <v>1000</v>
      </c>
    </row>
    <row r="926" spans="1:8" ht="14.4">
      <c r="A926" s="112">
        <v>1000</v>
      </c>
      <c r="B926" s="112" t="s">
        <v>1524</v>
      </c>
      <c r="C926" s="112" t="s">
        <v>841</v>
      </c>
      <c r="D926" s="112" t="s">
        <v>1184</v>
      </c>
      <c r="E926" s="112" t="s">
        <v>819</v>
      </c>
      <c r="F926" s="112" t="s">
        <v>812</v>
      </c>
      <c r="G926" s="112" t="s">
        <v>846</v>
      </c>
      <c r="H926" s="112">
        <v>20</v>
      </c>
    </row>
    <row r="927" spans="1:8" ht="14.4">
      <c r="A927" s="112">
        <v>1000</v>
      </c>
      <c r="B927" s="112" t="s">
        <v>3736</v>
      </c>
      <c r="C927" s="112" t="s">
        <v>875</v>
      </c>
      <c r="D927" s="112" t="s">
        <v>1184</v>
      </c>
      <c r="E927" s="112" t="s">
        <v>819</v>
      </c>
      <c r="F927" s="112" t="s">
        <v>812</v>
      </c>
      <c r="G927" s="112" t="s">
        <v>882</v>
      </c>
      <c r="H927" s="112">
        <v>15</v>
      </c>
    </row>
    <row r="928" spans="1:8" ht="14.4">
      <c r="A928" s="112">
        <v>100</v>
      </c>
      <c r="B928" s="112" t="s">
        <v>1186</v>
      </c>
      <c r="C928" s="112" t="s">
        <v>812</v>
      </c>
      <c r="D928" s="112" t="s">
        <v>1184</v>
      </c>
      <c r="E928" s="112" t="s">
        <v>815</v>
      </c>
      <c r="F928" s="112" t="s">
        <v>968</v>
      </c>
      <c r="G928" s="112" t="s">
        <v>1187</v>
      </c>
      <c r="H928" s="112">
        <f ca="1">RANDBETWEEN(2,20)*1000</f>
        <v>4000</v>
      </c>
    </row>
    <row r="929" spans="1:8" ht="14.4">
      <c r="A929" s="112">
        <v>25</v>
      </c>
      <c r="B929" s="112" t="s">
        <v>1183</v>
      </c>
      <c r="C929" s="112" t="s">
        <v>812</v>
      </c>
      <c r="D929" s="112" t="s">
        <v>1184</v>
      </c>
      <c r="E929" s="112" t="s">
        <v>815</v>
      </c>
      <c r="F929" s="112" t="s">
        <v>977</v>
      </c>
      <c r="G929" s="112" t="s">
        <v>1185</v>
      </c>
      <c r="H929" s="112">
        <f ca="1">(RANDBETWEEN(1,4)+1)*10000</f>
        <v>40000</v>
      </c>
    </row>
    <row r="930" spans="1:8" ht="14.4">
      <c r="A930" s="112">
        <v>1000</v>
      </c>
      <c r="B930" s="112" t="s">
        <v>3737</v>
      </c>
      <c r="C930" s="112" t="s">
        <v>887</v>
      </c>
      <c r="D930" s="112" t="s">
        <v>1184</v>
      </c>
      <c r="E930" s="112" t="s">
        <v>819</v>
      </c>
      <c r="F930" s="112" t="s">
        <v>812</v>
      </c>
      <c r="G930" s="112" t="s">
        <v>920</v>
      </c>
      <c r="H930" s="112">
        <v>10</v>
      </c>
    </row>
    <row r="931" spans="1:8" ht="14.4">
      <c r="A931" s="112">
        <v>100</v>
      </c>
      <c r="B931" s="112" t="s">
        <v>1188</v>
      </c>
      <c r="C931" s="112" t="s">
        <v>812</v>
      </c>
      <c r="D931" s="112" t="s">
        <v>1184</v>
      </c>
      <c r="E931" s="112" t="s">
        <v>815</v>
      </c>
      <c r="F931" s="112" t="s">
        <v>968</v>
      </c>
      <c r="G931" s="112" t="s">
        <v>1185</v>
      </c>
      <c r="H931" s="112">
        <f ca="1">RANDBETWEEN(2,20)*1000</f>
        <v>15000</v>
      </c>
    </row>
    <row r="932" spans="1:8" ht="14.4">
      <c r="A932" s="112">
        <v>5</v>
      </c>
      <c r="B932" s="112" t="s">
        <v>1189</v>
      </c>
      <c r="C932" s="112" t="s">
        <v>1176</v>
      </c>
      <c r="D932" s="112" t="s">
        <v>1184</v>
      </c>
      <c r="E932" s="112" t="s">
        <v>819</v>
      </c>
      <c r="F932" s="112" t="s">
        <v>812</v>
      </c>
      <c r="G932" s="112" t="s">
        <v>888</v>
      </c>
      <c r="H932" s="113">
        <v>12000</v>
      </c>
    </row>
    <row r="933" spans="1:8" ht="14.4">
      <c r="A933" s="112">
        <v>1000</v>
      </c>
      <c r="B933" s="112" t="s">
        <v>3738</v>
      </c>
      <c r="C933" s="112" t="s">
        <v>857</v>
      </c>
      <c r="D933" s="112" t="s">
        <v>1184</v>
      </c>
      <c r="E933" s="112" t="s">
        <v>819</v>
      </c>
      <c r="F933" s="112" t="s">
        <v>812</v>
      </c>
      <c r="G933" s="112" t="s">
        <v>865</v>
      </c>
      <c r="H933" s="112">
        <v>5</v>
      </c>
    </row>
    <row r="934" spans="1:8" ht="14.4">
      <c r="A934" s="112">
        <v>1000</v>
      </c>
      <c r="B934" s="112" t="s">
        <v>1066</v>
      </c>
      <c r="C934" s="112" t="s">
        <v>1559</v>
      </c>
      <c r="D934" s="112" t="s">
        <v>1184</v>
      </c>
      <c r="E934" s="112" t="s">
        <v>819</v>
      </c>
      <c r="F934" s="112" t="s">
        <v>812</v>
      </c>
      <c r="G934" s="112" t="s">
        <v>3207</v>
      </c>
      <c r="H934" s="112">
        <v>45</v>
      </c>
    </row>
    <row r="935" spans="1:8" ht="14.4">
      <c r="A935" s="112">
        <v>25</v>
      </c>
      <c r="B935" s="112" t="s">
        <v>1202</v>
      </c>
      <c r="C935" s="112" t="s">
        <v>812</v>
      </c>
      <c r="D935" s="112" t="s">
        <v>1191</v>
      </c>
      <c r="E935" s="112" t="s">
        <v>815</v>
      </c>
      <c r="F935" s="112" t="s">
        <v>3739</v>
      </c>
      <c r="G935" s="112" t="s">
        <v>1192</v>
      </c>
      <c r="H935" s="112" t="s">
        <v>812</v>
      </c>
    </row>
    <row r="936" spans="1:8" ht="14.4">
      <c r="A936" s="112">
        <v>1</v>
      </c>
      <c r="B936" s="112" t="s">
        <v>1223</v>
      </c>
      <c r="C936" s="112" t="s">
        <v>1224</v>
      </c>
      <c r="D936" s="112" t="s">
        <v>1191</v>
      </c>
      <c r="E936" s="112" t="s">
        <v>815</v>
      </c>
      <c r="F936" s="112" t="s">
        <v>1225</v>
      </c>
      <c r="G936" s="112" t="s">
        <v>1198</v>
      </c>
      <c r="H936" s="112" t="s">
        <v>1224</v>
      </c>
    </row>
    <row r="937" spans="1:8" ht="14.4">
      <c r="A937" s="112">
        <v>5</v>
      </c>
      <c r="B937" s="112" t="s">
        <v>1208</v>
      </c>
      <c r="C937" s="112" t="s">
        <v>812</v>
      </c>
      <c r="D937" s="112" t="s">
        <v>1191</v>
      </c>
      <c r="E937" s="112" t="s">
        <v>815</v>
      </c>
      <c r="F937" s="112" t="s">
        <v>1010</v>
      </c>
      <c r="G937" s="112" t="s">
        <v>1198</v>
      </c>
      <c r="H937" s="112">
        <f ca="1">RANDBETWEEN(2,12)*25000</f>
        <v>250000</v>
      </c>
    </row>
    <row r="938" spans="1:8" ht="14.4">
      <c r="A938" s="112">
        <v>1000</v>
      </c>
      <c r="B938" s="112" t="s">
        <v>938</v>
      </c>
      <c r="C938" s="112" t="s">
        <v>887</v>
      </c>
      <c r="D938" s="112" t="s">
        <v>1191</v>
      </c>
      <c r="E938" s="112" t="s">
        <v>819</v>
      </c>
      <c r="F938" s="112" t="s">
        <v>812</v>
      </c>
      <c r="G938" s="112" t="s">
        <v>1198</v>
      </c>
      <c r="H938" s="112">
        <v>10</v>
      </c>
    </row>
    <row r="939" spans="1:8" ht="14.4">
      <c r="A939" s="112">
        <v>5</v>
      </c>
      <c r="B939" s="112" t="s">
        <v>1211</v>
      </c>
      <c r="C939" s="112" t="s">
        <v>812</v>
      </c>
      <c r="D939" s="112" t="s">
        <v>1191</v>
      </c>
      <c r="E939" s="112" t="s">
        <v>815</v>
      </c>
      <c r="F939" s="112" t="s">
        <v>1010</v>
      </c>
      <c r="G939" s="112" t="s">
        <v>1212</v>
      </c>
      <c r="H939" s="112">
        <f t="shared" ref="H939:H940" ca="1" si="10">RANDBETWEEN(2,12)*25000</f>
        <v>250000</v>
      </c>
    </row>
    <row r="940" spans="1:8" ht="14.4">
      <c r="A940" s="112">
        <v>5</v>
      </c>
      <c r="B940" s="112" t="s">
        <v>1217</v>
      </c>
      <c r="C940" s="112" t="s">
        <v>812</v>
      </c>
      <c r="D940" s="112" t="s">
        <v>1191</v>
      </c>
      <c r="E940" s="112" t="s">
        <v>815</v>
      </c>
      <c r="F940" s="112" t="s">
        <v>1010</v>
      </c>
      <c r="G940" s="112" t="s">
        <v>1194</v>
      </c>
      <c r="H940" s="112">
        <f t="shared" ca="1" si="10"/>
        <v>100000</v>
      </c>
    </row>
    <row r="941" spans="1:8" ht="14.4">
      <c r="A941" s="112">
        <v>1000</v>
      </c>
      <c r="B941" s="112" t="s">
        <v>939</v>
      </c>
      <c r="C941" s="112" t="s">
        <v>884</v>
      </c>
      <c r="D941" s="112" t="s">
        <v>1191</v>
      </c>
      <c r="E941" s="112" t="s">
        <v>819</v>
      </c>
      <c r="F941" s="112" t="s">
        <v>812</v>
      </c>
      <c r="G941" s="112" t="s">
        <v>1212</v>
      </c>
      <c r="H941" s="112">
        <v>100</v>
      </c>
    </row>
    <row r="942" spans="1:8" ht="14.4">
      <c r="A942" s="112">
        <v>5</v>
      </c>
      <c r="B942" s="112" t="s">
        <v>1204</v>
      </c>
      <c r="C942" s="112" t="s">
        <v>812</v>
      </c>
      <c r="D942" s="112" t="s">
        <v>1191</v>
      </c>
      <c r="E942" s="112" t="s">
        <v>815</v>
      </c>
      <c r="F942" s="112" t="s">
        <v>1010</v>
      </c>
      <c r="G942" s="112" t="s">
        <v>1198</v>
      </c>
      <c r="H942" s="112">
        <f ca="1">RANDBETWEEN(2,12)*25000</f>
        <v>250000</v>
      </c>
    </row>
    <row r="943" spans="1:8" ht="14.4">
      <c r="A943" s="112">
        <v>25</v>
      </c>
      <c r="B943" s="112" t="s">
        <v>1190</v>
      </c>
      <c r="C943" s="112" t="s">
        <v>812</v>
      </c>
      <c r="D943" s="112" t="s">
        <v>1191</v>
      </c>
      <c r="E943" s="112" t="s">
        <v>815</v>
      </c>
      <c r="F943" s="112" t="s">
        <v>977</v>
      </c>
      <c r="G943" s="112" t="s">
        <v>1192</v>
      </c>
      <c r="H943" s="112">
        <f ca="1">(RANDBETWEEN(1,4)+1)*10000</f>
        <v>40000</v>
      </c>
    </row>
    <row r="944" spans="1:8" ht="14.4">
      <c r="A944" s="112">
        <v>1000</v>
      </c>
      <c r="B944" s="112" t="s">
        <v>964</v>
      </c>
      <c r="C944" s="112" t="s">
        <v>887</v>
      </c>
      <c r="D944" s="112" t="s">
        <v>1191</v>
      </c>
      <c r="E944" s="112" t="s">
        <v>819</v>
      </c>
      <c r="F944" s="112" t="s">
        <v>812</v>
      </c>
      <c r="G944" s="112" t="s">
        <v>1192</v>
      </c>
      <c r="H944" s="112">
        <v>10</v>
      </c>
    </row>
    <row r="945" spans="1:8" ht="14.4">
      <c r="A945" s="112">
        <v>1000</v>
      </c>
      <c r="B945" s="112" t="s">
        <v>947</v>
      </c>
      <c r="C945" s="112" t="s">
        <v>841</v>
      </c>
      <c r="D945" s="112" t="s">
        <v>1191</v>
      </c>
      <c r="E945" s="112" t="s">
        <v>819</v>
      </c>
      <c r="F945" s="112" t="s">
        <v>812</v>
      </c>
      <c r="G945" s="112" t="s">
        <v>1212</v>
      </c>
      <c r="H945" s="112">
        <v>20</v>
      </c>
    </row>
    <row r="946" spans="1:8" ht="14.4">
      <c r="A946" s="112">
        <v>1000</v>
      </c>
      <c r="B946" s="112" t="s">
        <v>950</v>
      </c>
      <c r="C946" s="112" t="s">
        <v>837</v>
      </c>
      <c r="D946" s="112" t="s">
        <v>1191</v>
      </c>
      <c r="E946" s="112" t="s">
        <v>819</v>
      </c>
      <c r="F946" s="112" t="s">
        <v>812</v>
      </c>
      <c r="G946" s="112" t="s">
        <v>1221</v>
      </c>
      <c r="H946" s="112">
        <v>30</v>
      </c>
    </row>
    <row r="947" spans="1:8" ht="14.4">
      <c r="A947" s="112">
        <v>5</v>
      </c>
      <c r="B947" s="112" t="s">
        <v>1218</v>
      </c>
      <c r="C947" s="112" t="s">
        <v>812</v>
      </c>
      <c r="D947" s="112" t="s">
        <v>1191</v>
      </c>
      <c r="E947" s="112" t="s">
        <v>815</v>
      </c>
      <c r="F947" s="112" t="s">
        <v>1010</v>
      </c>
      <c r="G947" s="112" t="s">
        <v>1212</v>
      </c>
      <c r="H947" s="112">
        <f ca="1">RANDBETWEEN(2,12)*25000</f>
        <v>250000</v>
      </c>
    </row>
    <row r="948" spans="1:8" ht="14.4">
      <c r="A948" s="112">
        <v>1000</v>
      </c>
      <c r="B948" s="112" t="s">
        <v>952</v>
      </c>
      <c r="C948" s="112" t="s">
        <v>900</v>
      </c>
      <c r="D948" s="112" t="s">
        <v>1191</v>
      </c>
      <c r="E948" s="112" t="s">
        <v>819</v>
      </c>
      <c r="F948" s="112" t="s">
        <v>812</v>
      </c>
      <c r="G948" s="112" t="s">
        <v>1212</v>
      </c>
      <c r="H948" s="112">
        <v>50</v>
      </c>
    </row>
    <row r="949" spans="1:8" ht="14.4">
      <c r="A949" s="112">
        <v>5</v>
      </c>
      <c r="B949" s="112" t="s">
        <v>1213</v>
      </c>
      <c r="C949" s="112" t="s">
        <v>812</v>
      </c>
      <c r="D949" s="112" t="s">
        <v>1191</v>
      </c>
      <c r="E949" s="112" t="s">
        <v>815</v>
      </c>
      <c r="F949" s="112" t="s">
        <v>1010</v>
      </c>
      <c r="G949" s="112" t="s">
        <v>1214</v>
      </c>
      <c r="H949" s="112">
        <f ca="1">RANDBETWEEN(2,12)*25000</f>
        <v>250000</v>
      </c>
    </row>
    <row r="950" spans="1:8" ht="14.4">
      <c r="A950" s="112">
        <v>1000</v>
      </c>
      <c r="B950" s="112" t="s">
        <v>960</v>
      </c>
      <c r="C950" s="112" t="s">
        <v>841</v>
      </c>
      <c r="D950" s="112" t="s">
        <v>1191</v>
      </c>
      <c r="E950" s="112" t="s">
        <v>819</v>
      </c>
      <c r="F950" s="112" t="s">
        <v>812</v>
      </c>
      <c r="G950" s="112" t="s">
        <v>1212</v>
      </c>
      <c r="H950" s="112">
        <v>20</v>
      </c>
    </row>
    <row r="951" spans="1:8" ht="14.4">
      <c r="A951" s="112">
        <v>5</v>
      </c>
      <c r="B951" s="112" t="s">
        <v>1209</v>
      </c>
      <c r="C951" s="112" t="s">
        <v>812</v>
      </c>
      <c r="D951" s="112" t="s">
        <v>1191</v>
      </c>
      <c r="E951" s="112" t="s">
        <v>815</v>
      </c>
      <c r="F951" s="112" t="s">
        <v>1010</v>
      </c>
      <c r="G951" s="112" t="s">
        <v>1185</v>
      </c>
      <c r="H951" s="112">
        <f t="shared" ref="H951:H952" ca="1" si="11">RANDBETWEEN(2,12)*25000</f>
        <v>100000</v>
      </c>
    </row>
    <row r="952" spans="1:8" ht="14.4">
      <c r="A952" s="112">
        <v>5</v>
      </c>
      <c r="B952" s="112" t="s">
        <v>1215</v>
      </c>
      <c r="C952" s="112" t="s">
        <v>812</v>
      </c>
      <c r="D952" s="112" t="s">
        <v>1191</v>
      </c>
      <c r="E952" s="112" t="s">
        <v>815</v>
      </c>
      <c r="F952" s="112" t="s">
        <v>1010</v>
      </c>
      <c r="G952" s="112" t="s">
        <v>1212</v>
      </c>
      <c r="H952" s="112">
        <f t="shared" ca="1" si="11"/>
        <v>125000</v>
      </c>
    </row>
    <row r="953" spans="1:8" ht="14.4">
      <c r="A953" s="112">
        <v>1000</v>
      </c>
      <c r="B953" s="112" t="s">
        <v>982</v>
      </c>
      <c r="C953" s="112" t="s">
        <v>830</v>
      </c>
      <c r="D953" s="112" t="s">
        <v>1191</v>
      </c>
      <c r="E953" s="112" t="s">
        <v>819</v>
      </c>
      <c r="F953" s="112" t="s">
        <v>812</v>
      </c>
      <c r="G953" s="112" t="s">
        <v>1192</v>
      </c>
      <c r="H953" s="112">
        <v>1</v>
      </c>
    </row>
    <row r="954" spans="1:8" ht="14.4">
      <c r="A954" s="112">
        <v>5</v>
      </c>
      <c r="B954" s="112" t="s">
        <v>1210</v>
      </c>
      <c r="C954" s="112" t="s">
        <v>812</v>
      </c>
      <c r="D954" s="112" t="s">
        <v>1191</v>
      </c>
      <c r="E954" s="112" t="s">
        <v>815</v>
      </c>
      <c r="F954" s="112" t="s">
        <v>1010</v>
      </c>
      <c r="G954" s="112" t="s">
        <v>1192</v>
      </c>
      <c r="H954" s="112">
        <f ca="1">RANDBETWEEN(2,12)*25000</f>
        <v>200000</v>
      </c>
    </row>
    <row r="955" spans="1:8" ht="14.4">
      <c r="A955" s="112">
        <v>1000</v>
      </c>
      <c r="B955" s="112" t="s">
        <v>1006</v>
      </c>
      <c r="C955" s="112" t="s">
        <v>887</v>
      </c>
      <c r="D955" s="112" t="s">
        <v>1191</v>
      </c>
      <c r="E955" s="112" t="s">
        <v>819</v>
      </c>
      <c r="F955" s="112" t="s">
        <v>812</v>
      </c>
      <c r="G955" s="112" t="s">
        <v>1212</v>
      </c>
      <c r="H955" s="112">
        <v>10</v>
      </c>
    </row>
    <row r="956" spans="1:8" ht="14.4">
      <c r="A956" s="112">
        <v>1000</v>
      </c>
      <c r="B956" s="112" t="s">
        <v>948</v>
      </c>
      <c r="C956" s="112" t="s">
        <v>875</v>
      </c>
      <c r="D956" s="112" t="s">
        <v>1191</v>
      </c>
      <c r="E956" s="112" t="s">
        <v>819</v>
      </c>
      <c r="F956" s="112" t="s">
        <v>812</v>
      </c>
      <c r="G956" s="112" t="s">
        <v>1194</v>
      </c>
      <c r="H956" s="112">
        <v>15</v>
      </c>
    </row>
    <row r="957" spans="1:8" ht="14.4">
      <c r="A957" s="112">
        <v>25</v>
      </c>
      <c r="B957" s="112" t="s">
        <v>1201</v>
      </c>
      <c r="C957" s="112" t="s">
        <v>812</v>
      </c>
      <c r="D957" s="112" t="s">
        <v>1191</v>
      </c>
      <c r="E957" s="112" t="s">
        <v>815</v>
      </c>
      <c r="F957" s="112" t="s">
        <v>3739</v>
      </c>
      <c r="G957" s="112" t="s">
        <v>1192</v>
      </c>
      <c r="H957" s="112" t="s">
        <v>812</v>
      </c>
    </row>
    <row r="958" spans="1:8" ht="14.4">
      <c r="A958" s="112">
        <v>75</v>
      </c>
      <c r="B958" s="112" t="s">
        <v>994</v>
      </c>
      <c r="C958" s="112" t="s">
        <v>1227</v>
      </c>
      <c r="D958" s="112" t="s">
        <v>1191</v>
      </c>
      <c r="E958" s="112" t="s">
        <v>819</v>
      </c>
      <c r="F958" s="112" t="s">
        <v>812</v>
      </c>
      <c r="G958" s="112" t="s">
        <v>920</v>
      </c>
      <c r="H958" s="112">
        <v>12</v>
      </c>
    </row>
    <row r="959" spans="1:8" ht="14.4">
      <c r="A959" s="112">
        <v>1000</v>
      </c>
      <c r="B959" s="112" t="s">
        <v>1015</v>
      </c>
      <c r="C959" s="112" t="s">
        <v>887</v>
      </c>
      <c r="D959" s="112" t="s">
        <v>1191</v>
      </c>
      <c r="E959" s="112" t="s">
        <v>819</v>
      </c>
      <c r="F959" s="112" t="s">
        <v>812</v>
      </c>
      <c r="G959" s="112" t="s">
        <v>1185</v>
      </c>
      <c r="H959" s="112">
        <v>10</v>
      </c>
    </row>
    <row r="960" spans="1:8" ht="14.4">
      <c r="A960" s="112">
        <v>5</v>
      </c>
      <c r="B960" s="112" t="s">
        <v>1216</v>
      </c>
      <c r="C960" s="112" t="s">
        <v>812</v>
      </c>
      <c r="D960" s="112" t="s">
        <v>1191</v>
      </c>
      <c r="E960" s="112" t="s">
        <v>815</v>
      </c>
      <c r="F960" s="112" t="s">
        <v>1010</v>
      </c>
      <c r="G960" s="112" t="s">
        <v>1194</v>
      </c>
      <c r="H960" s="112">
        <f ca="1">RANDBETWEEN(2,12)*25000</f>
        <v>50000</v>
      </c>
    </row>
    <row r="961" spans="1:8" ht="14.4">
      <c r="A961" s="112">
        <v>1000</v>
      </c>
      <c r="B961" s="112" t="s">
        <v>1023</v>
      </c>
      <c r="C961" s="112" t="s">
        <v>875</v>
      </c>
      <c r="D961" s="112" t="s">
        <v>1191</v>
      </c>
      <c r="E961" s="112" t="s">
        <v>819</v>
      </c>
      <c r="F961" s="112" t="s">
        <v>812</v>
      </c>
      <c r="G961" s="112" t="s">
        <v>1198</v>
      </c>
      <c r="H961" s="112">
        <v>15</v>
      </c>
    </row>
    <row r="962" spans="1:8" ht="14.4">
      <c r="A962" s="112">
        <v>5</v>
      </c>
      <c r="B962" s="112" t="s">
        <v>1220</v>
      </c>
      <c r="C962" s="112" t="s">
        <v>812</v>
      </c>
      <c r="D962" s="112" t="s">
        <v>1191</v>
      </c>
      <c r="E962" s="112" t="s">
        <v>815</v>
      </c>
      <c r="F962" s="112" t="s">
        <v>1010</v>
      </c>
      <c r="G962" s="112" t="s">
        <v>1221</v>
      </c>
      <c r="H962" s="112">
        <f ca="1">RANDBETWEEN(2,12)*25000</f>
        <v>100000</v>
      </c>
    </row>
    <row r="963" spans="1:8" ht="14.4">
      <c r="A963" s="112">
        <v>1000</v>
      </c>
      <c r="B963" s="112" t="s">
        <v>1021</v>
      </c>
      <c r="C963" s="112" t="s">
        <v>857</v>
      </c>
      <c r="D963" s="112" t="s">
        <v>1191</v>
      </c>
      <c r="E963" s="112" t="s">
        <v>819</v>
      </c>
      <c r="F963" s="112" t="s">
        <v>812</v>
      </c>
      <c r="G963" s="112" t="s">
        <v>3740</v>
      </c>
      <c r="H963" s="112">
        <v>5</v>
      </c>
    </row>
    <row r="964" spans="1:8" ht="14.4">
      <c r="A964" s="112">
        <v>1000</v>
      </c>
      <c r="B964" s="112" t="s">
        <v>961</v>
      </c>
      <c r="C964" s="112" t="s">
        <v>910</v>
      </c>
      <c r="D964" s="112" t="s">
        <v>1191</v>
      </c>
      <c r="E964" s="112" t="s">
        <v>819</v>
      </c>
      <c r="F964" s="112" t="s">
        <v>812</v>
      </c>
      <c r="G964" s="112" t="s">
        <v>1192</v>
      </c>
      <c r="H964" s="112">
        <v>25</v>
      </c>
    </row>
    <row r="965" spans="1:8" ht="14.4">
      <c r="A965" s="112">
        <v>1000</v>
      </c>
      <c r="B965" s="112" t="s">
        <v>983</v>
      </c>
      <c r="C965" s="112" t="s">
        <v>910</v>
      </c>
      <c r="D965" s="112" t="s">
        <v>1191</v>
      </c>
      <c r="E965" s="112" t="s">
        <v>819</v>
      </c>
      <c r="F965" s="112" t="s">
        <v>812</v>
      </c>
      <c r="G965" s="112" t="s">
        <v>1194</v>
      </c>
      <c r="H965" s="112">
        <v>25</v>
      </c>
    </row>
    <row r="966" spans="1:8" ht="14.4">
      <c r="A966" s="112">
        <v>25</v>
      </c>
      <c r="B966" s="112" t="s">
        <v>1196</v>
      </c>
      <c r="C966" s="112" t="s">
        <v>812</v>
      </c>
      <c r="D966" s="112" t="s">
        <v>1191</v>
      </c>
      <c r="E966" s="112" t="s">
        <v>815</v>
      </c>
      <c r="F966" s="112" t="s">
        <v>977</v>
      </c>
      <c r="G966" s="112" t="s">
        <v>1194</v>
      </c>
      <c r="H966" s="112">
        <f ca="1">(RANDBETWEEN(1,4)+1)*10000</f>
        <v>50000</v>
      </c>
    </row>
    <row r="967" spans="1:8" ht="14.4">
      <c r="A967" s="112">
        <v>200</v>
      </c>
      <c r="B967" s="112" t="s">
        <v>1199</v>
      </c>
      <c r="C967" s="112" t="s">
        <v>812</v>
      </c>
      <c r="D967" s="112" t="s">
        <v>1191</v>
      </c>
      <c r="E967" s="112" t="s">
        <v>815</v>
      </c>
      <c r="F967" s="112" t="s">
        <v>928</v>
      </c>
      <c r="G967" s="112" t="s">
        <v>1194</v>
      </c>
      <c r="H967" s="112">
        <f ca="1">RANDBETWEEN(1,6)*100</f>
        <v>300</v>
      </c>
    </row>
    <row r="968" spans="1:8" ht="14.4">
      <c r="A968" s="112">
        <v>1000</v>
      </c>
      <c r="B968" s="112" t="s">
        <v>992</v>
      </c>
      <c r="C968" s="112" t="s">
        <v>887</v>
      </c>
      <c r="D968" s="112" t="s">
        <v>1191</v>
      </c>
      <c r="E968" s="112" t="s">
        <v>819</v>
      </c>
      <c r="F968" s="112" t="s">
        <v>812</v>
      </c>
      <c r="G968" s="112" t="s">
        <v>1192</v>
      </c>
      <c r="H968" s="112">
        <v>10</v>
      </c>
    </row>
    <row r="969" spans="1:8" ht="14.4">
      <c r="A969" s="112">
        <v>100</v>
      </c>
      <c r="B969" s="112" t="s">
        <v>1203</v>
      </c>
      <c r="C969" s="112" t="s">
        <v>812</v>
      </c>
      <c r="D969" s="112" t="s">
        <v>1191</v>
      </c>
      <c r="E969" s="112" t="s">
        <v>815</v>
      </c>
      <c r="F969" s="112" t="s">
        <v>968</v>
      </c>
      <c r="G969" s="112" t="s">
        <v>1194</v>
      </c>
      <c r="H969" s="112">
        <f t="shared" ref="H969:H970" ca="1" si="12">RANDBETWEEN(2,20)*1000</f>
        <v>17000</v>
      </c>
    </row>
    <row r="970" spans="1:8" ht="14.4">
      <c r="A970" s="112">
        <v>100</v>
      </c>
      <c r="B970" s="112" t="s">
        <v>1200</v>
      </c>
      <c r="C970" s="112" t="s">
        <v>812</v>
      </c>
      <c r="D970" s="112" t="s">
        <v>1191</v>
      </c>
      <c r="E970" s="112" t="s">
        <v>815</v>
      </c>
      <c r="F970" s="112" t="s">
        <v>968</v>
      </c>
      <c r="G970" s="112" t="s">
        <v>1192</v>
      </c>
      <c r="H970" s="112">
        <f t="shared" ca="1" si="12"/>
        <v>4000</v>
      </c>
    </row>
    <row r="971" spans="1:8" ht="14.4">
      <c r="A971" s="112">
        <v>5</v>
      </c>
      <c r="B971" s="112" t="s">
        <v>1207</v>
      </c>
      <c r="C971" s="112" t="s">
        <v>812</v>
      </c>
      <c r="D971" s="112" t="s">
        <v>1191</v>
      </c>
      <c r="E971" s="112" t="s">
        <v>815</v>
      </c>
      <c r="F971" s="112" t="s">
        <v>1010</v>
      </c>
      <c r="G971" s="112" t="s">
        <v>1194</v>
      </c>
      <c r="H971" s="112">
        <f t="shared" ref="H971:H972" ca="1" si="13">RANDBETWEEN(2,12)*25000</f>
        <v>300000</v>
      </c>
    </row>
    <row r="972" spans="1:8" ht="14.4">
      <c r="A972" s="112">
        <v>5</v>
      </c>
      <c r="B972" s="112" t="s">
        <v>1205</v>
      </c>
      <c r="C972" s="112" t="s">
        <v>812</v>
      </c>
      <c r="D972" s="112" t="s">
        <v>1191</v>
      </c>
      <c r="E972" s="112" t="s">
        <v>815</v>
      </c>
      <c r="F972" s="112" t="s">
        <v>1010</v>
      </c>
      <c r="G972" s="112" t="s">
        <v>1194</v>
      </c>
      <c r="H972" s="112">
        <f t="shared" ca="1" si="13"/>
        <v>250000</v>
      </c>
    </row>
    <row r="973" spans="1:8" ht="14.4">
      <c r="A973" s="112">
        <v>1</v>
      </c>
      <c r="B973" s="112" t="s">
        <v>1226</v>
      </c>
      <c r="C973" s="112" t="s">
        <v>1224</v>
      </c>
      <c r="D973" s="112" t="s">
        <v>1191</v>
      </c>
      <c r="E973" s="112" t="s">
        <v>815</v>
      </c>
      <c r="F973" s="112" t="s">
        <v>1225</v>
      </c>
      <c r="G973" s="112" t="s">
        <v>1194</v>
      </c>
      <c r="H973" s="112" t="s">
        <v>1224</v>
      </c>
    </row>
    <row r="974" spans="1:8" ht="14.4">
      <c r="A974" s="112">
        <v>25</v>
      </c>
      <c r="B974" s="112" t="s">
        <v>1195</v>
      </c>
      <c r="C974" s="112" t="s">
        <v>812</v>
      </c>
      <c r="D974" s="112" t="s">
        <v>1191</v>
      </c>
      <c r="E974" s="112" t="s">
        <v>815</v>
      </c>
      <c r="F974" s="112" t="s">
        <v>977</v>
      </c>
      <c r="G974" s="112" t="s">
        <v>1194</v>
      </c>
      <c r="H974" s="112">
        <f t="shared" ref="H974:H975" ca="1" si="14">(RANDBETWEEN(1,4)+1)*10000</f>
        <v>50000</v>
      </c>
    </row>
    <row r="975" spans="1:8" ht="14.4">
      <c r="A975" s="112">
        <v>25</v>
      </c>
      <c r="B975" s="112" t="s">
        <v>1193</v>
      </c>
      <c r="C975" s="112" t="s">
        <v>812</v>
      </c>
      <c r="D975" s="112" t="s">
        <v>1191</v>
      </c>
      <c r="E975" s="112" t="s">
        <v>815</v>
      </c>
      <c r="F975" s="112" t="s">
        <v>977</v>
      </c>
      <c r="G975" s="112" t="s">
        <v>1194</v>
      </c>
      <c r="H975" s="112">
        <f t="shared" ca="1" si="14"/>
        <v>50000</v>
      </c>
    </row>
    <row r="976" spans="1:8" ht="14.4">
      <c r="A976" s="112">
        <v>1000</v>
      </c>
      <c r="B976" s="112" t="s">
        <v>1031</v>
      </c>
      <c r="C976" s="112" t="s">
        <v>857</v>
      </c>
      <c r="D976" s="112" t="s">
        <v>1191</v>
      </c>
      <c r="E976" s="112" t="s">
        <v>819</v>
      </c>
      <c r="F976" s="112" t="s">
        <v>812</v>
      </c>
      <c r="G976" s="112" t="s">
        <v>1198</v>
      </c>
      <c r="H976" s="112">
        <v>5</v>
      </c>
    </row>
    <row r="977" spans="1:8" ht="14.4">
      <c r="A977" s="112">
        <v>200</v>
      </c>
      <c r="B977" s="112" t="s">
        <v>1197</v>
      </c>
      <c r="C977" s="112" t="s">
        <v>812</v>
      </c>
      <c r="D977" s="112" t="s">
        <v>1191</v>
      </c>
      <c r="E977" s="112" t="s">
        <v>815</v>
      </c>
      <c r="F977" s="112" t="s">
        <v>928</v>
      </c>
      <c r="G977" s="112" t="s">
        <v>1198</v>
      </c>
      <c r="H977" s="112">
        <f ca="1">RANDBETWEEN(1,6)*100</f>
        <v>100</v>
      </c>
    </row>
    <row r="978" spans="1:8" ht="14.4">
      <c r="A978" s="112">
        <v>1000</v>
      </c>
      <c r="B978" s="112" t="s">
        <v>1034</v>
      </c>
      <c r="C978" s="112" t="s">
        <v>857</v>
      </c>
      <c r="D978" s="112" t="s">
        <v>1191</v>
      </c>
      <c r="E978" s="112" t="s">
        <v>819</v>
      </c>
      <c r="F978" s="112" t="s">
        <v>812</v>
      </c>
      <c r="G978" s="112" t="s">
        <v>1192</v>
      </c>
      <c r="H978" s="112">
        <v>5</v>
      </c>
    </row>
    <row r="979" spans="1:8" ht="14.4">
      <c r="A979" s="112">
        <v>1000</v>
      </c>
      <c r="B979" s="112" t="s">
        <v>1040</v>
      </c>
      <c r="C979" s="112" t="s">
        <v>875</v>
      </c>
      <c r="D979" s="112" t="s">
        <v>1191</v>
      </c>
      <c r="E979" s="112" t="s">
        <v>819</v>
      </c>
      <c r="F979" s="112" t="s">
        <v>812</v>
      </c>
      <c r="G979" s="112" t="s">
        <v>1192</v>
      </c>
      <c r="H979" s="112">
        <v>15</v>
      </c>
    </row>
    <row r="980" spans="1:8" ht="14.4">
      <c r="A980" s="112">
        <v>5</v>
      </c>
      <c r="B980" s="112" t="s">
        <v>1222</v>
      </c>
      <c r="C980" s="112" t="s">
        <v>812</v>
      </c>
      <c r="D980" s="112" t="s">
        <v>1191</v>
      </c>
      <c r="E980" s="112" t="s">
        <v>815</v>
      </c>
      <c r="F980" s="112" t="s">
        <v>1010</v>
      </c>
      <c r="G980" s="112" t="s">
        <v>1198</v>
      </c>
      <c r="H980" s="112">
        <f t="shared" ref="H980:H982" ca="1" si="15">RANDBETWEEN(2,12)*25000</f>
        <v>300000</v>
      </c>
    </row>
    <row r="981" spans="1:8" ht="14.4">
      <c r="A981" s="112">
        <v>5</v>
      </c>
      <c r="B981" s="112" t="s">
        <v>1219</v>
      </c>
      <c r="C981" s="112" t="s">
        <v>812</v>
      </c>
      <c r="D981" s="112" t="s">
        <v>1191</v>
      </c>
      <c r="E981" s="112" t="s">
        <v>815</v>
      </c>
      <c r="F981" s="112" t="s">
        <v>1010</v>
      </c>
      <c r="G981" s="112" t="s">
        <v>1212</v>
      </c>
      <c r="H981" s="112">
        <f t="shared" ca="1" si="15"/>
        <v>250000</v>
      </c>
    </row>
    <row r="982" spans="1:8" ht="14.4">
      <c r="A982" s="112">
        <v>5</v>
      </c>
      <c r="B982" s="112" t="s">
        <v>1206</v>
      </c>
      <c r="C982" s="112" t="s">
        <v>812</v>
      </c>
      <c r="D982" s="112" t="s">
        <v>1191</v>
      </c>
      <c r="E982" s="112" t="s">
        <v>815</v>
      </c>
      <c r="F982" s="112" t="s">
        <v>1010</v>
      </c>
      <c r="G982" s="112" t="s">
        <v>1192</v>
      </c>
      <c r="H982" s="112">
        <f t="shared" ca="1" si="15"/>
        <v>275000</v>
      </c>
    </row>
    <row r="983" spans="1:8" ht="14.4">
      <c r="A983" s="112">
        <v>1000</v>
      </c>
      <c r="B983" s="112" t="s">
        <v>3741</v>
      </c>
      <c r="C983" s="112" t="s">
        <v>915</v>
      </c>
      <c r="D983" s="112" t="s">
        <v>1191</v>
      </c>
      <c r="E983" s="112" t="s">
        <v>819</v>
      </c>
      <c r="F983" s="112" t="s">
        <v>812</v>
      </c>
      <c r="G983" s="112" t="s">
        <v>1194</v>
      </c>
      <c r="H983" s="112">
        <v>2</v>
      </c>
    </row>
    <row r="984" spans="1:8" ht="14.4">
      <c r="A984" s="112">
        <v>1000</v>
      </c>
      <c r="B984" s="112" t="s">
        <v>3742</v>
      </c>
      <c r="C984" s="112" t="s">
        <v>887</v>
      </c>
      <c r="D984" s="112" t="s">
        <v>1229</v>
      </c>
      <c r="E984" s="112" t="s">
        <v>819</v>
      </c>
      <c r="F984" s="112" t="s">
        <v>812</v>
      </c>
      <c r="G984" s="112" t="s">
        <v>831</v>
      </c>
      <c r="H984" s="112">
        <v>10</v>
      </c>
    </row>
    <row r="985" spans="1:8" ht="14.4">
      <c r="A985" s="112">
        <v>1000</v>
      </c>
      <c r="B985" s="112" t="s">
        <v>3743</v>
      </c>
      <c r="C985" s="112" t="s">
        <v>851</v>
      </c>
      <c r="D985" s="112" t="s">
        <v>1229</v>
      </c>
      <c r="E985" s="112" t="s">
        <v>819</v>
      </c>
      <c r="F985" s="112" t="s">
        <v>812</v>
      </c>
      <c r="G985" s="112" t="s">
        <v>1194</v>
      </c>
      <c r="H985" s="112">
        <v>75</v>
      </c>
    </row>
    <row r="986" spans="1:8" ht="14.4">
      <c r="A986" s="112">
        <v>1000</v>
      </c>
      <c r="B986" s="112" t="s">
        <v>3744</v>
      </c>
      <c r="C986" s="112" t="s">
        <v>900</v>
      </c>
      <c r="D986" s="112" t="s">
        <v>1229</v>
      </c>
      <c r="E986" s="112" t="s">
        <v>819</v>
      </c>
      <c r="F986" s="112" t="s">
        <v>812</v>
      </c>
      <c r="G986" s="112" t="s">
        <v>3740</v>
      </c>
      <c r="H986" s="112">
        <v>50</v>
      </c>
    </row>
    <row r="987" spans="1:8" ht="14.4">
      <c r="A987" s="112">
        <v>1000</v>
      </c>
      <c r="B987" s="112" t="s">
        <v>3745</v>
      </c>
      <c r="C987" s="112" t="s">
        <v>900</v>
      </c>
      <c r="D987" s="112" t="s">
        <v>1229</v>
      </c>
      <c r="E987" s="112" t="s">
        <v>819</v>
      </c>
      <c r="F987" s="112" t="s">
        <v>812</v>
      </c>
      <c r="G987" s="112" t="s">
        <v>1192</v>
      </c>
      <c r="H987" s="112">
        <v>50</v>
      </c>
    </row>
    <row r="988" spans="1:8" ht="14.4">
      <c r="A988" s="112">
        <v>1000</v>
      </c>
      <c r="B988" s="112" t="s">
        <v>1119</v>
      </c>
      <c r="C988" s="112" t="s">
        <v>830</v>
      </c>
      <c r="D988" s="112" t="s">
        <v>1229</v>
      </c>
      <c r="E988" s="112" t="s">
        <v>819</v>
      </c>
      <c r="F988" s="112" t="s">
        <v>812</v>
      </c>
      <c r="G988" s="112" t="s">
        <v>1194</v>
      </c>
      <c r="H988" s="112">
        <v>1</v>
      </c>
    </row>
    <row r="989" spans="1:8" ht="14.4">
      <c r="A989" s="112">
        <v>25</v>
      </c>
      <c r="B989" s="112" t="s">
        <v>1228</v>
      </c>
      <c r="C989" s="112" t="s">
        <v>812</v>
      </c>
      <c r="D989" s="112" t="s">
        <v>1229</v>
      </c>
      <c r="E989" s="112" t="s">
        <v>815</v>
      </c>
      <c r="F989" s="112" t="s">
        <v>977</v>
      </c>
      <c r="G989" s="112" t="s">
        <v>1192</v>
      </c>
      <c r="H989" s="112">
        <f ca="1">(RANDBETWEEN(1,4)+1)*10000</f>
        <v>40000</v>
      </c>
    </row>
    <row r="990" spans="1:8" ht="14.4">
      <c r="A990" s="112">
        <v>1000</v>
      </c>
      <c r="B990" s="112" t="s">
        <v>3746</v>
      </c>
      <c r="C990" s="112" t="s">
        <v>857</v>
      </c>
      <c r="D990" s="112" t="s">
        <v>1229</v>
      </c>
      <c r="E990" s="112" t="s">
        <v>819</v>
      </c>
      <c r="F990" s="112" t="s">
        <v>812</v>
      </c>
      <c r="G990" s="112" t="s">
        <v>1192</v>
      </c>
      <c r="H990" s="112">
        <v>5</v>
      </c>
    </row>
    <row r="991" spans="1:8" ht="14.4">
      <c r="A991" s="112">
        <v>250</v>
      </c>
      <c r="B991" s="112" t="s">
        <v>936</v>
      </c>
      <c r="C991" s="112" t="s">
        <v>859</v>
      </c>
      <c r="D991" s="112" t="s">
        <v>1231</v>
      </c>
      <c r="E991" s="112" t="s">
        <v>819</v>
      </c>
      <c r="F991" s="112" t="s">
        <v>812</v>
      </c>
      <c r="G991" s="112" t="s">
        <v>846</v>
      </c>
      <c r="H991" s="112">
        <v>400</v>
      </c>
    </row>
    <row r="992" spans="1:8" ht="14.4">
      <c r="A992" s="112">
        <v>250</v>
      </c>
      <c r="B992" s="112" t="s">
        <v>1240</v>
      </c>
      <c r="C992" s="112" t="s">
        <v>837</v>
      </c>
      <c r="D992" s="112" t="s">
        <v>1231</v>
      </c>
      <c r="E992" s="112" t="s">
        <v>819</v>
      </c>
      <c r="F992" s="112" t="s">
        <v>812</v>
      </c>
      <c r="G992" s="112" t="s">
        <v>1172</v>
      </c>
      <c r="H992" s="112">
        <v>30</v>
      </c>
    </row>
    <row r="993" spans="1:8" ht="14.4">
      <c r="A993" s="112">
        <v>1000</v>
      </c>
      <c r="B993" s="112" t="s">
        <v>971</v>
      </c>
      <c r="C993" s="112" t="s">
        <v>900</v>
      </c>
      <c r="D993" s="112" t="s">
        <v>1231</v>
      </c>
      <c r="E993" s="112" t="s">
        <v>819</v>
      </c>
      <c r="F993" s="112" t="s">
        <v>812</v>
      </c>
      <c r="G993" s="112" t="s">
        <v>1234</v>
      </c>
      <c r="H993" s="112">
        <v>50</v>
      </c>
    </row>
    <row r="994" spans="1:8" ht="14.4">
      <c r="A994" s="112">
        <v>25</v>
      </c>
      <c r="B994" s="112" t="s">
        <v>1230</v>
      </c>
      <c r="C994" s="112" t="s">
        <v>812</v>
      </c>
      <c r="D994" s="112" t="s">
        <v>1231</v>
      </c>
      <c r="E994" s="112" t="s">
        <v>815</v>
      </c>
      <c r="F994" s="112" t="s">
        <v>977</v>
      </c>
      <c r="G994" s="112" t="s">
        <v>1232</v>
      </c>
      <c r="H994" s="112">
        <f ca="1">(RANDBETWEEN(1,4)+1)*10000</f>
        <v>30000</v>
      </c>
    </row>
    <row r="995" spans="1:8" ht="14.4">
      <c r="A995" s="112">
        <v>200</v>
      </c>
      <c r="B995" s="112" t="s">
        <v>1233</v>
      </c>
      <c r="C995" s="112" t="s">
        <v>812</v>
      </c>
      <c r="D995" s="112" t="s">
        <v>1231</v>
      </c>
      <c r="E995" s="112" t="s">
        <v>815</v>
      </c>
      <c r="F995" s="112" t="s">
        <v>928</v>
      </c>
      <c r="G995" s="112" t="s">
        <v>1234</v>
      </c>
      <c r="H995" s="112">
        <f ca="1">RANDBETWEEN(1,6)*100</f>
        <v>200</v>
      </c>
    </row>
    <row r="996" spans="1:8" ht="14.4">
      <c r="A996" s="112">
        <v>100</v>
      </c>
      <c r="B996" s="112" t="s">
        <v>1235</v>
      </c>
      <c r="C996" s="112" t="s">
        <v>812</v>
      </c>
      <c r="D996" s="112" t="s">
        <v>1231</v>
      </c>
      <c r="E996" s="112" t="s">
        <v>819</v>
      </c>
      <c r="F996" s="112" t="s">
        <v>968</v>
      </c>
      <c r="G996" s="112" t="s">
        <v>1234</v>
      </c>
      <c r="H996" s="112">
        <f ca="1">RANDBETWEEN(2,20)*1000</f>
        <v>15000</v>
      </c>
    </row>
    <row r="997" spans="1:8" ht="14.4">
      <c r="A997" s="112">
        <v>250</v>
      </c>
      <c r="B997" s="112" t="s">
        <v>1238</v>
      </c>
      <c r="C997" s="112" t="s">
        <v>1239</v>
      </c>
      <c r="D997" s="112" t="s">
        <v>1231</v>
      </c>
      <c r="E997" s="112" t="s">
        <v>819</v>
      </c>
      <c r="F997" s="112" t="s">
        <v>812</v>
      </c>
      <c r="G997" s="112" t="s">
        <v>1172</v>
      </c>
      <c r="H997" s="112">
        <v>750</v>
      </c>
    </row>
    <row r="998" spans="1:8" ht="14.4">
      <c r="A998" s="112">
        <v>1000</v>
      </c>
      <c r="B998" s="112" t="s">
        <v>3747</v>
      </c>
      <c r="C998" s="112" t="s">
        <v>887</v>
      </c>
      <c r="D998" s="112" t="s">
        <v>1231</v>
      </c>
      <c r="E998" s="112" t="s">
        <v>819</v>
      </c>
      <c r="F998" s="112" t="s">
        <v>812</v>
      </c>
      <c r="G998" s="112" t="s">
        <v>871</v>
      </c>
      <c r="H998" s="112">
        <v>10</v>
      </c>
    </row>
    <row r="999" spans="1:8" ht="14.4">
      <c r="A999" s="112">
        <v>1000</v>
      </c>
      <c r="B999" s="112" t="s">
        <v>1048</v>
      </c>
      <c r="C999" s="112" t="s">
        <v>887</v>
      </c>
      <c r="D999" s="112" t="s">
        <v>1231</v>
      </c>
      <c r="E999" s="112" t="s">
        <v>819</v>
      </c>
      <c r="F999" s="112" t="s">
        <v>812</v>
      </c>
      <c r="G999" s="112" t="s">
        <v>2048</v>
      </c>
      <c r="H999" s="112">
        <v>10</v>
      </c>
    </row>
    <row r="1000" spans="1:8" ht="14.4">
      <c r="A1000" s="112">
        <v>250</v>
      </c>
      <c r="B1000" s="112" t="s">
        <v>1241</v>
      </c>
      <c r="C1000" s="112" t="s">
        <v>1242</v>
      </c>
      <c r="D1000" s="112" t="s">
        <v>1231</v>
      </c>
      <c r="E1000" s="112" t="s">
        <v>819</v>
      </c>
      <c r="F1000" s="112" t="s">
        <v>812</v>
      </c>
      <c r="G1000" s="112" t="s">
        <v>1243</v>
      </c>
      <c r="H1000" s="112">
        <v>1500</v>
      </c>
    </row>
    <row r="1001" spans="1:8" ht="14.4">
      <c r="A1001" s="112">
        <v>1000</v>
      </c>
      <c r="B1001" s="112" t="s">
        <v>3748</v>
      </c>
      <c r="C1001" s="112" t="s">
        <v>2961</v>
      </c>
      <c r="D1001" s="112" t="s">
        <v>1231</v>
      </c>
      <c r="E1001" s="112" t="s">
        <v>819</v>
      </c>
      <c r="F1001" s="112" t="s">
        <v>812</v>
      </c>
      <c r="G1001" s="112" t="s">
        <v>846</v>
      </c>
      <c r="H1001" s="112">
        <v>35</v>
      </c>
    </row>
    <row r="1002" spans="1:8" ht="14.4">
      <c r="A1002" s="112">
        <v>1000</v>
      </c>
      <c r="B1002" s="112" t="s">
        <v>1012</v>
      </c>
      <c r="C1002" s="112" t="s">
        <v>900</v>
      </c>
      <c r="D1002" s="112" t="s">
        <v>1231</v>
      </c>
      <c r="E1002" s="112" t="s">
        <v>819</v>
      </c>
      <c r="F1002" s="112" t="s">
        <v>812</v>
      </c>
      <c r="G1002" s="112" t="s">
        <v>1232</v>
      </c>
      <c r="H1002" s="112">
        <v>50</v>
      </c>
    </row>
    <row r="1003" spans="1:8" ht="14.4">
      <c r="A1003" s="112">
        <v>1000</v>
      </c>
      <c r="B1003" s="112" t="s">
        <v>1026</v>
      </c>
      <c r="C1003" s="112" t="s">
        <v>851</v>
      </c>
      <c r="D1003" s="112" t="s">
        <v>1231</v>
      </c>
      <c r="E1003" s="112" t="s">
        <v>819</v>
      </c>
      <c r="F1003" s="112" t="s">
        <v>812</v>
      </c>
      <c r="G1003" s="112" t="s">
        <v>1232</v>
      </c>
      <c r="H1003" s="112">
        <v>75</v>
      </c>
    </row>
    <row r="1004" spans="1:8" ht="14.4">
      <c r="A1004" s="112">
        <v>25</v>
      </c>
      <c r="B1004" s="112" t="s">
        <v>1236</v>
      </c>
      <c r="C1004" s="112" t="s">
        <v>812</v>
      </c>
      <c r="D1004" s="112" t="s">
        <v>1231</v>
      </c>
      <c r="E1004" s="112" t="s">
        <v>815</v>
      </c>
      <c r="F1004" s="112" t="s">
        <v>3739</v>
      </c>
      <c r="G1004" s="112" t="s">
        <v>1237</v>
      </c>
      <c r="H1004" s="112" t="s">
        <v>812</v>
      </c>
    </row>
    <row r="1005" spans="1:8" ht="14.4">
      <c r="A1005" s="112">
        <v>1000</v>
      </c>
      <c r="B1005" s="112" t="s">
        <v>3749</v>
      </c>
      <c r="C1005" s="112" t="s">
        <v>830</v>
      </c>
      <c r="D1005" s="112" t="s">
        <v>1231</v>
      </c>
      <c r="E1005" s="112" t="s">
        <v>819</v>
      </c>
      <c r="F1005" s="112" t="s">
        <v>812</v>
      </c>
      <c r="G1005" s="112" t="s">
        <v>888</v>
      </c>
      <c r="H1005" s="112">
        <v>1</v>
      </c>
    </row>
    <row r="1006" spans="1:8" ht="14.4">
      <c r="A1006" s="112">
        <v>1000</v>
      </c>
      <c r="B1006" s="112" t="s">
        <v>1941</v>
      </c>
      <c r="C1006" s="112" t="s">
        <v>875</v>
      </c>
      <c r="D1006" s="112" t="s">
        <v>1231</v>
      </c>
      <c r="E1006" s="112" t="s">
        <v>819</v>
      </c>
      <c r="F1006" s="112" t="s">
        <v>812</v>
      </c>
      <c r="G1006" s="112" t="s">
        <v>882</v>
      </c>
      <c r="H1006" s="112">
        <v>15</v>
      </c>
    </row>
    <row r="1007" spans="1:8" ht="14.4">
      <c r="A1007" s="112">
        <v>100</v>
      </c>
      <c r="B1007" s="112" t="s">
        <v>1246</v>
      </c>
      <c r="C1007" s="112" t="s">
        <v>812</v>
      </c>
      <c r="D1007" s="112" t="s">
        <v>1245</v>
      </c>
      <c r="E1007" s="112" t="s">
        <v>815</v>
      </c>
      <c r="F1007" s="112" t="s">
        <v>968</v>
      </c>
      <c r="G1007" s="112" t="s">
        <v>1194</v>
      </c>
      <c r="H1007" s="112">
        <f t="shared" ref="H1007:H1008" ca="1" si="16">RANDBETWEEN(2,20)*1000</f>
        <v>5000</v>
      </c>
    </row>
    <row r="1008" spans="1:8" ht="14.4">
      <c r="A1008" s="112">
        <v>100</v>
      </c>
      <c r="B1008" s="112" t="s">
        <v>1244</v>
      </c>
      <c r="C1008" s="112" t="s">
        <v>812</v>
      </c>
      <c r="D1008" s="112" t="s">
        <v>1245</v>
      </c>
      <c r="E1008" s="112" t="s">
        <v>815</v>
      </c>
      <c r="F1008" s="112" t="s">
        <v>968</v>
      </c>
      <c r="G1008" s="112" t="s">
        <v>1198</v>
      </c>
      <c r="H1008" s="112">
        <f t="shared" ca="1" si="16"/>
        <v>2000</v>
      </c>
    </row>
    <row r="1009" spans="1:8" ht="14.4">
      <c r="A1009" s="112">
        <v>1000</v>
      </c>
      <c r="B1009" s="112" t="s">
        <v>2875</v>
      </c>
      <c r="C1009" s="112" t="s">
        <v>900</v>
      </c>
      <c r="D1009" s="112" t="s">
        <v>2876</v>
      </c>
      <c r="E1009" s="112" t="s">
        <v>819</v>
      </c>
      <c r="F1009" s="112" t="s">
        <v>812</v>
      </c>
      <c r="G1009" s="112" t="s">
        <v>812</v>
      </c>
      <c r="H1009" s="112">
        <v>50</v>
      </c>
    </row>
    <row r="1010" spans="1:8" ht="14.4">
      <c r="A1010" s="112">
        <v>1000</v>
      </c>
      <c r="B1010" s="112" t="s">
        <v>2879</v>
      </c>
      <c r="C1010" s="112" t="s">
        <v>848</v>
      </c>
      <c r="D1010" s="112" t="s">
        <v>2876</v>
      </c>
      <c r="E1010" s="112" t="s">
        <v>819</v>
      </c>
      <c r="F1010" s="112" t="s">
        <v>812</v>
      </c>
      <c r="G1010" s="112" t="s">
        <v>812</v>
      </c>
      <c r="H1010" s="112">
        <v>8</v>
      </c>
    </row>
    <row r="1011" spans="1:8" ht="14.4">
      <c r="A1011" s="112">
        <v>1000</v>
      </c>
      <c r="B1011" s="112" t="s">
        <v>2882</v>
      </c>
      <c r="C1011" s="112" t="s">
        <v>900</v>
      </c>
      <c r="D1011" s="112" t="s">
        <v>2876</v>
      </c>
      <c r="E1011" s="112" t="s">
        <v>819</v>
      </c>
      <c r="F1011" s="112" t="s">
        <v>812</v>
      </c>
      <c r="G1011" s="112" t="s">
        <v>812</v>
      </c>
      <c r="H1011" s="112">
        <v>50</v>
      </c>
    </row>
    <row r="1012" spans="1:8" ht="14.4">
      <c r="A1012" s="112">
        <v>1000</v>
      </c>
      <c r="B1012" s="112" t="s">
        <v>2885</v>
      </c>
      <c r="C1012" s="112" t="s">
        <v>910</v>
      </c>
      <c r="D1012" s="112" t="s">
        <v>2876</v>
      </c>
      <c r="E1012" s="112" t="s">
        <v>819</v>
      </c>
      <c r="F1012" s="112" t="s">
        <v>812</v>
      </c>
      <c r="G1012" s="112" t="s">
        <v>812</v>
      </c>
      <c r="H1012" s="112">
        <v>25</v>
      </c>
    </row>
    <row r="1013" spans="1:8" ht="14.4">
      <c r="A1013" s="112">
        <v>1000</v>
      </c>
      <c r="B1013" s="112" t="s">
        <v>2888</v>
      </c>
      <c r="C1013" s="112" t="s">
        <v>848</v>
      </c>
      <c r="D1013" s="112" t="s">
        <v>2876</v>
      </c>
      <c r="E1013" s="112" t="s">
        <v>819</v>
      </c>
      <c r="F1013" s="112" t="s">
        <v>812</v>
      </c>
      <c r="G1013" s="112" t="s">
        <v>812</v>
      </c>
      <c r="H1013" s="112">
        <v>8</v>
      </c>
    </row>
    <row r="1014" spans="1:8" ht="14.4">
      <c r="A1014" s="112">
        <v>1000</v>
      </c>
      <c r="B1014" s="112" t="s">
        <v>2890</v>
      </c>
      <c r="C1014" s="112" t="s">
        <v>837</v>
      </c>
      <c r="D1014" s="112" t="s">
        <v>2876</v>
      </c>
      <c r="E1014" s="112" t="s">
        <v>819</v>
      </c>
      <c r="F1014" s="112" t="s">
        <v>812</v>
      </c>
      <c r="G1014" s="112" t="s">
        <v>812</v>
      </c>
      <c r="H1014" s="112">
        <v>30</v>
      </c>
    </row>
    <row r="1015" spans="1:8" ht="14.4">
      <c r="A1015" s="112">
        <v>1000</v>
      </c>
      <c r="B1015" s="112" t="s">
        <v>2892</v>
      </c>
      <c r="C1015" s="112" t="s">
        <v>851</v>
      </c>
      <c r="D1015" s="112" t="s">
        <v>2876</v>
      </c>
      <c r="E1015" s="112" t="s">
        <v>819</v>
      </c>
      <c r="F1015" s="112" t="s">
        <v>812</v>
      </c>
      <c r="G1015" s="112" t="s">
        <v>812</v>
      </c>
      <c r="H1015" s="112">
        <v>75</v>
      </c>
    </row>
    <row r="1016" spans="1:8" ht="14.4">
      <c r="A1016" s="112">
        <v>25</v>
      </c>
      <c r="B1016" s="112" t="s">
        <v>3750</v>
      </c>
      <c r="C1016" s="112" t="s">
        <v>812</v>
      </c>
      <c r="D1016" s="112" t="s">
        <v>3751</v>
      </c>
      <c r="E1016" s="112" t="s">
        <v>815</v>
      </c>
      <c r="F1016" s="112" t="s">
        <v>812</v>
      </c>
      <c r="G1016" s="112" t="s">
        <v>812</v>
      </c>
      <c r="H1016" s="112" t="s">
        <v>812</v>
      </c>
    </row>
    <row r="1017" spans="1:8" ht="14.4">
      <c r="A1017" s="112">
        <v>25</v>
      </c>
      <c r="B1017" s="112" t="s">
        <v>3752</v>
      </c>
      <c r="C1017" s="112" t="s">
        <v>812</v>
      </c>
      <c r="D1017" s="112" t="s">
        <v>3751</v>
      </c>
      <c r="E1017" s="112" t="s">
        <v>815</v>
      </c>
      <c r="F1017" s="112" t="s">
        <v>812</v>
      </c>
      <c r="G1017" s="112" t="s">
        <v>812</v>
      </c>
      <c r="H1017" s="112" t="s">
        <v>812</v>
      </c>
    </row>
    <row r="1018" spans="1:8" ht="14.4">
      <c r="A1018" s="112">
        <v>25</v>
      </c>
      <c r="B1018" s="112" t="s">
        <v>3753</v>
      </c>
      <c r="C1018" s="112" t="s">
        <v>812</v>
      </c>
      <c r="D1018" s="112" t="s">
        <v>3751</v>
      </c>
      <c r="E1018" s="112" t="s">
        <v>815</v>
      </c>
      <c r="F1018" s="112" t="s">
        <v>812</v>
      </c>
      <c r="G1018" s="112" t="s">
        <v>812</v>
      </c>
      <c r="H1018" s="112" t="s">
        <v>812</v>
      </c>
    </row>
    <row r="1019" spans="1:8" ht="14.4">
      <c r="A1019" s="112">
        <v>200</v>
      </c>
      <c r="B1019" s="112" t="s">
        <v>3754</v>
      </c>
      <c r="C1019" s="112" t="s">
        <v>812</v>
      </c>
      <c r="D1019" s="112" t="s">
        <v>3751</v>
      </c>
      <c r="E1019" s="112" t="s">
        <v>815</v>
      </c>
      <c r="F1019" s="112" t="s">
        <v>928</v>
      </c>
      <c r="G1019" s="112" t="s">
        <v>812</v>
      </c>
      <c r="H1019" s="112">
        <f ca="1">RANDBETWEEN(1,6)*100</f>
        <v>500</v>
      </c>
    </row>
    <row r="1020" spans="1:8" ht="14.4">
      <c r="A1020" s="112">
        <v>25</v>
      </c>
      <c r="B1020" s="112" t="s">
        <v>3755</v>
      </c>
      <c r="C1020" s="112" t="s">
        <v>812</v>
      </c>
      <c r="D1020" s="112" t="s">
        <v>3751</v>
      </c>
      <c r="E1020" s="112" t="s">
        <v>815</v>
      </c>
      <c r="F1020" s="112" t="s">
        <v>3739</v>
      </c>
      <c r="G1020" s="112" t="s">
        <v>812</v>
      </c>
      <c r="H1020" s="112" t="s">
        <v>812</v>
      </c>
    </row>
    <row r="1021" spans="1:8" ht="14.4">
      <c r="A1021" s="112">
        <v>25</v>
      </c>
      <c r="B1021" s="112" t="s">
        <v>3756</v>
      </c>
      <c r="C1021" s="112" t="s">
        <v>812</v>
      </c>
      <c r="D1021" s="112" t="s">
        <v>3751</v>
      </c>
      <c r="E1021" s="112" t="s">
        <v>815</v>
      </c>
      <c r="F1021" s="112" t="s">
        <v>812</v>
      </c>
      <c r="G1021" s="112" t="s">
        <v>812</v>
      </c>
      <c r="H1021" s="112" t="s">
        <v>812</v>
      </c>
    </row>
    <row r="1022" spans="1:8" ht="14.4">
      <c r="A1022" s="112">
        <v>25</v>
      </c>
      <c r="B1022" s="112" t="s">
        <v>3757</v>
      </c>
      <c r="C1022" s="112" t="s">
        <v>812</v>
      </c>
      <c r="D1022" s="112" t="s">
        <v>3751</v>
      </c>
      <c r="E1022" s="112" t="s">
        <v>815</v>
      </c>
      <c r="F1022" s="112" t="s">
        <v>812</v>
      </c>
      <c r="G1022" s="112" t="s">
        <v>812</v>
      </c>
      <c r="H1022" s="112" t="s">
        <v>812</v>
      </c>
    </row>
    <row r="1023" spans="1:8" ht="14.4">
      <c r="A1023" s="112">
        <v>25</v>
      </c>
      <c r="B1023" s="112" t="s">
        <v>3758</v>
      </c>
      <c r="C1023" s="112" t="s">
        <v>812</v>
      </c>
      <c r="D1023" s="112" t="s">
        <v>3751</v>
      </c>
      <c r="E1023" s="112" t="s">
        <v>815</v>
      </c>
      <c r="F1023" s="112" t="s">
        <v>812</v>
      </c>
      <c r="G1023" s="112" t="s">
        <v>812</v>
      </c>
      <c r="H1023" s="112" t="s">
        <v>812</v>
      </c>
    </row>
    <row r="1024" spans="1:8" ht="14.4">
      <c r="A1024" s="112">
        <v>25</v>
      </c>
      <c r="B1024" s="112" t="s">
        <v>3759</v>
      </c>
      <c r="C1024" s="112" t="s">
        <v>812</v>
      </c>
      <c r="D1024" s="112" t="s">
        <v>3751</v>
      </c>
      <c r="E1024" s="112" t="s">
        <v>815</v>
      </c>
      <c r="F1024" s="112" t="s">
        <v>812</v>
      </c>
      <c r="G1024" s="112" t="s">
        <v>812</v>
      </c>
      <c r="H1024" s="112" t="s">
        <v>812</v>
      </c>
    </row>
    <row r="1025" spans="1:8" ht="14.4">
      <c r="A1025" s="112">
        <v>1000</v>
      </c>
      <c r="B1025" s="112" t="s">
        <v>3760</v>
      </c>
      <c r="C1025" s="112" t="s">
        <v>884</v>
      </c>
      <c r="D1025" s="112" t="s">
        <v>3761</v>
      </c>
      <c r="E1025" s="112" t="s">
        <v>819</v>
      </c>
      <c r="F1025" s="112" t="s">
        <v>812</v>
      </c>
      <c r="G1025" s="112" t="s">
        <v>812</v>
      </c>
      <c r="H1025" s="112">
        <v>100</v>
      </c>
    </row>
    <row r="1026" spans="1:8" ht="14.4">
      <c r="A1026" s="112">
        <v>200</v>
      </c>
      <c r="B1026" s="112" t="s">
        <v>3762</v>
      </c>
      <c r="C1026" s="112" t="s">
        <v>812</v>
      </c>
      <c r="D1026" s="112" t="s">
        <v>3763</v>
      </c>
      <c r="E1026" s="112" t="s">
        <v>815</v>
      </c>
      <c r="F1026" s="112" t="s">
        <v>928</v>
      </c>
      <c r="G1026" s="112" t="s">
        <v>2063</v>
      </c>
      <c r="H1026" s="112">
        <f ca="1">RANDBETWEEN(1,6)*100</f>
        <v>400</v>
      </c>
    </row>
    <row r="1027" spans="1:8" ht="14.4">
      <c r="A1027" s="112">
        <v>100</v>
      </c>
      <c r="B1027" s="112" t="s">
        <v>3764</v>
      </c>
      <c r="C1027" s="112" t="s">
        <v>812</v>
      </c>
      <c r="D1027" s="112" t="s">
        <v>3763</v>
      </c>
      <c r="E1027" s="112" t="s">
        <v>815</v>
      </c>
      <c r="F1027" s="112" t="s">
        <v>968</v>
      </c>
      <c r="G1027" s="112" t="s">
        <v>2063</v>
      </c>
      <c r="H1027" s="112">
        <f t="shared" ref="H1027:H1028" ca="1" si="17">RANDBETWEEN(2,20)*1000</f>
        <v>12000</v>
      </c>
    </row>
    <row r="1028" spans="1:8" ht="14.4">
      <c r="A1028" s="112">
        <v>100</v>
      </c>
      <c r="B1028" s="112" t="s">
        <v>3765</v>
      </c>
      <c r="C1028" s="112" t="s">
        <v>812</v>
      </c>
      <c r="D1028" s="112" t="s">
        <v>3763</v>
      </c>
      <c r="E1028" s="112" t="s">
        <v>815</v>
      </c>
      <c r="F1028" s="112" t="s">
        <v>968</v>
      </c>
      <c r="G1028" s="112" t="s">
        <v>2063</v>
      </c>
      <c r="H1028" s="112">
        <f t="shared" ca="1" si="17"/>
        <v>8000</v>
      </c>
    </row>
    <row r="1029" spans="1:8" ht="14.4">
      <c r="A1029" s="112">
        <v>25</v>
      </c>
      <c r="B1029" s="112" t="s">
        <v>3766</v>
      </c>
      <c r="C1029" s="112" t="s">
        <v>812</v>
      </c>
      <c r="D1029" s="112" t="s">
        <v>3763</v>
      </c>
      <c r="E1029" s="112" t="s">
        <v>815</v>
      </c>
      <c r="F1029" s="112" t="s">
        <v>977</v>
      </c>
      <c r="G1029" s="112" t="s">
        <v>2063</v>
      </c>
      <c r="H1029" s="112">
        <f ca="1">(RANDBETWEEN(1,4)+1)*10000</f>
        <v>50000</v>
      </c>
    </row>
    <row r="1030" spans="1:8" ht="14.4">
      <c r="A1030" s="112">
        <v>200</v>
      </c>
      <c r="B1030" s="112" t="s">
        <v>3767</v>
      </c>
      <c r="C1030" s="112" t="s">
        <v>812</v>
      </c>
      <c r="D1030" s="112" t="s">
        <v>3763</v>
      </c>
      <c r="E1030" s="112" t="s">
        <v>815</v>
      </c>
      <c r="F1030" s="112" t="s">
        <v>928</v>
      </c>
      <c r="G1030" s="112" t="s">
        <v>2063</v>
      </c>
      <c r="H1030" s="112">
        <f t="shared" ref="H1030:H1033" ca="1" si="18">RANDBETWEEN(1,6)*100</f>
        <v>600</v>
      </c>
    </row>
    <row r="1031" spans="1:8" ht="14.4">
      <c r="A1031" s="112">
        <v>200</v>
      </c>
      <c r="B1031" s="112" t="s">
        <v>3768</v>
      </c>
      <c r="C1031" s="112" t="s">
        <v>812</v>
      </c>
      <c r="D1031" s="112" t="s">
        <v>3763</v>
      </c>
      <c r="E1031" s="112" t="s">
        <v>815</v>
      </c>
      <c r="F1031" s="112" t="s">
        <v>928</v>
      </c>
      <c r="G1031" s="112" t="s">
        <v>2063</v>
      </c>
      <c r="H1031" s="112">
        <f t="shared" ca="1" si="18"/>
        <v>500</v>
      </c>
    </row>
    <row r="1032" spans="1:8" ht="14.4">
      <c r="A1032" s="112">
        <v>200</v>
      </c>
      <c r="B1032" s="112" t="s">
        <v>3769</v>
      </c>
      <c r="C1032" s="112" t="s">
        <v>812</v>
      </c>
      <c r="D1032" s="112" t="s">
        <v>3763</v>
      </c>
      <c r="E1032" s="112" t="s">
        <v>815</v>
      </c>
      <c r="F1032" s="112" t="s">
        <v>928</v>
      </c>
      <c r="G1032" s="112" t="s">
        <v>2063</v>
      </c>
      <c r="H1032" s="112">
        <f t="shared" ca="1" si="18"/>
        <v>600</v>
      </c>
    </row>
    <row r="1033" spans="1:8" ht="14.4">
      <c r="A1033" s="112">
        <v>200</v>
      </c>
      <c r="B1033" s="112" t="s">
        <v>3770</v>
      </c>
      <c r="C1033" s="112" t="s">
        <v>812</v>
      </c>
      <c r="D1033" s="112" t="s">
        <v>3763</v>
      </c>
      <c r="E1033" s="112" t="s">
        <v>815</v>
      </c>
      <c r="F1033" s="112" t="s">
        <v>928</v>
      </c>
      <c r="G1033" s="112" t="s">
        <v>2063</v>
      </c>
      <c r="H1033" s="112">
        <f t="shared" ca="1" si="18"/>
        <v>100</v>
      </c>
    </row>
    <row r="1034" spans="1:8" ht="14.4">
      <c r="A1034" s="112">
        <v>100</v>
      </c>
      <c r="B1034" s="112" t="s">
        <v>3771</v>
      </c>
      <c r="C1034" s="112" t="s">
        <v>812</v>
      </c>
      <c r="D1034" s="112" t="s">
        <v>3763</v>
      </c>
      <c r="E1034" s="112" t="s">
        <v>815</v>
      </c>
      <c r="F1034" s="112" t="s">
        <v>968</v>
      </c>
      <c r="G1034" s="112" t="s">
        <v>2063</v>
      </c>
      <c r="H1034" s="112">
        <f ca="1">RANDBETWEEN(2,20)*1000</f>
        <v>5000</v>
      </c>
    </row>
    <row r="1035" spans="1:8" ht="14.4">
      <c r="A1035" s="112">
        <v>250</v>
      </c>
      <c r="B1035" s="112" t="s">
        <v>3772</v>
      </c>
      <c r="C1035" s="112" t="s">
        <v>812</v>
      </c>
      <c r="D1035" s="112" t="s">
        <v>3763</v>
      </c>
      <c r="E1035" s="112" t="s">
        <v>815</v>
      </c>
      <c r="F1035" s="112" t="s">
        <v>816</v>
      </c>
      <c r="G1035" s="112" t="s">
        <v>2063</v>
      </c>
      <c r="H1035" s="112">
        <f ca="1">RANDBETWEEN(1,6)+1*10</f>
        <v>15</v>
      </c>
    </row>
    <row r="1036" spans="1:8" ht="14.4">
      <c r="A1036" s="112">
        <v>25</v>
      </c>
      <c r="B1036" s="112" t="s">
        <v>3773</v>
      </c>
      <c r="C1036" s="112" t="s">
        <v>812</v>
      </c>
      <c r="D1036" s="112" t="s">
        <v>3763</v>
      </c>
      <c r="E1036" s="112" t="s">
        <v>815</v>
      </c>
      <c r="F1036" s="112" t="s">
        <v>977</v>
      </c>
      <c r="G1036" s="112" t="s">
        <v>2063</v>
      </c>
      <c r="H1036" s="112">
        <f ca="1">(RANDBETWEEN(1,4)+1)*10000</f>
        <v>40000</v>
      </c>
    </row>
    <row r="1037" spans="1:8" ht="14.4">
      <c r="A1037" s="112">
        <v>200</v>
      </c>
      <c r="B1037" s="112" t="s">
        <v>3774</v>
      </c>
      <c r="C1037" s="112" t="s">
        <v>812</v>
      </c>
      <c r="D1037" s="112" t="s">
        <v>3763</v>
      </c>
      <c r="E1037" s="112" t="s">
        <v>815</v>
      </c>
      <c r="F1037" s="112" t="s">
        <v>928</v>
      </c>
      <c r="G1037" s="112" t="s">
        <v>2063</v>
      </c>
      <c r="H1037" s="112">
        <f ca="1">RANDBETWEEN(1,6)*100</f>
        <v>200</v>
      </c>
    </row>
    <row r="1038" spans="1:8" ht="14.4">
      <c r="A1038" s="112">
        <v>100</v>
      </c>
      <c r="B1038" s="112" t="s">
        <v>3775</v>
      </c>
      <c r="C1038" s="112" t="s">
        <v>812</v>
      </c>
      <c r="D1038" s="112" t="s">
        <v>3763</v>
      </c>
      <c r="E1038" s="112" t="s">
        <v>815</v>
      </c>
      <c r="F1038" s="112" t="s">
        <v>968</v>
      </c>
      <c r="G1038" s="112" t="s">
        <v>2063</v>
      </c>
      <c r="H1038" s="112">
        <f ca="1">RANDBETWEEN(2,20)*1000</f>
        <v>16000</v>
      </c>
    </row>
    <row r="1039" spans="1:8" ht="14.4">
      <c r="A1039" s="112">
        <v>200</v>
      </c>
      <c r="B1039" s="112" t="s">
        <v>3776</v>
      </c>
      <c r="C1039" s="112" t="s">
        <v>812</v>
      </c>
      <c r="D1039" s="112" t="s">
        <v>3763</v>
      </c>
      <c r="E1039" s="112" t="s">
        <v>815</v>
      </c>
      <c r="F1039" s="112" t="s">
        <v>928</v>
      </c>
      <c r="G1039" s="112" t="s">
        <v>2063</v>
      </c>
      <c r="H1039" s="112">
        <f ca="1">RANDBETWEEN(1,6)*100</f>
        <v>600</v>
      </c>
    </row>
    <row r="1040" spans="1:8" ht="14.4">
      <c r="A1040" s="112">
        <v>100</v>
      </c>
      <c r="B1040" s="112" t="s">
        <v>3777</v>
      </c>
      <c r="C1040" s="112" t="s">
        <v>812</v>
      </c>
      <c r="D1040" s="112" t="s">
        <v>3763</v>
      </c>
      <c r="E1040" s="112" t="s">
        <v>815</v>
      </c>
      <c r="F1040" s="112" t="s">
        <v>968</v>
      </c>
      <c r="G1040" s="112" t="s">
        <v>2063</v>
      </c>
      <c r="H1040" s="112">
        <f ca="1">RANDBETWEEN(2,20)*1000</f>
        <v>6000</v>
      </c>
    </row>
    <row r="1041" spans="1:8" ht="14.4">
      <c r="A1041" s="112">
        <v>200</v>
      </c>
      <c r="B1041" s="112" t="s">
        <v>3778</v>
      </c>
      <c r="C1041" s="112" t="s">
        <v>812</v>
      </c>
      <c r="D1041" s="112" t="s">
        <v>3763</v>
      </c>
      <c r="E1041" s="112" t="s">
        <v>815</v>
      </c>
      <c r="F1041" s="112" t="s">
        <v>928</v>
      </c>
      <c r="G1041" s="112" t="s">
        <v>2063</v>
      </c>
      <c r="H1041" s="112">
        <f ca="1">RANDBETWEEN(1,6)*100</f>
        <v>300</v>
      </c>
    </row>
    <row r="1042" spans="1:8" ht="14.4">
      <c r="A1042" s="112">
        <v>25</v>
      </c>
      <c r="B1042" s="112" t="s">
        <v>3779</v>
      </c>
      <c r="C1042" s="112" t="s">
        <v>812</v>
      </c>
      <c r="D1042" s="112" t="s">
        <v>3763</v>
      </c>
      <c r="E1042" s="112" t="s">
        <v>815</v>
      </c>
      <c r="F1042" s="112" t="s">
        <v>977</v>
      </c>
      <c r="G1042" s="112" t="s">
        <v>2063</v>
      </c>
      <c r="H1042" s="112">
        <f ca="1">(RANDBETWEEN(1,4)+1)*10000</f>
        <v>50000</v>
      </c>
    </row>
    <row r="1043" spans="1:8" ht="14.4">
      <c r="A1043" s="112">
        <v>200</v>
      </c>
      <c r="B1043" s="112" t="s">
        <v>3780</v>
      </c>
      <c r="C1043" s="112" t="s">
        <v>812</v>
      </c>
      <c r="D1043" s="112" t="s">
        <v>3763</v>
      </c>
      <c r="E1043" s="112" t="s">
        <v>815</v>
      </c>
      <c r="F1043" s="112" t="s">
        <v>928</v>
      </c>
      <c r="G1043" s="112" t="s">
        <v>2063</v>
      </c>
      <c r="H1043" s="112">
        <f ca="1">RANDBETWEEN(1,6)*100</f>
        <v>200</v>
      </c>
    </row>
    <row r="1044" spans="1:8" ht="14.4">
      <c r="A1044" s="112">
        <v>100</v>
      </c>
      <c r="B1044" s="112" t="s">
        <v>3781</v>
      </c>
      <c r="C1044" s="112" t="s">
        <v>812</v>
      </c>
      <c r="D1044" s="112" t="s">
        <v>3763</v>
      </c>
      <c r="E1044" s="112" t="s">
        <v>815</v>
      </c>
      <c r="F1044" s="112" t="s">
        <v>968</v>
      </c>
      <c r="G1044" s="112" t="s">
        <v>2063</v>
      </c>
      <c r="H1044" s="112">
        <f t="shared" ref="H1044:H1045" ca="1" si="19">RANDBETWEEN(2,20)*1000</f>
        <v>6000</v>
      </c>
    </row>
    <row r="1045" spans="1:8" ht="14.4">
      <c r="A1045" s="112">
        <v>100</v>
      </c>
      <c r="B1045" s="112" t="s">
        <v>3782</v>
      </c>
      <c r="C1045" s="112" t="s">
        <v>812</v>
      </c>
      <c r="D1045" s="112" t="s">
        <v>3763</v>
      </c>
      <c r="E1045" s="112" t="s">
        <v>815</v>
      </c>
      <c r="F1045" s="112" t="s">
        <v>968</v>
      </c>
      <c r="G1045" s="112" t="s">
        <v>2063</v>
      </c>
      <c r="H1045" s="112">
        <f t="shared" ca="1" si="19"/>
        <v>12000</v>
      </c>
    </row>
    <row r="1046" spans="1:8" ht="14.4">
      <c r="A1046" s="112">
        <v>5</v>
      </c>
      <c r="B1046" s="112" t="s">
        <v>3783</v>
      </c>
      <c r="C1046" s="112" t="s">
        <v>812</v>
      </c>
      <c r="D1046" s="112" t="s">
        <v>3763</v>
      </c>
      <c r="E1046" s="112" t="s">
        <v>815</v>
      </c>
      <c r="F1046" s="112" t="s">
        <v>1010</v>
      </c>
      <c r="G1046" s="112" t="s">
        <v>812</v>
      </c>
      <c r="H1046" s="112">
        <f ca="1">RANDBETWEEN(2,12)*25000</f>
        <v>250000</v>
      </c>
    </row>
    <row r="1047" spans="1:8" ht="14.4">
      <c r="A1047" s="112">
        <v>200</v>
      </c>
      <c r="B1047" s="112" t="s">
        <v>3784</v>
      </c>
      <c r="C1047" s="112" t="s">
        <v>812</v>
      </c>
      <c r="D1047" s="112" t="s">
        <v>3763</v>
      </c>
      <c r="E1047" s="112" t="s">
        <v>815</v>
      </c>
      <c r="F1047" s="112" t="s">
        <v>928</v>
      </c>
      <c r="G1047" s="112" t="s">
        <v>2063</v>
      </c>
      <c r="H1047" s="112">
        <f t="shared" ref="H1047:H1048" ca="1" si="20">RANDBETWEEN(1,6)*100</f>
        <v>300</v>
      </c>
    </row>
    <row r="1048" spans="1:8" ht="14.4">
      <c r="A1048" s="112">
        <v>200</v>
      </c>
      <c r="B1048" s="112" t="s">
        <v>3785</v>
      </c>
      <c r="C1048" s="112" t="s">
        <v>812</v>
      </c>
      <c r="D1048" s="112" t="s">
        <v>3763</v>
      </c>
      <c r="E1048" s="112" t="s">
        <v>815</v>
      </c>
      <c r="F1048" s="112" t="s">
        <v>928</v>
      </c>
      <c r="G1048" s="112" t="s">
        <v>2063</v>
      </c>
      <c r="H1048" s="112">
        <f t="shared" ca="1" si="20"/>
        <v>100</v>
      </c>
    </row>
    <row r="1049" spans="1:8" ht="14.4">
      <c r="A1049" s="112">
        <v>250</v>
      </c>
      <c r="B1049" s="112" t="s">
        <v>3786</v>
      </c>
      <c r="C1049" s="112" t="s">
        <v>812</v>
      </c>
      <c r="D1049" s="112" t="s">
        <v>3763</v>
      </c>
      <c r="E1049" s="112" t="s">
        <v>815</v>
      </c>
      <c r="F1049" s="112" t="s">
        <v>816</v>
      </c>
      <c r="G1049" s="112" t="s">
        <v>2063</v>
      </c>
      <c r="H1049" s="112">
        <f ca="1">RANDBETWEEN(1,6)+1*10</f>
        <v>12</v>
      </c>
    </row>
    <row r="1050" spans="1:8" ht="14.4">
      <c r="A1050" s="112">
        <v>100</v>
      </c>
      <c r="B1050" s="112" t="s">
        <v>3787</v>
      </c>
      <c r="C1050" s="112" t="s">
        <v>812</v>
      </c>
      <c r="D1050" s="112" t="s">
        <v>3763</v>
      </c>
      <c r="E1050" s="112" t="s">
        <v>815</v>
      </c>
      <c r="F1050" s="112" t="s">
        <v>968</v>
      </c>
      <c r="G1050" s="112" t="s">
        <v>2063</v>
      </c>
      <c r="H1050" s="112">
        <f ca="1">RANDBETWEEN(2,20)*1000</f>
        <v>19000</v>
      </c>
    </row>
    <row r="1051" spans="1:8" ht="14.4">
      <c r="A1051" s="112">
        <v>200</v>
      </c>
      <c r="B1051" s="112" t="s">
        <v>3788</v>
      </c>
      <c r="C1051" s="112" t="s">
        <v>812</v>
      </c>
      <c r="D1051" s="112" t="s">
        <v>3763</v>
      </c>
      <c r="E1051" s="112" t="s">
        <v>815</v>
      </c>
      <c r="F1051" s="112" t="s">
        <v>928</v>
      </c>
      <c r="G1051" s="112" t="s">
        <v>2063</v>
      </c>
      <c r="H1051" s="112">
        <f ca="1">RANDBETWEEN(1,6)*100</f>
        <v>100</v>
      </c>
    </row>
    <row r="1052" spans="1:8" ht="14.4">
      <c r="A1052" s="112">
        <v>25</v>
      </c>
      <c r="B1052" s="112" t="s">
        <v>3789</v>
      </c>
      <c r="C1052" s="112" t="s">
        <v>812</v>
      </c>
      <c r="D1052" s="112" t="s">
        <v>3763</v>
      </c>
      <c r="E1052" s="112" t="s">
        <v>815</v>
      </c>
      <c r="F1052" s="112" t="s">
        <v>977</v>
      </c>
      <c r="G1052" s="112" t="s">
        <v>2063</v>
      </c>
      <c r="H1052" s="112">
        <f ca="1">(RANDBETWEEN(1,4)+1)*10000</f>
        <v>50000</v>
      </c>
    </row>
    <row r="1053" spans="1:8" ht="14.4">
      <c r="A1053" s="112">
        <v>100</v>
      </c>
      <c r="B1053" s="112" t="s">
        <v>3790</v>
      </c>
      <c r="C1053" s="112" t="s">
        <v>812</v>
      </c>
      <c r="D1053" s="112" t="s">
        <v>3763</v>
      </c>
      <c r="E1053" s="112" t="s">
        <v>815</v>
      </c>
      <c r="F1053" s="112" t="s">
        <v>968</v>
      </c>
      <c r="G1053" s="112" t="s">
        <v>2063</v>
      </c>
      <c r="H1053" s="112">
        <f ca="1">RANDBETWEEN(2,20)*1000</f>
        <v>12000</v>
      </c>
    </row>
    <row r="1054" spans="1:8" ht="14.4">
      <c r="A1054" s="112">
        <v>200</v>
      </c>
      <c r="B1054" s="112" t="s">
        <v>3791</v>
      </c>
      <c r="C1054" s="112" t="s">
        <v>812</v>
      </c>
      <c r="D1054" s="112" t="s">
        <v>3763</v>
      </c>
      <c r="E1054" s="112" t="s">
        <v>815</v>
      </c>
      <c r="F1054" s="112" t="s">
        <v>928</v>
      </c>
      <c r="G1054" s="112" t="s">
        <v>2063</v>
      </c>
      <c r="H1054" s="112">
        <f ca="1">RANDBETWEEN(1,6)*100</f>
        <v>200</v>
      </c>
    </row>
    <row r="1055" spans="1:8" ht="14.4">
      <c r="A1055" s="112">
        <v>25</v>
      </c>
      <c r="B1055" s="112" t="s">
        <v>3792</v>
      </c>
      <c r="C1055" s="112" t="s">
        <v>812</v>
      </c>
      <c r="D1055" s="112" t="s">
        <v>3763</v>
      </c>
      <c r="E1055" s="112" t="s">
        <v>815</v>
      </c>
      <c r="F1055" s="112" t="s">
        <v>977</v>
      </c>
      <c r="G1055" s="112" t="s">
        <v>2063</v>
      </c>
      <c r="H1055" s="112">
        <f ca="1">(RANDBETWEEN(1,4)+1)*10000</f>
        <v>40000</v>
      </c>
    </row>
    <row r="1056" spans="1:8" ht="14.4">
      <c r="A1056" s="112">
        <v>100</v>
      </c>
      <c r="B1056" s="112" t="s">
        <v>3793</v>
      </c>
      <c r="C1056" s="112" t="s">
        <v>812</v>
      </c>
      <c r="D1056" s="112" t="s">
        <v>3763</v>
      </c>
      <c r="E1056" s="112" t="s">
        <v>815</v>
      </c>
      <c r="F1056" s="112" t="s">
        <v>968</v>
      </c>
      <c r="G1056" s="112" t="s">
        <v>831</v>
      </c>
      <c r="H1056" s="112">
        <f t="shared" ref="H1056:H1057" ca="1" si="21">RANDBETWEEN(2,20)*1000</f>
        <v>19000</v>
      </c>
    </row>
    <row r="1057" spans="1:8" ht="14.4">
      <c r="A1057" s="112">
        <v>100</v>
      </c>
      <c r="B1057" s="112" t="s">
        <v>3794</v>
      </c>
      <c r="C1057" s="112" t="s">
        <v>812</v>
      </c>
      <c r="D1057" s="112" t="s">
        <v>3763</v>
      </c>
      <c r="E1057" s="112" t="s">
        <v>815</v>
      </c>
      <c r="F1057" s="112" t="s">
        <v>968</v>
      </c>
      <c r="G1057" s="112" t="s">
        <v>831</v>
      </c>
      <c r="H1057" s="112">
        <f t="shared" ca="1" si="21"/>
        <v>17000</v>
      </c>
    </row>
    <row r="1058" spans="1:8" ht="14.4">
      <c r="A1058" s="112">
        <v>25</v>
      </c>
      <c r="B1058" s="112" t="s">
        <v>3795</v>
      </c>
      <c r="C1058" s="112" t="s">
        <v>812</v>
      </c>
      <c r="D1058" s="112" t="s">
        <v>3763</v>
      </c>
      <c r="E1058" s="112" t="s">
        <v>815</v>
      </c>
      <c r="F1058" s="112" t="s">
        <v>977</v>
      </c>
      <c r="G1058" s="112" t="s">
        <v>831</v>
      </c>
      <c r="H1058" s="112">
        <f ca="1">(RANDBETWEEN(1,4)+1)*10000</f>
        <v>50000</v>
      </c>
    </row>
    <row r="1059" spans="1:8" ht="14.4">
      <c r="A1059" s="112">
        <v>100</v>
      </c>
      <c r="B1059" s="112" t="s">
        <v>3796</v>
      </c>
      <c r="C1059" s="112" t="s">
        <v>812</v>
      </c>
      <c r="D1059" s="112" t="s">
        <v>3763</v>
      </c>
      <c r="E1059" s="112" t="s">
        <v>815</v>
      </c>
      <c r="F1059" s="112" t="s">
        <v>968</v>
      </c>
      <c r="G1059" s="112" t="s">
        <v>2063</v>
      </c>
      <c r="H1059" s="112">
        <f ca="1">RANDBETWEEN(2,20)*1000</f>
        <v>20000</v>
      </c>
    </row>
    <row r="1060" spans="1:8" ht="14.4">
      <c r="A1060" s="112">
        <v>200</v>
      </c>
      <c r="B1060" s="112" t="s">
        <v>3797</v>
      </c>
      <c r="C1060" s="112" t="s">
        <v>812</v>
      </c>
      <c r="D1060" s="112" t="s">
        <v>3763</v>
      </c>
      <c r="E1060" s="112" t="s">
        <v>815</v>
      </c>
      <c r="F1060" s="112" t="s">
        <v>928</v>
      </c>
      <c r="G1060" s="112" t="s">
        <v>2063</v>
      </c>
      <c r="H1060" s="112">
        <f t="shared" ref="H1060:H1065" ca="1" si="22">RANDBETWEEN(1,6)*100</f>
        <v>600</v>
      </c>
    </row>
    <row r="1061" spans="1:8" ht="14.4">
      <c r="A1061" s="112">
        <v>200</v>
      </c>
      <c r="B1061" s="112" t="s">
        <v>3798</v>
      </c>
      <c r="C1061" s="112" t="s">
        <v>812</v>
      </c>
      <c r="D1061" s="112" t="s">
        <v>3763</v>
      </c>
      <c r="E1061" s="112" t="s">
        <v>815</v>
      </c>
      <c r="F1061" s="112" t="s">
        <v>928</v>
      </c>
      <c r="G1061" s="112" t="s">
        <v>2063</v>
      </c>
      <c r="H1061" s="112">
        <f t="shared" ca="1" si="22"/>
        <v>600</v>
      </c>
    </row>
    <row r="1062" spans="1:8" ht="14.4">
      <c r="A1062" s="112">
        <v>200</v>
      </c>
      <c r="B1062" s="112" t="s">
        <v>3799</v>
      </c>
      <c r="C1062" s="112" t="s">
        <v>812</v>
      </c>
      <c r="D1062" s="112" t="s">
        <v>3763</v>
      </c>
      <c r="E1062" s="112" t="s">
        <v>815</v>
      </c>
      <c r="F1062" s="112" t="s">
        <v>928</v>
      </c>
      <c r="G1062" s="112" t="s">
        <v>2063</v>
      </c>
      <c r="H1062" s="112">
        <f t="shared" ca="1" si="22"/>
        <v>500</v>
      </c>
    </row>
    <row r="1063" spans="1:8" ht="14.4">
      <c r="A1063" s="112">
        <v>200</v>
      </c>
      <c r="B1063" s="112" t="s">
        <v>3800</v>
      </c>
      <c r="C1063" s="112" t="s">
        <v>812</v>
      </c>
      <c r="D1063" s="112" t="s">
        <v>3763</v>
      </c>
      <c r="E1063" s="112" t="s">
        <v>815</v>
      </c>
      <c r="F1063" s="112" t="s">
        <v>928</v>
      </c>
      <c r="G1063" s="112" t="s">
        <v>2063</v>
      </c>
      <c r="H1063" s="112">
        <f t="shared" ca="1" si="22"/>
        <v>300</v>
      </c>
    </row>
    <row r="1064" spans="1:8" ht="14.4">
      <c r="A1064" s="112">
        <v>200</v>
      </c>
      <c r="B1064" s="112" t="s">
        <v>3801</v>
      </c>
      <c r="C1064" s="112" t="s">
        <v>812</v>
      </c>
      <c r="D1064" s="112" t="s">
        <v>3763</v>
      </c>
      <c r="E1064" s="112" t="s">
        <v>815</v>
      </c>
      <c r="F1064" s="112" t="s">
        <v>928</v>
      </c>
      <c r="G1064" s="112" t="s">
        <v>2063</v>
      </c>
      <c r="H1064" s="112">
        <f t="shared" ca="1" si="22"/>
        <v>600</v>
      </c>
    </row>
    <row r="1065" spans="1:8" ht="14.4">
      <c r="A1065" s="112">
        <v>200</v>
      </c>
      <c r="B1065" s="112" t="s">
        <v>3802</v>
      </c>
      <c r="C1065" s="112" t="s">
        <v>812</v>
      </c>
      <c r="D1065" s="112" t="s">
        <v>3763</v>
      </c>
      <c r="E1065" s="112" t="s">
        <v>815</v>
      </c>
      <c r="F1065" s="112" t="s">
        <v>928</v>
      </c>
      <c r="G1065" s="112" t="s">
        <v>2063</v>
      </c>
      <c r="H1065" s="112">
        <f t="shared" ca="1" si="22"/>
        <v>200</v>
      </c>
    </row>
    <row r="1066" spans="1:8" ht="14.4">
      <c r="A1066" s="112">
        <v>25</v>
      </c>
      <c r="B1066" s="112" t="s">
        <v>3803</v>
      </c>
      <c r="C1066" s="112" t="s">
        <v>812</v>
      </c>
      <c r="D1066" s="112" t="s">
        <v>3763</v>
      </c>
      <c r="E1066" s="112" t="s">
        <v>815</v>
      </c>
      <c r="F1066" s="112" t="s">
        <v>977</v>
      </c>
      <c r="G1066" s="112" t="s">
        <v>2063</v>
      </c>
      <c r="H1066" s="112">
        <f ca="1">(RANDBETWEEN(1,4)+1)*10000</f>
        <v>40000</v>
      </c>
    </row>
    <row r="1067" spans="1:8" ht="14.4">
      <c r="A1067" s="112">
        <v>100</v>
      </c>
      <c r="B1067" s="112" t="s">
        <v>3804</v>
      </c>
      <c r="C1067" s="112" t="s">
        <v>812</v>
      </c>
      <c r="D1067" s="112" t="s">
        <v>3763</v>
      </c>
      <c r="E1067" s="112" t="s">
        <v>815</v>
      </c>
      <c r="F1067" s="112" t="s">
        <v>968</v>
      </c>
      <c r="G1067" s="112" t="s">
        <v>2063</v>
      </c>
      <c r="H1067" s="112">
        <f ca="1">RANDBETWEEN(2,20)*1000</f>
        <v>9000</v>
      </c>
    </row>
    <row r="1068" spans="1:8" ht="14.4">
      <c r="A1068" s="112">
        <v>5</v>
      </c>
      <c r="B1068" s="112" t="s">
        <v>3805</v>
      </c>
      <c r="C1068" s="112" t="s">
        <v>812</v>
      </c>
      <c r="D1068" s="112" t="s">
        <v>3763</v>
      </c>
      <c r="E1068" s="112" t="s">
        <v>815</v>
      </c>
      <c r="F1068" s="112" t="s">
        <v>1010</v>
      </c>
      <c r="G1068" s="112" t="s">
        <v>2063</v>
      </c>
      <c r="H1068" s="112">
        <f ca="1">RANDBETWEEN(2,12)*25000</f>
        <v>200000</v>
      </c>
    </row>
    <row r="1069" spans="1:8" ht="14.4">
      <c r="A1069" s="112">
        <v>100</v>
      </c>
      <c r="B1069" s="112" t="s">
        <v>3806</v>
      </c>
      <c r="C1069" s="112" t="s">
        <v>812</v>
      </c>
      <c r="D1069" s="112" t="s">
        <v>3763</v>
      </c>
      <c r="E1069" s="112" t="s">
        <v>815</v>
      </c>
      <c r="F1069" s="112" t="s">
        <v>968</v>
      </c>
      <c r="G1069" s="112" t="s">
        <v>2063</v>
      </c>
      <c r="H1069" s="112">
        <f ca="1">RANDBETWEEN(2,20)*1000</f>
        <v>2000</v>
      </c>
    </row>
    <row r="1070" spans="1:8" ht="14.4">
      <c r="A1070" s="112">
        <v>25</v>
      </c>
      <c r="B1070" s="112" t="s">
        <v>3807</v>
      </c>
      <c r="C1070" s="112" t="s">
        <v>812</v>
      </c>
      <c r="D1070" s="112" t="s">
        <v>3763</v>
      </c>
      <c r="E1070" s="112" t="s">
        <v>815</v>
      </c>
      <c r="F1070" s="112" t="s">
        <v>977</v>
      </c>
      <c r="G1070" s="112" t="s">
        <v>2063</v>
      </c>
      <c r="H1070" s="112">
        <f ca="1">(RANDBETWEEN(1,4)+1)*10000</f>
        <v>20000</v>
      </c>
    </row>
    <row r="1071" spans="1:8" ht="14.4">
      <c r="A1071" s="112">
        <v>200</v>
      </c>
      <c r="B1071" s="112" t="s">
        <v>3808</v>
      </c>
      <c r="C1071" s="112" t="s">
        <v>812</v>
      </c>
      <c r="D1071" s="112" t="s">
        <v>3763</v>
      </c>
      <c r="E1071" s="112" t="s">
        <v>815</v>
      </c>
      <c r="F1071" s="112" t="s">
        <v>928</v>
      </c>
      <c r="G1071" s="112" t="s">
        <v>2063</v>
      </c>
      <c r="H1071" s="112">
        <f ca="1">RANDBETWEEN(1,6)*100</f>
        <v>600</v>
      </c>
    </row>
    <row r="1072" spans="1:8" ht="14.4">
      <c r="A1072" s="112">
        <v>25</v>
      </c>
      <c r="B1072" s="112" t="s">
        <v>3809</v>
      </c>
      <c r="C1072" s="112" t="s">
        <v>812</v>
      </c>
      <c r="D1072" s="112" t="s">
        <v>3763</v>
      </c>
      <c r="E1072" s="112" t="s">
        <v>815</v>
      </c>
      <c r="F1072" s="112" t="s">
        <v>977</v>
      </c>
      <c r="G1072" s="112" t="s">
        <v>2063</v>
      </c>
      <c r="H1072" s="112">
        <f ca="1">(RANDBETWEEN(1,4)+1)*10000</f>
        <v>20000</v>
      </c>
    </row>
    <row r="1073" spans="1:8" ht="14.4">
      <c r="A1073" s="112">
        <v>200</v>
      </c>
      <c r="B1073" s="112" t="s">
        <v>3810</v>
      </c>
      <c r="C1073" s="112" t="s">
        <v>812</v>
      </c>
      <c r="D1073" s="112" t="s">
        <v>3763</v>
      </c>
      <c r="E1073" s="112" t="s">
        <v>815</v>
      </c>
      <c r="F1073" s="112" t="s">
        <v>928</v>
      </c>
      <c r="G1073" s="112" t="s">
        <v>2063</v>
      </c>
      <c r="H1073" s="112">
        <f t="shared" ref="H1073:H1074" ca="1" si="23">RANDBETWEEN(1,6)*100</f>
        <v>200</v>
      </c>
    </row>
    <row r="1074" spans="1:8" ht="14.4">
      <c r="A1074" s="112">
        <v>200</v>
      </c>
      <c r="B1074" s="112" t="s">
        <v>1296</v>
      </c>
      <c r="C1074" s="112" t="s">
        <v>812</v>
      </c>
      <c r="D1074" s="112" t="s">
        <v>1297</v>
      </c>
      <c r="E1074" s="112" t="s">
        <v>815</v>
      </c>
      <c r="F1074" s="112" t="s">
        <v>928</v>
      </c>
      <c r="G1074" s="112" t="s">
        <v>812</v>
      </c>
      <c r="H1074" s="112">
        <f t="shared" ca="1" si="23"/>
        <v>200</v>
      </c>
    </row>
    <row r="1075" spans="1:8" ht="14.4">
      <c r="A1075" s="112">
        <v>250</v>
      </c>
      <c r="B1075" s="112" t="s">
        <v>1298</v>
      </c>
      <c r="C1075" s="112" t="s">
        <v>812</v>
      </c>
      <c r="D1075" s="112" t="s">
        <v>1297</v>
      </c>
      <c r="E1075" s="112" t="s">
        <v>815</v>
      </c>
      <c r="F1075" s="112" t="s">
        <v>816</v>
      </c>
      <c r="G1075" s="112" t="s">
        <v>812</v>
      </c>
      <c r="H1075" s="112">
        <f ca="1">RANDBETWEEN(1,6)+1*10</f>
        <v>14</v>
      </c>
    </row>
    <row r="1076" spans="1:8" ht="14.4">
      <c r="A1076" s="112">
        <v>200</v>
      </c>
      <c r="B1076" s="112" t="s">
        <v>1299</v>
      </c>
      <c r="C1076" s="112" t="s">
        <v>812</v>
      </c>
      <c r="D1076" s="112" t="s">
        <v>1297</v>
      </c>
      <c r="E1076" s="112" t="s">
        <v>815</v>
      </c>
      <c r="F1076" s="112" t="s">
        <v>928</v>
      </c>
      <c r="G1076" s="112" t="s">
        <v>812</v>
      </c>
      <c r="H1076" s="112">
        <f t="shared" ref="H1076:H1080" ca="1" si="24">RANDBETWEEN(1,6)*100</f>
        <v>300</v>
      </c>
    </row>
    <row r="1077" spans="1:8" ht="14.4">
      <c r="A1077" s="112">
        <v>200</v>
      </c>
      <c r="B1077" s="112" t="s">
        <v>1300</v>
      </c>
      <c r="C1077" s="112" t="s">
        <v>812</v>
      </c>
      <c r="D1077" s="112" t="s">
        <v>1297</v>
      </c>
      <c r="E1077" s="112" t="s">
        <v>815</v>
      </c>
      <c r="F1077" s="112" t="s">
        <v>928</v>
      </c>
      <c r="G1077" s="112" t="s">
        <v>812</v>
      </c>
      <c r="H1077" s="112">
        <f t="shared" ca="1" si="24"/>
        <v>500</v>
      </c>
    </row>
    <row r="1078" spans="1:8" ht="14.4">
      <c r="A1078" s="112">
        <v>200</v>
      </c>
      <c r="B1078" s="112" t="s">
        <v>1301</v>
      </c>
      <c r="C1078" s="112" t="s">
        <v>812</v>
      </c>
      <c r="D1078" s="112" t="s">
        <v>1297</v>
      </c>
      <c r="E1078" s="112" t="s">
        <v>815</v>
      </c>
      <c r="F1078" s="112" t="s">
        <v>928</v>
      </c>
      <c r="G1078" s="112" t="s">
        <v>812</v>
      </c>
      <c r="H1078" s="112">
        <f t="shared" ca="1" si="24"/>
        <v>300</v>
      </c>
    </row>
    <row r="1079" spans="1:8" ht="14.4">
      <c r="A1079" s="112">
        <v>200</v>
      </c>
      <c r="B1079" s="112" t="s">
        <v>1302</v>
      </c>
      <c r="C1079" s="112" t="s">
        <v>812</v>
      </c>
      <c r="D1079" s="112" t="s">
        <v>1297</v>
      </c>
      <c r="E1079" s="112" t="s">
        <v>815</v>
      </c>
      <c r="F1079" s="112" t="s">
        <v>928</v>
      </c>
      <c r="G1079" s="112" t="s">
        <v>812</v>
      </c>
      <c r="H1079" s="112">
        <f t="shared" ca="1" si="24"/>
        <v>100</v>
      </c>
    </row>
    <row r="1080" spans="1:8" ht="14.4">
      <c r="A1080" s="112">
        <v>200</v>
      </c>
      <c r="B1080" s="112" t="s">
        <v>1303</v>
      </c>
      <c r="C1080" s="112" t="s">
        <v>812</v>
      </c>
      <c r="D1080" s="112" t="s">
        <v>1297</v>
      </c>
      <c r="E1080" s="112" t="s">
        <v>815</v>
      </c>
      <c r="F1080" s="112" t="s">
        <v>928</v>
      </c>
      <c r="G1080" s="112" t="s">
        <v>812</v>
      </c>
      <c r="H1080" s="112">
        <f t="shared" ca="1" si="24"/>
        <v>200</v>
      </c>
    </row>
    <row r="1081" spans="1:8" ht="14.4">
      <c r="A1081" s="112">
        <v>25</v>
      </c>
      <c r="B1081" s="112" t="s">
        <v>1304</v>
      </c>
      <c r="C1081" s="112" t="s">
        <v>812</v>
      </c>
      <c r="D1081" s="112" t="s">
        <v>1297</v>
      </c>
      <c r="E1081" s="112" t="s">
        <v>815</v>
      </c>
      <c r="F1081" s="112" t="s">
        <v>977</v>
      </c>
      <c r="G1081" s="112" t="s">
        <v>812</v>
      </c>
      <c r="H1081" s="112">
        <f ca="1">(RANDBETWEEN(1,4)+1)*10000</f>
        <v>40000</v>
      </c>
    </row>
    <row r="1082" spans="1:8" ht="14.4">
      <c r="A1082" s="112">
        <v>200</v>
      </c>
      <c r="B1082" s="112" t="s">
        <v>1305</v>
      </c>
      <c r="C1082" s="112" t="s">
        <v>812</v>
      </c>
      <c r="D1082" s="112" t="s">
        <v>1297</v>
      </c>
      <c r="E1082" s="112" t="s">
        <v>815</v>
      </c>
      <c r="F1082" s="112" t="s">
        <v>928</v>
      </c>
      <c r="G1082" s="112" t="s">
        <v>812</v>
      </c>
      <c r="H1082" s="112">
        <f t="shared" ref="H1082:H1084" ca="1" si="25">RANDBETWEEN(1,6)*100</f>
        <v>200</v>
      </c>
    </row>
    <row r="1083" spans="1:8" ht="14.4">
      <c r="A1083" s="112">
        <v>200</v>
      </c>
      <c r="B1083" s="112" t="s">
        <v>1306</v>
      </c>
      <c r="C1083" s="112" t="s">
        <v>812</v>
      </c>
      <c r="D1083" s="112" t="s">
        <v>1297</v>
      </c>
      <c r="E1083" s="112" t="s">
        <v>815</v>
      </c>
      <c r="F1083" s="112" t="s">
        <v>928</v>
      </c>
      <c r="G1083" s="112" t="s">
        <v>812</v>
      </c>
      <c r="H1083" s="112">
        <f t="shared" ca="1" si="25"/>
        <v>600</v>
      </c>
    </row>
    <row r="1084" spans="1:8" ht="14.4">
      <c r="A1084" s="112">
        <v>200</v>
      </c>
      <c r="B1084" s="112" t="s">
        <v>1307</v>
      </c>
      <c r="C1084" s="112" t="s">
        <v>812</v>
      </c>
      <c r="D1084" s="112" t="s">
        <v>1297</v>
      </c>
      <c r="E1084" s="112" t="s">
        <v>815</v>
      </c>
      <c r="F1084" s="112" t="s">
        <v>928</v>
      </c>
      <c r="G1084" s="112" t="s">
        <v>812</v>
      </c>
      <c r="H1084" s="112">
        <f t="shared" ca="1" si="25"/>
        <v>600</v>
      </c>
    </row>
    <row r="1085" spans="1:8" ht="14.4">
      <c r="A1085" s="112">
        <v>100</v>
      </c>
      <c r="B1085" s="112" t="s">
        <v>1308</v>
      </c>
      <c r="C1085" s="112" t="s">
        <v>812</v>
      </c>
      <c r="D1085" s="112" t="s">
        <v>1297</v>
      </c>
      <c r="E1085" s="112" t="s">
        <v>815</v>
      </c>
      <c r="F1085" s="112" t="s">
        <v>968</v>
      </c>
      <c r="G1085" s="112" t="s">
        <v>812</v>
      </c>
      <c r="H1085" s="112">
        <f ca="1">RANDBETWEEN(2,20)*1000</f>
        <v>20000</v>
      </c>
    </row>
    <row r="1086" spans="1:8" ht="14.4">
      <c r="A1086" s="112">
        <v>5</v>
      </c>
      <c r="B1086" s="112" t="s">
        <v>1309</v>
      </c>
      <c r="C1086" s="112" t="s">
        <v>812</v>
      </c>
      <c r="D1086" s="112" t="s">
        <v>1297</v>
      </c>
      <c r="E1086" s="112" t="s">
        <v>815</v>
      </c>
      <c r="F1086" s="112" t="s">
        <v>1010</v>
      </c>
      <c r="G1086" s="112" t="s">
        <v>812</v>
      </c>
      <c r="H1086" s="112">
        <f ca="1">RANDBETWEEN(2,12)*25000</f>
        <v>300000</v>
      </c>
    </row>
    <row r="1087" spans="1:8" ht="14.4">
      <c r="A1087" s="112">
        <v>100</v>
      </c>
      <c r="B1087" s="112" t="s">
        <v>1310</v>
      </c>
      <c r="C1087" s="112" t="s">
        <v>812</v>
      </c>
      <c r="D1087" s="112" t="s">
        <v>1297</v>
      </c>
      <c r="E1087" s="112" t="s">
        <v>815</v>
      </c>
      <c r="F1087" s="112" t="s">
        <v>968</v>
      </c>
      <c r="G1087" s="112" t="s">
        <v>812</v>
      </c>
      <c r="H1087" s="112">
        <f t="shared" ref="H1087:H1088" ca="1" si="26">RANDBETWEEN(2,20)*1000</f>
        <v>20000</v>
      </c>
    </row>
    <row r="1088" spans="1:8" ht="14.4">
      <c r="A1088" s="112">
        <v>100</v>
      </c>
      <c r="B1088" s="112" t="s">
        <v>1311</v>
      </c>
      <c r="C1088" s="112" t="s">
        <v>812</v>
      </c>
      <c r="D1088" s="112" t="s">
        <v>1297</v>
      </c>
      <c r="E1088" s="112" t="s">
        <v>815</v>
      </c>
      <c r="F1088" s="112" t="s">
        <v>968</v>
      </c>
      <c r="G1088" s="112" t="s">
        <v>812</v>
      </c>
      <c r="H1088" s="112">
        <f t="shared" ca="1" si="26"/>
        <v>14000</v>
      </c>
    </row>
    <row r="1089" spans="1:8" ht="14.4">
      <c r="A1089" s="112">
        <v>5</v>
      </c>
      <c r="B1089" s="112" t="s">
        <v>1312</v>
      </c>
      <c r="C1089" s="112" t="s">
        <v>812</v>
      </c>
      <c r="D1089" s="112" t="s">
        <v>1297</v>
      </c>
      <c r="E1089" s="112" t="s">
        <v>815</v>
      </c>
      <c r="F1089" s="112" t="s">
        <v>1010</v>
      </c>
      <c r="G1089" s="112" t="s">
        <v>812</v>
      </c>
      <c r="H1089" s="112">
        <f t="shared" ref="H1089:H1091" ca="1" si="27">RANDBETWEEN(2,12)*25000</f>
        <v>75000</v>
      </c>
    </row>
    <row r="1090" spans="1:8" ht="14.4">
      <c r="A1090" s="112">
        <v>5</v>
      </c>
      <c r="B1090" s="112" t="s">
        <v>1313</v>
      </c>
      <c r="C1090" s="112" t="s">
        <v>812</v>
      </c>
      <c r="D1090" s="112" t="s">
        <v>1297</v>
      </c>
      <c r="E1090" s="112" t="s">
        <v>815</v>
      </c>
      <c r="F1090" s="112" t="s">
        <v>1010</v>
      </c>
      <c r="G1090" s="112" t="s">
        <v>812</v>
      </c>
      <c r="H1090" s="112">
        <f t="shared" ca="1" si="27"/>
        <v>300000</v>
      </c>
    </row>
    <row r="1091" spans="1:8" ht="14.4">
      <c r="A1091" s="112">
        <v>5</v>
      </c>
      <c r="B1091" s="112" t="s">
        <v>1314</v>
      </c>
      <c r="C1091" s="112" t="s">
        <v>812</v>
      </c>
      <c r="D1091" s="112" t="s">
        <v>1297</v>
      </c>
      <c r="E1091" s="112" t="s">
        <v>815</v>
      </c>
      <c r="F1091" s="112" t="s">
        <v>1010</v>
      </c>
      <c r="G1091" s="112" t="s">
        <v>812</v>
      </c>
      <c r="H1091" s="112">
        <f t="shared" ca="1" si="27"/>
        <v>50000</v>
      </c>
    </row>
    <row r="1092" spans="1:8" ht="14.4">
      <c r="A1092" s="112">
        <v>100</v>
      </c>
      <c r="B1092" s="112" t="s">
        <v>1315</v>
      </c>
      <c r="C1092" s="112" t="s">
        <v>812</v>
      </c>
      <c r="D1092" s="112" t="s">
        <v>1297</v>
      </c>
      <c r="E1092" s="112" t="s">
        <v>815</v>
      </c>
      <c r="F1092" s="112" t="s">
        <v>968</v>
      </c>
      <c r="G1092" s="112" t="s">
        <v>812</v>
      </c>
      <c r="H1092" s="112">
        <f t="shared" ref="H1092:H1093" ca="1" si="28">RANDBETWEEN(2,20)*1000</f>
        <v>20000</v>
      </c>
    </row>
    <row r="1093" spans="1:8" ht="14.4">
      <c r="A1093" s="112">
        <v>100</v>
      </c>
      <c r="B1093" s="112" t="s">
        <v>1316</v>
      </c>
      <c r="C1093" s="112" t="s">
        <v>812</v>
      </c>
      <c r="D1093" s="112" t="s">
        <v>1297</v>
      </c>
      <c r="E1093" s="112" t="s">
        <v>815</v>
      </c>
      <c r="F1093" s="112" t="s">
        <v>968</v>
      </c>
      <c r="G1093" s="112" t="s">
        <v>812</v>
      </c>
      <c r="H1093" s="112">
        <f t="shared" ca="1" si="28"/>
        <v>15000</v>
      </c>
    </row>
    <row r="1094" spans="1:8" ht="14.4">
      <c r="A1094" s="112">
        <v>5</v>
      </c>
      <c r="B1094" s="112" t="s">
        <v>1317</v>
      </c>
      <c r="C1094" s="112" t="s">
        <v>812</v>
      </c>
      <c r="D1094" s="112" t="s">
        <v>1297</v>
      </c>
      <c r="E1094" s="112" t="s">
        <v>815</v>
      </c>
      <c r="F1094" s="112" t="s">
        <v>1010</v>
      </c>
      <c r="G1094" s="112" t="s">
        <v>812</v>
      </c>
      <c r="H1094" s="112">
        <f ca="1">RANDBETWEEN(2,12)*25000</f>
        <v>150000</v>
      </c>
    </row>
    <row r="1095" spans="1:8" ht="14.4">
      <c r="A1095" s="112">
        <v>100</v>
      </c>
      <c r="B1095" s="112" t="s">
        <v>1318</v>
      </c>
      <c r="C1095" s="112" t="s">
        <v>812</v>
      </c>
      <c r="D1095" s="112" t="s">
        <v>1297</v>
      </c>
      <c r="E1095" s="112" t="s">
        <v>815</v>
      </c>
      <c r="F1095" s="112" t="s">
        <v>968</v>
      </c>
      <c r="G1095" s="112" t="s">
        <v>812</v>
      </c>
      <c r="H1095" s="112">
        <f t="shared" ref="H1095:H1097" ca="1" si="29">RANDBETWEEN(2,20)*1000</f>
        <v>5000</v>
      </c>
    </row>
    <row r="1096" spans="1:8" ht="14.4">
      <c r="A1096" s="112">
        <v>100</v>
      </c>
      <c r="B1096" s="112" t="s">
        <v>1319</v>
      </c>
      <c r="C1096" s="112" t="s">
        <v>812</v>
      </c>
      <c r="D1096" s="112" t="s">
        <v>1297</v>
      </c>
      <c r="E1096" s="112" t="s">
        <v>815</v>
      </c>
      <c r="F1096" s="112" t="s">
        <v>968</v>
      </c>
      <c r="G1096" s="112" t="s">
        <v>812</v>
      </c>
      <c r="H1096" s="112">
        <f t="shared" ca="1" si="29"/>
        <v>7000</v>
      </c>
    </row>
    <row r="1097" spans="1:8" ht="14.4">
      <c r="A1097" s="112">
        <v>100</v>
      </c>
      <c r="B1097" s="112" t="s">
        <v>1320</v>
      </c>
      <c r="C1097" s="112" t="s">
        <v>812</v>
      </c>
      <c r="D1097" s="112" t="s">
        <v>1297</v>
      </c>
      <c r="E1097" s="112" t="s">
        <v>815</v>
      </c>
      <c r="F1097" s="112" t="s">
        <v>968</v>
      </c>
      <c r="G1097" s="112" t="s">
        <v>812</v>
      </c>
      <c r="H1097" s="112">
        <f t="shared" ca="1" si="29"/>
        <v>2000</v>
      </c>
    </row>
    <row r="1098" spans="1:8" ht="14.4">
      <c r="A1098" s="112">
        <v>5</v>
      </c>
      <c r="B1098" s="112" t="s">
        <v>1321</v>
      </c>
      <c r="C1098" s="112" t="s">
        <v>812</v>
      </c>
      <c r="D1098" s="112" t="s">
        <v>1297</v>
      </c>
      <c r="E1098" s="112" t="s">
        <v>815</v>
      </c>
      <c r="F1098" s="112" t="s">
        <v>1010</v>
      </c>
      <c r="G1098" s="112" t="s">
        <v>812</v>
      </c>
      <c r="H1098" s="112">
        <f ca="1">RANDBETWEEN(2,12)*25000</f>
        <v>175000</v>
      </c>
    </row>
    <row r="1099" spans="1:8" ht="14.4">
      <c r="A1099" s="112">
        <v>200</v>
      </c>
      <c r="B1099" s="112" t="s">
        <v>1322</v>
      </c>
      <c r="C1099" s="112" t="s">
        <v>812</v>
      </c>
      <c r="D1099" s="112" t="s">
        <v>1297</v>
      </c>
      <c r="E1099" s="112" t="s">
        <v>815</v>
      </c>
      <c r="F1099" s="112" t="s">
        <v>928</v>
      </c>
      <c r="G1099" s="112" t="s">
        <v>812</v>
      </c>
      <c r="H1099" s="112">
        <f ca="1">RANDBETWEEN(1,6)*100</f>
        <v>400</v>
      </c>
    </row>
    <row r="1100" spans="1:8" ht="14.4">
      <c r="A1100" s="112">
        <v>100</v>
      </c>
      <c r="B1100" s="112" t="s">
        <v>1323</v>
      </c>
      <c r="C1100" s="112" t="s">
        <v>812</v>
      </c>
      <c r="D1100" s="112" t="s">
        <v>1297</v>
      </c>
      <c r="E1100" s="112" t="s">
        <v>815</v>
      </c>
      <c r="F1100" s="112" t="s">
        <v>968</v>
      </c>
      <c r="G1100" s="112" t="s">
        <v>812</v>
      </c>
      <c r="H1100" s="112">
        <f ca="1">RANDBETWEEN(2,20)*1000</f>
        <v>15000</v>
      </c>
    </row>
    <row r="1101" spans="1:8" ht="14.4">
      <c r="A1101" s="112">
        <v>200</v>
      </c>
      <c r="B1101" s="112" t="s">
        <v>1324</v>
      </c>
      <c r="C1101" s="112" t="s">
        <v>812</v>
      </c>
      <c r="D1101" s="112" t="s">
        <v>1297</v>
      </c>
      <c r="E1101" s="112" t="s">
        <v>815</v>
      </c>
      <c r="F1101" s="112" t="s">
        <v>928</v>
      </c>
      <c r="G1101" s="112" t="s">
        <v>812</v>
      </c>
      <c r="H1101" s="112">
        <f ca="1">RANDBETWEEN(1,6)*100</f>
        <v>200</v>
      </c>
    </row>
    <row r="1102" spans="1:8" ht="14.4">
      <c r="A1102" s="112">
        <v>100</v>
      </c>
      <c r="B1102" s="112" t="s">
        <v>1325</v>
      </c>
      <c r="C1102" s="112" t="s">
        <v>812</v>
      </c>
      <c r="D1102" s="112" t="s">
        <v>1297</v>
      </c>
      <c r="E1102" s="112" t="s">
        <v>815</v>
      </c>
      <c r="F1102" s="112" t="s">
        <v>968</v>
      </c>
      <c r="G1102" s="112" t="s">
        <v>812</v>
      </c>
      <c r="H1102" s="112">
        <f t="shared" ref="H1102:H1106" ca="1" si="30">RANDBETWEEN(2,20)*1000</f>
        <v>2000</v>
      </c>
    </row>
    <row r="1103" spans="1:8" ht="14.4">
      <c r="A1103" s="112">
        <v>100</v>
      </c>
      <c r="B1103" s="112" t="s">
        <v>1326</v>
      </c>
      <c r="C1103" s="112" t="s">
        <v>812</v>
      </c>
      <c r="D1103" s="112" t="s">
        <v>1297</v>
      </c>
      <c r="E1103" s="112" t="s">
        <v>815</v>
      </c>
      <c r="F1103" s="112" t="s">
        <v>968</v>
      </c>
      <c r="G1103" s="112" t="s">
        <v>812</v>
      </c>
      <c r="H1103" s="112">
        <f t="shared" ca="1" si="30"/>
        <v>5000</v>
      </c>
    </row>
    <row r="1104" spans="1:8" ht="14.4">
      <c r="A1104" s="112">
        <v>100</v>
      </c>
      <c r="B1104" s="112" t="s">
        <v>1327</v>
      </c>
      <c r="C1104" s="112" t="s">
        <v>812</v>
      </c>
      <c r="D1104" s="112" t="s">
        <v>1297</v>
      </c>
      <c r="E1104" s="112" t="s">
        <v>815</v>
      </c>
      <c r="F1104" s="112" t="s">
        <v>968</v>
      </c>
      <c r="G1104" s="112" t="s">
        <v>812</v>
      </c>
      <c r="H1104" s="112">
        <f t="shared" ca="1" si="30"/>
        <v>2000</v>
      </c>
    </row>
    <row r="1105" spans="1:8" ht="14.4">
      <c r="A1105" s="112">
        <v>100</v>
      </c>
      <c r="B1105" s="112" t="s">
        <v>1328</v>
      </c>
      <c r="C1105" s="112" t="s">
        <v>812</v>
      </c>
      <c r="D1105" s="112" t="s">
        <v>1297</v>
      </c>
      <c r="E1105" s="112" t="s">
        <v>815</v>
      </c>
      <c r="F1105" s="112" t="s">
        <v>968</v>
      </c>
      <c r="G1105" s="112" t="s">
        <v>812</v>
      </c>
      <c r="H1105" s="112">
        <f t="shared" ca="1" si="30"/>
        <v>7000</v>
      </c>
    </row>
    <row r="1106" spans="1:8" ht="14.4">
      <c r="A1106" s="112">
        <v>100</v>
      </c>
      <c r="B1106" s="112" t="s">
        <v>1329</v>
      </c>
      <c r="C1106" s="112" t="s">
        <v>812</v>
      </c>
      <c r="D1106" s="112" t="s">
        <v>1297</v>
      </c>
      <c r="E1106" s="112" t="s">
        <v>815</v>
      </c>
      <c r="F1106" s="112" t="s">
        <v>968</v>
      </c>
      <c r="G1106" s="112" t="s">
        <v>812</v>
      </c>
      <c r="H1106" s="112">
        <f t="shared" ca="1" si="30"/>
        <v>11000</v>
      </c>
    </row>
    <row r="1107" spans="1:8" ht="14.4">
      <c r="A1107" s="112">
        <v>25</v>
      </c>
      <c r="B1107" s="112" t="s">
        <v>1330</v>
      </c>
      <c r="C1107" s="112" t="s">
        <v>812</v>
      </c>
      <c r="D1107" s="112" t="s">
        <v>1297</v>
      </c>
      <c r="E1107" s="112" t="s">
        <v>815</v>
      </c>
      <c r="F1107" s="112" t="s">
        <v>977</v>
      </c>
      <c r="G1107" s="112" t="s">
        <v>812</v>
      </c>
      <c r="H1107" s="112">
        <f ca="1">(RANDBETWEEN(1,4)+1)*10000</f>
        <v>30000</v>
      </c>
    </row>
    <row r="1108" spans="1:8" ht="14.4">
      <c r="A1108" s="112">
        <v>100</v>
      </c>
      <c r="B1108" s="112" t="s">
        <v>1331</v>
      </c>
      <c r="C1108" s="112" t="s">
        <v>812</v>
      </c>
      <c r="D1108" s="112" t="s">
        <v>1297</v>
      </c>
      <c r="E1108" s="112" t="s">
        <v>815</v>
      </c>
      <c r="F1108" s="112" t="s">
        <v>968</v>
      </c>
      <c r="G1108" s="112" t="s">
        <v>812</v>
      </c>
      <c r="H1108" s="112">
        <f ca="1">RANDBETWEEN(2,20)*1000</f>
        <v>3000</v>
      </c>
    </row>
    <row r="1109" spans="1:8" ht="14.4">
      <c r="A1109" s="112">
        <v>25</v>
      </c>
      <c r="B1109" s="112" t="s">
        <v>1332</v>
      </c>
      <c r="C1109" s="112" t="s">
        <v>812</v>
      </c>
      <c r="D1109" s="112" t="s">
        <v>1297</v>
      </c>
      <c r="E1109" s="112" t="s">
        <v>815</v>
      </c>
      <c r="F1109" s="112" t="s">
        <v>977</v>
      </c>
      <c r="G1109" s="112" t="s">
        <v>812</v>
      </c>
      <c r="H1109" s="112">
        <f ca="1">(RANDBETWEEN(1,4)+1)*10000</f>
        <v>30000</v>
      </c>
    </row>
    <row r="1110" spans="1:8" ht="14.4">
      <c r="A1110" s="112">
        <v>100</v>
      </c>
      <c r="B1110" s="112" t="s">
        <v>1333</v>
      </c>
      <c r="C1110" s="112" t="s">
        <v>812</v>
      </c>
      <c r="D1110" s="112" t="s">
        <v>1297</v>
      </c>
      <c r="E1110" s="112" t="s">
        <v>815</v>
      </c>
      <c r="F1110" s="112" t="s">
        <v>968</v>
      </c>
      <c r="G1110" s="112" t="s">
        <v>812</v>
      </c>
      <c r="H1110" s="112">
        <f ca="1">RANDBETWEEN(2,20)*1000</f>
        <v>13000</v>
      </c>
    </row>
    <row r="1111" spans="1:8" ht="14.4">
      <c r="A1111" s="112">
        <v>5</v>
      </c>
      <c r="B1111" s="112" t="s">
        <v>1334</v>
      </c>
      <c r="C1111" s="112" t="s">
        <v>812</v>
      </c>
      <c r="D1111" s="112" t="s">
        <v>1297</v>
      </c>
      <c r="E1111" s="112" t="s">
        <v>815</v>
      </c>
      <c r="F1111" s="112" t="s">
        <v>1010</v>
      </c>
      <c r="G1111" s="112" t="s">
        <v>812</v>
      </c>
      <c r="H1111" s="112">
        <f ca="1">RANDBETWEEN(2,12)*25000</f>
        <v>75000</v>
      </c>
    </row>
    <row r="1112" spans="1:8" ht="14.4">
      <c r="A1112" s="112">
        <v>200</v>
      </c>
      <c r="B1112" s="112" t="s">
        <v>1335</v>
      </c>
      <c r="C1112" s="112" t="s">
        <v>812</v>
      </c>
      <c r="D1112" s="112" t="s">
        <v>1297</v>
      </c>
      <c r="E1112" s="112" t="s">
        <v>815</v>
      </c>
      <c r="F1112" s="112" t="s">
        <v>928</v>
      </c>
      <c r="G1112" s="112" t="s">
        <v>812</v>
      </c>
      <c r="H1112" s="112">
        <f ca="1">RANDBETWEEN(1,6)*100</f>
        <v>500</v>
      </c>
    </row>
    <row r="1113" spans="1:8" ht="14.4">
      <c r="A1113" s="112">
        <v>25</v>
      </c>
      <c r="B1113" s="112" t="s">
        <v>1336</v>
      </c>
      <c r="C1113" s="112" t="s">
        <v>812</v>
      </c>
      <c r="D1113" s="112" t="s">
        <v>1297</v>
      </c>
      <c r="E1113" s="112" t="s">
        <v>815</v>
      </c>
      <c r="F1113" s="112" t="s">
        <v>977</v>
      </c>
      <c r="G1113" s="112" t="s">
        <v>812</v>
      </c>
      <c r="H1113" s="112">
        <f ca="1">(RANDBETWEEN(1,4)+1)*10000</f>
        <v>30000</v>
      </c>
    </row>
    <row r="1114" spans="1:8" ht="14.4">
      <c r="A1114" s="112">
        <v>100</v>
      </c>
      <c r="B1114" s="112" t="s">
        <v>1337</v>
      </c>
      <c r="C1114" s="112" t="s">
        <v>812</v>
      </c>
      <c r="D1114" s="112" t="s">
        <v>1297</v>
      </c>
      <c r="E1114" s="112" t="s">
        <v>815</v>
      </c>
      <c r="F1114" s="112" t="s">
        <v>968</v>
      </c>
      <c r="G1114" s="112" t="s">
        <v>812</v>
      </c>
      <c r="H1114" s="112">
        <f ca="1">RANDBETWEEN(2,20)*1000</f>
        <v>8000</v>
      </c>
    </row>
    <row r="1115" spans="1:8" ht="14.4">
      <c r="A1115" s="112">
        <v>5</v>
      </c>
      <c r="B1115" s="112" t="s">
        <v>1338</v>
      </c>
      <c r="C1115" s="112" t="s">
        <v>812</v>
      </c>
      <c r="D1115" s="112" t="s">
        <v>1297</v>
      </c>
      <c r="E1115" s="112" t="s">
        <v>815</v>
      </c>
      <c r="F1115" s="112" t="s">
        <v>1010</v>
      </c>
      <c r="G1115" s="112" t="s">
        <v>812</v>
      </c>
      <c r="H1115" s="112">
        <f ca="1">RANDBETWEEN(2,12)*25000</f>
        <v>275000</v>
      </c>
    </row>
    <row r="1116" spans="1:8" ht="14.4">
      <c r="A1116" s="112">
        <v>100</v>
      </c>
      <c r="B1116" s="112" t="s">
        <v>1339</v>
      </c>
      <c r="C1116" s="112" t="s">
        <v>812</v>
      </c>
      <c r="D1116" s="112" t="s">
        <v>1297</v>
      </c>
      <c r="E1116" s="112" t="s">
        <v>815</v>
      </c>
      <c r="F1116" s="112" t="s">
        <v>968</v>
      </c>
      <c r="G1116" s="112" t="s">
        <v>812</v>
      </c>
      <c r="H1116" s="112">
        <f ca="1">RANDBETWEEN(2,20)*1000</f>
        <v>20000</v>
      </c>
    </row>
    <row r="1117" spans="1:8" ht="14.4">
      <c r="A1117" s="112">
        <v>200</v>
      </c>
      <c r="B1117" s="112" t="s">
        <v>1340</v>
      </c>
      <c r="C1117" s="112" t="s">
        <v>812</v>
      </c>
      <c r="D1117" s="112" t="s">
        <v>1297</v>
      </c>
      <c r="E1117" s="112" t="s">
        <v>815</v>
      </c>
      <c r="F1117" s="112" t="s">
        <v>928</v>
      </c>
      <c r="G1117" s="112" t="s">
        <v>812</v>
      </c>
      <c r="H1117" s="112">
        <f t="shared" ref="H1117:H1118" ca="1" si="31">RANDBETWEEN(1,6)*100</f>
        <v>600</v>
      </c>
    </row>
    <row r="1118" spans="1:8" ht="14.4">
      <c r="A1118" s="112">
        <v>200</v>
      </c>
      <c r="B1118" s="112" t="s">
        <v>1341</v>
      </c>
      <c r="C1118" s="112" t="s">
        <v>812</v>
      </c>
      <c r="D1118" s="112" t="s">
        <v>1297</v>
      </c>
      <c r="E1118" s="112" t="s">
        <v>815</v>
      </c>
      <c r="F1118" s="112" t="s">
        <v>928</v>
      </c>
      <c r="G1118" s="112" t="s">
        <v>812</v>
      </c>
      <c r="H1118" s="112">
        <f t="shared" ca="1" si="31"/>
        <v>400</v>
      </c>
    </row>
    <row r="1119" spans="1:8" ht="14.4">
      <c r="A1119" s="112">
        <v>5</v>
      </c>
      <c r="B1119" s="112" t="s">
        <v>1342</v>
      </c>
      <c r="C1119" s="112" t="s">
        <v>812</v>
      </c>
      <c r="D1119" s="112" t="s">
        <v>1297</v>
      </c>
      <c r="E1119" s="112" t="s">
        <v>815</v>
      </c>
      <c r="F1119" s="112" t="s">
        <v>1010</v>
      </c>
      <c r="G1119" s="112" t="s">
        <v>812</v>
      </c>
      <c r="H1119" s="112">
        <f ca="1">RANDBETWEEN(2,12)*25000</f>
        <v>275000</v>
      </c>
    </row>
    <row r="1120" spans="1:8" ht="14.4">
      <c r="A1120" s="112">
        <v>200</v>
      </c>
      <c r="B1120" s="112" t="s">
        <v>1343</v>
      </c>
      <c r="C1120" s="112" t="s">
        <v>812</v>
      </c>
      <c r="D1120" s="112" t="s">
        <v>1297</v>
      </c>
      <c r="E1120" s="112" t="s">
        <v>815</v>
      </c>
      <c r="F1120" s="112" t="s">
        <v>928</v>
      </c>
      <c r="G1120" s="112" t="s">
        <v>812</v>
      </c>
      <c r="H1120" s="112">
        <f ca="1">RANDBETWEEN(1,6)*100</f>
        <v>400</v>
      </c>
    </row>
    <row r="1121" spans="1:8" ht="14.4">
      <c r="A1121" s="112">
        <v>1</v>
      </c>
      <c r="B1121" s="112" t="s">
        <v>1344</v>
      </c>
      <c r="C1121" s="112" t="s">
        <v>1224</v>
      </c>
      <c r="D1121" s="112" t="s">
        <v>1297</v>
      </c>
      <c r="E1121" s="112" t="s">
        <v>815</v>
      </c>
      <c r="F1121" s="112" t="s">
        <v>1225</v>
      </c>
      <c r="G1121" s="112" t="s">
        <v>831</v>
      </c>
      <c r="H1121" s="112" t="s">
        <v>1224</v>
      </c>
    </row>
    <row r="1122" spans="1:8" ht="14.4">
      <c r="A1122" s="112">
        <v>100</v>
      </c>
      <c r="B1122" s="112" t="s">
        <v>1345</v>
      </c>
      <c r="C1122" s="112" t="s">
        <v>812</v>
      </c>
      <c r="D1122" s="112" t="s">
        <v>1297</v>
      </c>
      <c r="E1122" s="112" t="s">
        <v>815</v>
      </c>
      <c r="F1122" s="112" t="s">
        <v>968</v>
      </c>
      <c r="G1122" s="112" t="s">
        <v>812</v>
      </c>
      <c r="H1122" s="112">
        <f ca="1">RANDBETWEEN(2,20)*1000</f>
        <v>14000</v>
      </c>
    </row>
    <row r="1123" spans="1:8" ht="14.4">
      <c r="A1123" s="112">
        <v>200</v>
      </c>
      <c r="B1123" s="112" t="s">
        <v>1346</v>
      </c>
      <c r="C1123" s="112" t="s">
        <v>812</v>
      </c>
      <c r="D1123" s="112" t="s">
        <v>1297</v>
      </c>
      <c r="E1123" s="112" t="s">
        <v>815</v>
      </c>
      <c r="F1123" s="112" t="s">
        <v>928</v>
      </c>
      <c r="G1123" s="112" t="s">
        <v>812</v>
      </c>
      <c r="H1123" s="112">
        <f t="shared" ref="H1123:H1125" ca="1" si="32">RANDBETWEEN(1,6)*100</f>
        <v>500</v>
      </c>
    </row>
    <row r="1124" spans="1:8" ht="14.4">
      <c r="A1124" s="112">
        <v>200</v>
      </c>
      <c r="B1124" s="112" t="s">
        <v>1347</v>
      </c>
      <c r="C1124" s="112" t="s">
        <v>812</v>
      </c>
      <c r="D1124" s="112" t="s">
        <v>1297</v>
      </c>
      <c r="E1124" s="112" t="s">
        <v>815</v>
      </c>
      <c r="F1124" s="112" t="s">
        <v>928</v>
      </c>
      <c r="G1124" s="112" t="s">
        <v>812</v>
      </c>
      <c r="H1124" s="112">
        <f t="shared" ca="1" si="32"/>
        <v>300</v>
      </c>
    </row>
    <row r="1125" spans="1:8" ht="14.4">
      <c r="A1125" s="112">
        <v>200</v>
      </c>
      <c r="B1125" s="112" t="s">
        <v>1348</v>
      </c>
      <c r="C1125" s="112" t="s">
        <v>812</v>
      </c>
      <c r="D1125" s="112" t="s">
        <v>1297</v>
      </c>
      <c r="E1125" s="112" t="s">
        <v>815</v>
      </c>
      <c r="F1125" s="112" t="s">
        <v>928</v>
      </c>
      <c r="G1125" s="112" t="s">
        <v>812</v>
      </c>
      <c r="H1125" s="112">
        <f t="shared" ca="1" si="32"/>
        <v>200</v>
      </c>
    </row>
    <row r="1126" spans="1:8" ht="14.4">
      <c r="A1126" s="112">
        <v>25</v>
      </c>
      <c r="B1126" s="112" t="s">
        <v>1349</v>
      </c>
      <c r="C1126" s="112" t="s">
        <v>812</v>
      </c>
      <c r="D1126" s="112" t="s">
        <v>1297</v>
      </c>
      <c r="E1126" s="112" t="s">
        <v>815</v>
      </c>
      <c r="F1126" s="112" t="s">
        <v>812</v>
      </c>
      <c r="G1126" s="112" t="s">
        <v>812</v>
      </c>
      <c r="H1126" s="112" t="s">
        <v>812</v>
      </c>
    </row>
    <row r="1127" spans="1:8" ht="14.4">
      <c r="A1127" s="112">
        <v>25</v>
      </c>
      <c r="B1127" s="112" t="s">
        <v>1952</v>
      </c>
      <c r="C1127" s="112" t="s">
        <v>812</v>
      </c>
      <c r="D1127" s="112" t="s">
        <v>1953</v>
      </c>
      <c r="E1127" s="112" t="s">
        <v>815</v>
      </c>
      <c r="F1127" s="112" t="s">
        <v>977</v>
      </c>
      <c r="G1127" s="112" t="s">
        <v>812</v>
      </c>
      <c r="H1127" s="112">
        <f ca="1">(RANDBETWEEN(1,4)+1)*10000</f>
        <v>50000</v>
      </c>
    </row>
    <row r="1128" spans="1:8" ht="14.4">
      <c r="A1128" s="112">
        <v>200</v>
      </c>
      <c r="B1128" s="112" t="s">
        <v>1954</v>
      </c>
      <c r="C1128" s="112" t="s">
        <v>812</v>
      </c>
      <c r="D1128" s="112" t="s">
        <v>1953</v>
      </c>
      <c r="E1128" s="112" t="s">
        <v>815</v>
      </c>
      <c r="F1128" s="112" t="s">
        <v>928</v>
      </c>
      <c r="G1128" s="112" t="s">
        <v>1192</v>
      </c>
      <c r="H1128" s="112">
        <f ca="1">RANDBETWEEN(1,6)*100</f>
        <v>500</v>
      </c>
    </row>
    <row r="1129" spans="1:8" ht="14.4">
      <c r="A1129" s="112">
        <v>25</v>
      </c>
      <c r="B1129" s="112" t="s">
        <v>1955</v>
      </c>
      <c r="C1129" s="112" t="s">
        <v>812</v>
      </c>
      <c r="D1129" s="112" t="s">
        <v>1953</v>
      </c>
      <c r="E1129" s="112" t="s">
        <v>815</v>
      </c>
      <c r="F1129" s="112" t="s">
        <v>977</v>
      </c>
      <c r="G1129" s="112" t="s">
        <v>1192</v>
      </c>
      <c r="H1129" s="112">
        <f t="shared" ref="H1129:H1130" ca="1" si="33">(RANDBETWEEN(1,4)+1)*10000</f>
        <v>40000</v>
      </c>
    </row>
    <row r="1130" spans="1:8" ht="14.4">
      <c r="A1130" s="112">
        <v>25</v>
      </c>
      <c r="B1130" s="112" t="s">
        <v>1956</v>
      </c>
      <c r="C1130" s="112" t="s">
        <v>812</v>
      </c>
      <c r="D1130" s="112" t="s">
        <v>1953</v>
      </c>
      <c r="E1130" s="112" t="s">
        <v>815</v>
      </c>
      <c r="F1130" s="112" t="s">
        <v>977</v>
      </c>
      <c r="G1130" s="112" t="s">
        <v>1192</v>
      </c>
      <c r="H1130" s="112">
        <f t="shared" ca="1" si="33"/>
        <v>20000</v>
      </c>
    </row>
    <row r="1131" spans="1:8" ht="14.4">
      <c r="A1131" s="112">
        <v>5</v>
      </c>
      <c r="B1131" s="112" t="s">
        <v>1957</v>
      </c>
      <c r="C1131" s="112" t="s">
        <v>812</v>
      </c>
      <c r="D1131" s="112" t="s">
        <v>1953</v>
      </c>
      <c r="E1131" s="112" t="s">
        <v>815</v>
      </c>
      <c r="F1131" s="112" t="s">
        <v>1010</v>
      </c>
      <c r="G1131" s="112" t="s">
        <v>1192</v>
      </c>
      <c r="H1131" s="112">
        <f t="shared" ref="H1131:H1132" ca="1" si="34">RANDBETWEEN(2,12)*25000</f>
        <v>275000</v>
      </c>
    </row>
    <row r="1132" spans="1:8" ht="14.4">
      <c r="A1132" s="112">
        <v>5</v>
      </c>
      <c r="B1132" s="112" t="s">
        <v>1958</v>
      </c>
      <c r="C1132" s="112" t="s">
        <v>812</v>
      </c>
      <c r="D1132" s="112" t="s">
        <v>1953</v>
      </c>
      <c r="E1132" s="112" t="s">
        <v>815</v>
      </c>
      <c r="F1132" s="112" t="s">
        <v>1010</v>
      </c>
      <c r="G1132" s="112" t="s">
        <v>1192</v>
      </c>
      <c r="H1132" s="112">
        <f t="shared" ca="1" si="34"/>
        <v>150000</v>
      </c>
    </row>
    <row r="1133" spans="1:8" ht="14.4">
      <c r="A1133" s="112">
        <v>100</v>
      </c>
      <c r="B1133" s="112" t="s">
        <v>1959</v>
      </c>
      <c r="C1133" s="112" t="s">
        <v>812</v>
      </c>
      <c r="D1133" s="112" t="s">
        <v>1953</v>
      </c>
      <c r="E1133" s="112" t="s">
        <v>815</v>
      </c>
      <c r="F1133" s="112" t="s">
        <v>968</v>
      </c>
      <c r="G1133" s="112" t="s">
        <v>1192</v>
      </c>
      <c r="H1133" s="112">
        <f ca="1">RANDBETWEEN(2,20)*1000</f>
        <v>19000</v>
      </c>
    </row>
    <row r="1134" spans="1:8" ht="14.4">
      <c r="A1134" s="112">
        <v>25</v>
      </c>
      <c r="B1134" s="112" t="s">
        <v>1960</v>
      </c>
      <c r="C1134" s="112" t="s">
        <v>812</v>
      </c>
      <c r="D1134" s="112" t="s">
        <v>1953</v>
      </c>
      <c r="E1134" s="112" t="s">
        <v>815</v>
      </c>
      <c r="F1134" s="112" t="s">
        <v>977</v>
      </c>
      <c r="G1134" s="112" t="s">
        <v>1192</v>
      </c>
      <c r="H1134" s="112">
        <f ca="1">(RANDBETWEEN(1,4)+1)*10000</f>
        <v>20000</v>
      </c>
    </row>
    <row r="1135" spans="1:8" ht="14.4">
      <c r="A1135" s="112">
        <v>200</v>
      </c>
      <c r="B1135" s="112" t="s">
        <v>1961</v>
      </c>
      <c r="C1135" s="112" t="s">
        <v>812</v>
      </c>
      <c r="D1135" s="112" t="s">
        <v>1953</v>
      </c>
      <c r="E1135" s="112" t="s">
        <v>815</v>
      </c>
      <c r="F1135" s="112" t="s">
        <v>928</v>
      </c>
      <c r="G1135" s="112" t="s">
        <v>1192</v>
      </c>
      <c r="H1135" s="112">
        <f ca="1">RANDBETWEEN(1,6)*100</f>
        <v>100</v>
      </c>
    </row>
    <row r="1136" spans="1:8" ht="14.4">
      <c r="A1136" s="112">
        <v>100</v>
      </c>
      <c r="B1136" s="112" t="s">
        <v>1962</v>
      </c>
      <c r="C1136" s="112" t="s">
        <v>812</v>
      </c>
      <c r="D1136" s="112" t="s">
        <v>1953</v>
      </c>
      <c r="E1136" s="112" t="s">
        <v>815</v>
      </c>
      <c r="F1136" s="112" t="s">
        <v>968</v>
      </c>
      <c r="G1136" s="112" t="s">
        <v>1192</v>
      </c>
      <c r="H1136" s="112">
        <f ca="1">RANDBETWEEN(2,20)*1000</f>
        <v>10000</v>
      </c>
    </row>
    <row r="1137" spans="1:8" ht="14.4">
      <c r="A1137" s="112">
        <v>25</v>
      </c>
      <c r="B1137" s="112" t="s">
        <v>1963</v>
      </c>
      <c r="C1137" s="112" t="s">
        <v>812</v>
      </c>
      <c r="D1137" s="112" t="s">
        <v>1953</v>
      </c>
      <c r="E1137" s="112" t="s">
        <v>815</v>
      </c>
      <c r="F1137" s="112" t="s">
        <v>977</v>
      </c>
      <c r="G1137" s="112" t="s">
        <v>1192</v>
      </c>
      <c r="H1137" s="112">
        <f ca="1">(RANDBETWEEN(1,4)+1)*10000</f>
        <v>50000</v>
      </c>
    </row>
    <row r="1138" spans="1:8" ht="14.4">
      <c r="A1138" s="112">
        <v>100</v>
      </c>
      <c r="B1138" s="112" t="s">
        <v>1964</v>
      </c>
      <c r="C1138" s="112" t="s">
        <v>812</v>
      </c>
      <c r="D1138" s="112" t="s">
        <v>1953</v>
      </c>
      <c r="E1138" s="112" t="s">
        <v>815</v>
      </c>
      <c r="F1138" s="112" t="s">
        <v>968</v>
      </c>
      <c r="G1138" s="112" t="s">
        <v>812</v>
      </c>
      <c r="H1138" s="112">
        <f t="shared" ref="H1138:H1148" ca="1" si="35">RANDBETWEEN(2,20)*1000</f>
        <v>14000</v>
      </c>
    </row>
    <row r="1139" spans="1:8" ht="14.4">
      <c r="A1139" s="112">
        <v>100</v>
      </c>
      <c r="B1139" s="112" t="s">
        <v>1965</v>
      </c>
      <c r="C1139" s="112" t="s">
        <v>812</v>
      </c>
      <c r="D1139" s="112" t="s">
        <v>1953</v>
      </c>
      <c r="E1139" s="112" t="s">
        <v>815</v>
      </c>
      <c r="F1139" s="112" t="s">
        <v>968</v>
      </c>
      <c r="G1139" s="112" t="s">
        <v>1192</v>
      </c>
      <c r="H1139" s="112">
        <f t="shared" ca="1" si="35"/>
        <v>6000</v>
      </c>
    </row>
    <row r="1140" spans="1:8" ht="14.4">
      <c r="A1140" s="112">
        <v>100</v>
      </c>
      <c r="B1140" s="112" t="s">
        <v>1966</v>
      </c>
      <c r="C1140" s="112" t="s">
        <v>812</v>
      </c>
      <c r="D1140" s="112" t="s">
        <v>1967</v>
      </c>
      <c r="E1140" s="112" t="s">
        <v>815</v>
      </c>
      <c r="F1140" s="112" t="s">
        <v>968</v>
      </c>
      <c r="G1140" s="112" t="s">
        <v>812</v>
      </c>
      <c r="H1140" s="112">
        <f t="shared" ca="1" si="35"/>
        <v>4000</v>
      </c>
    </row>
    <row r="1141" spans="1:8" ht="14.4">
      <c r="A1141" s="112">
        <v>100</v>
      </c>
      <c r="B1141" s="112" t="s">
        <v>1968</v>
      </c>
      <c r="C1141" s="112" t="s">
        <v>812</v>
      </c>
      <c r="D1141" s="112" t="s">
        <v>1967</v>
      </c>
      <c r="E1141" s="112" t="s">
        <v>815</v>
      </c>
      <c r="F1141" s="112" t="s">
        <v>968</v>
      </c>
      <c r="G1141" s="112" t="s">
        <v>812</v>
      </c>
      <c r="H1141" s="112">
        <f t="shared" ca="1" si="35"/>
        <v>12000</v>
      </c>
    </row>
    <row r="1142" spans="1:8" ht="14.4">
      <c r="A1142" s="112">
        <v>100</v>
      </c>
      <c r="B1142" s="112" t="s">
        <v>1969</v>
      </c>
      <c r="C1142" s="112" t="s">
        <v>812</v>
      </c>
      <c r="D1142" s="112" t="s">
        <v>1967</v>
      </c>
      <c r="E1142" s="112" t="s">
        <v>815</v>
      </c>
      <c r="F1142" s="112" t="s">
        <v>968</v>
      </c>
      <c r="G1142" s="112" t="s">
        <v>812</v>
      </c>
      <c r="H1142" s="112">
        <f t="shared" ca="1" si="35"/>
        <v>15000</v>
      </c>
    </row>
    <row r="1143" spans="1:8" ht="14.4">
      <c r="A1143" s="112">
        <v>100</v>
      </c>
      <c r="B1143" s="112" t="s">
        <v>1970</v>
      </c>
      <c r="C1143" s="112" t="s">
        <v>812</v>
      </c>
      <c r="D1143" s="112" t="s">
        <v>1967</v>
      </c>
      <c r="E1143" s="112" t="s">
        <v>815</v>
      </c>
      <c r="F1143" s="112" t="s">
        <v>968</v>
      </c>
      <c r="G1143" s="112" t="s">
        <v>812</v>
      </c>
      <c r="H1143" s="112">
        <f t="shared" ca="1" si="35"/>
        <v>15000</v>
      </c>
    </row>
    <row r="1144" spans="1:8" ht="14.4">
      <c r="A1144" s="112">
        <v>100</v>
      </c>
      <c r="B1144" s="112" t="s">
        <v>1971</v>
      </c>
      <c r="C1144" s="112" t="s">
        <v>812</v>
      </c>
      <c r="D1144" s="112" t="s">
        <v>1967</v>
      </c>
      <c r="E1144" s="112" t="s">
        <v>815</v>
      </c>
      <c r="F1144" s="112" t="s">
        <v>968</v>
      </c>
      <c r="G1144" s="112" t="s">
        <v>812</v>
      </c>
      <c r="H1144" s="112">
        <f t="shared" ca="1" si="35"/>
        <v>18000</v>
      </c>
    </row>
    <row r="1145" spans="1:8" ht="14.4">
      <c r="A1145" s="112">
        <v>100</v>
      </c>
      <c r="B1145" s="112" t="s">
        <v>1972</v>
      </c>
      <c r="C1145" s="112" t="s">
        <v>812</v>
      </c>
      <c r="D1145" s="112" t="s">
        <v>1967</v>
      </c>
      <c r="E1145" s="112" t="s">
        <v>815</v>
      </c>
      <c r="F1145" s="112" t="s">
        <v>968</v>
      </c>
      <c r="G1145" s="112" t="s">
        <v>812</v>
      </c>
      <c r="H1145" s="112">
        <f t="shared" ca="1" si="35"/>
        <v>6000</v>
      </c>
    </row>
    <row r="1146" spans="1:8" ht="14.4">
      <c r="A1146" s="112">
        <v>100</v>
      </c>
      <c r="B1146" s="112" t="s">
        <v>1973</v>
      </c>
      <c r="C1146" s="112" t="s">
        <v>812</v>
      </c>
      <c r="D1146" s="112" t="s">
        <v>1967</v>
      </c>
      <c r="E1146" s="112" t="s">
        <v>815</v>
      </c>
      <c r="F1146" s="112" t="s">
        <v>968</v>
      </c>
      <c r="G1146" s="112" t="s">
        <v>812</v>
      </c>
      <c r="H1146" s="112">
        <f t="shared" ca="1" si="35"/>
        <v>13000</v>
      </c>
    </row>
    <row r="1147" spans="1:8" ht="14.4">
      <c r="A1147" s="112">
        <v>100</v>
      </c>
      <c r="B1147" s="112" t="s">
        <v>1974</v>
      </c>
      <c r="C1147" s="112" t="s">
        <v>812</v>
      </c>
      <c r="D1147" s="112" t="s">
        <v>1967</v>
      </c>
      <c r="E1147" s="112" t="s">
        <v>815</v>
      </c>
      <c r="F1147" s="112" t="s">
        <v>968</v>
      </c>
      <c r="G1147" s="112" t="s">
        <v>812</v>
      </c>
      <c r="H1147" s="112">
        <f t="shared" ca="1" si="35"/>
        <v>20000</v>
      </c>
    </row>
    <row r="1148" spans="1:8" ht="14.4">
      <c r="A1148" s="112">
        <v>100</v>
      </c>
      <c r="B1148" s="112" t="s">
        <v>1975</v>
      </c>
      <c r="C1148" s="112" t="s">
        <v>812</v>
      </c>
      <c r="D1148" s="112" t="s">
        <v>1967</v>
      </c>
      <c r="E1148" s="112" t="s">
        <v>815</v>
      </c>
      <c r="F1148" s="112" t="s">
        <v>968</v>
      </c>
      <c r="G1148" s="112" t="s">
        <v>812</v>
      </c>
      <c r="H1148" s="112">
        <f t="shared" ca="1" si="35"/>
        <v>20000</v>
      </c>
    </row>
    <row r="1149" spans="1:8" ht="14.4">
      <c r="A1149" s="112">
        <v>250</v>
      </c>
      <c r="B1149" s="112" t="s">
        <v>1976</v>
      </c>
      <c r="C1149" s="112" t="s">
        <v>812</v>
      </c>
      <c r="D1149" s="112" t="s">
        <v>1967</v>
      </c>
      <c r="E1149" s="112" t="s">
        <v>815</v>
      </c>
      <c r="F1149" s="112" t="s">
        <v>816</v>
      </c>
      <c r="G1149" s="112" t="s">
        <v>812</v>
      </c>
      <c r="H1149" s="112">
        <f ca="1">RANDBETWEEN(1,6)+1*10</f>
        <v>14</v>
      </c>
    </row>
    <row r="1150" spans="1:8" ht="14.4">
      <c r="A1150" s="112">
        <v>200</v>
      </c>
      <c r="B1150" s="112" t="s">
        <v>1977</v>
      </c>
      <c r="C1150" s="112" t="s">
        <v>812</v>
      </c>
      <c r="D1150" s="112" t="s">
        <v>1967</v>
      </c>
      <c r="E1150" s="112" t="s">
        <v>815</v>
      </c>
      <c r="F1150" s="112" t="s">
        <v>928</v>
      </c>
      <c r="G1150" s="112" t="s">
        <v>812</v>
      </c>
      <c r="H1150" s="112">
        <f t="shared" ref="H1150:H1151" ca="1" si="36">RANDBETWEEN(1,6)*100</f>
        <v>100</v>
      </c>
    </row>
    <row r="1151" spans="1:8" ht="14.4">
      <c r="A1151" s="112">
        <v>200</v>
      </c>
      <c r="B1151" s="112" t="s">
        <v>1978</v>
      </c>
      <c r="C1151" s="112" t="s">
        <v>812</v>
      </c>
      <c r="D1151" s="112" t="s">
        <v>1967</v>
      </c>
      <c r="E1151" s="112" t="s">
        <v>815</v>
      </c>
      <c r="F1151" s="112" t="s">
        <v>928</v>
      </c>
      <c r="G1151" s="112" t="s">
        <v>812</v>
      </c>
      <c r="H1151" s="112">
        <f t="shared" ca="1" si="36"/>
        <v>300</v>
      </c>
    </row>
    <row r="1152" spans="1:8" ht="14.4">
      <c r="A1152" s="112">
        <v>100</v>
      </c>
      <c r="B1152" s="112" t="s">
        <v>1979</v>
      </c>
      <c r="C1152" s="112" t="s">
        <v>812</v>
      </c>
      <c r="D1152" s="112" t="s">
        <v>1967</v>
      </c>
      <c r="E1152" s="112" t="s">
        <v>815</v>
      </c>
      <c r="F1152" s="112" t="s">
        <v>968</v>
      </c>
      <c r="G1152" s="112" t="s">
        <v>812</v>
      </c>
      <c r="H1152" s="112">
        <f t="shared" ref="H1152:H1153" ca="1" si="37">RANDBETWEEN(2,20)*1000</f>
        <v>4000</v>
      </c>
    </row>
    <row r="1153" spans="1:8" ht="14.4">
      <c r="A1153" s="112">
        <v>100</v>
      </c>
      <c r="B1153" s="112" t="s">
        <v>1980</v>
      </c>
      <c r="C1153" s="112" t="s">
        <v>812</v>
      </c>
      <c r="D1153" s="112" t="s">
        <v>1967</v>
      </c>
      <c r="E1153" s="112" t="s">
        <v>815</v>
      </c>
      <c r="F1153" s="112" t="s">
        <v>968</v>
      </c>
      <c r="G1153" s="112" t="s">
        <v>812</v>
      </c>
      <c r="H1153" s="112">
        <f t="shared" ca="1" si="37"/>
        <v>3000</v>
      </c>
    </row>
    <row r="1154" spans="1:8" ht="14.4">
      <c r="A1154" s="112">
        <v>25</v>
      </c>
      <c r="B1154" s="112" t="s">
        <v>1981</v>
      </c>
      <c r="C1154" s="112" t="s">
        <v>812</v>
      </c>
      <c r="D1154" s="112" t="s">
        <v>1967</v>
      </c>
      <c r="E1154" s="112" t="s">
        <v>815</v>
      </c>
      <c r="F1154" s="112" t="s">
        <v>977</v>
      </c>
      <c r="G1154" s="112" t="s">
        <v>812</v>
      </c>
      <c r="H1154" s="112">
        <f t="shared" ref="H1154:H1156" ca="1" si="38">(RANDBETWEEN(1,4)+1)*10000</f>
        <v>20000</v>
      </c>
    </row>
    <row r="1155" spans="1:8" ht="14.4">
      <c r="A1155" s="112">
        <v>25</v>
      </c>
      <c r="B1155" s="112" t="s">
        <v>1982</v>
      </c>
      <c r="C1155" s="112" t="s">
        <v>812</v>
      </c>
      <c r="D1155" s="112" t="s">
        <v>1967</v>
      </c>
      <c r="E1155" s="112" t="s">
        <v>815</v>
      </c>
      <c r="F1155" s="112" t="s">
        <v>977</v>
      </c>
      <c r="G1155" s="112" t="s">
        <v>812</v>
      </c>
      <c r="H1155" s="112">
        <f t="shared" ca="1" si="38"/>
        <v>30000</v>
      </c>
    </row>
    <row r="1156" spans="1:8" ht="14.4">
      <c r="A1156" s="112">
        <v>25</v>
      </c>
      <c r="B1156" s="112" t="s">
        <v>1983</v>
      </c>
      <c r="C1156" s="112" t="s">
        <v>812</v>
      </c>
      <c r="D1156" s="112" t="s">
        <v>1967</v>
      </c>
      <c r="E1156" s="112" t="s">
        <v>815</v>
      </c>
      <c r="F1156" s="112" t="s">
        <v>977</v>
      </c>
      <c r="G1156" s="112" t="s">
        <v>812</v>
      </c>
      <c r="H1156" s="112">
        <f t="shared" ca="1" si="38"/>
        <v>20000</v>
      </c>
    </row>
    <row r="1157" spans="1:8" ht="14.4">
      <c r="A1157" s="112">
        <v>5</v>
      </c>
      <c r="B1157" s="112" t="s">
        <v>1984</v>
      </c>
      <c r="C1157" s="112" t="s">
        <v>812</v>
      </c>
      <c r="D1157" s="112" t="s">
        <v>1967</v>
      </c>
      <c r="E1157" s="112" t="s">
        <v>815</v>
      </c>
      <c r="F1157" s="112" t="s">
        <v>1010</v>
      </c>
      <c r="G1157" s="112" t="s">
        <v>812</v>
      </c>
      <c r="H1157" s="112">
        <f ca="1">RANDBETWEEN(2,12)*25000</f>
        <v>200000</v>
      </c>
    </row>
    <row r="1158" spans="1:8" ht="14.4">
      <c r="A1158" s="112">
        <v>250</v>
      </c>
      <c r="B1158" s="112" t="s">
        <v>1985</v>
      </c>
      <c r="C1158" s="112" t="s">
        <v>812</v>
      </c>
      <c r="D1158" s="112" t="s">
        <v>1967</v>
      </c>
      <c r="E1158" s="112" t="s">
        <v>815</v>
      </c>
      <c r="F1158" s="112" t="s">
        <v>816</v>
      </c>
      <c r="G1158" s="112" t="s">
        <v>812</v>
      </c>
      <c r="H1158" s="112">
        <f ca="1">RANDBETWEEN(1,6)+1*10</f>
        <v>14</v>
      </c>
    </row>
    <row r="1159" spans="1:8" ht="14.4">
      <c r="A1159" s="112">
        <v>25</v>
      </c>
      <c r="B1159" s="112" t="s">
        <v>1247</v>
      </c>
      <c r="C1159" s="112" t="s">
        <v>812</v>
      </c>
      <c r="D1159" s="112" t="s">
        <v>953</v>
      </c>
      <c r="E1159" s="112" t="s">
        <v>815</v>
      </c>
      <c r="F1159" s="112" t="s">
        <v>977</v>
      </c>
      <c r="G1159" s="112" t="s">
        <v>1212</v>
      </c>
      <c r="H1159" s="112">
        <f ca="1">(RANDBETWEEN(1,4)+1)*10000</f>
        <v>50000</v>
      </c>
    </row>
    <row r="1160" spans="1:8" ht="14.4">
      <c r="A1160" s="112">
        <v>100</v>
      </c>
      <c r="B1160" s="112" t="s">
        <v>1253</v>
      </c>
      <c r="C1160" s="112" t="s">
        <v>812</v>
      </c>
      <c r="D1160" s="112" t="s">
        <v>953</v>
      </c>
      <c r="E1160" s="112" t="s">
        <v>815</v>
      </c>
      <c r="F1160" s="112" t="s">
        <v>968</v>
      </c>
      <c r="G1160" s="112" t="s">
        <v>1212</v>
      </c>
      <c r="H1160" s="112">
        <f ca="1">RANDBETWEEN(2,20)*1000</f>
        <v>12000</v>
      </c>
    </row>
    <row r="1161" spans="1:8" ht="14.4">
      <c r="A1161" s="112">
        <v>1000</v>
      </c>
      <c r="B1161" s="112" t="s">
        <v>942</v>
      </c>
      <c r="C1161" s="112" t="s">
        <v>3811</v>
      </c>
      <c r="D1161" s="112" t="s">
        <v>953</v>
      </c>
      <c r="E1161" s="112" t="s">
        <v>819</v>
      </c>
      <c r="F1161" s="112" t="s">
        <v>812</v>
      </c>
      <c r="G1161" s="112" t="s">
        <v>852</v>
      </c>
      <c r="H1161" s="112">
        <v>7</v>
      </c>
    </row>
    <row r="1162" spans="1:8" ht="14.4">
      <c r="A1162" s="112">
        <v>100</v>
      </c>
      <c r="B1162" s="112" t="s">
        <v>1257</v>
      </c>
      <c r="C1162" s="112" t="s">
        <v>1258</v>
      </c>
      <c r="D1162" s="112" t="s">
        <v>953</v>
      </c>
      <c r="E1162" s="112" t="s">
        <v>819</v>
      </c>
      <c r="F1162" s="112" t="s">
        <v>812</v>
      </c>
      <c r="G1162" s="112" t="s">
        <v>888</v>
      </c>
      <c r="H1162" s="113">
        <v>6600</v>
      </c>
    </row>
    <row r="1163" spans="1:8" ht="14.4">
      <c r="A1163" s="112">
        <v>25</v>
      </c>
      <c r="B1163" s="112" t="s">
        <v>1261</v>
      </c>
      <c r="C1163" s="112" t="s">
        <v>910</v>
      </c>
      <c r="D1163" s="112" t="s">
        <v>953</v>
      </c>
      <c r="E1163" s="112" t="s">
        <v>819</v>
      </c>
      <c r="F1163" s="112" t="s">
        <v>812</v>
      </c>
      <c r="G1163" s="112" t="s">
        <v>888</v>
      </c>
      <c r="H1163" s="112">
        <v>25</v>
      </c>
    </row>
    <row r="1164" spans="1:8" ht="14.4">
      <c r="A1164" s="112">
        <v>100</v>
      </c>
      <c r="B1164" s="112" t="s">
        <v>1254</v>
      </c>
      <c r="C1164" s="112" t="s">
        <v>812</v>
      </c>
      <c r="D1164" s="112" t="s">
        <v>953</v>
      </c>
      <c r="E1164" s="112" t="s">
        <v>815</v>
      </c>
      <c r="F1164" s="112" t="s">
        <v>968</v>
      </c>
      <c r="G1164" s="112" t="s">
        <v>1212</v>
      </c>
      <c r="H1164" s="112">
        <f t="shared" ref="H1164:H1165" ca="1" si="39">RANDBETWEEN(2,20)*1000</f>
        <v>18000</v>
      </c>
    </row>
    <row r="1165" spans="1:8" ht="14.4">
      <c r="A1165" s="112">
        <v>100</v>
      </c>
      <c r="B1165" s="112" t="s">
        <v>1251</v>
      </c>
      <c r="C1165" s="112" t="s">
        <v>812</v>
      </c>
      <c r="D1165" s="112" t="s">
        <v>953</v>
      </c>
      <c r="E1165" s="112" t="s">
        <v>815</v>
      </c>
      <c r="F1165" s="112" t="s">
        <v>968</v>
      </c>
      <c r="G1165" s="112" t="s">
        <v>1212</v>
      </c>
      <c r="H1165" s="112">
        <f t="shared" ca="1" si="39"/>
        <v>7000</v>
      </c>
    </row>
    <row r="1166" spans="1:8" ht="14.4">
      <c r="A1166" s="112">
        <v>100</v>
      </c>
      <c r="B1166" s="112" t="s">
        <v>1262</v>
      </c>
      <c r="C1166" s="114" t="s">
        <v>1263</v>
      </c>
      <c r="D1166" s="112" t="s">
        <v>953</v>
      </c>
      <c r="E1166" s="112" t="s">
        <v>819</v>
      </c>
      <c r="F1166" s="112" t="s">
        <v>812</v>
      </c>
      <c r="G1166" s="114" t="s">
        <v>1264</v>
      </c>
      <c r="H1166" s="112">
        <v>300</v>
      </c>
    </row>
    <row r="1167" spans="1:8" ht="14.4">
      <c r="A1167" s="112">
        <v>200</v>
      </c>
      <c r="B1167" s="112" t="s">
        <v>1250</v>
      </c>
      <c r="C1167" s="112" t="s">
        <v>812</v>
      </c>
      <c r="D1167" s="112" t="s">
        <v>953</v>
      </c>
      <c r="E1167" s="112" t="s">
        <v>815</v>
      </c>
      <c r="F1167" s="112" t="s">
        <v>928</v>
      </c>
      <c r="G1167" s="112" t="s">
        <v>1212</v>
      </c>
      <c r="H1167" s="112">
        <f ca="1">RANDBETWEEN(1,6)*100</f>
        <v>200</v>
      </c>
    </row>
    <row r="1168" spans="1:8" ht="14.4">
      <c r="A1168" s="112">
        <v>1000</v>
      </c>
      <c r="B1168" s="112" t="s">
        <v>953</v>
      </c>
      <c r="C1168" s="112" t="s">
        <v>887</v>
      </c>
      <c r="D1168" s="112" t="s">
        <v>953</v>
      </c>
      <c r="E1168" s="112" t="s">
        <v>819</v>
      </c>
      <c r="F1168" s="112" t="s">
        <v>812</v>
      </c>
      <c r="G1168" s="112" t="s">
        <v>1212</v>
      </c>
      <c r="H1168" s="112">
        <v>10</v>
      </c>
    </row>
    <row r="1169" spans="1:8" ht="14.4">
      <c r="A1169" s="112">
        <v>250</v>
      </c>
      <c r="B1169" s="112" t="s">
        <v>1256</v>
      </c>
      <c r="C1169" s="112" t="s">
        <v>812</v>
      </c>
      <c r="D1169" s="112" t="s">
        <v>953</v>
      </c>
      <c r="E1169" s="112" t="s">
        <v>815</v>
      </c>
      <c r="F1169" s="112" t="s">
        <v>816</v>
      </c>
      <c r="G1169" s="112" t="s">
        <v>1212</v>
      </c>
      <c r="H1169" s="112">
        <f ca="1">RANDBETWEEN(1,6)+1*10</f>
        <v>14</v>
      </c>
    </row>
    <row r="1170" spans="1:8" ht="14.4">
      <c r="A1170" s="112">
        <v>100</v>
      </c>
      <c r="B1170" s="112" t="s">
        <v>1255</v>
      </c>
      <c r="C1170" s="112" t="s">
        <v>812</v>
      </c>
      <c r="D1170" s="112" t="s">
        <v>953</v>
      </c>
      <c r="E1170" s="112" t="s">
        <v>815</v>
      </c>
      <c r="F1170" s="112" t="s">
        <v>968</v>
      </c>
      <c r="G1170" s="112" t="s">
        <v>1212</v>
      </c>
      <c r="H1170" s="112">
        <f t="shared" ref="H1170:H1171" ca="1" si="40">RANDBETWEEN(2,20)*1000</f>
        <v>7000</v>
      </c>
    </row>
    <row r="1171" spans="1:8" ht="14.4">
      <c r="A1171" s="112">
        <v>100</v>
      </c>
      <c r="B1171" s="112" t="s">
        <v>1252</v>
      </c>
      <c r="C1171" s="112" t="s">
        <v>812</v>
      </c>
      <c r="D1171" s="112" t="s">
        <v>953</v>
      </c>
      <c r="E1171" s="112" t="s">
        <v>815</v>
      </c>
      <c r="F1171" s="112" t="s">
        <v>968</v>
      </c>
      <c r="G1171" s="112" t="s">
        <v>1212</v>
      </c>
      <c r="H1171" s="112">
        <f t="shared" ca="1" si="40"/>
        <v>5000</v>
      </c>
    </row>
    <row r="1172" spans="1:8" ht="14.4">
      <c r="A1172" s="112">
        <v>25</v>
      </c>
      <c r="B1172" s="112" t="s">
        <v>1248</v>
      </c>
      <c r="C1172" s="112" t="s">
        <v>812</v>
      </c>
      <c r="D1172" s="112" t="s">
        <v>953</v>
      </c>
      <c r="E1172" s="112" t="s">
        <v>815</v>
      </c>
      <c r="F1172" s="112" t="s">
        <v>977</v>
      </c>
      <c r="G1172" s="112" t="s">
        <v>1212</v>
      </c>
      <c r="H1172" s="112">
        <f ca="1">(RANDBETWEEN(1,4)+1)*10000</f>
        <v>50000</v>
      </c>
    </row>
    <row r="1173" spans="1:8" ht="14.4">
      <c r="A1173" s="112">
        <v>25</v>
      </c>
      <c r="B1173" s="112" t="s">
        <v>965</v>
      </c>
      <c r="C1173" s="112" t="s">
        <v>837</v>
      </c>
      <c r="D1173" s="112" t="s">
        <v>953</v>
      </c>
      <c r="E1173" s="112" t="s">
        <v>819</v>
      </c>
      <c r="F1173" s="112" t="s">
        <v>812</v>
      </c>
      <c r="G1173" s="112" t="s">
        <v>920</v>
      </c>
      <c r="H1173" s="112">
        <v>30</v>
      </c>
    </row>
    <row r="1174" spans="1:8" ht="14.4">
      <c r="A1174" s="112">
        <v>25</v>
      </c>
      <c r="B1174" s="112" t="s">
        <v>1249</v>
      </c>
      <c r="C1174" s="112" t="s">
        <v>812</v>
      </c>
      <c r="D1174" s="112" t="s">
        <v>953</v>
      </c>
      <c r="E1174" s="112" t="s">
        <v>815</v>
      </c>
      <c r="F1174" s="112" t="s">
        <v>977</v>
      </c>
      <c r="G1174" s="112" t="s">
        <v>1212</v>
      </c>
      <c r="H1174" s="112">
        <f ca="1">(RANDBETWEEN(1,4)+1)*10000</f>
        <v>50000</v>
      </c>
    </row>
    <row r="1175" spans="1:8" ht="14.4">
      <c r="A1175" s="112">
        <v>250</v>
      </c>
      <c r="B1175" s="112" t="s">
        <v>974</v>
      </c>
      <c r="C1175" s="112" t="s">
        <v>837</v>
      </c>
      <c r="D1175" s="112" t="s">
        <v>953</v>
      </c>
      <c r="E1175" s="112" t="s">
        <v>819</v>
      </c>
      <c r="F1175" s="112" t="s">
        <v>812</v>
      </c>
      <c r="G1175" s="112" t="s">
        <v>1260</v>
      </c>
      <c r="H1175" s="112">
        <v>30</v>
      </c>
    </row>
    <row r="1176" spans="1:8" ht="14.4">
      <c r="A1176" s="112">
        <v>200</v>
      </c>
      <c r="B1176" s="112" t="s">
        <v>1271</v>
      </c>
      <c r="C1176" s="112" t="s">
        <v>812</v>
      </c>
      <c r="D1176" s="112" t="s">
        <v>1266</v>
      </c>
      <c r="E1176" s="112" t="s">
        <v>815</v>
      </c>
      <c r="F1176" s="112" t="s">
        <v>928</v>
      </c>
      <c r="G1176" s="112" t="s">
        <v>1194</v>
      </c>
      <c r="H1176" s="112">
        <f ca="1">RANDBETWEEN(1,6)*100</f>
        <v>300</v>
      </c>
    </row>
    <row r="1177" spans="1:8" ht="14.4">
      <c r="A1177" s="112">
        <v>5</v>
      </c>
      <c r="B1177" s="112" t="s">
        <v>1278</v>
      </c>
      <c r="C1177" s="112" t="s">
        <v>812</v>
      </c>
      <c r="D1177" s="112" t="s">
        <v>1266</v>
      </c>
      <c r="E1177" s="112" t="s">
        <v>815</v>
      </c>
      <c r="F1177" s="112" t="s">
        <v>1010</v>
      </c>
      <c r="G1177" s="112" t="s">
        <v>831</v>
      </c>
      <c r="H1177" s="112">
        <f ca="1">RANDBETWEEN(2,12)*25000</f>
        <v>150000</v>
      </c>
    </row>
    <row r="1178" spans="1:8" ht="14.4">
      <c r="A1178" s="112">
        <v>1000</v>
      </c>
      <c r="B1178" s="112" t="s">
        <v>951</v>
      </c>
      <c r="C1178" s="112" t="s">
        <v>1294</v>
      </c>
      <c r="D1178" s="112" t="s">
        <v>1266</v>
      </c>
      <c r="E1178" s="112" t="s">
        <v>819</v>
      </c>
      <c r="F1178" s="112" t="s">
        <v>812</v>
      </c>
      <c r="G1178" s="112" t="s">
        <v>1192</v>
      </c>
      <c r="H1178" s="112">
        <v>0.1</v>
      </c>
    </row>
    <row r="1179" spans="1:8" ht="14.4">
      <c r="A1179" s="112">
        <v>1000</v>
      </c>
      <c r="B1179" s="112" t="s">
        <v>1043</v>
      </c>
      <c r="C1179" s="112" t="s">
        <v>915</v>
      </c>
      <c r="D1179" s="112" t="s">
        <v>1266</v>
      </c>
      <c r="E1179" s="112" t="s">
        <v>819</v>
      </c>
      <c r="F1179" s="112" t="s">
        <v>812</v>
      </c>
      <c r="G1179" s="112" t="s">
        <v>831</v>
      </c>
      <c r="H1179" s="112">
        <v>2</v>
      </c>
    </row>
    <row r="1180" spans="1:8" ht="14.4">
      <c r="A1180" s="112">
        <v>100</v>
      </c>
      <c r="B1180" s="112" t="s">
        <v>1272</v>
      </c>
      <c r="C1180" s="112" t="s">
        <v>812</v>
      </c>
      <c r="D1180" s="112" t="s">
        <v>1266</v>
      </c>
      <c r="E1180" s="112" t="s">
        <v>815</v>
      </c>
      <c r="F1180" s="112" t="s">
        <v>968</v>
      </c>
      <c r="G1180" s="112" t="s">
        <v>831</v>
      </c>
      <c r="H1180" s="112">
        <f t="shared" ref="H1180:H1182" ca="1" si="41">RANDBETWEEN(2,20)*1000</f>
        <v>20000</v>
      </c>
    </row>
    <row r="1181" spans="1:8" ht="14.4">
      <c r="A1181" s="112">
        <v>100</v>
      </c>
      <c r="B1181" s="112" t="s">
        <v>1274</v>
      </c>
      <c r="C1181" s="112" t="s">
        <v>812</v>
      </c>
      <c r="D1181" s="112" t="s">
        <v>1266</v>
      </c>
      <c r="E1181" s="112" t="s">
        <v>815</v>
      </c>
      <c r="F1181" s="112" t="s">
        <v>968</v>
      </c>
      <c r="G1181" s="112" t="s">
        <v>831</v>
      </c>
      <c r="H1181" s="112">
        <f t="shared" ca="1" si="41"/>
        <v>11000</v>
      </c>
    </row>
    <row r="1182" spans="1:8" ht="14.4">
      <c r="A1182" s="112">
        <v>100</v>
      </c>
      <c r="B1182" s="112" t="s">
        <v>1273</v>
      </c>
      <c r="C1182" s="112" t="s">
        <v>812</v>
      </c>
      <c r="D1182" s="112" t="s">
        <v>1266</v>
      </c>
      <c r="E1182" s="112" t="s">
        <v>815</v>
      </c>
      <c r="F1182" s="112" t="s">
        <v>968</v>
      </c>
      <c r="G1182" s="112" t="s">
        <v>831</v>
      </c>
      <c r="H1182" s="112">
        <f t="shared" ca="1" si="41"/>
        <v>20000</v>
      </c>
    </row>
    <row r="1183" spans="1:8" ht="14.4">
      <c r="A1183" s="112">
        <v>1000</v>
      </c>
      <c r="B1183" s="112" t="s">
        <v>973</v>
      </c>
      <c r="C1183" s="112" t="s">
        <v>873</v>
      </c>
      <c r="D1183" s="112" t="s">
        <v>1266</v>
      </c>
      <c r="E1183" s="112" t="s">
        <v>819</v>
      </c>
      <c r="F1183" s="112" t="s">
        <v>812</v>
      </c>
      <c r="G1183" s="112" t="s">
        <v>1185</v>
      </c>
      <c r="H1183" s="112">
        <v>0.2</v>
      </c>
    </row>
    <row r="1184" spans="1:8" ht="14.4">
      <c r="A1184" s="112">
        <v>1000</v>
      </c>
      <c r="B1184" s="112" t="s">
        <v>963</v>
      </c>
      <c r="C1184" s="112" t="s">
        <v>857</v>
      </c>
      <c r="D1184" s="112" t="s">
        <v>1266</v>
      </c>
      <c r="E1184" s="112" t="s">
        <v>819</v>
      </c>
      <c r="F1184" s="112" t="s">
        <v>812</v>
      </c>
      <c r="G1184" s="112" t="s">
        <v>1192</v>
      </c>
      <c r="H1184" s="112">
        <v>5</v>
      </c>
    </row>
    <row r="1185" spans="1:8" ht="14.4">
      <c r="A1185" s="112">
        <v>1000</v>
      </c>
      <c r="B1185" s="112" t="s">
        <v>991</v>
      </c>
      <c r="C1185" s="112" t="s">
        <v>902</v>
      </c>
      <c r="D1185" s="112" t="s">
        <v>1266</v>
      </c>
      <c r="E1185" s="112" t="s">
        <v>819</v>
      </c>
      <c r="F1185" s="112" t="s">
        <v>812</v>
      </c>
      <c r="G1185" s="112" t="s">
        <v>1192</v>
      </c>
      <c r="H1185" s="112">
        <v>0.5</v>
      </c>
    </row>
    <row r="1186" spans="1:8" ht="14.4">
      <c r="A1186" s="112">
        <v>25</v>
      </c>
      <c r="B1186" s="112" t="s">
        <v>1267</v>
      </c>
      <c r="C1186" s="112" t="s">
        <v>812</v>
      </c>
      <c r="D1186" s="112" t="s">
        <v>1266</v>
      </c>
      <c r="E1186" s="112" t="s">
        <v>815</v>
      </c>
      <c r="F1186" s="112" t="s">
        <v>977</v>
      </c>
      <c r="G1186" s="112" t="s">
        <v>1192</v>
      </c>
      <c r="H1186" s="112">
        <f ca="1">(RANDBETWEEN(1,4)+1)*10000</f>
        <v>40000</v>
      </c>
    </row>
    <row r="1187" spans="1:8" ht="14.4">
      <c r="A1187" s="112">
        <v>200</v>
      </c>
      <c r="B1187" s="112" t="s">
        <v>1269</v>
      </c>
      <c r="C1187" s="112" t="s">
        <v>812</v>
      </c>
      <c r="D1187" s="112" t="s">
        <v>1266</v>
      </c>
      <c r="E1187" s="112" t="s">
        <v>815</v>
      </c>
      <c r="F1187" s="112" t="s">
        <v>928</v>
      </c>
      <c r="G1187" s="112" t="s">
        <v>1192</v>
      </c>
      <c r="H1187" s="112">
        <f ca="1">RANDBETWEEN(1,6)*100</f>
        <v>100</v>
      </c>
    </row>
    <row r="1188" spans="1:8" ht="14.4">
      <c r="A1188" s="112">
        <v>5</v>
      </c>
      <c r="B1188" s="112" t="s">
        <v>1280</v>
      </c>
      <c r="C1188" s="112" t="s">
        <v>812</v>
      </c>
      <c r="D1188" s="112" t="s">
        <v>1266</v>
      </c>
      <c r="E1188" s="112" t="s">
        <v>815</v>
      </c>
      <c r="F1188" s="112" t="s">
        <v>1010</v>
      </c>
      <c r="G1188" s="112" t="s">
        <v>1192</v>
      </c>
      <c r="H1188" s="112">
        <f ca="1">RANDBETWEEN(2,12)*25000</f>
        <v>275000</v>
      </c>
    </row>
    <row r="1189" spans="1:8" ht="14.4">
      <c r="A1189" s="112">
        <v>1000</v>
      </c>
      <c r="B1189" s="112" t="s">
        <v>985</v>
      </c>
      <c r="C1189" s="112" t="s">
        <v>915</v>
      </c>
      <c r="D1189" s="112" t="s">
        <v>1266</v>
      </c>
      <c r="E1189" s="112" t="s">
        <v>819</v>
      </c>
      <c r="F1189" s="112" t="s">
        <v>812</v>
      </c>
      <c r="G1189" s="112" t="s">
        <v>1192</v>
      </c>
      <c r="H1189" s="112">
        <v>2</v>
      </c>
    </row>
    <row r="1190" spans="1:8" ht="14.4">
      <c r="A1190" s="112">
        <v>200</v>
      </c>
      <c r="B1190" s="112" t="s">
        <v>1270</v>
      </c>
      <c r="C1190" s="112" t="s">
        <v>812</v>
      </c>
      <c r="D1190" s="112" t="s">
        <v>1266</v>
      </c>
      <c r="E1190" s="112" t="s">
        <v>815</v>
      </c>
      <c r="F1190" s="112" t="s">
        <v>928</v>
      </c>
      <c r="G1190" s="112" t="s">
        <v>1198</v>
      </c>
      <c r="H1190" s="112">
        <f ca="1">RANDBETWEEN(1,6)*100</f>
        <v>200</v>
      </c>
    </row>
    <row r="1191" spans="1:8" ht="14.4">
      <c r="A1191" s="112">
        <v>100</v>
      </c>
      <c r="B1191" s="112" t="s">
        <v>1277</v>
      </c>
      <c r="C1191" s="112" t="s">
        <v>812</v>
      </c>
      <c r="D1191" s="112" t="s">
        <v>1266</v>
      </c>
      <c r="E1191" s="112" t="s">
        <v>815</v>
      </c>
      <c r="F1191" s="112" t="s">
        <v>968</v>
      </c>
      <c r="G1191" s="112" t="s">
        <v>1198</v>
      </c>
      <c r="H1191" s="112">
        <f t="shared" ref="H1191:H1193" ca="1" si="42">RANDBETWEEN(2,20)*1000</f>
        <v>10000</v>
      </c>
    </row>
    <row r="1192" spans="1:8" ht="14.4">
      <c r="A1192" s="112">
        <v>100</v>
      </c>
      <c r="B1192" s="112" t="s">
        <v>1275</v>
      </c>
      <c r="C1192" s="112" t="s">
        <v>812</v>
      </c>
      <c r="D1192" s="112" t="s">
        <v>1266</v>
      </c>
      <c r="E1192" s="112" t="s">
        <v>815</v>
      </c>
      <c r="F1192" s="112" t="s">
        <v>968</v>
      </c>
      <c r="G1192" s="112" t="s">
        <v>1198</v>
      </c>
      <c r="H1192" s="112">
        <f t="shared" ca="1" si="42"/>
        <v>9000</v>
      </c>
    </row>
    <row r="1193" spans="1:8" ht="14.4">
      <c r="A1193" s="112">
        <v>100</v>
      </c>
      <c r="B1193" s="112" t="s">
        <v>1276</v>
      </c>
      <c r="C1193" s="112" t="s">
        <v>812</v>
      </c>
      <c r="D1193" s="112" t="s">
        <v>1266</v>
      </c>
      <c r="E1193" s="112" t="s">
        <v>815</v>
      </c>
      <c r="F1193" s="112" t="s">
        <v>968</v>
      </c>
      <c r="G1193" s="112" t="s">
        <v>1198</v>
      </c>
      <c r="H1193" s="112">
        <f t="shared" ca="1" si="42"/>
        <v>9000</v>
      </c>
    </row>
    <row r="1194" spans="1:8" ht="14.4">
      <c r="A1194" s="112">
        <v>1000</v>
      </c>
      <c r="B1194" s="112" t="s">
        <v>941</v>
      </c>
      <c r="C1194" s="112" t="s">
        <v>873</v>
      </c>
      <c r="D1194" s="112" t="s">
        <v>1266</v>
      </c>
      <c r="E1194" s="112" t="s">
        <v>819</v>
      </c>
      <c r="F1194" s="112" t="s">
        <v>812</v>
      </c>
      <c r="G1194" s="112" t="s">
        <v>863</v>
      </c>
      <c r="H1194" s="112">
        <v>0.2</v>
      </c>
    </row>
    <row r="1195" spans="1:8" ht="14.4">
      <c r="A1195" s="112">
        <v>5</v>
      </c>
      <c r="B1195" s="112" t="s">
        <v>1281</v>
      </c>
      <c r="C1195" s="112" t="s">
        <v>812</v>
      </c>
      <c r="D1195" s="112" t="s">
        <v>1266</v>
      </c>
      <c r="E1195" s="112" t="s">
        <v>815</v>
      </c>
      <c r="F1195" s="112" t="s">
        <v>1010</v>
      </c>
      <c r="G1195" s="112" t="s">
        <v>831</v>
      </c>
      <c r="H1195" s="112">
        <f ca="1">RANDBETWEEN(2,12)*25000</f>
        <v>250000</v>
      </c>
    </row>
    <row r="1196" spans="1:8" ht="14.4">
      <c r="A1196" s="112">
        <v>200</v>
      </c>
      <c r="B1196" s="112" t="s">
        <v>1268</v>
      </c>
      <c r="C1196" s="112" t="s">
        <v>812</v>
      </c>
      <c r="D1196" s="112" t="s">
        <v>1266</v>
      </c>
      <c r="E1196" s="112" t="s">
        <v>815</v>
      </c>
      <c r="F1196" s="112" t="s">
        <v>928</v>
      </c>
      <c r="G1196" s="112" t="s">
        <v>831</v>
      </c>
      <c r="H1196" s="112">
        <f ca="1">RANDBETWEEN(1,6)*100</f>
        <v>100</v>
      </c>
    </row>
    <row r="1197" spans="1:8" ht="14.4">
      <c r="A1197" s="112">
        <v>1000</v>
      </c>
      <c r="B1197" s="112" t="s">
        <v>999</v>
      </c>
      <c r="C1197" s="112" t="s">
        <v>830</v>
      </c>
      <c r="D1197" s="112" t="s">
        <v>1351</v>
      </c>
      <c r="E1197" s="112" t="s">
        <v>819</v>
      </c>
      <c r="F1197" s="112" t="s">
        <v>812</v>
      </c>
      <c r="G1197" s="112" t="s">
        <v>1192</v>
      </c>
      <c r="H1197" s="112">
        <v>1</v>
      </c>
    </row>
    <row r="1198" spans="1:8" ht="14.4">
      <c r="A1198" s="112">
        <v>1000</v>
      </c>
      <c r="B1198" s="112" t="s">
        <v>1027</v>
      </c>
      <c r="C1198" s="112" t="s">
        <v>830</v>
      </c>
      <c r="D1198" s="112" t="s">
        <v>1266</v>
      </c>
      <c r="E1198" s="112" t="s">
        <v>819</v>
      </c>
      <c r="F1198" s="112" t="s">
        <v>812</v>
      </c>
      <c r="G1198" s="112" t="s">
        <v>1194</v>
      </c>
      <c r="H1198" s="112">
        <v>1</v>
      </c>
    </row>
    <row r="1199" spans="1:8" ht="14.4">
      <c r="A1199" s="112">
        <v>25</v>
      </c>
      <c r="B1199" s="112" t="s">
        <v>1265</v>
      </c>
      <c r="C1199" s="112" t="s">
        <v>812</v>
      </c>
      <c r="D1199" s="112" t="s">
        <v>1266</v>
      </c>
      <c r="E1199" s="112" t="s">
        <v>815</v>
      </c>
      <c r="F1199" s="112" t="s">
        <v>977</v>
      </c>
      <c r="G1199" s="112" t="s">
        <v>1194</v>
      </c>
      <c r="H1199" s="112">
        <f ca="1">(RANDBETWEEN(1,4)+1)*10000</f>
        <v>20000</v>
      </c>
    </row>
    <row r="1200" spans="1:8" ht="14.4">
      <c r="A1200" s="112">
        <v>5</v>
      </c>
      <c r="B1200" s="112" t="s">
        <v>1279</v>
      </c>
      <c r="C1200" s="112" t="s">
        <v>812</v>
      </c>
      <c r="D1200" s="112" t="s">
        <v>1266</v>
      </c>
      <c r="E1200" s="112" t="s">
        <v>815</v>
      </c>
      <c r="F1200" s="112" t="s">
        <v>1010</v>
      </c>
      <c r="G1200" s="112" t="s">
        <v>831</v>
      </c>
      <c r="H1200" s="112">
        <f t="shared" ref="H1200:H1201" ca="1" si="43">RANDBETWEEN(2,12)*25000</f>
        <v>225000</v>
      </c>
    </row>
    <row r="1201" spans="1:8" ht="14.4">
      <c r="A1201" s="112">
        <v>5</v>
      </c>
      <c r="B1201" s="112" t="s">
        <v>1282</v>
      </c>
      <c r="C1201" s="112" t="s">
        <v>812</v>
      </c>
      <c r="D1201" s="112" t="s">
        <v>1266</v>
      </c>
      <c r="E1201" s="112" t="s">
        <v>815</v>
      </c>
      <c r="F1201" s="112" t="s">
        <v>1010</v>
      </c>
      <c r="G1201" s="112" t="s">
        <v>1194</v>
      </c>
      <c r="H1201" s="112">
        <f t="shared" ca="1" si="43"/>
        <v>100000</v>
      </c>
    </row>
    <row r="1202" spans="1:8" ht="14.4">
      <c r="A1202" s="112">
        <v>1000</v>
      </c>
      <c r="B1202" s="112" t="s">
        <v>1283</v>
      </c>
      <c r="C1202" s="112" t="s">
        <v>830</v>
      </c>
      <c r="D1202" s="112" t="s">
        <v>1266</v>
      </c>
      <c r="E1202" s="112" t="s">
        <v>819</v>
      </c>
      <c r="F1202" s="112" t="s">
        <v>812</v>
      </c>
      <c r="G1202" s="112" t="s">
        <v>1194</v>
      </c>
      <c r="H1202" s="112">
        <v>1</v>
      </c>
    </row>
    <row r="1203" spans="1:8" ht="14.4">
      <c r="A1203" s="112">
        <v>1000</v>
      </c>
      <c r="B1203" s="112" t="s">
        <v>1290</v>
      </c>
      <c r="C1203" s="112" t="s">
        <v>910</v>
      </c>
      <c r="D1203" s="112" t="s">
        <v>1285</v>
      </c>
      <c r="E1203" s="112" t="s">
        <v>819</v>
      </c>
      <c r="F1203" s="112" t="s">
        <v>812</v>
      </c>
      <c r="G1203" s="112" t="s">
        <v>888</v>
      </c>
      <c r="H1203" s="112">
        <v>25</v>
      </c>
    </row>
    <row r="1204" spans="1:8" ht="14.4">
      <c r="A1204" s="112">
        <v>1000</v>
      </c>
      <c r="B1204" s="112" t="s">
        <v>1289</v>
      </c>
      <c r="C1204" s="112" t="s">
        <v>818</v>
      </c>
      <c r="D1204" s="112" t="s">
        <v>1285</v>
      </c>
      <c r="E1204" s="112" t="s">
        <v>819</v>
      </c>
      <c r="F1204" s="112" t="s">
        <v>812</v>
      </c>
      <c r="G1204" s="112" t="s">
        <v>1287</v>
      </c>
      <c r="H1204" s="112">
        <v>0.05</v>
      </c>
    </row>
    <row r="1205" spans="1:8" ht="14.4">
      <c r="A1205" s="112">
        <v>1000</v>
      </c>
      <c r="B1205" s="112" t="s">
        <v>1291</v>
      </c>
      <c r="C1205" s="112" t="s">
        <v>910</v>
      </c>
      <c r="D1205" s="112" t="s">
        <v>1285</v>
      </c>
      <c r="E1205" s="112" t="s">
        <v>819</v>
      </c>
      <c r="F1205" s="112" t="s">
        <v>812</v>
      </c>
      <c r="G1205" s="112" t="s">
        <v>839</v>
      </c>
      <c r="H1205" s="112">
        <v>25</v>
      </c>
    </row>
    <row r="1206" spans="1:8" ht="14.4">
      <c r="A1206" s="112">
        <v>1000</v>
      </c>
      <c r="B1206" s="112" t="s">
        <v>1288</v>
      </c>
      <c r="C1206" s="112" t="s">
        <v>851</v>
      </c>
      <c r="D1206" s="112" t="s">
        <v>1285</v>
      </c>
      <c r="E1206" s="112" t="s">
        <v>819</v>
      </c>
      <c r="F1206" s="112" t="s">
        <v>812</v>
      </c>
      <c r="G1206" s="112" t="s">
        <v>839</v>
      </c>
      <c r="H1206" s="112">
        <v>75</v>
      </c>
    </row>
    <row r="1207" spans="1:8" ht="14.4">
      <c r="A1207" s="112">
        <v>200</v>
      </c>
      <c r="B1207" s="112" t="s">
        <v>1286</v>
      </c>
      <c r="C1207" s="112" t="s">
        <v>812</v>
      </c>
      <c r="D1207" s="112" t="s">
        <v>1285</v>
      </c>
      <c r="E1207" s="112" t="s">
        <v>815</v>
      </c>
      <c r="F1207" s="112" t="s">
        <v>928</v>
      </c>
      <c r="G1207" s="112" t="s">
        <v>1287</v>
      </c>
      <c r="H1207" s="112">
        <f ca="1">RANDBETWEEN(1,6)*100</f>
        <v>500</v>
      </c>
    </row>
    <row r="1208" spans="1:8" ht="14.4">
      <c r="A1208" s="112">
        <v>1000</v>
      </c>
      <c r="B1208" s="112" t="s">
        <v>1292</v>
      </c>
      <c r="C1208" s="112" t="s">
        <v>910</v>
      </c>
      <c r="D1208" s="112" t="s">
        <v>1285</v>
      </c>
      <c r="E1208" s="112" t="s">
        <v>819</v>
      </c>
      <c r="F1208" s="112" t="s">
        <v>812</v>
      </c>
      <c r="G1208" s="112" t="s">
        <v>1192</v>
      </c>
      <c r="H1208" s="112">
        <v>25</v>
      </c>
    </row>
    <row r="1209" spans="1:8" ht="14.4">
      <c r="A1209" s="112">
        <v>1000</v>
      </c>
      <c r="B1209" s="112" t="s">
        <v>1293</v>
      </c>
      <c r="C1209" s="112" t="s">
        <v>1294</v>
      </c>
      <c r="D1209" s="112" t="s">
        <v>1285</v>
      </c>
      <c r="E1209" s="112" t="s">
        <v>819</v>
      </c>
      <c r="F1209" s="112" t="s">
        <v>812</v>
      </c>
      <c r="G1209" s="112" t="s">
        <v>812</v>
      </c>
      <c r="H1209" s="112">
        <v>0.1</v>
      </c>
    </row>
    <row r="1210" spans="1:8" ht="14.4">
      <c r="A1210" s="112">
        <v>200</v>
      </c>
      <c r="B1210" s="112" t="s">
        <v>1284</v>
      </c>
      <c r="C1210" s="112" t="s">
        <v>812</v>
      </c>
      <c r="D1210" s="112" t="s">
        <v>1285</v>
      </c>
      <c r="E1210" s="112" t="s">
        <v>815</v>
      </c>
      <c r="F1210" s="112" t="s">
        <v>928</v>
      </c>
      <c r="G1210" s="112" t="s">
        <v>812</v>
      </c>
      <c r="H1210" s="112">
        <f ca="1">RANDBETWEEN(1,6)*100</f>
        <v>100</v>
      </c>
    </row>
    <row r="1211" spans="1:8" ht="14.4">
      <c r="A1211" s="112">
        <v>1000</v>
      </c>
      <c r="B1211" s="112" t="s">
        <v>1986</v>
      </c>
      <c r="C1211" s="112" t="s">
        <v>857</v>
      </c>
      <c r="D1211" s="112" t="s">
        <v>1987</v>
      </c>
      <c r="E1211" s="112" t="s">
        <v>819</v>
      </c>
      <c r="F1211" s="112" t="s">
        <v>812</v>
      </c>
      <c r="G1211" s="112" t="s">
        <v>831</v>
      </c>
      <c r="H1211" s="112">
        <v>5</v>
      </c>
    </row>
    <row r="1212" spans="1:8" ht="14.4">
      <c r="A1212" s="112">
        <v>1000</v>
      </c>
      <c r="B1212" s="112" t="s">
        <v>1988</v>
      </c>
      <c r="C1212" s="112" t="s">
        <v>812</v>
      </c>
      <c r="D1212" s="112" t="s">
        <v>1987</v>
      </c>
      <c r="E1212" s="112" t="s">
        <v>819</v>
      </c>
      <c r="F1212" s="112" t="s">
        <v>812</v>
      </c>
      <c r="G1212" s="112" t="s">
        <v>812</v>
      </c>
      <c r="H1212" s="112" t="s">
        <v>812</v>
      </c>
    </row>
    <row r="1213" spans="1:8" ht="14.4">
      <c r="A1213" s="112">
        <v>1000</v>
      </c>
      <c r="B1213" s="112" t="s">
        <v>1547</v>
      </c>
      <c r="C1213" s="112" t="s">
        <v>887</v>
      </c>
      <c r="D1213" s="112" t="s">
        <v>1987</v>
      </c>
      <c r="E1213" s="112" t="s">
        <v>819</v>
      </c>
      <c r="F1213" s="112" t="s">
        <v>812</v>
      </c>
      <c r="G1213" s="112" t="s">
        <v>831</v>
      </c>
      <c r="H1213" s="112">
        <v>10</v>
      </c>
    </row>
    <row r="1214" spans="1:8" ht="14.4">
      <c r="A1214" s="112">
        <v>1000</v>
      </c>
      <c r="B1214" s="112" t="s">
        <v>1989</v>
      </c>
      <c r="C1214" s="112" t="s">
        <v>812</v>
      </c>
      <c r="D1214" s="112" t="s">
        <v>1987</v>
      </c>
      <c r="E1214" s="112" t="s">
        <v>819</v>
      </c>
      <c r="F1214" s="112" t="s">
        <v>812</v>
      </c>
      <c r="G1214" s="112" t="s">
        <v>812</v>
      </c>
      <c r="H1214" s="112" t="s">
        <v>812</v>
      </c>
    </row>
    <row r="1215" spans="1:8" ht="14.4">
      <c r="A1215" s="112">
        <v>1000</v>
      </c>
      <c r="B1215" s="112" t="s">
        <v>1990</v>
      </c>
      <c r="C1215" s="112" t="s">
        <v>857</v>
      </c>
      <c r="D1215" s="112" t="s">
        <v>1987</v>
      </c>
      <c r="E1215" s="112" t="s">
        <v>819</v>
      </c>
      <c r="F1215" s="112" t="s">
        <v>812</v>
      </c>
      <c r="G1215" s="112" t="s">
        <v>812</v>
      </c>
      <c r="H1215" s="112">
        <v>5</v>
      </c>
    </row>
    <row r="1216" spans="1:8" ht="14.4">
      <c r="A1216" s="112">
        <v>1000</v>
      </c>
      <c r="B1216" s="112" t="s">
        <v>1653</v>
      </c>
      <c r="C1216" s="112" t="s">
        <v>812</v>
      </c>
      <c r="D1216" s="112" t="s">
        <v>1987</v>
      </c>
      <c r="E1216" s="112" t="s">
        <v>819</v>
      </c>
      <c r="F1216" s="112" t="s">
        <v>812</v>
      </c>
      <c r="G1216" s="112" t="s">
        <v>812</v>
      </c>
      <c r="H1216" s="112" t="s">
        <v>812</v>
      </c>
    </row>
    <row r="1217" spans="1:8" ht="14.4">
      <c r="A1217" s="112">
        <v>1000</v>
      </c>
      <c r="B1217" s="112" t="s">
        <v>1991</v>
      </c>
      <c r="C1217" s="112" t="s">
        <v>910</v>
      </c>
      <c r="D1217" s="112" t="s">
        <v>1987</v>
      </c>
      <c r="E1217" s="112" t="s">
        <v>819</v>
      </c>
      <c r="F1217" s="112" t="s">
        <v>812</v>
      </c>
      <c r="G1217" s="112" t="s">
        <v>1194</v>
      </c>
      <c r="H1217" s="112">
        <v>25</v>
      </c>
    </row>
    <row r="1218" spans="1:8" ht="14.4">
      <c r="A1218" s="112">
        <v>1000</v>
      </c>
      <c r="B1218" s="112" t="s">
        <v>1992</v>
      </c>
      <c r="C1218" s="112" t="s">
        <v>857</v>
      </c>
      <c r="D1218" s="112" t="s">
        <v>1987</v>
      </c>
      <c r="E1218" s="112" t="s">
        <v>819</v>
      </c>
      <c r="F1218" s="112" t="s">
        <v>812</v>
      </c>
      <c r="G1218" s="112" t="s">
        <v>1192</v>
      </c>
      <c r="H1218" s="112">
        <v>5</v>
      </c>
    </row>
    <row r="1219" spans="1:8" ht="14.4">
      <c r="A1219" s="112">
        <v>1000</v>
      </c>
      <c r="B1219" s="112" t="s">
        <v>1953</v>
      </c>
      <c r="C1219" s="112" t="s">
        <v>887</v>
      </c>
      <c r="D1219" s="112" t="s">
        <v>1987</v>
      </c>
      <c r="E1219" s="112" t="s">
        <v>819</v>
      </c>
      <c r="F1219" s="112" t="s">
        <v>812</v>
      </c>
      <c r="G1219" s="112" t="s">
        <v>1192</v>
      </c>
      <c r="H1219" s="112">
        <v>10</v>
      </c>
    </row>
    <row r="1220" spans="1:8" ht="14.4">
      <c r="A1220" s="112">
        <v>1000</v>
      </c>
      <c r="B1220" s="112" t="s">
        <v>1993</v>
      </c>
      <c r="C1220" s="112" t="s">
        <v>830</v>
      </c>
      <c r="D1220" s="112" t="s">
        <v>1987</v>
      </c>
      <c r="E1220" s="112" t="s">
        <v>819</v>
      </c>
      <c r="F1220" s="112" t="s">
        <v>812</v>
      </c>
      <c r="G1220" s="112" t="s">
        <v>812</v>
      </c>
      <c r="H1220" s="112">
        <v>1</v>
      </c>
    </row>
    <row r="1221" spans="1:8" ht="14.4">
      <c r="A1221" s="112">
        <v>1000</v>
      </c>
      <c r="B1221" s="112" t="s">
        <v>1994</v>
      </c>
      <c r="C1221" s="112" t="s">
        <v>830</v>
      </c>
      <c r="D1221" s="112" t="s">
        <v>1987</v>
      </c>
      <c r="E1221" s="112" t="s">
        <v>819</v>
      </c>
      <c r="F1221" s="112" t="s">
        <v>812</v>
      </c>
      <c r="G1221" s="112" t="s">
        <v>812</v>
      </c>
      <c r="H1221" s="112">
        <v>1</v>
      </c>
    </row>
    <row r="1222" spans="1:8" ht="14.4">
      <c r="A1222" s="112">
        <v>1000</v>
      </c>
      <c r="B1222" s="112" t="s">
        <v>1995</v>
      </c>
      <c r="C1222" s="112" t="s">
        <v>887</v>
      </c>
      <c r="D1222" s="112" t="s">
        <v>1987</v>
      </c>
      <c r="E1222" s="112" t="s">
        <v>819</v>
      </c>
      <c r="F1222" s="112" t="s">
        <v>812</v>
      </c>
      <c r="G1222" s="112" t="s">
        <v>831</v>
      </c>
      <c r="H1222" s="112">
        <v>10</v>
      </c>
    </row>
    <row r="1223" spans="1:8" ht="14.4">
      <c r="A1223" s="112">
        <v>1000</v>
      </c>
      <c r="B1223" s="112" t="s">
        <v>1996</v>
      </c>
      <c r="C1223" s="112" t="s">
        <v>887</v>
      </c>
      <c r="D1223" s="112" t="s">
        <v>1987</v>
      </c>
      <c r="E1223" s="112" t="s">
        <v>819</v>
      </c>
      <c r="F1223" s="112" t="s">
        <v>812</v>
      </c>
      <c r="G1223" s="112" t="s">
        <v>831</v>
      </c>
      <c r="H1223" s="112">
        <v>10</v>
      </c>
    </row>
    <row r="1224" spans="1:8" ht="14.4">
      <c r="A1224" s="112">
        <v>5</v>
      </c>
      <c r="B1224" s="112" t="s">
        <v>1997</v>
      </c>
      <c r="C1224" s="112" t="s">
        <v>812</v>
      </c>
      <c r="D1224" s="112" t="s">
        <v>1998</v>
      </c>
      <c r="E1224" s="112" t="s">
        <v>815</v>
      </c>
      <c r="F1224" s="112" t="s">
        <v>1010</v>
      </c>
      <c r="G1224" s="112" t="s">
        <v>1198</v>
      </c>
      <c r="H1224" s="112">
        <f t="shared" ref="H1224:H1225" ca="1" si="44">RANDBETWEEN(2,12)*25000</f>
        <v>225000</v>
      </c>
    </row>
    <row r="1225" spans="1:8" ht="14.4">
      <c r="A1225" s="112">
        <v>5</v>
      </c>
      <c r="B1225" s="112" t="s">
        <v>1999</v>
      </c>
      <c r="C1225" s="112" t="s">
        <v>812</v>
      </c>
      <c r="D1225" s="112" t="s">
        <v>1998</v>
      </c>
      <c r="E1225" s="112" t="s">
        <v>815</v>
      </c>
      <c r="F1225" s="112" t="s">
        <v>1010</v>
      </c>
      <c r="G1225" s="112" t="s">
        <v>812</v>
      </c>
      <c r="H1225" s="112">
        <f t="shared" ca="1" si="44"/>
        <v>250000</v>
      </c>
    </row>
    <row r="1226" spans="1:8" ht="14.4">
      <c r="A1226" s="112">
        <v>200</v>
      </c>
      <c r="B1226" s="112" t="s">
        <v>2000</v>
      </c>
      <c r="C1226" s="112" t="s">
        <v>812</v>
      </c>
      <c r="D1226" s="112" t="s">
        <v>1998</v>
      </c>
      <c r="E1226" s="112" t="s">
        <v>815</v>
      </c>
      <c r="F1226" s="112" t="s">
        <v>928</v>
      </c>
      <c r="G1226" s="112" t="s">
        <v>1198</v>
      </c>
      <c r="H1226" s="112">
        <f ca="1">RANDBETWEEN(1,6)*100</f>
        <v>600</v>
      </c>
    </row>
    <row r="1227" spans="1:8" ht="14.4">
      <c r="A1227" s="112">
        <v>100</v>
      </c>
      <c r="B1227" s="112" t="s">
        <v>2001</v>
      </c>
      <c r="C1227" s="112" t="s">
        <v>812</v>
      </c>
      <c r="D1227" s="112" t="s">
        <v>1998</v>
      </c>
      <c r="E1227" s="112" t="s">
        <v>815</v>
      </c>
      <c r="F1227" s="112" t="s">
        <v>968</v>
      </c>
      <c r="G1227" s="112" t="s">
        <v>1212</v>
      </c>
      <c r="H1227" s="112">
        <f ca="1">RANDBETWEEN(2,20)*1000</f>
        <v>3000</v>
      </c>
    </row>
    <row r="1228" spans="1:8" ht="14.4">
      <c r="A1228" s="112">
        <v>250</v>
      </c>
      <c r="B1228" s="112" t="s">
        <v>2002</v>
      </c>
      <c r="C1228" s="112" t="s">
        <v>812</v>
      </c>
      <c r="D1228" s="112" t="s">
        <v>1998</v>
      </c>
      <c r="E1228" s="112" t="s">
        <v>815</v>
      </c>
      <c r="F1228" s="112" t="s">
        <v>816</v>
      </c>
      <c r="G1228" s="112" t="s">
        <v>812</v>
      </c>
      <c r="H1228" s="112">
        <f t="shared" ref="H1228:H1229" ca="1" si="45">RANDBETWEEN(1,6)+1*10</f>
        <v>15</v>
      </c>
    </row>
    <row r="1229" spans="1:8" ht="14.4">
      <c r="A1229" s="112">
        <v>250</v>
      </c>
      <c r="B1229" s="112" t="s">
        <v>2003</v>
      </c>
      <c r="C1229" s="112" t="s">
        <v>812</v>
      </c>
      <c r="D1229" s="112" t="s">
        <v>1998</v>
      </c>
      <c r="E1229" s="112" t="s">
        <v>815</v>
      </c>
      <c r="F1229" s="112" t="s">
        <v>816</v>
      </c>
      <c r="G1229" s="112" t="s">
        <v>812</v>
      </c>
      <c r="H1229" s="112">
        <f t="shared" ca="1" si="45"/>
        <v>13</v>
      </c>
    </row>
    <row r="1230" spans="1:8" ht="14.4">
      <c r="A1230" s="112">
        <v>100</v>
      </c>
      <c r="B1230" s="112" t="s">
        <v>2004</v>
      </c>
      <c r="C1230" s="112" t="s">
        <v>812</v>
      </c>
      <c r="D1230" s="112" t="s">
        <v>1998</v>
      </c>
      <c r="E1230" s="112" t="s">
        <v>815</v>
      </c>
      <c r="F1230" s="112" t="s">
        <v>968</v>
      </c>
      <c r="G1230" s="112" t="s">
        <v>1198</v>
      </c>
      <c r="H1230" s="112">
        <f t="shared" ref="H1230:H1231" ca="1" si="46">RANDBETWEEN(2,20)*1000</f>
        <v>13000</v>
      </c>
    </row>
    <row r="1231" spans="1:8" ht="14.4">
      <c r="A1231" s="112">
        <v>100</v>
      </c>
      <c r="B1231" s="112" t="s">
        <v>2005</v>
      </c>
      <c r="C1231" s="112" t="s">
        <v>812</v>
      </c>
      <c r="D1231" s="112" t="s">
        <v>1998</v>
      </c>
      <c r="E1231" s="112" t="s">
        <v>815</v>
      </c>
      <c r="F1231" s="112" t="s">
        <v>968</v>
      </c>
      <c r="G1231" s="112" t="s">
        <v>1194</v>
      </c>
      <c r="H1231" s="112">
        <f t="shared" ca="1" si="46"/>
        <v>4000</v>
      </c>
    </row>
    <row r="1232" spans="1:8" ht="14.4">
      <c r="A1232" s="112">
        <v>25</v>
      </c>
      <c r="B1232" s="112" t="s">
        <v>2006</v>
      </c>
      <c r="C1232" s="112" t="s">
        <v>812</v>
      </c>
      <c r="D1232" s="112" t="s">
        <v>1998</v>
      </c>
      <c r="E1232" s="112" t="s">
        <v>815</v>
      </c>
      <c r="F1232" s="112" t="s">
        <v>977</v>
      </c>
      <c r="G1232" s="112" t="s">
        <v>1198</v>
      </c>
      <c r="H1232" s="112">
        <f ca="1">(RANDBETWEEN(1,4)+1)*10000</f>
        <v>40000</v>
      </c>
    </row>
    <row r="1233" spans="1:8" ht="14.4">
      <c r="A1233" s="112">
        <v>250</v>
      </c>
      <c r="B1233" s="112" t="s">
        <v>2007</v>
      </c>
      <c r="C1233" s="112" t="s">
        <v>812</v>
      </c>
      <c r="D1233" s="112" t="s">
        <v>1998</v>
      </c>
      <c r="E1233" s="112" t="s">
        <v>815</v>
      </c>
      <c r="F1233" s="112" t="s">
        <v>816</v>
      </c>
      <c r="G1233" s="112" t="s">
        <v>812</v>
      </c>
      <c r="H1233" s="112">
        <f ca="1">RANDBETWEEN(1,6)+1*10</f>
        <v>13</v>
      </c>
    </row>
    <row r="1234" spans="1:8" ht="14.4">
      <c r="A1234" s="112">
        <v>25</v>
      </c>
      <c r="B1234" s="112" t="s">
        <v>2008</v>
      </c>
      <c r="C1234" s="112" t="s">
        <v>812</v>
      </c>
      <c r="D1234" s="112" t="s">
        <v>1998</v>
      </c>
      <c r="E1234" s="112" t="s">
        <v>815</v>
      </c>
      <c r="F1234" s="112" t="s">
        <v>977</v>
      </c>
      <c r="G1234" s="112" t="s">
        <v>1198</v>
      </c>
      <c r="H1234" s="112">
        <f ca="1">(RANDBETWEEN(1,4)+1)*10000</f>
        <v>30000</v>
      </c>
    </row>
    <row r="1235" spans="1:8" ht="14.4">
      <c r="A1235" s="112">
        <v>100</v>
      </c>
      <c r="B1235" s="112" t="s">
        <v>2009</v>
      </c>
      <c r="C1235" s="112" t="s">
        <v>812</v>
      </c>
      <c r="D1235" s="112" t="s">
        <v>1998</v>
      </c>
      <c r="E1235" s="112" t="s">
        <v>815</v>
      </c>
      <c r="F1235" s="112" t="s">
        <v>968</v>
      </c>
      <c r="G1235" s="112" t="s">
        <v>1198</v>
      </c>
      <c r="H1235" s="112">
        <f ca="1">RANDBETWEEN(2,20)*1000</f>
        <v>14000</v>
      </c>
    </row>
    <row r="1236" spans="1:8" ht="14.4">
      <c r="A1236" s="112">
        <v>25</v>
      </c>
      <c r="B1236" s="112" t="s">
        <v>2010</v>
      </c>
      <c r="C1236" s="112" t="s">
        <v>812</v>
      </c>
      <c r="D1236" s="112" t="s">
        <v>1998</v>
      </c>
      <c r="E1236" s="112" t="s">
        <v>815</v>
      </c>
      <c r="F1236" s="112" t="s">
        <v>977</v>
      </c>
      <c r="G1236" s="112" t="s">
        <v>1198</v>
      </c>
      <c r="H1236" s="112">
        <f t="shared" ref="H1236:H1237" ca="1" si="47">(RANDBETWEEN(1,4)+1)*10000</f>
        <v>30000</v>
      </c>
    </row>
    <row r="1237" spans="1:8" ht="14.4">
      <c r="A1237" s="112">
        <v>25</v>
      </c>
      <c r="B1237" s="112" t="s">
        <v>2011</v>
      </c>
      <c r="C1237" s="112" t="s">
        <v>812</v>
      </c>
      <c r="D1237" s="112" t="s">
        <v>1998</v>
      </c>
      <c r="E1237" s="112" t="s">
        <v>815</v>
      </c>
      <c r="F1237" s="112" t="s">
        <v>977</v>
      </c>
      <c r="G1237" s="112" t="s">
        <v>1198</v>
      </c>
      <c r="H1237" s="112">
        <f t="shared" ca="1" si="47"/>
        <v>30000</v>
      </c>
    </row>
    <row r="1238" spans="1:8" ht="14.4">
      <c r="A1238" s="112">
        <v>100</v>
      </c>
      <c r="B1238" s="112" t="s">
        <v>2012</v>
      </c>
      <c r="C1238" s="112" t="s">
        <v>812</v>
      </c>
      <c r="D1238" s="112" t="s">
        <v>1998</v>
      </c>
      <c r="E1238" s="112" t="s">
        <v>815</v>
      </c>
      <c r="F1238" s="112" t="s">
        <v>968</v>
      </c>
      <c r="G1238" s="112" t="s">
        <v>1198</v>
      </c>
      <c r="H1238" s="112">
        <f ca="1">RANDBETWEEN(2,20)*1000</f>
        <v>10000</v>
      </c>
    </row>
    <row r="1239" spans="1:8" ht="14.4">
      <c r="A1239" s="112">
        <v>200</v>
      </c>
      <c r="B1239" s="112" t="s">
        <v>2013</v>
      </c>
      <c r="C1239" s="112" t="s">
        <v>812</v>
      </c>
      <c r="D1239" s="112" t="s">
        <v>1998</v>
      </c>
      <c r="E1239" s="112" t="s">
        <v>815</v>
      </c>
      <c r="F1239" s="112" t="s">
        <v>928</v>
      </c>
      <c r="G1239" s="112" t="s">
        <v>1198</v>
      </c>
      <c r="H1239" s="112">
        <f ca="1">RANDBETWEEN(1,6)*100</f>
        <v>600</v>
      </c>
    </row>
    <row r="1240" spans="1:8" ht="14.4">
      <c r="A1240" s="112">
        <v>5</v>
      </c>
      <c r="B1240" s="112" t="s">
        <v>2014</v>
      </c>
      <c r="C1240" s="112" t="s">
        <v>812</v>
      </c>
      <c r="D1240" s="112" t="s">
        <v>1998</v>
      </c>
      <c r="E1240" s="112" t="s">
        <v>815</v>
      </c>
      <c r="F1240" s="112" t="s">
        <v>1010</v>
      </c>
      <c r="G1240" s="112" t="s">
        <v>1198</v>
      </c>
      <c r="H1240" s="112">
        <f ca="1">RANDBETWEEN(2,12)*25000</f>
        <v>250000</v>
      </c>
    </row>
    <row r="1241" spans="1:8" ht="14.4">
      <c r="A1241" s="112">
        <v>200</v>
      </c>
      <c r="B1241" s="112" t="s">
        <v>2015</v>
      </c>
      <c r="C1241" s="112" t="s">
        <v>812</v>
      </c>
      <c r="D1241" s="112" t="s">
        <v>1998</v>
      </c>
      <c r="E1241" s="112" t="s">
        <v>815</v>
      </c>
      <c r="F1241" s="112" t="s">
        <v>928</v>
      </c>
      <c r="G1241" s="112" t="s">
        <v>1198</v>
      </c>
      <c r="H1241" s="112">
        <f ca="1">RANDBETWEEN(1,6)*100</f>
        <v>100</v>
      </c>
    </row>
    <row r="1242" spans="1:8" ht="14.4">
      <c r="A1242" s="112">
        <v>100</v>
      </c>
      <c r="B1242" s="112" t="s">
        <v>2016</v>
      </c>
      <c r="C1242" s="112" t="s">
        <v>812</v>
      </c>
      <c r="D1242" s="112" t="s">
        <v>1998</v>
      </c>
      <c r="E1242" s="112" t="s">
        <v>815</v>
      </c>
      <c r="F1242" s="112" t="s">
        <v>968</v>
      </c>
      <c r="G1242" s="112" t="s">
        <v>1198</v>
      </c>
      <c r="H1242" s="112">
        <f ca="1">RANDBETWEEN(2,20)*1000</f>
        <v>18000</v>
      </c>
    </row>
    <row r="1243" spans="1:8" ht="14.4">
      <c r="A1243" s="112">
        <v>25</v>
      </c>
      <c r="B1243" s="112" t="s">
        <v>2017</v>
      </c>
      <c r="C1243" s="112" t="s">
        <v>812</v>
      </c>
      <c r="D1243" s="112" t="s">
        <v>1998</v>
      </c>
      <c r="E1243" s="112" t="s">
        <v>815</v>
      </c>
      <c r="F1243" s="112" t="s">
        <v>977</v>
      </c>
      <c r="G1243" s="112" t="s">
        <v>1198</v>
      </c>
      <c r="H1243" s="112">
        <f ca="1">(RANDBETWEEN(1,4)+1)*10000</f>
        <v>50000</v>
      </c>
    </row>
    <row r="1244" spans="1:8" ht="14.4">
      <c r="A1244" s="112">
        <v>100</v>
      </c>
      <c r="B1244" s="112" t="s">
        <v>2018</v>
      </c>
      <c r="C1244" s="112" t="s">
        <v>812</v>
      </c>
      <c r="D1244" s="112" t="s">
        <v>1998</v>
      </c>
      <c r="E1244" s="112" t="s">
        <v>815</v>
      </c>
      <c r="F1244" s="112" t="s">
        <v>968</v>
      </c>
      <c r="G1244" s="112" t="s">
        <v>1198</v>
      </c>
      <c r="H1244" s="112">
        <f ca="1">RANDBETWEEN(2,20)*1000</f>
        <v>11000</v>
      </c>
    </row>
    <row r="1245" spans="1:8" ht="14.4">
      <c r="A1245" s="112">
        <v>25</v>
      </c>
      <c r="B1245" s="112" t="s">
        <v>2019</v>
      </c>
      <c r="C1245" s="112" t="s">
        <v>812</v>
      </c>
      <c r="D1245" s="112" t="s">
        <v>1998</v>
      </c>
      <c r="E1245" s="112" t="s">
        <v>815</v>
      </c>
      <c r="F1245" s="112" t="s">
        <v>977</v>
      </c>
      <c r="G1245" s="112" t="s">
        <v>1198</v>
      </c>
      <c r="H1245" s="112">
        <f ca="1">(RANDBETWEEN(1,4)+1)*10000</f>
        <v>40000</v>
      </c>
    </row>
    <row r="1246" spans="1:8" ht="14.4">
      <c r="A1246" s="112">
        <v>100</v>
      </c>
      <c r="B1246" s="112" t="s">
        <v>2020</v>
      </c>
      <c r="C1246" s="112" t="s">
        <v>812</v>
      </c>
      <c r="D1246" s="112" t="s">
        <v>2021</v>
      </c>
      <c r="E1246" s="112" t="s">
        <v>815</v>
      </c>
      <c r="F1246" s="112" t="s">
        <v>968</v>
      </c>
      <c r="G1246" s="112" t="s">
        <v>1198</v>
      </c>
      <c r="H1246" s="112">
        <f ca="1">RANDBETWEEN(2,20)*1000</f>
        <v>13000</v>
      </c>
    </row>
    <row r="1247" spans="1:8" ht="14.4">
      <c r="A1247" s="112">
        <v>1</v>
      </c>
      <c r="B1247" s="112" t="s">
        <v>2022</v>
      </c>
      <c r="C1247" s="112" t="s">
        <v>1224</v>
      </c>
      <c r="D1247" s="112" t="s">
        <v>2021</v>
      </c>
      <c r="E1247" s="112" t="s">
        <v>815</v>
      </c>
      <c r="F1247" s="112" t="s">
        <v>1225</v>
      </c>
      <c r="G1247" s="112" t="s">
        <v>1198</v>
      </c>
      <c r="H1247" s="112" t="s">
        <v>1224</v>
      </c>
    </row>
    <row r="1248" spans="1:8" ht="14.4">
      <c r="A1248" s="112">
        <v>1000</v>
      </c>
      <c r="B1248" s="112" t="s">
        <v>1998</v>
      </c>
      <c r="C1248" s="112" t="s">
        <v>857</v>
      </c>
      <c r="D1248" s="112" t="s">
        <v>2023</v>
      </c>
      <c r="E1248" s="112" t="s">
        <v>819</v>
      </c>
      <c r="F1248" s="112" t="s">
        <v>812</v>
      </c>
      <c r="G1248" s="112" t="s">
        <v>1198</v>
      </c>
      <c r="H1248" s="112">
        <v>5</v>
      </c>
    </row>
    <row r="1249" spans="1:8" ht="14.4">
      <c r="A1249" s="112">
        <v>1000</v>
      </c>
      <c r="B1249" s="112" t="s">
        <v>2024</v>
      </c>
      <c r="C1249" s="112" t="s">
        <v>857</v>
      </c>
      <c r="D1249" s="112" t="s">
        <v>2023</v>
      </c>
      <c r="E1249" s="112" t="s">
        <v>819</v>
      </c>
      <c r="F1249" s="112" t="s">
        <v>812</v>
      </c>
      <c r="G1249" s="112" t="s">
        <v>1198</v>
      </c>
      <c r="H1249" s="112">
        <v>5</v>
      </c>
    </row>
    <row r="1250" spans="1:8" ht="14.4">
      <c r="A1250" s="112">
        <v>1000</v>
      </c>
      <c r="B1250" s="112" t="s">
        <v>3812</v>
      </c>
      <c r="C1250" s="112" t="s">
        <v>3813</v>
      </c>
      <c r="D1250" s="112" t="s">
        <v>3814</v>
      </c>
      <c r="E1250" s="112" t="s">
        <v>819</v>
      </c>
      <c r="F1250" s="112" t="s">
        <v>812</v>
      </c>
      <c r="G1250" s="112" t="s">
        <v>3815</v>
      </c>
      <c r="H1250" s="112" t="s">
        <v>3816</v>
      </c>
    </row>
    <row r="1251" spans="1:8" ht="14.4">
      <c r="A1251" s="112">
        <v>1000</v>
      </c>
      <c r="B1251" s="112" t="s">
        <v>3817</v>
      </c>
      <c r="C1251" s="112" t="s">
        <v>915</v>
      </c>
      <c r="D1251" s="112" t="s">
        <v>3814</v>
      </c>
      <c r="E1251" s="112" t="s">
        <v>819</v>
      </c>
      <c r="F1251" s="112" t="s">
        <v>812</v>
      </c>
      <c r="G1251" s="112" t="s">
        <v>831</v>
      </c>
      <c r="H1251" s="112">
        <v>2</v>
      </c>
    </row>
    <row r="1252" spans="1:8" ht="14.4">
      <c r="A1252" s="112">
        <v>1000</v>
      </c>
      <c r="B1252" s="112" t="s">
        <v>3818</v>
      </c>
      <c r="C1252" s="112" t="s">
        <v>1770</v>
      </c>
      <c r="D1252" s="112" t="s">
        <v>3814</v>
      </c>
      <c r="E1252" s="112" t="s">
        <v>819</v>
      </c>
      <c r="F1252" s="112" t="s">
        <v>812</v>
      </c>
      <c r="G1252" s="112" t="s">
        <v>1237</v>
      </c>
      <c r="H1252" s="112">
        <v>60</v>
      </c>
    </row>
    <row r="1253" spans="1:8" ht="14.4">
      <c r="A1253" s="112">
        <v>1000</v>
      </c>
      <c r="B1253" s="112" t="s">
        <v>3819</v>
      </c>
      <c r="C1253" s="112" t="s">
        <v>818</v>
      </c>
      <c r="D1253" s="112" t="s">
        <v>3814</v>
      </c>
      <c r="E1253" s="112" t="s">
        <v>819</v>
      </c>
      <c r="F1253" s="112" t="s">
        <v>812</v>
      </c>
      <c r="G1253" s="112" t="s">
        <v>1185</v>
      </c>
      <c r="H1253" s="112">
        <v>0.05</v>
      </c>
    </row>
    <row r="1254" spans="1:8" ht="14.4">
      <c r="A1254" s="112">
        <v>1000</v>
      </c>
      <c r="B1254" s="112" t="s">
        <v>3820</v>
      </c>
      <c r="C1254" s="112" t="s">
        <v>841</v>
      </c>
      <c r="D1254" s="112" t="s">
        <v>3814</v>
      </c>
      <c r="E1254" s="112" t="s">
        <v>819</v>
      </c>
      <c r="F1254" s="112" t="s">
        <v>812</v>
      </c>
      <c r="G1254" s="112" t="s">
        <v>3821</v>
      </c>
      <c r="H1254" s="112">
        <v>20</v>
      </c>
    </row>
    <row r="1255" spans="1:8" ht="14.4">
      <c r="A1255" s="112">
        <v>1000</v>
      </c>
      <c r="B1255" s="112" t="s">
        <v>3822</v>
      </c>
      <c r="C1255" s="112" t="s">
        <v>857</v>
      </c>
      <c r="D1255" s="112" t="s">
        <v>3814</v>
      </c>
      <c r="E1255" s="112" t="s">
        <v>819</v>
      </c>
      <c r="F1255" s="112" t="s">
        <v>812</v>
      </c>
      <c r="G1255" s="112" t="s">
        <v>2067</v>
      </c>
      <c r="H1255" s="112">
        <v>5</v>
      </c>
    </row>
    <row r="1256" spans="1:8" ht="14.4">
      <c r="A1256" s="112">
        <v>1000</v>
      </c>
      <c r="B1256" s="112" t="s">
        <v>3823</v>
      </c>
      <c r="C1256" s="112" t="s">
        <v>887</v>
      </c>
      <c r="D1256" s="112" t="s">
        <v>3814</v>
      </c>
      <c r="E1256" s="112" t="s">
        <v>819</v>
      </c>
      <c r="F1256" s="112" t="s">
        <v>812</v>
      </c>
      <c r="G1256" s="112" t="s">
        <v>2143</v>
      </c>
      <c r="H1256" s="112">
        <v>10</v>
      </c>
    </row>
    <row r="1257" spans="1:8" ht="14.4">
      <c r="A1257" s="112">
        <v>1000</v>
      </c>
      <c r="B1257" s="112" t="s">
        <v>3824</v>
      </c>
      <c r="C1257" s="112" t="s">
        <v>862</v>
      </c>
      <c r="D1257" s="112" t="s">
        <v>3814</v>
      </c>
      <c r="E1257" s="112" t="s">
        <v>819</v>
      </c>
      <c r="F1257" s="112" t="s">
        <v>812</v>
      </c>
      <c r="G1257" s="112" t="s">
        <v>842</v>
      </c>
      <c r="H1257" s="112">
        <v>4</v>
      </c>
    </row>
    <row r="1258" spans="1:8" ht="14.4">
      <c r="A1258" s="112">
        <v>1000</v>
      </c>
      <c r="B1258" s="112" t="s">
        <v>3825</v>
      </c>
      <c r="C1258" s="112" t="s">
        <v>902</v>
      </c>
      <c r="D1258" s="112" t="s">
        <v>3814</v>
      </c>
      <c r="E1258" s="112" t="s">
        <v>819</v>
      </c>
      <c r="F1258" s="112" t="s">
        <v>812</v>
      </c>
      <c r="G1258" s="112" t="s">
        <v>812</v>
      </c>
      <c r="H1258" s="112">
        <v>0.5</v>
      </c>
    </row>
    <row r="1259" spans="1:8" ht="14.4">
      <c r="A1259" s="112">
        <v>1000</v>
      </c>
      <c r="B1259" s="112" t="s">
        <v>3826</v>
      </c>
      <c r="C1259" s="112" t="s">
        <v>910</v>
      </c>
      <c r="D1259" s="112" t="s">
        <v>3827</v>
      </c>
      <c r="E1259" s="112" t="s">
        <v>819</v>
      </c>
      <c r="F1259" s="112" t="s">
        <v>812</v>
      </c>
      <c r="G1259" s="112" t="s">
        <v>1194</v>
      </c>
      <c r="H1259" s="112">
        <v>25</v>
      </c>
    </row>
    <row r="1260" spans="1:8" ht="14.4">
      <c r="A1260" s="112">
        <v>1000</v>
      </c>
      <c r="B1260" s="112" t="s">
        <v>3828</v>
      </c>
      <c r="C1260" s="112" t="s">
        <v>875</v>
      </c>
      <c r="D1260" s="112" t="s">
        <v>3827</v>
      </c>
      <c r="E1260" s="112" t="s">
        <v>819</v>
      </c>
      <c r="F1260" s="112" t="s">
        <v>812</v>
      </c>
      <c r="G1260" s="112" t="s">
        <v>839</v>
      </c>
      <c r="H1260" s="112">
        <v>15</v>
      </c>
    </row>
    <row r="1261" spans="1:8" ht="14.4">
      <c r="A1261" s="112">
        <v>1000</v>
      </c>
      <c r="B1261" s="112" t="s">
        <v>3829</v>
      </c>
      <c r="C1261" s="112" t="s">
        <v>857</v>
      </c>
      <c r="D1261" s="112" t="s">
        <v>3827</v>
      </c>
      <c r="E1261" s="112" t="s">
        <v>819</v>
      </c>
      <c r="F1261" s="112" t="s">
        <v>812</v>
      </c>
      <c r="G1261" s="112" t="s">
        <v>1194</v>
      </c>
      <c r="H1261" s="112">
        <v>5</v>
      </c>
    </row>
    <row r="1262" spans="1:8" ht="14.4">
      <c r="A1262" s="112">
        <v>1000</v>
      </c>
      <c r="B1262" s="112" t="s">
        <v>3830</v>
      </c>
      <c r="C1262" s="112" t="s">
        <v>910</v>
      </c>
      <c r="D1262" s="112" t="s">
        <v>3827</v>
      </c>
      <c r="E1262" s="112" t="s">
        <v>819</v>
      </c>
      <c r="F1262" s="112" t="s">
        <v>812</v>
      </c>
      <c r="G1262" s="112" t="s">
        <v>1192</v>
      </c>
      <c r="H1262" s="112">
        <v>25</v>
      </c>
    </row>
    <row r="1263" spans="1:8" ht="14.4">
      <c r="A1263" s="112">
        <v>1000</v>
      </c>
      <c r="B1263" s="112" t="s">
        <v>3831</v>
      </c>
      <c r="C1263" s="112" t="s">
        <v>900</v>
      </c>
      <c r="D1263" s="112" t="s">
        <v>3827</v>
      </c>
      <c r="E1263" s="112" t="s">
        <v>819</v>
      </c>
      <c r="F1263" s="112" t="s">
        <v>812</v>
      </c>
      <c r="G1263" s="112" t="s">
        <v>1192</v>
      </c>
      <c r="H1263" s="112">
        <v>50</v>
      </c>
    </row>
    <row r="1264" spans="1:8" ht="14.4">
      <c r="A1264" s="112">
        <v>1000</v>
      </c>
      <c r="B1264" s="112" t="s">
        <v>3832</v>
      </c>
      <c r="C1264" s="112" t="s">
        <v>910</v>
      </c>
      <c r="D1264" s="112" t="s">
        <v>3827</v>
      </c>
      <c r="E1264" s="112" t="s">
        <v>819</v>
      </c>
      <c r="F1264" s="112" t="s">
        <v>812</v>
      </c>
      <c r="G1264" s="112" t="s">
        <v>831</v>
      </c>
      <c r="H1264" s="112">
        <v>25</v>
      </c>
    </row>
    <row r="1265" spans="1:8" ht="14.4">
      <c r="A1265" s="112">
        <v>100</v>
      </c>
      <c r="B1265" s="112" t="s">
        <v>2895</v>
      </c>
      <c r="C1265" s="112" t="s">
        <v>2896</v>
      </c>
      <c r="D1265" s="112" t="s">
        <v>2897</v>
      </c>
      <c r="E1265" s="112" t="s">
        <v>819</v>
      </c>
      <c r="F1265" s="112" t="s">
        <v>812</v>
      </c>
      <c r="G1265" s="112" t="s">
        <v>1523</v>
      </c>
      <c r="H1265" s="112">
        <v>18</v>
      </c>
    </row>
    <row r="1266" spans="1:8" ht="14.4">
      <c r="A1266" s="112">
        <v>25</v>
      </c>
      <c r="B1266" s="112" t="s">
        <v>2899</v>
      </c>
      <c r="C1266" s="112" t="s">
        <v>857</v>
      </c>
      <c r="D1266" s="112" t="s">
        <v>2897</v>
      </c>
      <c r="E1266" s="112" t="s">
        <v>819</v>
      </c>
      <c r="F1266" s="112" t="s">
        <v>812</v>
      </c>
      <c r="G1266" s="112" t="s">
        <v>1523</v>
      </c>
      <c r="H1266" s="112">
        <v>5</v>
      </c>
    </row>
    <row r="1267" spans="1:8" ht="14.4">
      <c r="A1267" s="112">
        <v>250</v>
      </c>
      <c r="B1267" s="112" t="s">
        <v>2901</v>
      </c>
      <c r="C1267" s="112" t="s">
        <v>902</v>
      </c>
      <c r="D1267" s="112" t="s">
        <v>2897</v>
      </c>
      <c r="E1267" s="112" t="s">
        <v>819</v>
      </c>
      <c r="F1267" s="112" t="s">
        <v>812</v>
      </c>
      <c r="G1267" s="112" t="s">
        <v>1523</v>
      </c>
      <c r="H1267" s="112">
        <v>0.5</v>
      </c>
    </row>
    <row r="1268" spans="1:8" ht="14.4">
      <c r="A1268" s="112">
        <v>25</v>
      </c>
      <c r="B1268" s="112" t="s">
        <v>2903</v>
      </c>
      <c r="C1268" s="112" t="s">
        <v>875</v>
      </c>
      <c r="D1268" s="112" t="s">
        <v>2897</v>
      </c>
      <c r="E1268" s="112" t="s">
        <v>819</v>
      </c>
      <c r="F1268" s="112" t="s">
        <v>812</v>
      </c>
      <c r="G1268" s="112" t="s">
        <v>1523</v>
      </c>
      <c r="H1268" s="112">
        <v>15</v>
      </c>
    </row>
    <row r="1269" spans="1:8" ht="14.4">
      <c r="A1269" s="112">
        <v>250</v>
      </c>
      <c r="B1269" s="112" t="s">
        <v>2905</v>
      </c>
      <c r="C1269" s="112" t="s">
        <v>907</v>
      </c>
      <c r="D1269" s="112" t="s">
        <v>2897</v>
      </c>
      <c r="E1269" s="112" t="s">
        <v>819</v>
      </c>
      <c r="F1269" s="112" t="s">
        <v>812</v>
      </c>
      <c r="G1269" s="112" t="s">
        <v>852</v>
      </c>
      <c r="H1269" s="112">
        <v>3</v>
      </c>
    </row>
    <row r="1270" spans="1:8" ht="14.4">
      <c r="A1270" s="112">
        <v>100</v>
      </c>
      <c r="B1270" s="112" t="s">
        <v>2907</v>
      </c>
      <c r="C1270" s="112" t="s">
        <v>2908</v>
      </c>
      <c r="D1270" s="112" t="s">
        <v>2897</v>
      </c>
      <c r="E1270" s="112" t="s">
        <v>819</v>
      </c>
      <c r="F1270" s="112" t="s">
        <v>812</v>
      </c>
      <c r="G1270" s="112" t="s">
        <v>1523</v>
      </c>
      <c r="H1270" s="112">
        <v>60</v>
      </c>
    </row>
    <row r="1271" spans="1:8" ht="14.4">
      <c r="A1271" s="112">
        <v>1000</v>
      </c>
      <c r="B1271" s="112" t="s">
        <v>2910</v>
      </c>
      <c r="C1271" s="112" t="s">
        <v>1294</v>
      </c>
      <c r="D1271" s="112" t="s">
        <v>2897</v>
      </c>
      <c r="E1271" s="112" t="s">
        <v>819</v>
      </c>
      <c r="F1271" s="112" t="s">
        <v>812</v>
      </c>
      <c r="G1271" s="112" t="s">
        <v>812</v>
      </c>
      <c r="H1271" s="112">
        <v>0.1</v>
      </c>
    </row>
    <row r="1272" spans="1:8" ht="14.4">
      <c r="A1272" s="112">
        <v>1000</v>
      </c>
      <c r="B1272" s="112" t="s">
        <v>2913</v>
      </c>
      <c r="C1272" s="112" t="s">
        <v>915</v>
      </c>
      <c r="D1272" s="112" t="s">
        <v>2897</v>
      </c>
      <c r="E1272" s="112" t="s">
        <v>819</v>
      </c>
      <c r="F1272" s="112" t="s">
        <v>812</v>
      </c>
      <c r="G1272" s="112" t="s">
        <v>831</v>
      </c>
      <c r="H1272" s="112">
        <v>2</v>
      </c>
    </row>
    <row r="1273" spans="1:8" ht="14.4">
      <c r="A1273" s="112">
        <v>1000</v>
      </c>
      <c r="B1273" s="112" t="s">
        <v>2915</v>
      </c>
      <c r="C1273" s="112" t="s">
        <v>827</v>
      </c>
      <c r="D1273" s="112" t="s">
        <v>2897</v>
      </c>
      <c r="E1273" s="112" t="s">
        <v>819</v>
      </c>
      <c r="F1273" s="112" t="s">
        <v>812</v>
      </c>
      <c r="G1273" s="112" t="s">
        <v>812</v>
      </c>
      <c r="H1273" s="112">
        <v>0.02</v>
      </c>
    </row>
    <row r="1274" spans="1:8" ht="14.4">
      <c r="A1274" s="112">
        <v>1000</v>
      </c>
      <c r="B1274" s="112" t="s">
        <v>117</v>
      </c>
      <c r="C1274" s="112" t="s">
        <v>902</v>
      </c>
      <c r="D1274" s="112" t="s">
        <v>2897</v>
      </c>
      <c r="E1274" s="112" t="s">
        <v>819</v>
      </c>
      <c r="F1274" s="112" t="s">
        <v>812</v>
      </c>
      <c r="G1274" s="112" t="s">
        <v>831</v>
      </c>
      <c r="H1274" s="112">
        <v>0.5</v>
      </c>
    </row>
    <row r="1275" spans="1:8" ht="14.4">
      <c r="A1275" s="112">
        <v>1000</v>
      </c>
      <c r="B1275" s="112" t="s">
        <v>2918</v>
      </c>
      <c r="C1275" s="112" t="s">
        <v>818</v>
      </c>
      <c r="D1275" s="112" t="s">
        <v>2897</v>
      </c>
      <c r="E1275" s="112" t="s">
        <v>819</v>
      </c>
      <c r="F1275" s="112" t="s">
        <v>812</v>
      </c>
      <c r="G1275" s="112" t="s">
        <v>1523</v>
      </c>
      <c r="H1275" s="112">
        <v>0.05</v>
      </c>
    </row>
    <row r="1276" spans="1:8" ht="14.4">
      <c r="A1276" s="112">
        <v>100</v>
      </c>
      <c r="B1276" s="112" t="s">
        <v>2920</v>
      </c>
      <c r="C1276" s="112" t="s">
        <v>2921</v>
      </c>
      <c r="D1276" s="112" t="s">
        <v>2897</v>
      </c>
      <c r="E1276" s="112" t="s">
        <v>819</v>
      </c>
      <c r="F1276" s="112" t="s">
        <v>812</v>
      </c>
      <c r="G1276" s="112" t="s">
        <v>1523</v>
      </c>
      <c r="H1276" s="112">
        <v>2</v>
      </c>
    </row>
    <row r="1277" spans="1:8" ht="14.4">
      <c r="A1277" s="112">
        <v>25</v>
      </c>
      <c r="B1277" s="112" t="s">
        <v>2923</v>
      </c>
      <c r="C1277" s="112" t="s">
        <v>1867</v>
      </c>
      <c r="D1277" s="112" t="s">
        <v>2897</v>
      </c>
      <c r="E1277" s="112" t="s">
        <v>819</v>
      </c>
      <c r="F1277" s="112" t="s">
        <v>812</v>
      </c>
      <c r="G1277" s="112" t="s">
        <v>1523</v>
      </c>
      <c r="H1277" s="112">
        <v>6</v>
      </c>
    </row>
    <row r="1278" spans="1:8" ht="14.4">
      <c r="A1278" s="112">
        <v>250</v>
      </c>
      <c r="B1278" s="112" t="s">
        <v>2925</v>
      </c>
      <c r="C1278" s="112" t="s">
        <v>1870</v>
      </c>
      <c r="D1278" s="112" t="s">
        <v>2897</v>
      </c>
      <c r="E1278" s="112" t="s">
        <v>819</v>
      </c>
      <c r="F1278" s="112" t="s">
        <v>812</v>
      </c>
      <c r="G1278" s="112" t="s">
        <v>1523</v>
      </c>
      <c r="H1278" s="112">
        <v>0.6</v>
      </c>
    </row>
    <row r="1279" spans="1:8" ht="14.4">
      <c r="A1279" s="112">
        <v>1000</v>
      </c>
      <c r="B1279" s="112" t="s">
        <v>2927</v>
      </c>
      <c r="C1279" s="112" t="s">
        <v>902</v>
      </c>
      <c r="D1279" s="112" t="s">
        <v>2897</v>
      </c>
      <c r="E1279" s="112" t="s">
        <v>819</v>
      </c>
      <c r="F1279" s="112" t="s">
        <v>812</v>
      </c>
      <c r="G1279" s="112" t="s">
        <v>812</v>
      </c>
      <c r="H1279" s="112">
        <v>0.5</v>
      </c>
    </row>
    <row r="1280" spans="1:8" ht="14.4">
      <c r="A1280" s="112">
        <v>1000</v>
      </c>
      <c r="B1280" s="112" t="s">
        <v>2930</v>
      </c>
      <c r="C1280" s="112" t="s">
        <v>887</v>
      </c>
      <c r="D1280" s="112" t="s">
        <v>2897</v>
      </c>
      <c r="E1280" s="112" t="s">
        <v>819</v>
      </c>
      <c r="F1280" s="112" t="s">
        <v>812</v>
      </c>
      <c r="G1280" s="112" t="s">
        <v>812</v>
      </c>
      <c r="H1280" s="112">
        <v>10</v>
      </c>
    </row>
    <row r="1281" spans="1:8" ht="14.4">
      <c r="A1281" s="112">
        <v>1000</v>
      </c>
      <c r="B1281" s="112" t="s">
        <v>2933</v>
      </c>
      <c r="C1281" s="112" t="s">
        <v>1895</v>
      </c>
      <c r="D1281" s="112" t="s">
        <v>2897</v>
      </c>
      <c r="E1281" s="112" t="s">
        <v>819</v>
      </c>
      <c r="F1281" s="112" t="s">
        <v>812</v>
      </c>
      <c r="G1281" s="112" t="s">
        <v>831</v>
      </c>
      <c r="H1281" s="112">
        <v>0.3</v>
      </c>
    </row>
    <row r="1282" spans="1:8" ht="14.4">
      <c r="A1282" s="112">
        <v>25</v>
      </c>
      <c r="B1282" s="112" t="s">
        <v>2935</v>
      </c>
      <c r="C1282" s="112" t="s">
        <v>2921</v>
      </c>
      <c r="D1282" s="112" t="s">
        <v>2897</v>
      </c>
      <c r="E1282" s="112" t="s">
        <v>819</v>
      </c>
      <c r="F1282" s="112" t="s">
        <v>812</v>
      </c>
      <c r="G1282" s="112" t="s">
        <v>831</v>
      </c>
      <c r="H1282" s="112">
        <v>2</v>
      </c>
    </row>
    <row r="1283" spans="1:8" ht="14.4">
      <c r="A1283" s="112">
        <v>250</v>
      </c>
      <c r="B1283" s="112" t="s">
        <v>2937</v>
      </c>
      <c r="C1283" s="112" t="s">
        <v>2938</v>
      </c>
      <c r="D1283" s="112" t="s">
        <v>2897</v>
      </c>
      <c r="E1283" s="112" t="s">
        <v>819</v>
      </c>
      <c r="F1283" s="112" t="s">
        <v>812</v>
      </c>
      <c r="G1283" s="112" t="s">
        <v>831</v>
      </c>
      <c r="H1283" s="112">
        <v>1</v>
      </c>
    </row>
    <row r="1284" spans="1:8" ht="14.4">
      <c r="A1284" s="112">
        <v>1000</v>
      </c>
      <c r="B1284" s="112" t="s">
        <v>2940</v>
      </c>
      <c r="C1284" s="112" t="s">
        <v>902</v>
      </c>
      <c r="D1284" s="112" t="s">
        <v>2897</v>
      </c>
      <c r="E1284" s="112" t="s">
        <v>819</v>
      </c>
      <c r="F1284" s="112" t="s">
        <v>812</v>
      </c>
      <c r="G1284" s="112" t="s">
        <v>2941</v>
      </c>
      <c r="H1284" s="112">
        <v>0.5</v>
      </c>
    </row>
    <row r="1285" spans="1:8" ht="14.4">
      <c r="A1285" s="112">
        <v>100</v>
      </c>
      <c r="B1285" s="112" t="s">
        <v>2943</v>
      </c>
      <c r="C1285" s="112" t="s">
        <v>2672</v>
      </c>
      <c r="D1285" s="112" t="s">
        <v>2897</v>
      </c>
      <c r="E1285" s="112" t="s">
        <v>819</v>
      </c>
      <c r="F1285" s="112" t="s">
        <v>812</v>
      </c>
      <c r="G1285" s="112" t="s">
        <v>2941</v>
      </c>
      <c r="H1285" s="112">
        <v>40</v>
      </c>
    </row>
    <row r="1286" spans="1:8" ht="14.4">
      <c r="A1286" s="112">
        <v>250</v>
      </c>
      <c r="B1286" s="112" t="s">
        <v>2945</v>
      </c>
      <c r="C1286" s="112" t="s">
        <v>1867</v>
      </c>
      <c r="D1286" s="112" t="s">
        <v>2897</v>
      </c>
      <c r="E1286" s="112" t="s">
        <v>819</v>
      </c>
      <c r="F1286" s="112" t="s">
        <v>812</v>
      </c>
      <c r="G1286" s="112" t="s">
        <v>2941</v>
      </c>
      <c r="H1286" s="112">
        <v>6</v>
      </c>
    </row>
    <row r="1287" spans="1:8" ht="14.4">
      <c r="A1287" s="112">
        <v>25</v>
      </c>
      <c r="B1287" s="112" t="s">
        <v>2947</v>
      </c>
      <c r="C1287" s="112" t="s">
        <v>2948</v>
      </c>
      <c r="D1287" s="112" t="s">
        <v>2897</v>
      </c>
      <c r="E1287" s="112" t="s">
        <v>819</v>
      </c>
      <c r="F1287" s="112" t="s">
        <v>812</v>
      </c>
      <c r="G1287" s="112" t="s">
        <v>2941</v>
      </c>
      <c r="H1287" s="112">
        <v>19</v>
      </c>
    </row>
    <row r="1288" spans="1:8" ht="14.4">
      <c r="A1288" s="112">
        <v>1000</v>
      </c>
      <c r="B1288" s="112" t="s">
        <v>2950</v>
      </c>
      <c r="C1288" s="112" t="s">
        <v>827</v>
      </c>
      <c r="D1288" s="112" t="s">
        <v>2897</v>
      </c>
      <c r="E1288" s="112" t="s">
        <v>819</v>
      </c>
      <c r="F1288" s="112" t="s">
        <v>812</v>
      </c>
      <c r="G1288" s="112" t="s">
        <v>831</v>
      </c>
      <c r="H1288" s="112">
        <v>0.02</v>
      </c>
    </row>
    <row r="1289" spans="1:8" ht="14.4">
      <c r="A1289" s="112">
        <v>25</v>
      </c>
      <c r="B1289" s="112" t="s">
        <v>2952</v>
      </c>
      <c r="C1289" s="112" t="s">
        <v>841</v>
      </c>
      <c r="D1289" s="112" t="s">
        <v>2897</v>
      </c>
      <c r="E1289" s="112" t="s">
        <v>819</v>
      </c>
      <c r="F1289" s="112" t="s">
        <v>812</v>
      </c>
      <c r="G1289" s="112" t="s">
        <v>846</v>
      </c>
      <c r="H1289" s="112">
        <v>20</v>
      </c>
    </row>
    <row r="1290" spans="1:8" ht="14.4">
      <c r="A1290" s="112">
        <v>250</v>
      </c>
      <c r="B1290" s="112" t="s">
        <v>2954</v>
      </c>
      <c r="C1290" s="112" t="s">
        <v>887</v>
      </c>
      <c r="D1290" s="112" t="s">
        <v>2897</v>
      </c>
      <c r="E1290" s="112" t="s">
        <v>819</v>
      </c>
      <c r="F1290" s="112" t="s">
        <v>812</v>
      </c>
      <c r="G1290" s="112" t="s">
        <v>846</v>
      </c>
      <c r="H1290" s="112">
        <v>10</v>
      </c>
    </row>
    <row r="1291" spans="1:8" ht="14.4">
      <c r="A1291" s="112">
        <v>1000</v>
      </c>
      <c r="B1291" s="112" t="s">
        <v>2956</v>
      </c>
      <c r="C1291" s="112" t="s">
        <v>907</v>
      </c>
      <c r="D1291" s="112" t="s">
        <v>2897</v>
      </c>
      <c r="E1291" s="112" t="s">
        <v>819</v>
      </c>
      <c r="F1291" s="112" t="s">
        <v>812</v>
      </c>
      <c r="G1291" s="112" t="s">
        <v>846</v>
      </c>
      <c r="H1291" s="112">
        <v>3</v>
      </c>
    </row>
    <row r="1292" spans="1:8" ht="14.4">
      <c r="A1292" s="112">
        <v>1000</v>
      </c>
      <c r="B1292" s="112" t="s">
        <v>2958</v>
      </c>
      <c r="C1292" s="112" t="s">
        <v>907</v>
      </c>
      <c r="D1292" s="112" t="s">
        <v>2897</v>
      </c>
      <c r="E1292" s="112" t="s">
        <v>819</v>
      </c>
      <c r="F1292" s="112" t="s">
        <v>812</v>
      </c>
      <c r="G1292" s="112" t="s">
        <v>846</v>
      </c>
      <c r="H1292" s="112">
        <v>3</v>
      </c>
    </row>
    <row r="1293" spans="1:8" ht="14.4">
      <c r="A1293" s="112">
        <v>100</v>
      </c>
      <c r="B1293" s="112" t="s">
        <v>2960</v>
      </c>
      <c r="C1293" s="112" t="s">
        <v>2961</v>
      </c>
      <c r="D1293" s="112" t="s">
        <v>2897</v>
      </c>
      <c r="E1293" s="112" t="s">
        <v>819</v>
      </c>
      <c r="F1293" s="112" t="s">
        <v>812</v>
      </c>
      <c r="G1293" s="112" t="s">
        <v>846</v>
      </c>
      <c r="H1293" s="112">
        <v>35</v>
      </c>
    </row>
    <row r="1294" spans="1:8" ht="14.4">
      <c r="A1294" s="112">
        <v>100</v>
      </c>
      <c r="B1294" s="112" t="s">
        <v>2963</v>
      </c>
      <c r="C1294" s="112" t="s">
        <v>879</v>
      </c>
      <c r="D1294" s="112" t="s">
        <v>2897</v>
      </c>
      <c r="E1294" s="112" t="s">
        <v>819</v>
      </c>
      <c r="F1294" s="112" t="s">
        <v>812</v>
      </c>
      <c r="G1294" s="112" t="s">
        <v>846</v>
      </c>
      <c r="H1294" s="112">
        <v>125</v>
      </c>
    </row>
    <row r="1295" spans="1:8" ht="14.4">
      <c r="A1295" s="112">
        <v>25</v>
      </c>
      <c r="B1295" s="112" t="s">
        <v>2965</v>
      </c>
      <c r="C1295" s="112" t="s">
        <v>875</v>
      </c>
      <c r="D1295" s="112" t="s">
        <v>2897</v>
      </c>
      <c r="E1295" s="112" t="s">
        <v>819</v>
      </c>
      <c r="F1295" s="112" t="s">
        <v>812</v>
      </c>
      <c r="G1295" s="112" t="s">
        <v>846</v>
      </c>
      <c r="H1295" s="112">
        <v>15</v>
      </c>
    </row>
    <row r="1296" spans="1:8" ht="14.4">
      <c r="A1296" s="112">
        <v>250</v>
      </c>
      <c r="B1296" s="112" t="s">
        <v>2967</v>
      </c>
      <c r="C1296" s="112" t="s">
        <v>848</v>
      </c>
      <c r="D1296" s="112" t="s">
        <v>2897</v>
      </c>
      <c r="E1296" s="112" t="s">
        <v>819</v>
      </c>
      <c r="F1296" s="112" t="s">
        <v>812</v>
      </c>
      <c r="G1296" s="112" t="s">
        <v>846</v>
      </c>
      <c r="H1296" s="112">
        <v>8</v>
      </c>
    </row>
    <row r="1297" spans="1:8" ht="14.4">
      <c r="A1297" s="112">
        <v>1000</v>
      </c>
      <c r="B1297" s="112" t="s">
        <v>2969</v>
      </c>
      <c r="C1297" s="112" t="s">
        <v>830</v>
      </c>
      <c r="D1297" s="112" t="s">
        <v>2897</v>
      </c>
      <c r="E1297" s="112" t="s">
        <v>819</v>
      </c>
      <c r="F1297" s="112" t="s">
        <v>812</v>
      </c>
      <c r="G1297" s="112" t="s">
        <v>812</v>
      </c>
      <c r="H1297" s="112">
        <v>1</v>
      </c>
    </row>
    <row r="1298" spans="1:8" ht="14.4">
      <c r="A1298" s="112">
        <v>1000</v>
      </c>
      <c r="B1298" s="112" t="s">
        <v>2971</v>
      </c>
      <c r="C1298" s="112" t="s">
        <v>900</v>
      </c>
      <c r="D1298" s="112" t="s">
        <v>2897</v>
      </c>
      <c r="E1298" s="112" t="s">
        <v>819</v>
      </c>
      <c r="F1298" s="112" t="s">
        <v>812</v>
      </c>
      <c r="G1298" s="112" t="s">
        <v>831</v>
      </c>
      <c r="H1298" s="112">
        <v>50</v>
      </c>
    </row>
    <row r="1299" spans="1:8" ht="14.4">
      <c r="A1299" s="112">
        <v>1000</v>
      </c>
      <c r="B1299" s="112" t="s">
        <v>1668</v>
      </c>
      <c r="C1299" s="112" t="s">
        <v>1294</v>
      </c>
      <c r="D1299" s="112" t="s">
        <v>2897</v>
      </c>
      <c r="E1299" s="112" t="s">
        <v>819</v>
      </c>
      <c r="F1299" s="112" t="s">
        <v>812</v>
      </c>
      <c r="G1299" s="112" t="s">
        <v>831</v>
      </c>
      <c r="H1299" s="112">
        <v>0.1</v>
      </c>
    </row>
    <row r="1300" spans="1:8" ht="14.4">
      <c r="A1300" s="112">
        <v>1000</v>
      </c>
      <c r="B1300" s="112" t="s">
        <v>2974</v>
      </c>
      <c r="C1300" s="112" t="s">
        <v>857</v>
      </c>
      <c r="D1300" s="112" t="s">
        <v>2897</v>
      </c>
      <c r="E1300" s="112" t="s">
        <v>819</v>
      </c>
      <c r="F1300" s="112" t="s">
        <v>812</v>
      </c>
      <c r="G1300" s="112" t="s">
        <v>812</v>
      </c>
      <c r="H1300" s="112">
        <v>5</v>
      </c>
    </row>
    <row r="1301" spans="1:8" ht="14.4">
      <c r="A1301" s="112">
        <v>25</v>
      </c>
      <c r="B1301" s="112" t="s">
        <v>2976</v>
      </c>
      <c r="C1301" s="112" t="s">
        <v>2977</v>
      </c>
      <c r="D1301" s="112" t="s">
        <v>2897</v>
      </c>
      <c r="E1301" s="112" t="s">
        <v>819</v>
      </c>
      <c r="F1301" s="112" t="s">
        <v>812</v>
      </c>
      <c r="G1301" s="112" t="s">
        <v>2941</v>
      </c>
      <c r="H1301" s="112">
        <v>38</v>
      </c>
    </row>
    <row r="1302" spans="1:8" ht="14.4">
      <c r="A1302" s="112">
        <v>1000</v>
      </c>
      <c r="B1302" s="112" t="s">
        <v>2979</v>
      </c>
      <c r="C1302" s="112" t="s">
        <v>857</v>
      </c>
      <c r="D1302" s="112" t="s">
        <v>2897</v>
      </c>
      <c r="E1302" s="112" t="s">
        <v>819</v>
      </c>
      <c r="F1302" s="112" t="s">
        <v>812</v>
      </c>
      <c r="G1302" s="112" t="s">
        <v>2941</v>
      </c>
      <c r="H1302" s="112">
        <v>5</v>
      </c>
    </row>
    <row r="1303" spans="1:8" ht="14.4">
      <c r="A1303" s="112">
        <v>250</v>
      </c>
      <c r="B1303" s="112" t="s">
        <v>2981</v>
      </c>
      <c r="C1303" s="112" t="s">
        <v>2982</v>
      </c>
      <c r="D1303" s="112" t="s">
        <v>2897</v>
      </c>
      <c r="E1303" s="112" t="s">
        <v>819</v>
      </c>
      <c r="F1303" s="112" t="s">
        <v>812</v>
      </c>
      <c r="G1303" s="112" t="s">
        <v>2941</v>
      </c>
      <c r="H1303" s="112">
        <v>17</v>
      </c>
    </row>
    <row r="1304" spans="1:8" ht="14.4">
      <c r="A1304" s="112">
        <v>1000</v>
      </c>
      <c r="B1304" s="112" t="s">
        <v>2984</v>
      </c>
      <c r="C1304" s="112" t="s">
        <v>875</v>
      </c>
      <c r="D1304" s="112" t="s">
        <v>2897</v>
      </c>
      <c r="E1304" s="112" t="s">
        <v>819</v>
      </c>
      <c r="F1304" s="112" t="s">
        <v>812</v>
      </c>
      <c r="G1304" s="112" t="s">
        <v>812</v>
      </c>
      <c r="H1304" s="112">
        <v>15</v>
      </c>
    </row>
    <row r="1305" spans="1:8" ht="14.4">
      <c r="A1305" s="112">
        <v>1000</v>
      </c>
      <c r="B1305" s="112" t="s">
        <v>2987</v>
      </c>
      <c r="C1305" s="112" t="s">
        <v>902</v>
      </c>
      <c r="D1305" s="112" t="s">
        <v>2897</v>
      </c>
      <c r="E1305" s="112" t="s">
        <v>819</v>
      </c>
      <c r="F1305" s="112" t="s">
        <v>812</v>
      </c>
      <c r="G1305" s="112" t="s">
        <v>831</v>
      </c>
      <c r="H1305" s="112">
        <v>0.5</v>
      </c>
    </row>
    <row r="1306" spans="1:8" ht="14.4">
      <c r="A1306" s="112">
        <v>100</v>
      </c>
      <c r="B1306" s="112" t="s">
        <v>2989</v>
      </c>
      <c r="C1306" s="112" t="s">
        <v>2990</v>
      </c>
      <c r="D1306" s="112" t="s">
        <v>2897</v>
      </c>
      <c r="E1306" s="112" t="s">
        <v>819</v>
      </c>
      <c r="F1306" s="112" t="s">
        <v>812</v>
      </c>
      <c r="G1306" s="112" t="s">
        <v>831</v>
      </c>
      <c r="H1306" s="112">
        <v>37</v>
      </c>
    </row>
    <row r="1307" spans="1:8" ht="14.4">
      <c r="A1307" s="112">
        <v>25</v>
      </c>
      <c r="B1307" s="112" t="s">
        <v>2992</v>
      </c>
      <c r="C1307" s="112" t="s">
        <v>2896</v>
      </c>
      <c r="D1307" s="112" t="s">
        <v>2897</v>
      </c>
      <c r="E1307" s="112" t="s">
        <v>819</v>
      </c>
      <c r="F1307" s="112" t="s">
        <v>812</v>
      </c>
      <c r="G1307" s="112" t="s">
        <v>831</v>
      </c>
      <c r="H1307" s="112">
        <v>18</v>
      </c>
    </row>
    <row r="1308" spans="1:8" ht="14.4">
      <c r="A1308" s="112">
        <v>250</v>
      </c>
      <c r="B1308" s="112" t="s">
        <v>2994</v>
      </c>
      <c r="C1308" s="112" t="s">
        <v>857</v>
      </c>
      <c r="D1308" s="112" t="s">
        <v>2897</v>
      </c>
      <c r="E1308" s="112" t="s">
        <v>819</v>
      </c>
      <c r="F1308" s="112" t="s">
        <v>812</v>
      </c>
      <c r="G1308" s="112" t="s">
        <v>831</v>
      </c>
      <c r="H1308" s="112">
        <v>5</v>
      </c>
    </row>
    <row r="1309" spans="1:8" ht="14.4">
      <c r="A1309" s="112">
        <v>250</v>
      </c>
      <c r="B1309" s="112" t="s">
        <v>2996</v>
      </c>
      <c r="C1309" s="112" t="s">
        <v>902</v>
      </c>
      <c r="D1309" s="112" t="s">
        <v>2897</v>
      </c>
      <c r="E1309" s="112" t="s">
        <v>819</v>
      </c>
      <c r="F1309" s="112" t="s">
        <v>812</v>
      </c>
      <c r="G1309" s="112" t="s">
        <v>1523</v>
      </c>
      <c r="H1309" s="112">
        <v>0.5</v>
      </c>
    </row>
    <row r="1310" spans="1:8" ht="14.4">
      <c r="A1310" s="112">
        <v>25</v>
      </c>
      <c r="B1310" s="112" t="s">
        <v>2998</v>
      </c>
      <c r="C1310" s="112" t="s">
        <v>2672</v>
      </c>
      <c r="D1310" s="112" t="s">
        <v>2897</v>
      </c>
      <c r="E1310" s="112" t="s">
        <v>819</v>
      </c>
      <c r="F1310" s="112" t="s">
        <v>812</v>
      </c>
      <c r="G1310" s="112" t="s">
        <v>1523</v>
      </c>
      <c r="H1310" s="112">
        <v>40</v>
      </c>
    </row>
    <row r="1311" spans="1:8" ht="14.4">
      <c r="A1311" s="112">
        <v>100</v>
      </c>
      <c r="B1311" s="112" t="s">
        <v>3000</v>
      </c>
      <c r="C1311" s="112" t="s">
        <v>2896</v>
      </c>
      <c r="D1311" s="112" t="s">
        <v>2897</v>
      </c>
      <c r="E1311" s="112" t="s">
        <v>819</v>
      </c>
      <c r="F1311" s="112" t="s">
        <v>812</v>
      </c>
      <c r="G1311" s="112" t="s">
        <v>1523</v>
      </c>
      <c r="H1311" s="112">
        <v>18</v>
      </c>
    </row>
    <row r="1312" spans="1:8" ht="14.4">
      <c r="A1312" s="112">
        <v>25</v>
      </c>
      <c r="B1312" s="112" t="s">
        <v>3002</v>
      </c>
      <c r="C1312" s="112" t="s">
        <v>857</v>
      </c>
      <c r="D1312" s="112" t="s">
        <v>2897</v>
      </c>
      <c r="E1312" s="112" t="s">
        <v>819</v>
      </c>
      <c r="F1312" s="112" t="s">
        <v>812</v>
      </c>
      <c r="G1312" s="112" t="s">
        <v>1523</v>
      </c>
      <c r="H1312" s="112">
        <v>5</v>
      </c>
    </row>
    <row r="1313" spans="1:8" ht="14.4">
      <c r="A1313" s="112">
        <v>1000</v>
      </c>
      <c r="B1313" s="112" t="s">
        <v>3004</v>
      </c>
      <c r="C1313" s="112" t="s">
        <v>907</v>
      </c>
      <c r="D1313" s="112" t="s">
        <v>2897</v>
      </c>
      <c r="E1313" s="112" t="s">
        <v>819</v>
      </c>
      <c r="F1313" s="112" t="s">
        <v>812</v>
      </c>
      <c r="G1313" s="112" t="s">
        <v>812</v>
      </c>
      <c r="H1313" s="112">
        <v>3</v>
      </c>
    </row>
    <row r="1314" spans="1:8" ht="14.4">
      <c r="A1314" s="112">
        <v>1000</v>
      </c>
      <c r="B1314" s="112" t="s">
        <v>3007</v>
      </c>
      <c r="C1314" s="112" t="s">
        <v>907</v>
      </c>
      <c r="D1314" s="112" t="s">
        <v>2897</v>
      </c>
      <c r="E1314" s="112" t="s">
        <v>819</v>
      </c>
      <c r="F1314" s="112" t="s">
        <v>812</v>
      </c>
      <c r="G1314" s="112" t="s">
        <v>3008</v>
      </c>
      <c r="H1314" s="112">
        <v>3</v>
      </c>
    </row>
    <row r="1315" spans="1:8" ht="14.4">
      <c r="A1315" s="112">
        <v>100</v>
      </c>
      <c r="B1315" s="112" t="s">
        <v>3010</v>
      </c>
      <c r="C1315" s="112" t="s">
        <v>1598</v>
      </c>
      <c r="D1315" s="112" t="s">
        <v>2897</v>
      </c>
      <c r="E1315" s="112" t="s">
        <v>819</v>
      </c>
      <c r="F1315" s="112" t="s">
        <v>812</v>
      </c>
      <c r="G1315" s="112" t="s">
        <v>3008</v>
      </c>
      <c r="H1315" s="112">
        <v>150</v>
      </c>
    </row>
    <row r="1316" spans="1:8" ht="14.4">
      <c r="A1316" s="112">
        <v>25</v>
      </c>
      <c r="B1316" s="112" t="s">
        <v>3012</v>
      </c>
      <c r="C1316" s="112" t="s">
        <v>2961</v>
      </c>
      <c r="D1316" s="112" t="s">
        <v>2897</v>
      </c>
      <c r="E1316" s="112" t="s">
        <v>819</v>
      </c>
      <c r="F1316" s="112" t="s">
        <v>812</v>
      </c>
      <c r="G1316" s="112" t="s">
        <v>3008</v>
      </c>
      <c r="H1316" s="112">
        <v>35</v>
      </c>
    </row>
    <row r="1317" spans="1:8" ht="14.4">
      <c r="A1317" s="112">
        <v>250</v>
      </c>
      <c r="B1317" s="112" t="s">
        <v>3014</v>
      </c>
      <c r="C1317" s="112" t="s">
        <v>848</v>
      </c>
      <c r="D1317" s="112" t="s">
        <v>2897</v>
      </c>
      <c r="E1317" s="112" t="s">
        <v>819</v>
      </c>
      <c r="F1317" s="112" t="s">
        <v>812</v>
      </c>
      <c r="G1317" s="112" t="s">
        <v>3008</v>
      </c>
      <c r="H1317" s="112">
        <v>8</v>
      </c>
    </row>
    <row r="1318" spans="1:8" ht="14.4">
      <c r="A1318" s="112">
        <v>1000</v>
      </c>
      <c r="B1318" s="112" t="s">
        <v>3016</v>
      </c>
      <c r="C1318" s="112" t="s">
        <v>915</v>
      </c>
      <c r="D1318" s="112" t="s">
        <v>2897</v>
      </c>
      <c r="E1318" s="112" t="s">
        <v>819</v>
      </c>
      <c r="F1318" s="112" t="s">
        <v>812</v>
      </c>
      <c r="G1318" s="112" t="s">
        <v>812</v>
      </c>
      <c r="H1318" s="112">
        <v>2</v>
      </c>
    </row>
    <row r="1319" spans="1:8" ht="14.4">
      <c r="A1319" s="112">
        <v>1000</v>
      </c>
      <c r="B1319" s="112" t="s">
        <v>3019</v>
      </c>
      <c r="C1319" s="112" t="s">
        <v>887</v>
      </c>
      <c r="D1319" s="112" t="s">
        <v>2897</v>
      </c>
      <c r="E1319" s="112" t="s">
        <v>819</v>
      </c>
      <c r="F1319" s="112" t="s">
        <v>812</v>
      </c>
      <c r="G1319" s="112" t="s">
        <v>812</v>
      </c>
      <c r="H1319" s="112">
        <v>10</v>
      </c>
    </row>
    <row r="1320" spans="1:8" ht="14.4">
      <c r="A1320" s="112">
        <v>1000</v>
      </c>
      <c r="B1320" s="112" t="s">
        <v>1117</v>
      </c>
      <c r="C1320" s="112" t="s">
        <v>857</v>
      </c>
      <c r="D1320" s="112" t="s">
        <v>2897</v>
      </c>
      <c r="E1320" s="112" t="s">
        <v>819</v>
      </c>
      <c r="F1320" s="112" t="s">
        <v>812</v>
      </c>
      <c r="G1320" s="112" t="s">
        <v>831</v>
      </c>
      <c r="H1320" s="112">
        <v>5</v>
      </c>
    </row>
    <row r="1321" spans="1:8" ht="14.4">
      <c r="A1321" s="112">
        <v>1000</v>
      </c>
      <c r="B1321" s="112" t="s">
        <v>3833</v>
      </c>
      <c r="C1321" s="112" t="s">
        <v>900</v>
      </c>
      <c r="D1321" s="112" t="s">
        <v>3834</v>
      </c>
      <c r="E1321" s="112" t="s">
        <v>819</v>
      </c>
      <c r="F1321" s="112" t="s">
        <v>812</v>
      </c>
      <c r="G1321" s="112" t="s">
        <v>3835</v>
      </c>
      <c r="H1321" s="112">
        <v>50</v>
      </c>
    </row>
    <row r="1322" spans="1:8" ht="14.4">
      <c r="A1322" s="112">
        <v>1000</v>
      </c>
      <c r="B1322" s="112" t="s">
        <v>3836</v>
      </c>
      <c r="C1322" s="112" t="s">
        <v>884</v>
      </c>
      <c r="D1322" s="112" t="s">
        <v>3834</v>
      </c>
      <c r="E1322" s="112" t="s">
        <v>819</v>
      </c>
      <c r="F1322" s="112" t="s">
        <v>812</v>
      </c>
      <c r="G1322" s="112" t="s">
        <v>3837</v>
      </c>
      <c r="H1322" s="112">
        <v>100</v>
      </c>
    </row>
    <row r="1323" spans="1:8" ht="14.4">
      <c r="A1323" s="112">
        <v>1000</v>
      </c>
      <c r="B1323" s="112" t="s">
        <v>3838</v>
      </c>
      <c r="C1323" s="112" t="s">
        <v>875</v>
      </c>
      <c r="D1323" s="112" t="s">
        <v>3834</v>
      </c>
      <c r="E1323" s="112" t="s">
        <v>819</v>
      </c>
      <c r="F1323" s="112" t="s">
        <v>812</v>
      </c>
      <c r="G1323" s="112" t="s">
        <v>3839</v>
      </c>
      <c r="H1323" s="112">
        <v>15</v>
      </c>
    </row>
    <row r="1324" spans="1:8" ht="14.4">
      <c r="A1324" s="112">
        <v>1000</v>
      </c>
      <c r="B1324" s="112" t="s">
        <v>3840</v>
      </c>
      <c r="C1324" s="112" t="s">
        <v>841</v>
      </c>
      <c r="D1324" s="112" t="s">
        <v>3834</v>
      </c>
      <c r="E1324" s="112" t="s">
        <v>819</v>
      </c>
      <c r="F1324" s="112" t="s">
        <v>812</v>
      </c>
      <c r="G1324" s="112" t="s">
        <v>3841</v>
      </c>
      <c r="H1324" s="112">
        <v>20</v>
      </c>
    </row>
    <row r="1325" spans="1:8" ht="14.4">
      <c r="A1325" s="112">
        <v>1000</v>
      </c>
      <c r="B1325" s="112" t="s">
        <v>3842</v>
      </c>
      <c r="C1325" s="112" t="s">
        <v>2961</v>
      </c>
      <c r="D1325" s="112" t="s">
        <v>3834</v>
      </c>
      <c r="E1325" s="112" t="s">
        <v>819</v>
      </c>
      <c r="F1325" s="112" t="s">
        <v>812</v>
      </c>
      <c r="G1325" s="112" t="s">
        <v>3843</v>
      </c>
      <c r="H1325" s="112">
        <v>35</v>
      </c>
    </row>
    <row r="1326" spans="1:8" ht="14.4">
      <c r="A1326" s="112">
        <v>1000</v>
      </c>
      <c r="B1326" s="112" t="s">
        <v>3844</v>
      </c>
      <c r="C1326" s="112" t="s">
        <v>900</v>
      </c>
      <c r="D1326" s="112" t="s">
        <v>3845</v>
      </c>
      <c r="E1326" s="112" t="s">
        <v>819</v>
      </c>
      <c r="F1326" s="112" t="s">
        <v>812</v>
      </c>
      <c r="G1326" s="112" t="s">
        <v>3835</v>
      </c>
      <c r="H1326" s="112">
        <v>50</v>
      </c>
    </row>
    <row r="1327" spans="1:8" ht="14.4">
      <c r="A1327" s="112">
        <v>100</v>
      </c>
      <c r="B1327" s="112" t="s">
        <v>2025</v>
      </c>
      <c r="C1327" s="112" t="s">
        <v>812</v>
      </c>
      <c r="D1327" s="112" t="s">
        <v>1995</v>
      </c>
      <c r="E1327" s="112" t="s">
        <v>815</v>
      </c>
      <c r="F1327" s="112" t="s">
        <v>968</v>
      </c>
      <c r="G1327" s="112" t="s">
        <v>831</v>
      </c>
      <c r="H1327" s="112">
        <f ca="1">RANDBETWEEN(2,20)*1000</f>
        <v>3000</v>
      </c>
    </row>
    <row r="1328" spans="1:8" ht="14.4">
      <c r="A1328" s="112">
        <v>250</v>
      </c>
      <c r="B1328" s="112" t="s">
        <v>2026</v>
      </c>
      <c r="C1328" s="112" t="s">
        <v>812</v>
      </c>
      <c r="D1328" s="112" t="s">
        <v>1995</v>
      </c>
      <c r="E1328" s="112" t="s">
        <v>815</v>
      </c>
      <c r="F1328" s="112" t="s">
        <v>816</v>
      </c>
      <c r="G1328" s="112" t="s">
        <v>812</v>
      </c>
      <c r="H1328" s="112">
        <f ca="1">RANDBETWEEN(1,6)+1*10</f>
        <v>15</v>
      </c>
    </row>
    <row r="1329" spans="1:8" ht="14.4">
      <c r="A1329" s="112">
        <v>100</v>
      </c>
      <c r="B1329" s="112" t="s">
        <v>2027</v>
      </c>
      <c r="C1329" s="112" t="s">
        <v>812</v>
      </c>
      <c r="D1329" s="112" t="s">
        <v>1995</v>
      </c>
      <c r="E1329" s="112" t="s">
        <v>815</v>
      </c>
      <c r="F1329" s="112" t="s">
        <v>968</v>
      </c>
      <c r="G1329" s="112" t="s">
        <v>831</v>
      </c>
      <c r="H1329" s="112">
        <f ca="1">RANDBETWEEN(2,20)*1000</f>
        <v>14000</v>
      </c>
    </row>
    <row r="1330" spans="1:8" ht="14.4">
      <c r="A1330" s="112">
        <v>200</v>
      </c>
      <c r="B1330" s="112" t="s">
        <v>2028</v>
      </c>
      <c r="C1330" s="112" t="s">
        <v>812</v>
      </c>
      <c r="D1330" s="112" t="s">
        <v>1995</v>
      </c>
      <c r="E1330" s="112" t="s">
        <v>815</v>
      </c>
      <c r="F1330" s="112" t="s">
        <v>928</v>
      </c>
      <c r="G1330" s="112" t="s">
        <v>831</v>
      </c>
      <c r="H1330" s="112">
        <f ca="1">RANDBETWEEN(1,6)*100</f>
        <v>100</v>
      </c>
    </row>
    <row r="1331" spans="1:8" ht="14.4">
      <c r="A1331" s="112">
        <v>100</v>
      </c>
      <c r="B1331" s="112" t="s">
        <v>2029</v>
      </c>
      <c r="C1331" s="112" t="s">
        <v>812</v>
      </c>
      <c r="D1331" s="112" t="s">
        <v>1995</v>
      </c>
      <c r="E1331" s="112" t="s">
        <v>815</v>
      </c>
      <c r="F1331" s="112" t="s">
        <v>968</v>
      </c>
      <c r="G1331" s="112" t="s">
        <v>831</v>
      </c>
      <c r="H1331" s="112">
        <f t="shared" ref="H1331:H1333" ca="1" si="48">RANDBETWEEN(2,20)*1000</f>
        <v>8000</v>
      </c>
    </row>
    <row r="1332" spans="1:8" ht="14.4">
      <c r="A1332" s="112">
        <v>100</v>
      </c>
      <c r="B1332" s="112" t="s">
        <v>2030</v>
      </c>
      <c r="C1332" s="112" t="s">
        <v>812</v>
      </c>
      <c r="D1332" s="112" t="s">
        <v>1995</v>
      </c>
      <c r="E1332" s="112" t="s">
        <v>815</v>
      </c>
      <c r="F1332" s="112" t="s">
        <v>968</v>
      </c>
      <c r="G1332" s="112" t="s">
        <v>831</v>
      </c>
      <c r="H1332" s="112">
        <f t="shared" ca="1" si="48"/>
        <v>11000</v>
      </c>
    </row>
    <row r="1333" spans="1:8" ht="14.4">
      <c r="A1333" s="112">
        <v>100</v>
      </c>
      <c r="B1333" s="112" t="s">
        <v>2031</v>
      </c>
      <c r="C1333" s="112" t="s">
        <v>812</v>
      </c>
      <c r="D1333" s="112" t="s">
        <v>1995</v>
      </c>
      <c r="E1333" s="112" t="s">
        <v>815</v>
      </c>
      <c r="F1333" s="112" t="s">
        <v>968</v>
      </c>
      <c r="G1333" s="112" t="s">
        <v>831</v>
      </c>
      <c r="H1333" s="112">
        <f t="shared" ca="1" si="48"/>
        <v>7000</v>
      </c>
    </row>
    <row r="1334" spans="1:8" ht="14.4">
      <c r="A1334" s="112">
        <v>200</v>
      </c>
      <c r="B1334" s="112" t="s">
        <v>2032</v>
      </c>
      <c r="C1334" s="112" t="s">
        <v>812</v>
      </c>
      <c r="D1334" s="112" t="s">
        <v>1995</v>
      </c>
      <c r="E1334" s="112" t="s">
        <v>815</v>
      </c>
      <c r="F1334" s="112" t="s">
        <v>928</v>
      </c>
      <c r="G1334" s="112" t="s">
        <v>831</v>
      </c>
      <c r="H1334" s="112">
        <f t="shared" ref="H1334:H1335" ca="1" si="49">RANDBETWEEN(1,6)*100</f>
        <v>600</v>
      </c>
    </row>
    <row r="1335" spans="1:8" ht="14.4">
      <c r="A1335" s="112">
        <v>200</v>
      </c>
      <c r="B1335" s="112" t="s">
        <v>2033</v>
      </c>
      <c r="C1335" s="112" t="s">
        <v>812</v>
      </c>
      <c r="D1335" s="112" t="s">
        <v>1995</v>
      </c>
      <c r="E1335" s="112" t="s">
        <v>815</v>
      </c>
      <c r="F1335" s="112" t="s">
        <v>928</v>
      </c>
      <c r="G1335" s="112" t="s">
        <v>831</v>
      </c>
      <c r="H1335" s="112">
        <f t="shared" ca="1" si="49"/>
        <v>300</v>
      </c>
    </row>
    <row r="1336" spans="1:8" ht="14.4">
      <c r="A1336" s="112">
        <v>100</v>
      </c>
      <c r="B1336" s="112" t="s">
        <v>2034</v>
      </c>
      <c r="C1336" s="112" t="s">
        <v>812</v>
      </c>
      <c r="D1336" s="112" t="s">
        <v>1995</v>
      </c>
      <c r="E1336" s="112" t="s">
        <v>815</v>
      </c>
      <c r="F1336" s="112" t="s">
        <v>968</v>
      </c>
      <c r="G1336" s="112" t="s">
        <v>831</v>
      </c>
      <c r="H1336" s="112">
        <f ca="1">RANDBETWEEN(2,20)*1000</f>
        <v>20000</v>
      </c>
    </row>
    <row r="1337" spans="1:8" ht="14.4">
      <c r="A1337" s="112">
        <v>25</v>
      </c>
      <c r="B1337" s="112" t="s">
        <v>2035</v>
      </c>
      <c r="C1337" s="112" t="s">
        <v>812</v>
      </c>
      <c r="D1337" s="112" t="s">
        <v>1995</v>
      </c>
      <c r="E1337" s="112" t="s">
        <v>815</v>
      </c>
      <c r="F1337" s="112" t="s">
        <v>977</v>
      </c>
      <c r="G1337" s="112" t="s">
        <v>831</v>
      </c>
      <c r="H1337" s="112">
        <f ca="1">(RANDBETWEEN(1,4)+1)*10000</f>
        <v>40000</v>
      </c>
    </row>
    <row r="1338" spans="1:8" ht="14.4">
      <c r="A1338" s="112">
        <v>250</v>
      </c>
      <c r="B1338" s="112" t="s">
        <v>2036</v>
      </c>
      <c r="C1338" s="112" t="s">
        <v>812</v>
      </c>
      <c r="D1338" s="112" t="s">
        <v>1995</v>
      </c>
      <c r="E1338" s="112" t="s">
        <v>815</v>
      </c>
      <c r="F1338" s="112" t="s">
        <v>816</v>
      </c>
      <c r="G1338" s="112" t="s">
        <v>812</v>
      </c>
      <c r="H1338" s="112">
        <f t="shared" ref="H1338:H1339" ca="1" si="50">RANDBETWEEN(1,6)+1*10</f>
        <v>13</v>
      </c>
    </row>
    <row r="1339" spans="1:8" ht="14.4">
      <c r="A1339" s="112">
        <v>250</v>
      </c>
      <c r="B1339" s="112" t="s">
        <v>2037</v>
      </c>
      <c r="C1339" s="112" t="s">
        <v>812</v>
      </c>
      <c r="D1339" s="112" t="s">
        <v>1995</v>
      </c>
      <c r="E1339" s="112" t="s">
        <v>815</v>
      </c>
      <c r="F1339" s="112" t="s">
        <v>816</v>
      </c>
      <c r="G1339" s="112" t="s">
        <v>812</v>
      </c>
      <c r="H1339" s="112">
        <f t="shared" ca="1" si="50"/>
        <v>13</v>
      </c>
    </row>
    <row r="1340" spans="1:8" ht="14.4">
      <c r="A1340" s="112">
        <v>200</v>
      </c>
      <c r="B1340" s="112" t="s">
        <v>2038</v>
      </c>
      <c r="C1340" s="112" t="s">
        <v>812</v>
      </c>
      <c r="D1340" s="112" t="s">
        <v>1995</v>
      </c>
      <c r="E1340" s="112" t="s">
        <v>815</v>
      </c>
      <c r="F1340" s="112" t="s">
        <v>928</v>
      </c>
      <c r="G1340" s="112" t="s">
        <v>831</v>
      </c>
      <c r="H1340" s="112">
        <f ca="1">RANDBETWEEN(1,6)*100</f>
        <v>100</v>
      </c>
    </row>
    <row r="1341" spans="1:8" ht="14.4">
      <c r="A1341" s="112">
        <v>250</v>
      </c>
      <c r="B1341" s="112" t="s">
        <v>2039</v>
      </c>
      <c r="C1341" s="112" t="s">
        <v>812</v>
      </c>
      <c r="D1341" s="112" t="s">
        <v>1995</v>
      </c>
      <c r="E1341" s="112" t="s">
        <v>815</v>
      </c>
      <c r="F1341" s="112" t="s">
        <v>816</v>
      </c>
      <c r="G1341" s="112" t="s">
        <v>812</v>
      </c>
      <c r="H1341" s="112">
        <f ca="1">RANDBETWEEN(1,6)+1*10</f>
        <v>14</v>
      </c>
    </row>
    <row r="1342" spans="1:8" ht="14.4">
      <c r="A1342" s="112">
        <v>200</v>
      </c>
      <c r="B1342" s="112" t="s">
        <v>2040</v>
      </c>
      <c r="C1342" s="112" t="s">
        <v>812</v>
      </c>
      <c r="D1342" s="112" t="s">
        <v>1995</v>
      </c>
      <c r="E1342" s="112" t="s">
        <v>815</v>
      </c>
      <c r="F1342" s="112" t="s">
        <v>928</v>
      </c>
      <c r="G1342" s="112" t="s">
        <v>831</v>
      </c>
      <c r="H1342" s="112">
        <f ca="1">RANDBETWEEN(1,6)*100</f>
        <v>300</v>
      </c>
    </row>
    <row r="1343" spans="1:8" ht="14.4">
      <c r="A1343" s="112">
        <v>100</v>
      </c>
      <c r="B1343" s="112" t="s">
        <v>2041</v>
      </c>
      <c r="C1343" s="112" t="s">
        <v>812</v>
      </c>
      <c r="D1343" s="112" t="s">
        <v>1995</v>
      </c>
      <c r="E1343" s="112" t="s">
        <v>815</v>
      </c>
      <c r="F1343" s="112" t="s">
        <v>968</v>
      </c>
      <c r="G1343" s="112" t="s">
        <v>831</v>
      </c>
      <c r="H1343" s="112">
        <f ca="1">RANDBETWEEN(2,20)*1000</f>
        <v>5000</v>
      </c>
    </row>
    <row r="1344" spans="1:8" ht="14.4">
      <c r="A1344" s="112">
        <v>25</v>
      </c>
      <c r="B1344" s="112" t="s">
        <v>2042</v>
      </c>
      <c r="C1344" s="112" t="s">
        <v>812</v>
      </c>
      <c r="D1344" s="112" t="s">
        <v>1995</v>
      </c>
      <c r="E1344" s="112" t="s">
        <v>815</v>
      </c>
      <c r="F1344" s="112" t="s">
        <v>977</v>
      </c>
      <c r="G1344" s="112" t="s">
        <v>831</v>
      </c>
      <c r="H1344" s="112">
        <f ca="1">(RANDBETWEEN(1,4)+1)*10000</f>
        <v>30000</v>
      </c>
    </row>
    <row r="1345" spans="1:8" ht="14.4">
      <c r="A1345" s="112">
        <v>100</v>
      </c>
      <c r="B1345" s="112" t="s">
        <v>2043</v>
      </c>
      <c r="C1345" s="112" t="s">
        <v>812</v>
      </c>
      <c r="D1345" s="112" t="s">
        <v>1995</v>
      </c>
      <c r="E1345" s="112" t="s">
        <v>815</v>
      </c>
      <c r="F1345" s="112" t="s">
        <v>968</v>
      </c>
      <c r="G1345" s="112" t="s">
        <v>812</v>
      </c>
      <c r="H1345" s="112">
        <f ca="1">RANDBETWEEN(2,20)*1000</f>
        <v>14000</v>
      </c>
    </row>
    <row r="1346" spans="1:8" ht="14.4">
      <c r="A1346" s="112">
        <v>200</v>
      </c>
      <c r="B1346" s="112" t="s">
        <v>2044</v>
      </c>
      <c r="C1346" s="112" t="s">
        <v>812</v>
      </c>
      <c r="D1346" s="112" t="s">
        <v>1995</v>
      </c>
      <c r="E1346" s="112" t="s">
        <v>815</v>
      </c>
      <c r="F1346" s="112" t="s">
        <v>928</v>
      </c>
      <c r="G1346" s="112" t="s">
        <v>831</v>
      </c>
      <c r="H1346" s="112">
        <f ca="1">RANDBETWEEN(1,6)*100</f>
        <v>500</v>
      </c>
    </row>
    <row r="1347" spans="1:8" ht="14.4">
      <c r="A1347" s="112">
        <v>100</v>
      </c>
      <c r="B1347" s="112" t="s">
        <v>2045</v>
      </c>
      <c r="C1347" s="112" t="s">
        <v>812</v>
      </c>
      <c r="D1347" s="112" t="s">
        <v>1995</v>
      </c>
      <c r="E1347" s="112" t="s">
        <v>815</v>
      </c>
      <c r="F1347" s="112" t="s">
        <v>968</v>
      </c>
      <c r="G1347" s="112" t="s">
        <v>812</v>
      </c>
      <c r="H1347" s="112">
        <f t="shared" ref="H1347:H1348" ca="1" si="51">RANDBETWEEN(2,20)*1000</f>
        <v>16000</v>
      </c>
    </row>
    <row r="1348" spans="1:8" ht="14.4">
      <c r="A1348" s="112">
        <v>100</v>
      </c>
      <c r="B1348" s="112" t="s">
        <v>2046</v>
      </c>
      <c r="C1348" s="112" t="s">
        <v>812</v>
      </c>
      <c r="D1348" s="112" t="s">
        <v>1995</v>
      </c>
      <c r="E1348" s="112" t="s">
        <v>815</v>
      </c>
      <c r="F1348" s="112" t="s">
        <v>968</v>
      </c>
      <c r="G1348" s="112" t="s">
        <v>831</v>
      </c>
      <c r="H1348" s="112">
        <f t="shared" ca="1" si="51"/>
        <v>19000</v>
      </c>
    </row>
    <row r="1349" spans="1:8" ht="14.4">
      <c r="A1349" s="112">
        <v>200</v>
      </c>
      <c r="B1349" s="112" t="s">
        <v>2047</v>
      </c>
      <c r="C1349" s="112" t="s">
        <v>812</v>
      </c>
      <c r="D1349" s="112" t="s">
        <v>1351</v>
      </c>
      <c r="E1349" s="112" t="s">
        <v>815</v>
      </c>
      <c r="F1349" s="112" t="s">
        <v>928</v>
      </c>
      <c r="G1349" s="112" t="s">
        <v>2048</v>
      </c>
      <c r="H1349" s="112">
        <f ca="1">RANDBETWEEN(1,6)*100</f>
        <v>400</v>
      </c>
    </row>
    <row r="1350" spans="1:8" ht="14.4">
      <c r="A1350" s="112">
        <v>100</v>
      </c>
      <c r="B1350" s="112" t="s">
        <v>1350</v>
      </c>
      <c r="C1350" s="112" t="s">
        <v>812</v>
      </c>
      <c r="D1350" s="112" t="s">
        <v>1351</v>
      </c>
      <c r="E1350" s="112" t="s">
        <v>815</v>
      </c>
      <c r="F1350" s="112" t="s">
        <v>968</v>
      </c>
      <c r="G1350" s="112" t="s">
        <v>831</v>
      </c>
      <c r="H1350" s="112">
        <f ca="1">RANDBETWEEN(2,20)*1000</f>
        <v>18000</v>
      </c>
    </row>
    <row r="1351" spans="1:8" ht="14.4">
      <c r="A1351" s="112">
        <v>200</v>
      </c>
      <c r="B1351" s="112" t="s">
        <v>1352</v>
      </c>
      <c r="C1351" s="112" t="s">
        <v>812</v>
      </c>
      <c r="D1351" s="112" t="s">
        <v>1351</v>
      </c>
      <c r="E1351" s="112" t="s">
        <v>815</v>
      </c>
      <c r="F1351" s="112" t="s">
        <v>928</v>
      </c>
      <c r="G1351" s="112" t="s">
        <v>831</v>
      </c>
      <c r="H1351" s="112">
        <f ca="1">RANDBETWEEN(1,6)*100</f>
        <v>200</v>
      </c>
    </row>
    <row r="1352" spans="1:8" ht="14.4">
      <c r="A1352" s="112">
        <v>100</v>
      </c>
      <c r="B1352" s="112" t="s">
        <v>1353</v>
      </c>
      <c r="C1352" s="112" t="s">
        <v>812</v>
      </c>
      <c r="D1352" s="112" t="s">
        <v>1351</v>
      </c>
      <c r="E1352" s="112" t="s">
        <v>815</v>
      </c>
      <c r="F1352" s="112" t="s">
        <v>968</v>
      </c>
      <c r="G1352" s="112" t="s">
        <v>831</v>
      </c>
      <c r="H1352" s="112">
        <f ca="1">RANDBETWEEN(2,20)*1000</f>
        <v>15000</v>
      </c>
    </row>
    <row r="1353" spans="1:8" ht="14.4">
      <c r="A1353" s="112">
        <v>25</v>
      </c>
      <c r="B1353" s="112" t="s">
        <v>1354</v>
      </c>
      <c r="C1353" s="112" t="s">
        <v>812</v>
      </c>
      <c r="D1353" s="112" t="s">
        <v>1351</v>
      </c>
      <c r="E1353" s="112" t="s">
        <v>815</v>
      </c>
      <c r="F1353" s="112" t="s">
        <v>977</v>
      </c>
      <c r="G1353" s="112" t="s">
        <v>831</v>
      </c>
      <c r="H1353" s="112">
        <f t="shared" ref="H1353:H1354" ca="1" si="52">(RANDBETWEEN(1,4)+1)*10000</f>
        <v>50000</v>
      </c>
    </row>
    <row r="1354" spans="1:8" ht="14.4">
      <c r="A1354" s="112">
        <v>25</v>
      </c>
      <c r="B1354" s="112" t="s">
        <v>1355</v>
      </c>
      <c r="C1354" s="112" t="s">
        <v>812</v>
      </c>
      <c r="D1354" s="112" t="s">
        <v>1351</v>
      </c>
      <c r="E1354" s="112" t="s">
        <v>815</v>
      </c>
      <c r="F1354" s="112" t="s">
        <v>977</v>
      </c>
      <c r="G1354" s="112" t="s">
        <v>831</v>
      </c>
      <c r="H1354" s="112">
        <f t="shared" ca="1" si="52"/>
        <v>50000</v>
      </c>
    </row>
    <row r="1355" spans="1:8" ht="14.4">
      <c r="A1355" s="112">
        <v>5</v>
      </c>
      <c r="B1355" s="112" t="s">
        <v>2056</v>
      </c>
      <c r="C1355" s="112" t="s">
        <v>812</v>
      </c>
      <c r="D1355" s="112" t="s">
        <v>1351</v>
      </c>
      <c r="E1355" s="112" t="s">
        <v>815</v>
      </c>
      <c r="F1355" s="112" t="s">
        <v>1010</v>
      </c>
      <c r="G1355" s="112" t="s">
        <v>2057</v>
      </c>
      <c r="H1355" s="112">
        <f ca="1">RANDBETWEEN(2,12)*25000</f>
        <v>150000</v>
      </c>
    </row>
    <row r="1356" spans="1:8" ht="14.4">
      <c r="A1356" s="112">
        <v>100</v>
      </c>
      <c r="B1356" s="112" t="s">
        <v>2060</v>
      </c>
      <c r="C1356" s="112" t="s">
        <v>812</v>
      </c>
      <c r="D1356" s="112" t="s">
        <v>1351</v>
      </c>
      <c r="E1356" s="112" t="s">
        <v>815</v>
      </c>
      <c r="F1356" s="112" t="s">
        <v>968</v>
      </c>
      <c r="G1356" s="112" t="s">
        <v>812</v>
      </c>
      <c r="H1356" s="112">
        <f t="shared" ref="H1356:H1358" ca="1" si="53">RANDBETWEEN(2,20)*1000</f>
        <v>5000</v>
      </c>
    </row>
    <row r="1357" spans="1:8" ht="14.4">
      <c r="A1357" s="112">
        <v>100</v>
      </c>
      <c r="B1357" s="112" t="s">
        <v>2061</v>
      </c>
      <c r="C1357" s="112" t="s">
        <v>812</v>
      </c>
      <c r="D1357" s="112" t="s">
        <v>1351</v>
      </c>
      <c r="E1357" s="112" t="s">
        <v>815</v>
      </c>
      <c r="F1357" s="112" t="s">
        <v>968</v>
      </c>
      <c r="G1357" s="112" t="s">
        <v>812</v>
      </c>
      <c r="H1357" s="112">
        <f t="shared" ca="1" si="53"/>
        <v>9000</v>
      </c>
    </row>
    <row r="1358" spans="1:8" ht="14.4">
      <c r="A1358" s="112">
        <v>100</v>
      </c>
      <c r="B1358" s="112" t="s">
        <v>2062</v>
      </c>
      <c r="C1358" s="112" t="s">
        <v>812</v>
      </c>
      <c r="D1358" s="112" t="s">
        <v>1351</v>
      </c>
      <c r="E1358" s="112" t="s">
        <v>815</v>
      </c>
      <c r="F1358" s="112" t="s">
        <v>968</v>
      </c>
      <c r="G1358" s="112" t="s">
        <v>2063</v>
      </c>
      <c r="H1358" s="112">
        <f t="shared" ca="1" si="53"/>
        <v>16000</v>
      </c>
    </row>
    <row r="1359" spans="1:8" ht="14.4">
      <c r="A1359" s="112">
        <v>200</v>
      </c>
      <c r="B1359" s="112" t="s">
        <v>2064</v>
      </c>
      <c r="C1359" s="112" t="s">
        <v>812</v>
      </c>
      <c r="D1359" s="112" t="s">
        <v>1351</v>
      </c>
      <c r="E1359" s="112" t="s">
        <v>815</v>
      </c>
      <c r="F1359" s="112" t="s">
        <v>928</v>
      </c>
      <c r="G1359" s="112" t="s">
        <v>812</v>
      </c>
      <c r="H1359" s="112">
        <f ca="1">RANDBETWEEN(1,6)*100</f>
        <v>100</v>
      </c>
    </row>
    <row r="1360" spans="1:8" ht="14.4">
      <c r="A1360" s="112">
        <v>25</v>
      </c>
      <c r="B1360" s="112" t="s">
        <v>2065</v>
      </c>
      <c r="C1360" s="112" t="s">
        <v>812</v>
      </c>
      <c r="D1360" s="112" t="s">
        <v>1351</v>
      </c>
      <c r="E1360" s="112" t="s">
        <v>815</v>
      </c>
      <c r="F1360" s="112" t="s">
        <v>977</v>
      </c>
      <c r="G1360" s="112" t="s">
        <v>2063</v>
      </c>
      <c r="H1360" s="112">
        <f ca="1">(RANDBETWEEN(1,4)+1)*10000</f>
        <v>30000</v>
      </c>
    </row>
    <row r="1361" spans="1:8" ht="14.4">
      <c r="A1361" s="112">
        <v>200</v>
      </c>
      <c r="B1361" s="112" t="s">
        <v>2066</v>
      </c>
      <c r="C1361" s="112" t="s">
        <v>812</v>
      </c>
      <c r="D1361" s="112" t="s">
        <v>1351</v>
      </c>
      <c r="E1361" s="112" t="s">
        <v>815</v>
      </c>
      <c r="F1361" s="112" t="s">
        <v>928</v>
      </c>
      <c r="G1361" s="112" t="s">
        <v>2067</v>
      </c>
      <c r="H1361" s="112">
        <f t="shared" ref="H1361:H1367" ca="1" si="54">RANDBETWEEN(1,6)*100</f>
        <v>500</v>
      </c>
    </row>
    <row r="1362" spans="1:8" ht="14.4">
      <c r="A1362" s="112">
        <v>200</v>
      </c>
      <c r="B1362" s="112" t="s">
        <v>2068</v>
      </c>
      <c r="C1362" s="112" t="s">
        <v>812</v>
      </c>
      <c r="D1362" s="112" t="s">
        <v>1351</v>
      </c>
      <c r="E1362" s="112" t="s">
        <v>815</v>
      </c>
      <c r="F1362" s="112" t="s">
        <v>928</v>
      </c>
      <c r="G1362" s="112" t="s">
        <v>2063</v>
      </c>
      <c r="H1362" s="112">
        <f t="shared" ca="1" si="54"/>
        <v>200</v>
      </c>
    </row>
    <row r="1363" spans="1:8" ht="14.4">
      <c r="A1363" s="112">
        <v>200</v>
      </c>
      <c r="B1363" s="112" t="s">
        <v>2069</v>
      </c>
      <c r="C1363" s="112" t="s">
        <v>812</v>
      </c>
      <c r="D1363" s="112" t="s">
        <v>1351</v>
      </c>
      <c r="E1363" s="112" t="s">
        <v>815</v>
      </c>
      <c r="F1363" s="112" t="s">
        <v>928</v>
      </c>
      <c r="G1363" s="112" t="s">
        <v>2063</v>
      </c>
      <c r="H1363" s="112">
        <f t="shared" ca="1" si="54"/>
        <v>500</v>
      </c>
    </row>
    <row r="1364" spans="1:8" ht="14.4">
      <c r="A1364" s="112">
        <v>200</v>
      </c>
      <c r="B1364" s="112" t="s">
        <v>2070</v>
      </c>
      <c r="C1364" s="112" t="s">
        <v>812</v>
      </c>
      <c r="D1364" s="112" t="s">
        <v>1351</v>
      </c>
      <c r="E1364" s="112" t="s">
        <v>815</v>
      </c>
      <c r="F1364" s="112" t="s">
        <v>928</v>
      </c>
      <c r="G1364" s="112" t="s">
        <v>2063</v>
      </c>
      <c r="H1364" s="112">
        <f t="shared" ca="1" si="54"/>
        <v>500</v>
      </c>
    </row>
    <row r="1365" spans="1:8" ht="14.4">
      <c r="A1365" s="112">
        <v>200</v>
      </c>
      <c r="B1365" s="112" t="s">
        <v>2071</v>
      </c>
      <c r="C1365" s="112" t="s">
        <v>812</v>
      </c>
      <c r="D1365" s="112" t="s">
        <v>1351</v>
      </c>
      <c r="E1365" s="112" t="s">
        <v>815</v>
      </c>
      <c r="F1365" s="112" t="s">
        <v>928</v>
      </c>
      <c r="G1365" s="112" t="s">
        <v>2063</v>
      </c>
      <c r="H1365" s="112">
        <f t="shared" ca="1" si="54"/>
        <v>100</v>
      </c>
    </row>
    <row r="1366" spans="1:8" ht="14.4">
      <c r="A1366" s="112">
        <v>200</v>
      </c>
      <c r="B1366" s="112" t="s">
        <v>2072</v>
      </c>
      <c r="C1366" s="112" t="s">
        <v>812</v>
      </c>
      <c r="D1366" s="112" t="s">
        <v>1351</v>
      </c>
      <c r="E1366" s="112" t="s">
        <v>815</v>
      </c>
      <c r="F1366" s="112" t="s">
        <v>928</v>
      </c>
      <c r="G1366" s="112" t="s">
        <v>831</v>
      </c>
      <c r="H1366" s="112">
        <f t="shared" ca="1" si="54"/>
        <v>600</v>
      </c>
    </row>
    <row r="1367" spans="1:8" ht="14.4">
      <c r="A1367" s="112">
        <v>200</v>
      </c>
      <c r="B1367" s="112" t="s">
        <v>2073</v>
      </c>
      <c r="C1367" s="112" t="s">
        <v>812</v>
      </c>
      <c r="D1367" s="112" t="s">
        <v>1351</v>
      </c>
      <c r="E1367" s="112" t="s">
        <v>815</v>
      </c>
      <c r="F1367" s="112" t="s">
        <v>928</v>
      </c>
      <c r="G1367" s="112" t="s">
        <v>812</v>
      </c>
      <c r="H1367" s="112">
        <f t="shared" ca="1" si="54"/>
        <v>100</v>
      </c>
    </row>
    <row r="1368" spans="1:8" ht="14.4">
      <c r="A1368" s="112">
        <v>100</v>
      </c>
      <c r="B1368" s="112" t="s">
        <v>2074</v>
      </c>
      <c r="C1368" s="112" t="s">
        <v>812</v>
      </c>
      <c r="D1368" s="112" t="s">
        <v>1351</v>
      </c>
      <c r="E1368" s="112" t="s">
        <v>815</v>
      </c>
      <c r="F1368" s="112" t="s">
        <v>968</v>
      </c>
      <c r="G1368" s="112" t="s">
        <v>812</v>
      </c>
      <c r="H1368" s="112">
        <f t="shared" ref="H1368:H1369" ca="1" si="55">RANDBETWEEN(2,20)*1000</f>
        <v>12000</v>
      </c>
    </row>
    <row r="1369" spans="1:8" ht="14.4">
      <c r="A1369" s="112">
        <v>100</v>
      </c>
      <c r="B1369" s="112" t="s">
        <v>2075</v>
      </c>
      <c r="C1369" s="112" t="s">
        <v>812</v>
      </c>
      <c r="D1369" s="112" t="s">
        <v>1351</v>
      </c>
      <c r="E1369" s="112" t="s">
        <v>815</v>
      </c>
      <c r="F1369" s="112" t="s">
        <v>968</v>
      </c>
      <c r="G1369" s="112" t="s">
        <v>2076</v>
      </c>
      <c r="H1369" s="112">
        <f t="shared" ca="1" si="55"/>
        <v>18000</v>
      </c>
    </row>
    <row r="1370" spans="1:8" ht="14.4">
      <c r="A1370" s="112">
        <v>250</v>
      </c>
      <c r="B1370" s="112" t="s">
        <v>2077</v>
      </c>
      <c r="C1370" s="112" t="s">
        <v>812</v>
      </c>
      <c r="D1370" s="112" t="s">
        <v>1351</v>
      </c>
      <c r="E1370" s="112" t="s">
        <v>815</v>
      </c>
      <c r="F1370" s="112" t="s">
        <v>816</v>
      </c>
      <c r="G1370" s="112" t="s">
        <v>812</v>
      </c>
      <c r="H1370" s="112">
        <f t="shared" ref="H1370:H1371" ca="1" si="56">RANDBETWEEN(1,6)+1*10</f>
        <v>12</v>
      </c>
    </row>
    <row r="1371" spans="1:8" ht="14.4">
      <c r="A1371" s="112">
        <v>250</v>
      </c>
      <c r="B1371" s="112" t="s">
        <v>2078</v>
      </c>
      <c r="C1371" s="112" t="s">
        <v>812</v>
      </c>
      <c r="D1371" s="112" t="s">
        <v>1351</v>
      </c>
      <c r="E1371" s="112" t="s">
        <v>815</v>
      </c>
      <c r="F1371" s="112" t="s">
        <v>816</v>
      </c>
      <c r="G1371" s="112" t="s">
        <v>812</v>
      </c>
      <c r="H1371" s="112">
        <f t="shared" ca="1" si="56"/>
        <v>12</v>
      </c>
    </row>
    <row r="1372" spans="1:8" ht="14.4">
      <c r="A1372" s="112">
        <v>5</v>
      </c>
      <c r="B1372" s="112" t="s">
        <v>2079</v>
      </c>
      <c r="C1372" s="112" t="s">
        <v>812</v>
      </c>
      <c r="D1372" s="112" t="s">
        <v>1351</v>
      </c>
      <c r="E1372" s="112" t="s">
        <v>815</v>
      </c>
      <c r="F1372" s="112" t="s">
        <v>1010</v>
      </c>
      <c r="G1372" s="112" t="s">
        <v>812</v>
      </c>
      <c r="H1372" s="112">
        <f ca="1">RANDBETWEEN(2,12)*25000</f>
        <v>50000</v>
      </c>
    </row>
    <row r="1373" spans="1:8" ht="14.4">
      <c r="A1373" s="112">
        <v>100</v>
      </c>
      <c r="B1373" s="112" t="s">
        <v>2080</v>
      </c>
      <c r="C1373" s="112" t="s">
        <v>812</v>
      </c>
      <c r="D1373" s="112" t="s">
        <v>1351</v>
      </c>
      <c r="E1373" s="112" t="s">
        <v>815</v>
      </c>
      <c r="F1373" s="112" t="s">
        <v>968</v>
      </c>
      <c r="G1373" s="112" t="s">
        <v>812</v>
      </c>
      <c r="H1373" s="112">
        <f ca="1">RANDBETWEEN(2,20)*1000</f>
        <v>14000</v>
      </c>
    </row>
    <row r="1374" spans="1:8" ht="14.4">
      <c r="A1374" s="112">
        <v>25</v>
      </c>
      <c r="B1374" s="112" t="s">
        <v>1356</v>
      </c>
      <c r="C1374" s="112" t="s">
        <v>812</v>
      </c>
      <c r="D1374" s="112" t="s">
        <v>1351</v>
      </c>
      <c r="E1374" s="112" t="s">
        <v>815</v>
      </c>
      <c r="F1374" s="112" t="s">
        <v>977</v>
      </c>
      <c r="G1374" s="112" t="s">
        <v>812</v>
      </c>
      <c r="H1374" s="112">
        <f t="shared" ref="H1374:H1375" ca="1" si="57">(RANDBETWEEN(1,4)+1)*10000</f>
        <v>40000</v>
      </c>
    </row>
    <row r="1375" spans="1:8" ht="14.4">
      <c r="A1375" s="112">
        <v>25</v>
      </c>
      <c r="B1375" s="112" t="s">
        <v>1357</v>
      </c>
      <c r="C1375" s="112" t="s">
        <v>812</v>
      </c>
      <c r="D1375" s="112" t="s">
        <v>1351</v>
      </c>
      <c r="E1375" s="112" t="s">
        <v>815</v>
      </c>
      <c r="F1375" s="112" t="s">
        <v>977</v>
      </c>
      <c r="G1375" s="112" t="s">
        <v>812</v>
      </c>
      <c r="H1375" s="112">
        <f t="shared" ca="1" si="57"/>
        <v>40000</v>
      </c>
    </row>
    <row r="1376" spans="1:8" ht="14.4">
      <c r="A1376" s="112">
        <v>100</v>
      </c>
      <c r="B1376" s="112" t="s">
        <v>1358</v>
      </c>
      <c r="C1376" s="112" t="s">
        <v>812</v>
      </c>
      <c r="D1376" s="112" t="s">
        <v>1351</v>
      </c>
      <c r="E1376" s="112" t="s">
        <v>815</v>
      </c>
      <c r="F1376" s="112" t="s">
        <v>968</v>
      </c>
      <c r="G1376" s="112" t="s">
        <v>812</v>
      </c>
      <c r="H1376" s="112">
        <f ca="1">RANDBETWEEN(2,20)*1000</f>
        <v>16000</v>
      </c>
    </row>
    <row r="1377" spans="1:8" ht="14.4">
      <c r="A1377" s="112">
        <v>25</v>
      </c>
      <c r="B1377" s="112" t="s">
        <v>1359</v>
      </c>
      <c r="C1377" s="112" t="s">
        <v>812</v>
      </c>
      <c r="D1377" s="112" t="s">
        <v>1351</v>
      </c>
      <c r="E1377" s="112" t="s">
        <v>815</v>
      </c>
      <c r="F1377" s="112" t="s">
        <v>977</v>
      </c>
      <c r="G1377" s="112" t="s">
        <v>812</v>
      </c>
      <c r="H1377" s="112">
        <f ca="1">(RANDBETWEEN(1,4)+1)*10000</f>
        <v>40000</v>
      </c>
    </row>
    <row r="1378" spans="1:8" ht="14.4">
      <c r="A1378" s="112">
        <v>5</v>
      </c>
      <c r="B1378" s="112" t="s">
        <v>1360</v>
      </c>
      <c r="C1378" s="112" t="s">
        <v>812</v>
      </c>
      <c r="D1378" s="112" t="s">
        <v>1351</v>
      </c>
      <c r="E1378" s="112" t="s">
        <v>815</v>
      </c>
      <c r="F1378" s="112" t="s">
        <v>1010</v>
      </c>
      <c r="G1378" s="112" t="s">
        <v>812</v>
      </c>
      <c r="H1378" s="112">
        <f t="shared" ref="H1378:H1380" ca="1" si="58">RANDBETWEEN(2,12)*25000</f>
        <v>250000</v>
      </c>
    </row>
    <row r="1379" spans="1:8" ht="14.4">
      <c r="A1379" s="112">
        <v>5</v>
      </c>
      <c r="B1379" s="112" t="s">
        <v>1361</v>
      </c>
      <c r="C1379" s="112" t="s">
        <v>812</v>
      </c>
      <c r="D1379" s="112" t="s">
        <v>1351</v>
      </c>
      <c r="E1379" s="112" t="s">
        <v>815</v>
      </c>
      <c r="F1379" s="112" t="s">
        <v>1010</v>
      </c>
      <c r="G1379" s="112" t="s">
        <v>812</v>
      </c>
      <c r="H1379" s="112">
        <f t="shared" ca="1" si="58"/>
        <v>50000</v>
      </c>
    </row>
    <row r="1380" spans="1:8" ht="14.4">
      <c r="A1380" s="112">
        <v>5</v>
      </c>
      <c r="B1380" s="112" t="s">
        <v>2084</v>
      </c>
      <c r="C1380" s="112" t="s">
        <v>812</v>
      </c>
      <c r="D1380" s="112" t="s">
        <v>1351</v>
      </c>
      <c r="E1380" s="112" t="s">
        <v>815</v>
      </c>
      <c r="F1380" s="112" t="s">
        <v>1010</v>
      </c>
      <c r="G1380" s="112" t="s">
        <v>812</v>
      </c>
      <c r="H1380" s="112">
        <f t="shared" ca="1" si="58"/>
        <v>250000</v>
      </c>
    </row>
    <row r="1381" spans="1:8" ht="14.4">
      <c r="A1381" s="112">
        <v>100</v>
      </c>
      <c r="B1381" s="112" t="s">
        <v>1362</v>
      </c>
      <c r="C1381" s="112" t="s">
        <v>812</v>
      </c>
      <c r="D1381" s="112" t="s">
        <v>1351</v>
      </c>
      <c r="E1381" s="112" t="s">
        <v>815</v>
      </c>
      <c r="F1381" s="112" t="s">
        <v>968</v>
      </c>
      <c r="G1381" s="112" t="s">
        <v>812</v>
      </c>
      <c r="H1381" s="112">
        <f ca="1">RANDBETWEEN(2,20)*1000</f>
        <v>6000</v>
      </c>
    </row>
    <row r="1382" spans="1:8" ht="14.4">
      <c r="A1382" s="112">
        <v>5</v>
      </c>
      <c r="B1382" s="112" t="s">
        <v>2086</v>
      </c>
      <c r="C1382" s="112" t="s">
        <v>812</v>
      </c>
      <c r="D1382" s="112" t="s">
        <v>1351</v>
      </c>
      <c r="E1382" s="112" t="s">
        <v>815</v>
      </c>
      <c r="F1382" s="112" t="s">
        <v>1010</v>
      </c>
      <c r="G1382" s="112" t="s">
        <v>812</v>
      </c>
      <c r="H1382" s="112">
        <f ca="1">RANDBETWEEN(2,12)*25000</f>
        <v>150000</v>
      </c>
    </row>
    <row r="1383" spans="1:8" ht="14.4">
      <c r="A1383" s="112">
        <v>1</v>
      </c>
      <c r="B1383" s="112" t="s">
        <v>2088</v>
      </c>
      <c r="C1383" s="112" t="s">
        <v>1224</v>
      </c>
      <c r="D1383" s="112" t="s">
        <v>1351</v>
      </c>
      <c r="E1383" s="112" t="s">
        <v>815</v>
      </c>
      <c r="F1383" s="112" t="s">
        <v>1225</v>
      </c>
      <c r="G1383" s="112" t="s">
        <v>839</v>
      </c>
      <c r="H1383" s="112" t="s">
        <v>1224</v>
      </c>
    </row>
    <row r="1384" spans="1:8" ht="14.4">
      <c r="A1384" s="112">
        <v>1</v>
      </c>
      <c r="B1384" s="112" t="s">
        <v>2090</v>
      </c>
      <c r="C1384" s="112" t="s">
        <v>1224</v>
      </c>
      <c r="D1384" s="112" t="s">
        <v>1351</v>
      </c>
      <c r="E1384" s="112" t="s">
        <v>815</v>
      </c>
      <c r="F1384" s="112" t="s">
        <v>1225</v>
      </c>
      <c r="G1384" s="112" t="s">
        <v>839</v>
      </c>
      <c r="H1384" s="112" t="s">
        <v>1224</v>
      </c>
    </row>
    <row r="1385" spans="1:8" ht="14.4">
      <c r="A1385" s="112">
        <v>200</v>
      </c>
      <c r="B1385" s="112" t="s">
        <v>2091</v>
      </c>
      <c r="C1385" s="112" t="s">
        <v>812</v>
      </c>
      <c r="D1385" s="112" t="s">
        <v>1351</v>
      </c>
      <c r="E1385" s="112" t="s">
        <v>815</v>
      </c>
      <c r="F1385" s="112" t="s">
        <v>928</v>
      </c>
      <c r="G1385" s="112" t="s">
        <v>812</v>
      </c>
      <c r="H1385" s="112">
        <f ca="1">RANDBETWEEN(1,6)*100</f>
        <v>100</v>
      </c>
    </row>
    <row r="1386" spans="1:8" ht="14.4">
      <c r="A1386" s="112">
        <v>250</v>
      </c>
      <c r="B1386" s="112" t="s">
        <v>2092</v>
      </c>
      <c r="C1386" s="112" t="s">
        <v>812</v>
      </c>
      <c r="D1386" s="112" t="s">
        <v>1351</v>
      </c>
      <c r="E1386" s="112" t="s">
        <v>815</v>
      </c>
      <c r="F1386" s="112" t="s">
        <v>816</v>
      </c>
      <c r="G1386" s="112" t="s">
        <v>812</v>
      </c>
      <c r="H1386" s="112">
        <f ca="1">RANDBETWEEN(1,6)+1*10</f>
        <v>11</v>
      </c>
    </row>
    <row r="1387" spans="1:8" ht="14.4">
      <c r="A1387" s="112">
        <v>100</v>
      </c>
      <c r="B1387" s="112" t="s">
        <v>2095</v>
      </c>
      <c r="C1387" s="112" t="s">
        <v>812</v>
      </c>
      <c r="D1387" s="112" t="s">
        <v>1351</v>
      </c>
      <c r="E1387" s="112" t="s">
        <v>815</v>
      </c>
      <c r="F1387" s="112" t="s">
        <v>968</v>
      </c>
      <c r="G1387" s="112" t="s">
        <v>812</v>
      </c>
      <c r="H1387" s="112">
        <f t="shared" ref="H1387:H1388" ca="1" si="59">RANDBETWEEN(2,20)*1000</f>
        <v>5000</v>
      </c>
    </row>
    <row r="1388" spans="1:8" ht="14.4">
      <c r="A1388" s="112">
        <v>100</v>
      </c>
      <c r="B1388" s="112" t="s">
        <v>2096</v>
      </c>
      <c r="C1388" s="112" t="s">
        <v>812</v>
      </c>
      <c r="D1388" s="112" t="s">
        <v>1351</v>
      </c>
      <c r="E1388" s="112" t="s">
        <v>815</v>
      </c>
      <c r="F1388" s="112" t="s">
        <v>968</v>
      </c>
      <c r="G1388" s="112" t="s">
        <v>812</v>
      </c>
      <c r="H1388" s="112">
        <f t="shared" ca="1" si="59"/>
        <v>16000</v>
      </c>
    </row>
    <row r="1389" spans="1:8" ht="14.4">
      <c r="A1389" s="112">
        <v>200</v>
      </c>
      <c r="B1389" s="112" t="s">
        <v>2097</v>
      </c>
      <c r="C1389" s="112" t="s">
        <v>812</v>
      </c>
      <c r="D1389" s="112" t="s">
        <v>1351</v>
      </c>
      <c r="E1389" s="112" t="s">
        <v>815</v>
      </c>
      <c r="F1389" s="112" t="s">
        <v>928</v>
      </c>
      <c r="G1389" s="112" t="s">
        <v>812</v>
      </c>
      <c r="H1389" s="112">
        <f t="shared" ref="H1389:H1390" ca="1" si="60">RANDBETWEEN(1,6)*100</f>
        <v>200</v>
      </c>
    </row>
    <row r="1390" spans="1:8" ht="14.4">
      <c r="A1390" s="112">
        <v>200</v>
      </c>
      <c r="B1390" s="112" t="s">
        <v>2099</v>
      </c>
      <c r="C1390" s="112" t="s">
        <v>812</v>
      </c>
      <c r="D1390" s="112" t="s">
        <v>1351</v>
      </c>
      <c r="E1390" s="112" t="s">
        <v>815</v>
      </c>
      <c r="F1390" s="112" t="s">
        <v>928</v>
      </c>
      <c r="G1390" s="112" t="s">
        <v>812</v>
      </c>
      <c r="H1390" s="112">
        <f t="shared" ca="1" si="60"/>
        <v>600</v>
      </c>
    </row>
    <row r="1391" spans="1:8" ht="14.4">
      <c r="A1391" s="112">
        <v>100</v>
      </c>
      <c r="B1391" s="112" t="s">
        <v>2100</v>
      </c>
      <c r="C1391" s="112" t="s">
        <v>812</v>
      </c>
      <c r="D1391" s="112" t="s">
        <v>1351</v>
      </c>
      <c r="E1391" s="112" t="s">
        <v>815</v>
      </c>
      <c r="F1391" s="112" t="s">
        <v>968</v>
      </c>
      <c r="G1391" s="112" t="s">
        <v>812</v>
      </c>
      <c r="H1391" s="112">
        <f t="shared" ref="H1391:H1392" ca="1" si="61">RANDBETWEEN(2,20)*1000</f>
        <v>5000</v>
      </c>
    </row>
    <row r="1392" spans="1:8" ht="14.4">
      <c r="A1392" s="112">
        <v>100</v>
      </c>
      <c r="B1392" s="112" t="s">
        <v>2102</v>
      </c>
      <c r="C1392" s="112" t="s">
        <v>812</v>
      </c>
      <c r="D1392" s="112" t="s">
        <v>1351</v>
      </c>
      <c r="E1392" s="112" t="s">
        <v>815</v>
      </c>
      <c r="F1392" s="112" t="s">
        <v>968</v>
      </c>
      <c r="G1392" s="112" t="s">
        <v>1194</v>
      </c>
      <c r="H1392" s="112">
        <f t="shared" ca="1" si="61"/>
        <v>12000</v>
      </c>
    </row>
    <row r="1393" spans="1:8" ht="14.4">
      <c r="A1393" s="112">
        <v>25</v>
      </c>
      <c r="B1393" s="112" t="s">
        <v>2110</v>
      </c>
      <c r="C1393" s="112" t="s">
        <v>812</v>
      </c>
      <c r="D1393" s="112" t="s">
        <v>1351</v>
      </c>
      <c r="E1393" s="112" t="s">
        <v>815</v>
      </c>
      <c r="F1393" s="112" t="s">
        <v>977</v>
      </c>
      <c r="G1393" s="112" t="s">
        <v>831</v>
      </c>
      <c r="H1393" s="112">
        <f ca="1">(RANDBETWEEN(1,4)+1)*10000</f>
        <v>30000</v>
      </c>
    </row>
    <row r="1394" spans="1:8" ht="14.4">
      <c r="A1394" s="112">
        <v>100</v>
      </c>
      <c r="B1394" s="112" t="s">
        <v>2112</v>
      </c>
      <c r="C1394" s="112" t="s">
        <v>812</v>
      </c>
      <c r="D1394" s="112" t="s">
        <v>1351</v>
      </c>
      <c r="E1394" s="112" t="s">
        <v>815</v>
      </c>
      <c r="F1394" s="112" t="s">
        <v>968</v>
      </c>
      <c r="G1394" s="112" t="s">
        <v>812</v>
      </c>
      <c r="H1394" s="112">
        <f ca="1">RANDBETWEEN(2,20)*1000</f>
        <v>2000</v>
      </c>
    </row>
    <row r="1395" spans="1:8" ht="14.4">
      <c r="A1395" s="112">
        <v>200</v>
      </c>
      <c r="B1395" s="112" t="s">
        <v>2113</v>
      </c>
      <c r="C1395" s="112" t="s">
        <v>812</v>
      </c>
      <c r="D1395" s="112" t="s">
        <v>1351</v>
      </c>
      <c r="E1395" s="112" t="s">
        <v>815</v>
      </c>
      <c r="F1395" s="112" t="s">
        <v>928</v>
      </c>
      <c r="G1395" s="112" t="s">
        <v>812</v>
      </c>
      <c r="H1395" s="112">
        <f ca="1">RANDBETWEEN(1,6)*100</f>
        <v>100</v>
      </c>
    </row>
    <row r="1396" spans="1:8" ht="14.4">
      <c r="A1396" s="112">
        <v>100</v>
      </c>
      <c r="B1396" s="112" t="s">
        <v>2115</v>
      </c>
      <c r="C1396" s="112" t="s">
        <v>812</v>
      </c>
      <c r="D1396" s="112" t="s">
        <v>1351</v>
      </c>
      <c r="E1396" s="112" t="s">
        <v>815</v>
      </c>
      <c r="F1396" s="112" t="s">
        <v>968</v>
      </c>
      <c r="G1396" s="112" t="s">
        <v>812</v>
      </c>
      <c r="H1396" s="112">
        <f t="shared" ref="H1396:H1397" ca="1" si="62">RANDBETWEEN(2,20)*1000</f>
        <v>8000</v>
      </c>
    </row>
    <row r="1397" spans="1:8" ht="14.4">
      <c r="A1397" s="112">
        <v>100</v>
      </c>
      <c r="B1397" s="112" t="s">
        <v>2125</v>
      </c>
      <c r="C1397" s="112" t="s">
        <v>812</v>
      </c>
      <c r="D1397" s="112" t="s">
        <v>1351</v>
      </c>
      <c r="E1397" s="112" t="s">
        <v>815</v>
      </c>
      <c r="F1397" s="112" t="s">
        <v>968</v>
      </c>
      <c r="G1397" s="112" t="s">
        <v>839</v>
      </c>
      <c r="H1397" s="112">
        <f t="shared" ca="1" si="62"/>
        <v>5000</v>
      </c>
    </row>
    <row r="1398" spans="1:8" ht="14.4">
      <c r="A1398" s="112">
        <v>200</v>
      </c>
      <c r="B1398" s="112" t="s">
        <v>1363</v>
      </c>
      <c r="C1398" s="112" t="s">
        <v>812</v>
      </c>
      <c r="D1398" s="112" t="s">
        <v>1351</v>
      </c>
      <c r="E1398" s="112" t="s">
        <v>815</v>
      </c>
      <c r="F1398" s="112" t="s">
        <v>928</v>
      </c>
      <c r="G1398" s="112" t="s">
        <v>812</v>
      </c>
      <c r="H1398" s="112">
        <f t="shared" ref="H1398:H1399" ca="1" si="63">RANDBETWEEN(1,6)*100</f>
        <v>100</v>
      </c>
    </row>
    <row r="1399" spans="1:8" ht="14.4">
      <c r="A1399" s="112">
        <v>200</v>
      </c>
      <c r="B1399" s="112" t="s">
        <v>2127</v>
      </c>
      <c r="C1399" s="112" t="s">
        <v>812</v>
      </c>
      <c r="D1399" s="112" t="s">
        <v>1351</v>
      </c>
      <c r="E1399" s="112" t="s">
        <v>815</v>
      </c>
      <c r="F1399" s="112" t="s">
        <v>928</v>
      </c>
      <c r="G1399" s="112" t="s">
        <v>1194</v>
      </c>
      <c r="H1399" s="112">
        <f t="shared" ca="1" si="63"/>
        <v>600</v>
      </c>
    </row>
    <row r="1400" spans="1:8" ht="14.4">
      <c r="A1400" s="112">
        <v>25</v>
      </c>
      <c r="B1400" s="112" t="s">
        <v>2128</v>
      </c>
      <c r="C1400" s="112" t="s">
        <v>812</v>
      </c>
      <c r="D1400" s="112" t="s">
        <v>1351</v>
      </c>
      <c r="E1400" s="112" t="s">
        <v>815</v>
      </c>
      <c r="F1400" s="112" t="s">
        <v>977</v>
      </c>
      <c r="G1400" s="112" t="s">
        <v>812</v>
      </c>
      <c r="H1400" s="112">
        <f ca="1">(RANDBETWEEN(1,4)+1)*10000</f>
        <v>30000</v>
      </c>
    </row>
    <row r="1401" spans="1:8" ht="14.4">
      <c r="A1401" s="112">
        <v>250</v>
      </c>
      <c r="B1401" s="112" t="s">
        <v>2129</v>
      </c>
      <c r="C1401" s="112" t="s">
        <v>812</v>
      </c>
      <c r="D1401" s="112" t="s">
        <v>1351</v>
      </c>
      <c r="E1401" s="112" t="s">
        <v>815</v>
      </c>
      <c r="F1401" s="112" t="s">
        <v>816</v>
      </c>
      <c r="G1401" s="112" t="s">
        <v>812</v>
      </c>
      <c r="H1401" s="112">
        <f ca="1">RANDBETWEEN(1,6)+1*10</f>
        <v>15</v>
      </c>
    </row>
    <row r="1402" spans="1:8" ht="14.4">
      <c r="A1402" s="112">
        <v>200</v>
      </c>
      <c r="B1402" s="112" t="s">
        <v>2130</v>
      </c>
      <c r="C1402" s="112" t="s">
        <v>812</v>
      </c>
      <c r="D1402" s="112" t="s">
        <v>1351</v>
      </c>
      <c r="E1402" s="112" t="s">
        <v>815</v>
      </c>
      <c r="F1402" s="112" t="s">
        <v>928</v>
      </c>
      <c r="G1402" s="112" t="s">
        <v>812</v>
      </c>
      <c r="H1402" s="112">
        <f ca="1">RANDBETWEEN(1,6)*100</f>
        <v>500</v>
      </c>
    </row>
    <row r="1403" spans="1:8" ht="14.4">
      <c r="A1403" s="112">
        <v>100</v>
      </c>
      <c r="B1403" s="112" t="s">
        <v>2131</v>
      </c>
      <c r="C1403" s="112" t="s">
        <v>812</v>
      </c>
      <c r="D1403" s="112" t="s">
        <v>1351</v>
      </c>
      <c r="E1403" s="112" t="s">
        <v>815</v>
      </c>
      <c r="F1403" s="112" t="s">
        <v>968</v>
      </c>
      <c r="G1403" s="112" t="s">
        <v>812</v>
      </c>
      <c r="H1403" s="112">
        <f ca="1">RANDBETWEEN(2,20)*1000</f>
        <v>19000</v>
      </c>
    </row>
    <row r="1404" spans="1:8" ht="14.4">
      <c r="A1404" s="112">
        <v>25</v>
      </c>
      <c r="B1404" s="112" t="s">
        <v>2132</v>
      </c>
      <c r="C1404" s="112" t="s">
        <v>812</v>
      </c>
      <c r="D1404" s="112" t="s">
        <v>1351</v>
      </c>
      <c r="E1404" s="112" t="s">
        <v>815</v>
      </c>
      <c r="F1404" s="112" t="s">
        <v>977</v>
      </c>
      <c r="G1404" s="112" t="s">
        <v>812</v>
      </c>
      <c r="H1404" s="112">
        <f t="shared" ref="H1404:H1408" ca="1" si="64">(RANDBETWEEN(1,4)+1)*10000</f>
        <v>50000</v>
      </c>
    </row>
    <row r="1405" spans="1:8" ht="14.4">
      <c r="A1405" s="112">
        <v>25</v>
      </c>
      <c r="B1405" s="112" t="s">
        <v>2133</v>
      </c>
      <c r="C1405" s="112" t="s">
        <v>812</v>
      </c>
      <c r="D1405" s="112" t="s">
        <v>1351</v>
      </c>
      <c r="E1405" s="112" t="s">
        <v>815</v>
      </c>
      <c r="F1405" s="112" t="s">
        <v>977</v>
      </c>
      <c r="G1405" s="112" t="s">
        <v>812</v>
      </c>
      <c r="H1405" s="112">
        <f t="shared" ca="1" si="64"/>
        <v>30000</v>
      </c>
    </row>
    <row r="1406" spans="1:8" ht="14.4">
      <c r="A1406" s="112">
        <v>25</v>
      </c>
      <c r="B1406" s="112" t="s">
        <v>2134</v>
      </c>
      <c r="C1406" s="112" t="s">
        <v>812</v>
      </c>
      <c r="D1406" s="112" t="s">
        <v>1351</v>
      </c>
      <c r="E1406" s="112" t="s">
        <v>815</v>
      </c>
      <c r="F1406" s="112" t="s">
        <v>977</v>
      </c>
      <c r="G1406" s="112" t="s">
        <v>812</v>
      </c>
      <c r="H1406" s="112">
        <f t="shared" ca="1" si="64"/>
        <v>20000</v>
      </c>
    </row>
    <row r="1407" spans="1:8" ht="14.4">
      <c r="A1407" s="112">
        <v>25</v>
      </c>
      <c r="B1407" s="112" t="s">
        <v>2135</v>
      </c>
      <c r="C1407" s="112" t="s">
        <v>812</v>
      </c>
      <c r="D1407" s="112" t="s">
        <v>1351</v>
      </c>
      <c r="E1407" s="112" t="s">
        <v>815</v>
      </c>
      <c r="F1407" s="112" t="s">
        <v>977</v>
      </c>
      <c r="G1407" s="112" t="s">
        <v>812</v>
      </c>
      <c r="H1407" s="112">
        <f t="shared" ca="1" si="64"/>
        <v>50000</v>
      </c>
    </row>
    <row r="1408" spans="1:8" ht="14.4">
      <c r="A1408" s="112">
        <v>25</v>
      </c>
      <c r="B1408" s="112" t="s">
        <v>2136</v>
      </c>
      <c r="C1408" s="112" t="s">
        <v>812</v>
      </c>
      <c r="D1408" s="112" t="s">
        <v>1351</v>
      </c>
      <c r="E1408" s="112" t="s">
        <v>815</v>
      </c>
      <c r="F1408" s="112" t="s">
        <v>977</v>
      </c>
      <c r="G1408" s="112" t="s">
        <v>812</v>
      </c>
      <c r="H1408" s="112">
        <f t="shared" ca="1" si="64"/>
        <v>20000</v>
      </c>
    </row>
    <row r="1409" spans="1:8" ht="14.4">
      <c r="A1409" s="112">
        <v>100</v>
      </c>
      <c r="B1409" s="112" t="s">
        <v>2137</v>
      </c>
      <c r="C1409" s="112" t="s">
        <v>812</v>
      </c>
      <c r="D1409" s="112" t="s">
        <v>1351</v>
      </c>
      <c r="E1409" s="112" t="s">
        <v>815</v>
      </c>
      <c r="F1409" s="112" t="s">
        <v>968</v>
      </c>
      <c r="G1409" s="112" t="s">
        <v>831</v>
      </c>
      <c r="H1409" s="112">
        <f ca="1">RANDBETWEEN(2,20)*1000</f>
        <v>2000</v>
      </c>
    </row>
    <row r="1410" spans="1:8" ht="14.4">
      <c r="A1410" s="112">
        <v>250</v>
      </c>
      <c r="B1410" s="112" t="s">
        <v>2139</v>
      </c>
      <c r="C1410" s="112" t="s">
        <v>812</v>
      </c>
      <c r="D1410" s="112" t="s">
        <v>1351</v>
      </c>
      <c r="E1410" s="112" t="s">
        <v>815</v>
      </c>
      <c r="F1410" s="112" t="s">
        <v>816</v>
      </c>
      <c r="G1410" s="112" t="s">
        <v>812</v>
      </c>
      <c r="H1410" s="112">
        <f t="shared" ref="H1410:H1411" ca="1" si="65">RANDBETWEEN(1,6)+1*10</f>
        <v>15</v>
      </c>
    </row>
    <row r="1411" spans="1:8" ht="14.4">
      <c r="A1411" s="112">
        <v>250</v>
      </c>
      <c r="B1411" s="112" t="s">
        <v>2142</v>
      </c>
      <c r="C1411" s="112" t="s">
        <v>812</v>
      </c>
      <c r="D1411" s="112" t="s">
        <v>1351</v>
      </c>
      <c r="E1411" s="112" t="s">
        <v>815</v>
      </c>
      <c r="F1411" s="112" t="s">
        <v>816</v>
      </c>
      <c r="G1411" s="112" t="s">
        <v>2143</v>
      </c>
      <c r="H1411" s="112">
        <f t="shared" ca="1" si="65"/>
        <v>15</v>
      </c>
    </row>
    <row r="1412" spans="1:8" ht="14.4">
      <c r="A1412" s="112">
        <v>100</v>
      </c>
      <c r="B1412" s="112" t="s">
        <v>2144</v>
      </c>
      <c r="C1412" s="112" t="s">
        <v>812</v>
      </c>
      <c r="D1412" s="112" t="s">
        <v>1351</v>
      </c>
      <c r="E1412" s="112" t="s">
        <v>815</v>
      </c>
      <c r="F1412" s="112" t="s">
        <v>968</v>
      </c>
      <c r="G1412" s="112" t="s">
        <v>831</v>
      </c>
      <c r="H1412" s="112">
        <f ca="1">RANDBETWEEN(2,20)*1000</f>
        <v>13000</v>
      </c>
    </row>
    <row r="1413" spans="1:8" ht="14.4">
      <c r="A1413" s="112">
        <v>200</v>
      </c>
      <c r="B1413" s="112" t="s">
        <v>1370</v>
      </c>
      <c r="C1413" s="112" t="s">
        <v>812</v>
      </c>
      <c r="D1413" s="112" t="s">
        <v>1351</v>
      </c>
      <c r="E1413" s="112" t="s">
        <v>815</v>
      </c>
      <c r="F1413" s="112" t="s">
        <v>928</v>
      </c>
      <c r="G1413" s="112" t="s">
        <v>812</v>
      </c>
      <c r="H1413" s="112">
        <f ca="1">RANDBETWEEN(1,6)*100</f>
        <v>400</v>
      </c>
    </row>
    <row r="1414" spans="1:8" ht="14.4">
      <c r="A1414" s="112">
        <v>100</v>
      </c>
      <c r="B1414" s="112" t="s">
        <v>2145</v>
      </c>
      <c r="C1414" s="112" t="s">
        <v>812</v>
      </c>
      <c r="D1414" s="112" t="s">
        <v>1351</v>
      </c>
      <c r="E1414" s="112" t="s">
        <v>815</v>
      </c>
      <c r="F1414" s="112" t="s">
        <v>968</v>
      </c>
      <c r="G1414" s="112" t="s">
        <v>812</v>
      </c>
      <c r="H1414" s="112">
        <f t="shared" ref="H1414:H1415" ca="1" si="66">RANDBETWEEN(2,20)*1000</f>
        <v>4000</v>
      </c>
    </row>
    <row r="1415" spans="1:8" ht="14.4">
      <c r="A1415" s="112">
        <v>100</v>
      </c>
      <c r="B1415" s="112" t="s">
        <v>2146</v>
      </c>
      <c r="C1415" s="112" t="s">
        <v>812</v>
      </c>
      <c r="D1415" s="112" t="s">
        <v>1351</v>
      </c>
      <c r="E1415" s="112" t="s">
        <v>815</v>
      </c>
      <c r="F1415" s="112" t="s">
        <v>968</v>
      </c>
      <c r="G1415" s="112" t="s">
        <v>812</v>
      </c>
      <c r="H1415" s="112">
        <f t="shared" ca="1" si="66"/>
        <v>18000</v>
      </c>
    </row>
    <row r="1416" spans="1:8" ht="14.4">
      <c r="A1416" s="112">
        <v>250</v>
      </c>
      <c r="B1416" s="112" t="s">
        <v>2147</v>
      </c>
      <c r="C1416" s="112" t="s">
        <v>812</v>
      </c>
      <c r="D1416" s="112" t="s">
        <v>1351</v>
      </c>
      <c r="E1416" s="112" t="s">
        <v>815</v>
      </c>
      <c r="F1416" s="112" t="s">
        <v>816</v>
      </c>
      <c r="G1416" s="112" t="s">
        <v>812</v>
      </c>
      <c r="H1416" s="112">
        <f ca="1">RANDBETWEEN(1,6)+1*10</f>
        <v>14</v>
      </c>
    </row>
    <row r="1417" spans="1:8" ht="14.4">
      <c r="A1417" s="112">
        <v>25</v>
      </c>
      <c r="B1417" s="112" t="s">
        <v>2148</v>
      </c>
      <c r="C1417" s="112" t="s">
        <v>812</v>
      </c>
      <c r="D1417" s="112" t="s">
        <v>1351</v>
      </c>
      <c r="E1417" s="112" t="s">
        <v>815</v>
      </c>
      <c r="F1417" s="112" t="s">
        <v>977</v>
      </c>
      <c r="G1417" s="112" t="s">
        <v>812</v>
      </c>
      <c r="H1417" s="112">
        <f ca="1">(RANDBETWEEN(1,4)+1)*10000</f>
        <v>30000</v>
      </c>
    </row>
    <row r="1418" spans="1:8" ht="14.4">
      <c r="A1418" s="112">
        <v>250</v>
      </c>
      <c r="B1418" s="112" t="s">
        <v>2149</v>
      </c>
      <c r="C1418" s="112" t="s">
        <v>812</v>
      </c>
      <c r="D1418" s="112" t="s">
        <v>1351</v>
      </c>
      <c r="E1418" s="112" t="s">
        <v>815</v>
      </c>
      <c r="F1418" s="112" t="s">
        <v>816</v>
      </c>
      <c r="G1418" s="112" t="s">
        <v>812</v>
      </c>
      <c r="H1418" s="112">
        <f ca="1">RANDBETWEEN(1,6)+1*10</f>
        <v>16</v>
      </c>
    </row>
    <row r="1419" spans="1:8" ht="14.4">
      <c r="A1419" s="112">
        <v>100</v>
      </c>
      <c r="B1419" s="112" t="s">
        <v>2150</v>
      </c>
      <c r="C1419" s="112" t="s">
        <v>812</v>
      </c>
      <c r="D1419" s="112" t="s">
        <v>1351</v>
      </c>
      <c r="E1419" s="112" t="s">
        <v>815</v>
      </c>
      <c r="F1419" s="112" t="s">
        <v>968</v>
      </c>
      <c r="G1419" s="112" t="s">
        <v>812</v>
      </c>
      <c r="H1419" s="112">
        <f ca="1">RANDBETWEEN(2,20)*1000</f>
        <v>20000</v>
      </c>
    </row>
    <row r="1420" spans="1:8" ht="14.4">
      <c r="A1420" s="112">
        <v>200</v>
      </c>
      <c r="B1420" s="112" t="s">
        <v>2151</v>
      </c>
      <c r="C1420" s="112" t="s">
        <v>812</v>
      </c>
      <c r="D1420" s="112" t="s">
        <v>1351</v>
      </c>
      <c r="E1420" s="112" t="s">
        <v>815</v>
      </c>
      <c r="F1420" s="112" t="s">
        <v>928</v>
      </c>
      <c r="G1420" s="112" t="s">
        <v>812</v>
      </c>
      <c r="H1420" s="112">
        <f ca="1">RANDBETWEEN(1,6)*100</f>
        <v>100</v>
      </c>
    </row>
    <row r="1421" spans="1:8" ht="14.4">
      <c r="A1421" s="112">
        <v>5</v>
      </c>
      <c r="B1421" s="112" t="s">
        <v>2152</v>
      </c>
      <c r="C1421" s="112" t="s">
        <v>812</v>
      </c>
      <c r="D1421" s="112" t="s">
        <v>1351</v>
      </c>
      <c r="E1421" s="112" t="s">
        <v>815</v>
      </c>
      <c r="F1421" s="112" t="s">
        <v>1010</v>
      </c>
      <c r="G1421" s="112" t="s">
        <v>812</v>
      </c>
      <c r="H1421" s="112">
        <f ca="1">RANDBETWEEN(2,12)*25000</f>
        <v>250000</v>
      </c>
    </row>
    <row r="1422" spans="1:8" ht="14.4">
      <c r="A1422" s="112">
        <v>250</v>
      </c>
      <c r="B1422" s="112" t="s">
        <v>2153</v>
      </c>
      <c r="C1422" s="112" t="s">
        <v>812</v>
      </c>
      <c r="D1422" s="112" t="s">
        <v>1351</v>
      </c>
      <c r="E1422" s="112" t="s">
        <v>815</v>
      </c>
      <c r="F1422" s="112" t="s">
        <v>816</v>
      </c>
      <c r="G1422" s="112" t="s">
        <v>812</v>
      </c>
      <c r="H1422" s="112">
        <f ca="1">RANDBETWEEN(1,6)+1*10</f>
        <v>13</v>
      </c>
    </row>
    <row r="1423" spans="1:8" ht="14.4">
      <c r="A1423" s="112">
        <v>200</v>
      </c>
      <c r="B1423" s="112" t="s">
        <v>2154</v>
      </c>
      <c r="C1423" s="112" t="s">
        <v>812</v>
      </c>
      <c r="D1423" s="112" t="s">
        <v>1351</v>
      </c>
      <c r="E1423" s="112" t="s">
        <v>815</v>
      </c>
      <c r="F1423" s="112" t="s">
        <v>928</v>
      </c>
      <c r="G1423" s="112" t="s">
        <v>812</v>
      </c>
      <c r="H1423" s="112">
        <f ca="1">RANDBETWEEN(1,6)*100</f>
        <v>200</v>
      </c>
    </row>
    <row r="1424" spans="1:8" ht="14.4">
      <c r="A1424" s="112">
        <v>100</v>
      </c>
      <c r="B1424" s="112" t="s">
        <v>2157</v>
      </c>
      <c r="C1424" s="112" t="s">
        <v>812</v>
      </c>
      <c r="D1424" s="112" t="s">
        <v>1351</v>
      </c>
      <c r="E1424" s="112" t="s">
        <v>815</v>
      </c>
      <c r="F1424" s="112" t="s">
        <v>968</v>
      </c>
      <c r="G1424" s="112" t="s">
        <v>812</v>
      </c>
      <c r="H1424" s="112">
        <f ca="1">RANDBETWEEN(2,20)*1000</f>
        <v>12000</v>
      </c>
    </row>
    <row r="1425" spans="1:8" ht="14.4">
      <c r="A1425" s="112">
        <v>200</v>
      </c>
      <c r="B1425" s="112" t="s">
        <v>2159</v>
      </c>
      <c r="C1425" s="112" t="s">
        <v>812</v>
      </c>
      <c r="D1425" s="112" t="s">
        <v>1351</v>
      </c>
      <c r="E1425" s="112" t="s">
        <v>815</v>
      </c>
      <c r="F1425" s="112" t="s">
        <v>928</v>
      </c>
      <c r="G1425" s="112" t="s">
        <v>812</v>
      </c>
      <c r="H1425" s="112">
        <f ca="1">RANDBETWEEN(1,6)*100</f>
        <v>300</v>
      </c>
    </row>
    <row r="1426" spans="1:8" ht="14.4">
      <c r="A1426" s="112">
        <v>250</v>
      </c>
      <c r="B1426" s="112" t="s">
        <v>2160</v>
      </c>
      <c r="C1426" s="112" t="s">
        <v>812</v>
      </c>
      <c r="D1426" s="112" t="s">
        <v>1351</v>
      </c>
      <c r="E1426" s="112" t="s">
        <v>815</v>
      </c>
      <c r="F1426" s="112" t="s">
        <v>816</v>
      </c>
      <c r="G1426" s="112" t="s">
        <v>812</v>
      </c>
      <c r="H1426" s="112">
        <f t="shared" ref="H1426:H1427" ca="1" si="67">RANDBETWEEN(1,6)+1*10</f>
        <v>13</v>
      </c>
    </row>
    <row r="1427" spans="1:8" ht="14.4">
      <c r="A1427" s="112">
        <v>250</v>
      </c>
      <c r="B1427" s="112" t="s">
        <v>2161</v>
      </c>
      <c r="C1427" s="112" t="s">
        <v>812</v>
      </c>
      <c r="D1427" s="112" t="s">
        <v>1351</v>
      </c>
      <c r="E1427" s="112" t="s">
        <v>815</v>
      </c>
      <c r="F1427" s="112" t="s">
        <v>816</v>
      </c>
      <c r="G1427" s="112" t="s">
        <v>812</v>
      </c>
      <c r="H1427" s="112">
        <f t="shared" ca="1" si="67"/>
        <v>11</v>
      </c>
    </row>
    <row r="1428" spans="1:8" ht="14.4">
      <c r="A1428" s="112">
        <v>25</v>
      </c>
      <c r="B1428" s="112" t="s">
        <v>2169</v>
      </c>
      <c r="C1428" s="112" t="s">
        <v>812</v>
      </c>
      <c r="D1428" s="112" t="s">
        <v>1351</v>
      </c>
      <c r="E1428" s="112" t="s">
        <v>815</v>
      </c>
      <c r="F1428" s="112" t="s">
        <v>977</v>
      </c>
      <c r="G1428" s="112" t="s">
        <v>812</v>
      </c>
      <c r="H1428" s="112">
        <f t="shared" ref="H1428:H1429" ca="1" si="68">(RANDBETWEEN(1,4)+1)*10000</f>
        <v>50000</v>
      </c>
    </row>
    <row r="1429" spans="1:8" ht="14.4">
      <c r="A1429" s="112">
        <v>25</v>
      </c>
      <c r="B1429" s="112" t="s">
        <v>2172</v>
      </c>
      <c r="C1429" s="112" t="s">
        <v>812</v>
      </c>
      <c r="D1429" s="112" t="s">
        <v>1351</v>
      </c>
      <c r="E1429" s="112" t="s">
        <v>815</v>
      </c>
      <c r="F1429" s="112" t="s">
        <v>977</v>
      </c>
      <c r="G1429" s="112" t="s">
        <v>1194</v>
      </c>
      <c r="H1429" s="112">
        <f t="shared" ca="1" si="68"/>
        <v>40000</v>
      </c>
    </row>
    <row r="1430" spans="1:8" ht="14.4">
      <c r="A1430" s="112">
        <v>5</v>
      </c>
      <c r="B1430" s="112" t="s">
        <v>2173</v>
      </c>
      <c r="C1430" s="112" t="s">
        <v>812</v>
      </c>
      <c r="D1430" s="112" t="s">
        <v>1351</v>
      </c>
      <c r="E1430" s="112" t="s">
        <v>815</v>
      </c>
      <c r="F1430" s="112" t="s">
        <v>1010</v>
      </c>
      <c r="G1430" s="112" t="s">
        <v>1194</v>
      </c>
      <c r="H1430" s="112">
        <f t="shared" ref="H1430:H1432" ca="1" si="69">RANDBETWEEN(2,12)*25000</f>
        <v>100000</v>
      </c>
    </row>
    <row r="1431" spans="1:8" ht="14.4">
      <c r="A1431" s="112">
        <v>5</v>
      </c>
      <c r="B1431" s="112" t="s">
        <v>2174</v>
      </c>
      <c r="C1431" s="112" t="s">
        <v>812</v>
      </c>
      <c r="D1431" s="112" t="s">
        <v>1351</v>
      </c>
      <c r="E1431" s="112" t="s">
        <v>815</v>
      </c>
      <c r="F1431" s="112" t="s">
        <v>1010</v>
      </c>
      <c r="G1431" s="112" t="s">
        <v>1194</v>
      </c>
      <c r="H1431" s="112">
        <f t="shared" ca="1" si="69"/>
        <v>200000</v>
      </c>
    </row>
    <row r="1432" spans="1:8" ht="14.4">
      <c r="A1432" s="112">
        <v>5</v>
      </c>
      <c r="B1432" s="112" t="s">
        <v>2175</v>
      </c>
      <c r="C1432" s="112" t="s">
        <v>812</v>
      </c>
      <c r="D1432" s="112" t="s">
        <v>1351</v>
      </c>
      <c r="E1432" s="112" t="s">
        <v>815</v>
      </c>
      <c r="F1432" s="112" t="s">
        <v>1010</v>
      </c>
      <c r="G1432" s="112" t="s">
        <v>1194</v>
      </c>
      <c r="H1432" s="112">
        <f t="shared" ca="1" si="69"/>
        <v>175000</v>
      </c>
    </row>
    <row r="1433" spans="1:8" ht="14.4">
      <c r="A1433" s="112">
        <v>100</v>
      </c>
      <c r="B1433" s="112" t="s">
        <v>2176</v>
      </c>
      <c r="C1433" s="112" t="s">
        <v>812</v>
      </c>
      <c r="D1433" s="112" t="s">
        <v>1351</v>
      </c>
      <c r="E1433" s="112" t="s">
        <v>815</v>
      </c>
      <c r="F1433" s="112" t="s">
        <v>968</v>
      </c>
      <c r="G1433" s="112" t="s">
        <v>812</v>
      </c>
      <c r="H1433" s="112">
        <f ca="1">RANDBETWEEN(2,20)*1000</f>
        <v>12000</v>
      </c>
    </row>
    <row r="1434" spans="1:8" ht="14.4">
      <c r="A1434" s="112">
        <v>5</v>
      </c>
      <c r="B1434" s="112" t="s">
        <v>2177</v>
      </c>
      <c r="C1434" s="112" t="s">
        <v>812</v>
      </c>
      <c r="D1434" s="112" t="s">
        <v>1351</v>
      </c>
      <c r="E1434" s="112" t="s">
        <v>815</v>
      </c>
      <c r="F1434" s="112" t="s">
        <v>1010</v>
      </c>
      <c r="G1434" s="112" t="s">
        <v>812</v>
      </c>
      <c r="H1434" s="112">
        <f ca="1">RANDBETWEEN(2,12)*25000</f>
        <v>275000</v>
      </c>
    </row>
    <row r="1435" spans="1:8" ht="14.4">
      <c r="A1435" s="112">
        <v>100</v>
      </c>
      <c r="B1435" s="112" t="s">
        <v>2178</v>
      </c>
      <c r="C1435" s="112" t="s">
        <v>812</v>
      </c>
      <c r="D1435" s="112" t="s">
        <v>1351</v>
      </c>
      <c r="E1435" s="112" t="s">
        <v>815</v>
      </c>
      <c r="F1435" s="112" t="s">
        <v>968</v>
      </c>
      <c r="G1435" s="112" t="s">
        <v>812</v>
      </c>
      <c r="H1435" s="112">
        <f ca="1">RANDBETWEEN(2,20)*1000</f>
        <v>3000</v>
      </c>
    </row>
    <row r="1436" spans="1:8" ht="14.4">
      <c r="A1436" s="112">
        <v>250</v>
      </c>
      <c r="B1436" s="112" t="s">
        <v>2179</v>
      </c>
      <c r="C1436" s="112" t="s">
        <v>812</v>
      </c>
      <c r="D1436" s="112" t="s">
        <v>1351</v>
      </c>
      <c r="E1436" s="112" t="s">
        <v>815</v>
      </c>
      <c r="F1436" s="112" t="s">
        <v>816</v>
      </c>
      <c r="G1436" s="112" t="s">
        <v>812</v>
      </c>
      <c r="H1436" s="112">
        <f ca="1">RANDBETWEEN(1,6)+1*10</f>
        <v>14</v>
      </c>
    </row>
    <row r="1437" spans="1:8" ht="14.4">
      <c r="A1437" s="112">
        <v>200</v>
      </c>
      <c r="B1437" s="112" t="s">
        <v>2180</v>
      </c>
      <c r="C1437" s="112" t="s">
        <v>812</v>
      </c>
      <c r="D1437" s="112" t="s">
        <v>1351</v>
      </c>
      <c r="E1437" s="112" t="s">
        <v>815</v>
      </c>
      <c r="F1437" s="112" t="s">
        <v>928</v>
      </c>
      <c r="G1437" s="112" t="s">
        <v>1192</v>
      </c>
      <c r="H1437" s="112">
        <f t="shared" ref="H1437:H1438" ca="1" si="70">RANDBETWEEN(1,6)*100</f>
        <v>300</v>
      </c>
    </row>
    <row r="1438" spans="1:8" ht="14.4">
      <c r="A1438" s="112">
        <v>200</v>
      </c>
      <c r="B1438" s="112" t="s">
        <v>2181</v>
      </c>
      <c r="C1438" s="112" t="s">
        <v>812</v>
      </c>
      <c r="D1438" s="112" t="s">
        <v>1351</v>
      </c>
      <c r="E1438" s="112" t="s">
        <v>815</v>
      </c>
      <c r="F1438" s="112" t="s">
        <v>928</v>
      </c>
      <c r="G1438" s="112" t="s">
        <v>812</v>
      </c>
      <c r="H1438" s="112">
        <f t="shared" ca="1" si="70"/>
        <v>600</v>
      </c>
    </row>
    <row r="1439" spans="1:8" ht="14.4">
      <c r="A1439" s="112">
        <v>5</v>
      </c>
      <c r="B1439" s="112" t="s">
        <v>2182</v>
      </c>
      <c r="C1439" s="112" t="s">
        <v>812</v>
      </c>
      <c r="D1439" s="112" t="s">
        <v>1351</v>
      </c>
      <c r="E1439" s="112" t="s">
        <v>815</v>
      </c>
      <c r="F1439" s="112" t="s">
        <v>1010</v>
      </c>
      <c r="G1439" s="112" t="s">
        <v>812</v>
      </c>
      <c r="H1439" s="112">
        <f t="shared" ref="H1439:H1440" ca="1" si="71">RANDBETWEEN(2,12)*25000</f>
        <v>100000</v>
      </c>
    </row>
    <row r="1440" spans="1:8" ht="14.4">
      <c r="A1440" s="112">
        <v>5</v>
      </c>
      <c r="B1440" s="112" t="s">
        <v>2183</v>
      </c>
      <c r="C1440" s="112" t="s">
        <v>812</v>
      </c>
      <c r="D1440" s="112" t="s">
        <v>1351</v>
      </c>
      <c r="E1440" s="112" t="s">
        <v>815</v>
      </c>
      <c r="F1440" s="112" t="s">
        <v>1010</v>
      </c>
      <c r="G1440" s="112" t="s">
        <v>812</v>
      </c>
      <c r="H1440" s="112">
        <f t="shared" ca="1" si="71"/>
        <v>150000</v>
      </c>
    </row>
    <row r="1441" spans="1:8" ht="14.4">
      <c r="A1441" s="112">
        <v>25</v>
      </c>
      <c r="B1441" s="112" t="s">
        <v>2184</v>
      </c>
      <c r="C1441" s="112" t="s">
        <v>812</v>
      </c>
      <c r="D1441" s="112" t="s">
        <v>1351</v>
      </c>
      <c r="E1441" s="112" t="s">
        <v>815</v>
      </c>
      <c r="F1441" s="112" t="s">
        <v>977</v>
      </c>
      <c r="G1441" s="112" t="s">
        <v>812</v>
      </c>
      <c r="H1441" s="112">
        <f t="shared" ref="H1441:H1444" ca="1" si="72">(RANDBETWEEN(1,4)+1)*10000</f>
        <v>50000</v>
      </c>
    </row>
    <row r="1442" spans="1:8" ht="14.4">
      <c r="A1442" s="112">
        <v>25</v>
      </c>
      <c r="B1442" s="112" t="s">
        <v>2185</v>
      </c>
      <c r="C1442" s="112" t="s">
        <v>812</v>
      </c>
      <c r="D1442" s="112" t="s">
        <v>1351</v>
      </c>
      <c r="E1442" s="112" t="s">
        <v>815</v>
      </c>
      <c r="F1442" s="112" t="s">
        <v>977</v>
      </c>
      <c r="G1442" s="112" t="s">
        <v>812</v>
      </c>
      <c r="H1442" s="112">
        <f t="shared" ca="1" si="72"/>
        <v>30000</v>
      </c>
    </row>
    <row r="1443" spans="1:8" ht="14.4">
      <c r="A1443" s="112">
        <v>25</v>
      </c>
      <c r="B1443" s="112" t="s">
        <v>2186</v>
      </c>
      <c r="C1443" s="112" t="s">
        <v>812</v>
      </c>
      <c r="D1443" s="112" t="s">
        <v>1351</v>
      </c>
      <c r="E1443" s="112" t="s">
        <v>815</v>
      </c>
      <c r="F1443" s="112" t="s">
        <v>977</v>
      </c>
      <c r="G1443" s="112" t="s">
        <v>812</v>
      </c>
      <c r="H1443" s="112">
        <f t="shared" ca="1" si="72"/>
        <v>30000</v>
      </c>
    </row>
    <row r="1444" spans="1:8" ht="14.4">
      <c r="A1444" s="112">
        <v>25</v>
      </c>
      <c r="B1444" s="112" t="s">
        <v>2187</v>
      </c>
      <c r="C1444" s="112" t="s">
        <v>812</v>
      </c>
      <c r="D1444" s="112" t="s">
        <v>1351</v>
      </c>
      <c r="E1444" s="112" t="s">
        <v>815</v>
      </c>
      <c r="F1444" s="112" t="s">
        <v>977</v>
      </c>
      <c r="G1444" s="112" t="s">
        <v>812</v>
      </c>
      <c r="H1444" s="112">
        <f t="shared" ca="1" si="72"/>
        <v>40000</v>
      </c>
    </row>
    <row r="1445" spans="1:8" ht="14.4">
      <c r="A1445" s="112">
        <v>100</v>
      </c>
      <c r="B1445" s="112" t="s">
        <v>2188</v>
      </c>
      <c r="C1445" s="112" t="s">
        <v>812</v>
      </c>
      <c r="D1445" s="112" t="s">
        <v>1351</v>
      </c>
      <c r="E1445" s="112" t="s">
        <v>815</v>
      </c>
      <c r="F1445" s="112" t="s">
        <v>968</v>
      </c>
      <c r="G1445" s="112" t="s">
        <v>812</v>
      </c>
      <c r="H1445" s="112">
        <f ca="1">RANDBETWEEN(2,20)*1000</f>
        <v>15000</v>
      </c>
    </row>
    <row r="1446" spans="1:8" ht="14.4">
      <c r="A1446" s="112">
        <v>25</v>
      </c>
      <c r="B1446" s="112" t="s">
        <v>2189</v>
      </c>
      <c r="C1446" s="112" t="s">
        <v>812</v>
      </c>
      <c r="D1446" s="112" t="s">
        <v>1351</v>
      </c>
      <c r="E1446" s="112" t="s">
        <v>815</v>
      </c>
      <c r="F1446" s="112" t="s">
        <v>977</v>
      </c>
      <c r="G1446" s="112" t="s">
        <v>812</v>
      </c>
      <c r="H1446" s="112">
        <f ca="1">(RANDBETWEEN(1,4)+1)*10000</f>
        <v>20000</v>
      </c>
    </row>
    <row r="1447" spans="1:8" ht="14.4">
      <c r="A1447" s="112">
        <v>100</v>
      </c>
      <c r="B1447" s="112" t="s">
        <v>2191</v>
      </c>
      <c r="C1447" s="112" t="s">
        <v>812</v>
      </c>
      <c r="D1447" s="112" t="s">
        <v>1351</v>
      </c>
      <c r="E1447" s="112" t="s">
        <v>815</v>
      </c>
      <c r="F1447" s="112" t="s">
        <v>968</v>
      </c>
      <c r="G1447" s="112" t="s">
        <v>812</v>
      </c>
      <c r="H1447" s="112">
        <f t="shared" ref="H1447:H1448" ca="1" si="73">RANDBETWEEN(2,20)*1000</f>
        <v>13000</v>
      </c>
    </row>
    <row r="1448" spans="1:8" ht="14.4">
      <c r="A1448" s="112">
        <v>100</v>
      </c>
      <c r="B1448" s="112" t="s">
        <v>2192</v>
      </c>
      <c r="C1448" s="112" t="s">
        <v>812</v>
      </c>
      <c r="D1448" s="112" t="s">
        <v>1351</v>
      </c>
      <c r="E1448" s="112" t="s">
        <v>815</v>
      </c>
      <c r="F1448" s="112" t="s">
        <v>968</v>
      </c>
      <c r="G1448" s="112" t="s">
        <v>812</v>
      </c>
      <c r="H1448" s="112">
        <f t="shared" ca="1" si="73"/>
        <v>5000</v>
      </c>
    </row>
    <row r="1449" spans="1:8" ht="14.4">
      <c r="A1449" s="112">
        <v>1</v>
      </c>
      <c r="B1449" s="112" t="s">
        <v>2193</v>
      </c>
      <c r="C1449" s="112" t="s">
        <v>1224</v>
      </c>
      <c r="D1449" s="112" t="s">
        <v>1351</v>
      </c>
      <c r="E1449" s="112" t="s">
        <v>815</v>
      </c>
      <c r="F1449" s="112" t="s">
        <v>1225</v>
      </c>
      <c r="G1449" s="112" t="s">
        <v>812</v>
      </c>
      <c r="H1449" s="112" t="s">
        <v>1224</v>
      </c>
    </row>
    <row r="1450" spans="1:8" ht="14.4">
      <c r="A1450" s="112">
        <v>250</v>
      </c>
      <c r="B1450" s="112" t="s">
        <v>2194</v>
      </c>
      <c r="C1450" s="112" t="s">
        <v>812</v>
      </c>
      <c r="D1450" s="112" t="s">
        <v>1351</v>
      </c>
      <c r="E1450" s="112" t="s">
        <v>815</v>
      </c>
      <c r="F1450" s="112" t="s">
        <v>816</v>
      </c>
      <c r="G1450" s="112" t="s">
        <v>812</v>
      </c>
      <c r="H1450" s="112">
        <f ca="1">RANDBETWEEN(1,6)+1*10</f>
        <v>11</v>
      </c>
    </row>
    <row r="1451" spans="1:8" ht="14.4">
      <c r="A1451" s="112">
        <v>200</v>
      </c>
      <c r="B1451" s="112" t="s">
        <v>2195</v>
      </c>
      <c r="C1451" s="112" t="s">
        <v>812</v>
      </c>
      <c r="D1451" s="112" t="s">
        <v>1351</v>
      </c>
      <c r="E1451" s="112" t="s">
        <v>815</v>
      </c>
      <c r="F1451" s="112" t="s">
        <v>928</v>
      </c>
      <c r="G1451" s="112" t="s">
        <v>831</v>
      </c>
      <c r="H1451" s="112">
        <f t="shared" ref="H1451:H1454" ca="1" si="74">RANDBETWEEN(1,6)*100</f>
        <v>100</v>
      </c>
    </row>
    <row r="1452" spans="1:8" ht="14.4">
      <c r="A1452" s="112">
        <v>200</v>
      </c>
      <c r="B1452" s="112" t="s">
        <v>2196</v>
      </c>
      <c r="C1452" s="112" t="s">
        <v>812</v>
      </c>
      <c r="D1452" s="112" t="s">
        <v>1351</v>
      </c>
      <c r="E1452" s="112" t="s">
        <v>815</v>
      </c>
      <c r="F1452" s="112" t="s">
        <v>928</v>
      </c>
      <c r="G1452" s="112" t="s">
        <v>812</v>
      </c>
      <c r="H1452" s="112">
        <f t="shared" ca="1" si="74"/>
        <v>500</v>
      </c>
    </row>
    <row r="1453" spans="1:8" ht="14.4">
      <c r="A1453" s="112">
        <v>200</v>
      </c>
      <c r="B1453" s="112" t="s">
        <v>2197</v>
      </c>
      <c r="C1453" s="112" t="s">
        <v>812</v>
      </c>
      <c r="D1453" s="112" t="s">
        <v>1351</v>
      </c>
      <c r="E1453" s="112" t="s">
        <v>815</v>
      </c>
      <c r="F1453" s="112" t="s">
        <v>928</v>
      </c>
      <c r="G1453" s="112" t="s">
        <v>812</v>
      </c>
      <c r="H1453" s="112">
        <f t="shared" ca="1" si="74"/>
        <v>300</v>
      </c>
    </row>
    <row r="1454" spans="1:8" ht="14.4">
      <c r="A1454" s="112">
        <v>200</v>
      </c>
      <c r="B1454" s="112" t="s">
        <v>2198</v>
      </c>
      <c r="C1454" s="112" t="s">
        <v>812</v>
      </c>
      <c r="D1454" s="112" t="s">
        <v>1351</v>
      </c>
      <c r="E1454" s="112" t="s">
        <v>815</v>
      </c>
      <c r="F1454" s="112" t="s">
        <v>928</v>
      </c>
      <c r="G1454" s="112" t="s">
        <v>812</v>
      </c>
      <c r="H1454" s="112">
        <f t="shared" ca="1" si="74"/>
        <v>500</v>
      </c>
    </row>
    <row r="1455" spans="1:8" ht="14.4">
      <c r="A1455" s="112">
        <v>100</v>
      </c>
      <c r="B1455" s="112" t="s">
        <v>2199</v>
      </c>
      <c r="C1455" s="112" t="s">
        <v>812</v>
      </c>
      <c r="D1455" s="112" t="s">
        <v>1351</v>
      </c>
      <c r="E1455" s="112" t="s">
        <v>815</v>
      </c>
      <c r="F1455" s="112" t="s">
        <v>968</v>
      </c>
      <c r="G1455" s="112" t="s">
        <v>831</v>
      </c>
      <c r="H1455" s="112">
        <f ca="1">RANDBETWEEN(2,20)*1000</f>
        <v>8000</v>
      </c>
    </row>
    <row r="1456" spans="1:8" ht="14.4">
      <c r="A1456" s="112">
        <v>250</v>
      </c>
      <c r="B1456" s="112" t="s">
        <v>2200</v>
      </c>
      <c r="C1456" s="112" t="s">
        <v>812</v>
      </c>
      <c r="D1456" s="112" t="s">
        <v>1351</v>
      </c>
      <c r="E1456" s="112" t="s">
        <v>815</v>
      </c>
      <c r="F1456" s="112" t="s">
        <v>816</v>
      </c>
      <c r="G1456" s="112" t="s">
        <v>812</v>
      </c>
      <c r="H1456" s="112">
        <f ca="1">RANDBETWEEN(1,6)+1*10</f>
        <v>16</v>
      </c>
    </row>
    <row r="1457" spans="1:8" ht="14.4">
      <c r="A1457" s="112">
        <v>25</v>
      </c>
      <c r="B1457" s="112" t="s">
        <v>2201</v>
      </c>
      <c r="C1457" s="112" t="s">
        <v>812</v>
      </c>
      <c r="D1457" s="112" t="s">
        <v>1351</v>
      </c>
      <c r="E1457" s="112" t="s">
        <v>815</v>
      </c>
      <c r="F1457" s="112" t="s">
        <v>977</v>
      </c>
      <c r="G1457" s="112" t="s">
        <v>831</v>
      </c>
      <c r="H1457" s="112">
        <f ca="1">(RANDBETWEEN(1,4)+1)*10000</f>
        <v>30000</v>
      </c>
    </row>
    <row r="1458" spans="1:8" ht="14.4">
      <c r="A1458" s="112">
        <v>200</v>
      </c>
      <c r="B1458" s="112" t="s">
        <v>2203</v>
      </c>
      <c r="C1458" s="112" t="s">
        <v>812</v>
      </c>
      <c r="D1458" s="112" t="s">
        <v>1351</v>
      </c>
      <c r="E1458" s="112" t="s">
        <v>815</v>
      </c>
      <c r="F1458" s="112" t="s">
        <v>928</v>
      </c>
      <c r="G1458" s="112" t="s">
        <v>812</v>
      </c>
      <c r="H1458" s="112">
        <f t="shared" ref="H1458:H1462" ca="1" si="75">RANDBETWEEN(1,6)*100</f>
        <v>300</v>
      </c>
    </row>
    <row r="1459" spans="1:8" ht="14.4">
      <c r="A1459" s="112">
        <v>200</v>
      </c>
      <c r="B1459" s="112" t="s">
        <v>2204</v>
      </c>
      <c r="C1459" s="112" t="s">
        <v>812</v>
      </c>
      <c r="D1459" s="112" t="s">
        <v>1351</v>
      </c>
      <c r="E1459" s="112" t="s">
        <v>815</v>
      </c>
      <c r="F1459" s="112" t="s">
        <v>928</v>
      </c>
      <c r="G1459" s="112" t="s">
        <v>812</v>
      </c>
      <c r="H1459" s="112">
        <f t="shared" ca="1" si="75"/>
        <v>300</v>
      </c>
    </row>
    <row r="1460" spans="1:8" ht="14.4">
      <c r="A1460" s="112">
        <v>200</v>
      </c>
      <c r="B1460" s="112" t="s">
        <v>2205</v>
      </c>
      <c r="C1460" s="112" t="s">
        <v>812</v>
      </c>
      <c r="D1460" s="112" t="s">
        <v>1351</v>
      </c>
      <c r="E1460" s="112" t="s">
        <v>815</v>
      </c>
      <c r="F1460" s="112" t="s">
        <v>928</v>
      </c>
      <c r="G1460" s="112" t="s">
        <v>812</v>
      </c>
      <c r="H1460" s="112">
        <f t="shared" ca="1" si="75"/>
        <v>400</v>
      </c>
    </row>
    <row r="1461" spans="1:8" ht="14.4">
      <c r="A1461" s="112">
        <v>200</v>
      </c>
      <c r="B1461" s="112" t="s">
        <v>2206</v>
      </c>
      <c r="C1461" s="112" t="s">
        <v>812</v>
      </c>
      <c r="D1461" s="112" t="s">
        <v>1351</v>
      </c>
      <c r="E1461" s="112" t="s">
        <v>815</v>
      </c>
      <c r="F1461" s="112" t="s">
        <v>928</v>
      </c>
      <c r="G1461" s="112" t="s">
        <v>812</v>
      </c>
      <c r="H1461" s="112">
        <f t="shared" ca="1" si="75"/>
        <v>100</v>
      </c>
    </row>
    <row r="1462" spans="1:8" ht="14.4">
      <c r="A1462" s="112">
        <v>200</v>
      </c>
      <c r="B1462" s="112" t="s">
        <v>2207</v>
      </c>
      <c r="C1462" s="112" t="s">
        <v>812</v>
      </c>
      <c r="D1462" s="112" t="s">
        <v>1351</v>
      </c>
      <c r="E1462" s="112" t="s">
        <v>815</v>
      </c>
      <c r="F1462" s="112" t="s">
        <v>928</v>
      </c>
      <c r="G1462" s="112" t="s">
        <v>812</v>
      </c>
      <c r="H1462" s="112">
        <f t="shared" ca="1" si="75"/>
        <v>400</v>
      </c>
    </row>
    <row r="1463" spans="1:8" ht="14.4">
      <c r="A1463" s="112">
        <v>250</v>
      </c>
      <c r="B1463" s="112" t="s">
        <v>2208</v>
      </c>
      <c r="C1463" s="112" t="s">
        <v>812</v>
      </c>
      <c r="D1463" s="112" t="s">
        <v>1351</v>
      </c>
      <c r="E1463" s="112" t="s">
        <v>815</v>
      </c>
      <c r="F1463" s="112" t="s">
        <v>816</v>
      </c>
      <c r="G1463" s="112" t="s">
        <v>812</v>
      </c>
      <c r="H1463" s="112">
        <f t="shared" ref="H1463:H1465" ca="1" si="76">RANDBETWEEN(1,6)+1*10</f>
        <v>14</v>
      </c>
    </row>
    <row r="1464" spans="1:8" ht="14.4">
      <c r="A1464" s="112">
        <v>250</v>
      </c>
      <c r="B1464" s="112" t="s">
        <v>1364</v>
      </c>
      <c r="C1464" s="112" t="s">
        <v>812</v>
      </c>
      <c r="D1464" s="112" t="s">
        <v>1351</v>
      </c>
      <c r="E1464" s="112" t="s">
        <v>815</v>
      </c>
      <c r="F1464" s="112" t="s">
        <v>816</v>
      </c>
      <c r="G1464" s="112" t="s">
        <v>812</v>
      </c>
      <c r="H1464" s="112">
        <f t="shared" ca="1" si="76"/>
        <v>16</v>
      </c>
    </row>
    <row r="1465" spans="1:8" ht="14.4">
      <c r="A1465" s="112">
        <v>250</v>
      </c>
      <c r="B1465" s="112" t="s">
        <v>2209</v>
      </c>
      <c r="C1465" s="112" t="s">
        <v>812</v>
      </c>
      <c r="D1465" s="112" t="s">
        <v>1351</v>
      </c>
      <c r="E1465" s="112" t="s">
        <v>815</v>
      </c>
      <c r="F1465" s="112" t="s">
        <v>816</v>
      </c>
      <c r="G1465" s="112" t="s">
        <v>812</v>
      </c>
      <c r="H1465" s="112">
        <f t="shared" ca="1" si="76"/>
        <v>13</v>
      </c>
    </row>
    <row r="1466" spans="1:8" ht="14.4">
      <c r="A1466" s="112">
        <v>200</v>
      </c>
      <c r="B1466" s="112" t="s">
        <v>2210</v>
      </c>
      <c r="C1466" s="112" t="s">
        <v>812</v>
      </c>
      <c r="D1466" s="112" t="s">
        <v>1351</v>
      </c>
      <c r="E1466" s="112" t="s">
        <v>815</v>
      </c>
      <c r="F1466" s="112" t="s">
        <v>928</v>
      </c>
      <c r="G1466" s="112" t="s">
        <v>831</v>
      </c>
      <c r="H1466" s="112">
        <f ca="1">RANDBETWEEN(1,6)*100</f>
        <v>100</v>
      </c>
    </row>
    <row r="1467" spans="1:8" ht="14.4">
      <c r="A1467" s="112">
        <v>1</v>
      </c>
      <c r="B1467" s="112" t="s">
        <v>2213</v>
      </c>
      <c r="C1467" s="112" t="s">
        <v>1224</v>
      </c>
      <c r="D1467" s="112" t="s">
        <v>1351</v>
      </c>
      <c r="E1467" s="112" t="s">
        <v>815</v>
      </c>
      <c r="F1467" s="112" t="s">
        <v>1225</v>
      </c>
      <c r="G1467" s="112" t="s">
        <v>812</v>
      </c>
      <c r="H1467" s="112" t="s">
        <v>1224</v>
      </c>
    </row>
    <row r="1468" spans="1:8" ht="14.4">
      <c r="A1468" s="112">
        <v>200</v>
      </c>
      <c r="B1468" s="112" t="s">
        <v>1365</v>
      </c>
      <c r="C1468" s="112" t="s">
        <v>812</v>
      </c>
      <c r="D1468" s="112" t="s">
        <v>1351</v>
      </c>
      <c r="E1468" s="112" t="s">
        <v>815</v>
      </c>
      <c r="F1468" s="112" t="s">
        <v>928</v>
      </c>
      <c r="G1468" s="112" t="s">
        <v>812</v>
      </c>
      <c r="H1468" s="112">
        <f t="shared" ref="H1468:H1470" ca="1" si="77">RANDBETWEEN(1,6)*100</f>
        <v>300</v>
      </c>
    </row>
    <row r="1469" spans="1:8" ht="14.4">
      <c r="A1469" s="112">
        <v>200</v>
      </c>
      <c r="B1469" s="112" t="s">
        <v>1366</v>
      </c>
      <c r="C1469" s="112" t="s">
        <v>812</v>
      </c>
      <c r="D1469" s="112" t="s">
        <v>1351</v>
      </c>
      <c r="E1469" s="112" t="s">
        <v>815</v>
      </c>
      <c r="F1469" s="112" t="s">
        <v>928</v>
      </c>
      <c r="G1469" s="112" t="s">
        <v>812</v>
      </c>
      <c r="H1469" s="112">
        <f t="shared" ca="1" si="77"/>
        <v>100</v>
      </c>
    </row>
    <row r="1470" spans="1:8" ht="14.4">
      <c r="A1470" s="112">
        <v>200</v>
      </c>
      <c r="B1470" s="112" t="s">
        <v>1367</v>
      </c>
      <c r="C1470" s="112" t="s">
        <v>812</v>
      </c>
      <c r="D1470" s="112" t="s">
        <v>1351</v>
      </c>
      <c r="E1470" s="112" t="s">
        <v>815</v>
      </c>
      <c r="F1470" s="112" t="s">
        <v>928</v>
      </c>
      <c r="G1470" s="112" t="s">
        <v>812</v>
      </c>
      <c r="H1470" s="112">
        <f t="shared" ca="1" si="77"/>
        <v>500</v>
      </c>
    </row>
    <row r="1471" spans="1:8" ht="14.4">
      <c r="A1471" s="112">
        <v>100</v>
      </c>
      <c r="B1471" s="112" t="s">
        <v>2214</v>
      </c>
      <c r="C1471" s="112" t="s">
        <v>812</v>
      </c>
      <c r="D1471" s="112" t="s">
        <v>1351</v>
      </c>
      <c r="E1471" s="112" t="s">
        <v>815</v>
      </c>
      <c r="F1471" s="112" t="s">
        <v>968</v>
      </c>
      <c r="G1471" s="112" t="s">
        <v>812</v>
      </c>
      <c r="H1471" s="112">
        <f ca="1">RANDBETWEEN(2,20)*1000</f>
        <v>4000</v>
      </c>
    </row>
    <row r="1472" spans="1:8" ht="14.4">
      <c r="A1472" s="112">
        <v>250</v>
      </c>
      <c r="B1472" s="112" t="s">
        <v>1371</v>
      </c>
      <c r="C1472" s="112" t="s">
        <v>812</v>
      </c>
      <c r="D1472" s="112" t="s">
        <v>1351</v>
      </c>
      <c r="E1472" s="112" t="s">
        <v>815</v>
      </c>
      <c r="F1472" s="112" t="s">
        <v>816</v>
      </c>
      <c r="G1472" s="112" t="s">
        <v>812</v>
      </c>
      <c r="H1472" s="112">
        <f ca="1">RANDBETWEEN(1,6)+1*10</f>
        <v>13</v>
      </c>
    </row>
    <row r="1473" spans="1:8" ht="14.4">
      <c r="A1473" s="112">
        <v>100</v>
      </c>
      <c r="B1473" s="112" t="s">
        <v>1372</v>
      </c>
      <c r="C1473" s="112" t="s">
        <v>812</v>
      </c>
      <c r="D1473" s="112" t="s">
        <v>1351</v>
      </c>
      <c r="E1473" s="112" t="s">
        <v>815</v>
      </c>
      <c r="F1473" s="112" t="s">
        <v>968</v>
      </c>
      <c r="G1473" s="112" t="s">
        <v>812</v>
      </c>
      <c r="H1473" s="112">
        <f t="shared" ref="H1473:H1477" ca="1" si="78">RANDBETWEEN(2,20)*1000</f>
        <v>8000</v>
      </c>
    </row>
    <row r="1474" spans="1:8" ht="14.4">
      <c r="A1474" s="112">
        <v>100</v>
      </c>
      <c r="B1474" s="112" t="s">
        <v>1373</v>
      </c>
      <c r="C1474" s="112" t="s">
        <v>812</v>
      </c>
      <c r="D1474" s="112" t="s">
        <v>1351</v>
      </c>
      <c r="E1474" s="112" t="s">
        <v>815</v>
      </c>
      <c r="F1474" s="112" t="s">
        <v>968</v>
      </c>
      <c r="G1474" s="112" t="s">
        <v>812</v>
      </c>
      <c r="H1474" s="112">
        <f t="shared" ca="1" si="78"/>
        <v>4000</v>
      </c>
    </row>
    <row r="1475" spans="1:8" ht="14.4">
      <c r="A1475" s="112">
        <v>100</v>
      </c>
      <c r="B1475" s="112" t="s">
        <v>1374</v>
      </c>
      <c r="C1475" s="112" t="s">
        <v>812</v>
      </c>
      <c r="D1475" s="112" t="s">
        <v>1351</v>
      </c>
      <c r="E1475" s="112" t="s">
        <v>815</v>
      </c>
      <c r="F1475" s="112" t="s">
        <v>968</v>
      </c>
      <c r="G1475" s="112" t="s">
        <v>812</v>
      </c>
      <c r="H1475" s="112">
        <f t="shared" ca="1" si="78"/>
        <v>6000</v>
      </c>
    </row>
    <row r="1476" spans="1:8" ht="14.4">
      <c r="A1476" s="112">
        <v>100</v>
      </c>
      <c r="B1476" s="112" t="s">
        <v>1375</v>
      </c>
      <c r="C1476" s="112" t="s">
        <v>812</v>
      </c>
      <c r="D1476" s="112" t="s">
        <v>1351</v>
      </c>
      <c r="E1476" s="112" t="s">
        <v>815</v>
      </c>
      <c r="F1476" s="112" t="s">
        <v>968</v>
      </c>
      <c r="G1476" s="112" t="s">
        <v>812</v>
      </c>
      <c r="H1476" s="112">
        <f t="shared" ca="1" si="78"/>
        <v>18000</v>
      </c>
    </row>
    <row r="1477" spans="1:8" ht="14.4">
      <c r="A1477" s="112">
        <v>100</v>
      </c>
      <c r="B1477" s="112" t="s">
        <v>1376</v>
      </c>
      <c r="C1477" s="112" t="s">
        <v>812</v>
      </c>
      <c r="D1477" s="112" t="s">
        <v>1351</v>
      </c>
      <c r="E1477" s="112" t="s">
        <v>815</v>
      </c>
      <c r="F1477" s="112" t="s">
        <v>968</v>
      </c>
      <c r="G1477" s="112" t="s">
        <v>812</v>
      </c>
      <c r="H1477" s="112">
        <f t="shared" ca="1" si="78"/>
        <v>9000</v>
      </c>
    </row>
    <row r="1478" spans="1:8" ht="14.4">
      <c r="A1478" s="112">
        <v>25</v>
      </c>
      <c r="B1478" s="112" t="s">
        <v>1377</v>
      </c>
      <c r="C1478" s="112" t="s">
        <v>812</v>
      </c>
      <c r="D1478" s="112" t="s">
        <v>1351</v>
      </c>
      <c r="E1478" s="112" t="s">
        <v>815</v>
      </c>
      <c r="F1478" s="112" t="s">
        <v>977</v>
      </c>
      <c r="G1478" s="112" t="s">
        <v>812</v>
      </c>
      <c r="H1478" s="112">
        <f ca="1">(RANDBETWEEN(1,4)+1)*10000</f>
        <v>20000</v>
      </c>
    </row>
    <row r="1479" spans="1:8" ht="14.4">
      <c r="A1479" s="112">
        <v>100</v>
      </c>
      <c r="B1479" s="112" t="s">
        <v>1378</v>
      </c>
      <c r="C1479" s="112" t="s">
        <v>812</v>
      </c>
      <c r="D1479" s="112" t="s">
        <v>1351</v>
      </c>
      <c r="E1479" s="112" t="s">
        <v>815</v>
      </c>
      <c r="F1479" s="112" t="s">
        <v>968</v>
      </c>
      <c r="G1479" s="112" t="s">
        <v>812</v>
      </c>
      <c r="H1479" s="112">
        <f t="shared" ref="H1479:H1480" ca="1" si="79">RANDBETWEEN(2,20)*1000</f>
        <v>9000</v>
      </c>
    </row>
    <row r="1480" spans="1:8" ht="14.4">
      <c r="A1480" s="112">
        <v>100</v>
      </c>
      <c r="B1480" s="112" t="s">
        <v>1379</v>
      </c>
      <c r="C1480" s="112" t="s">
        <v>812</v>
      </c>
      <c r="D1480" s="112" t="s">
        <v>1351</v>
      </c>
      <c r="E1480" s="112" t="s">
        <v>815</v>
      </c>
      <c r="F1480" s="112" t="s">
        <v>968</v>
      </c>
      <c r="G1480" s="112" t="s">
        <v>812</v>
      </c>
      <c r="H1480" s="112">
        <f t="shared" ca="1" si="79"/>
        <v>17000</v>
      </c>
    </row>
    <row r="1481" spans="1:8" ht="14.4">
      <c r="A1481" s="112">
        <v>200</v>
      </c>
      <c r="B1481" s="112" t="s">
        <v>1380</v>
      </c>
      <c r="C1481" s="112" t="s">
        <v>812</v>
      </c>
      <c r="D1481" s="112" t="s">
        <v>1351</v>
      </c>
      <c r="E1481" s="112" t="s">
        <v>815</v>
      </c>
      <c r="F1481" s="112" t="s">
        <v>928</v>
      </c>
      <c r="G1481" s="112" t="s">
        <v>812</v>
      </c>
      <c r="H1481" s="112">
        <f ca="1">RANDBETWEEN(1,6)*100</f>
        <v>300</v>
      </c>
    </row>
    <row r="1482" spans="1:8" ht="14.4">
      <c r="A1482" s="112">
        <v>100</v>
      </c>
      <c r="B1482" s="112" t="s">
        <v>2216</v>
      </c>
      <c r="C1482" s="112" t="s">
        <v>812</v>
      </c>
      <c r="D1482" s="112" t="s">
        <v>1351</v>
      </c>
      <c r="E1482" s="112" t="s">
        <v>815</v>
      </c>
      <c r="F1482" s="112" t="s">
        <v>968</v>
      </c>
      <c r="G1482" s="112" t="s">
        <v>1198</v>
      </c>
      <c r="H1482" s="112">
        <f t="shared" ref="H1482:H1483" ca="1" si="80">RANDBETWEEN(2,20)*1000</f>
        <v>11000</v>
      </c>
    </row>
    <row r="1483" spans="1:8" ht="14.4">
      <c r="A1483" s="112">
        <v>100</v>
      </c>
      <c r="B1483" s="112" t="s">
        <v>2218</v>
      </c>
      <c r="C1483" s="112" t="s">
        <v>812</v>
      </c>
      <c r="D1483" s="112" t="s">
        <v>1351</v>
      </c>
      <c r="E1483" s="112" t="s">
        <v>815</v>
      </c>
      <c r="F1483" s="112" t="s">
        <v>968</v>
      </c>
      <c r="G1483" s="112" t="s">
        <v>812</v>
      </c>
      <c r="H1483" s="112">
        <f t="shared" ca="1" si="80"/>
        <v>14000</v>
      </c>
    </row>
    <row r="1484" spans="1:8" ht="14.4">
      <c r="A1484" s="112">
        <v>200</v>
      </c>
      <c r="B1484" s="112" t="s">
        <v>2220</v>
      </c>
      <c r="C1484" s="112" t="s">
        <v>812</v>
      </c>
      <c r="D1484" s="112" t="s">
        <v>1351</v>
      </c>
      <c r="E1484" s="112" t="s">
        <v>815</v>
      </c>
      <c r="F1484" s="112" t="s">
        <v>928</v>
      </c>
      <c r="G1484" s="112" t="s">
        <v>812</v>
      </c>
      <c r="H1484" s="112">
        <f ca="1">RANDBETWEEN(1,6)*100</f>
        <v>500</v>
      </c>
    </row>
    <row r="1485" spans="1:8" ht="14.4">
      <c r="A1485" s="112">
        <v>100</v>
      </c>
      <c r="B1485" s="112" t="s">
        <v>2221</v>
      </c>
      <c r="C1485" s="112" t="s">
        <v>812</v>
      </c>
      <c r="D1485" s="112" t="s">
        <v>1351</v>
      </c>
      <c r="E1485" s="112" t="s">
        <v>815</v>
      </c>
      <c r="F1485" s="112" t="s">
        <v>968</v>
      </c>
      <c r="G1485" s="112" t="s">
        <v>812</v>
      </c>
      <c r="H1485" s="112">
        <f ca="1">RANDBETWEEN(2,20)*1000</f>
        <v>5000</v>
      </c>
    </row>
    <row r="1486" spans="1:8" ht="14.4">
      <c r="A1486" s="112">
        <v>200</v>
      </c>
      <c r="B1486" s="112" t="s">
        <v>1368</v>
      </c>
      <c r="C1486" s="112" t="s">
        <v>812</v>
      </c>
      <c r="D1486" s="112" t="s">
        <v>1351</v>
      </c>
      <c r="E1486" s="112" t="s">
        <v>815</v>
      </c>
      <c r="F1486" s="112" t="s">
        <v>928</v>
      </c>
      <c r="G1486" s="112" t="s">
        <v>831</v>
      </c>
      <c r="H1486" s="112">
        <f ca="1">RANDBETWEEN(1,6)*100</f>
        <v>500</v>
      </c>
    </row>
    <row r="1487" spans="1:8" ht="14.4">
      <c r="A1487" s="112">
        <v>100</v>
      </c>
      <c r="B1487" s="112" t="s">
        <v>1369</v>
      </c>
      <c r="C1487" s="112" t="s">
        <v>812</v>
      </c>
      <c r="D1487" s="112" t="s">
        <v>1351</v>
      </c>
      <c r="E1487" s="112" t="s">
        <v>815</v>
      </c>
      <c r="F1487" s="112" t="s">
        <v>968</v>
      </c>
      <c r="G1487" s="112" t="s">
        <v>831</v>
      </c>
      <c r="H1487" s="112">
        <f ca="1">RANDBETWEEN(2,20)*1000</f>
        <v>12000</v>
      </c>
    </row>
    <row r="1488" spans="1:8" ht="14.4">
      <c r="A1488" s="112">
        <v>5</v>
      </c>
      <c r="B1488" s="112" t="s">
        <v>2222</v>
      </c>
      <c r="C1488" s="112" t="s">
        <v>812</v>
      </c>
      <c r="D1488" s="112" t="s">
        <v>1351</v>
      </c>
      <c r="E1488" s="112" t="s">
        <v>815</v>
      </c>
      <c r="F1488" s="112" t="s">
        <v>1010</v>
      </c>
      <c r="G1488" s="112" t="s">
        <v>831</v>
      </c>
      <c r="H1488" s="112">
        <f ca="1">RANDBETWEEN(2,12)*25000</f>
        <v>100000</v>
      </c>
    </row>
    <row r="1489" spans="1:8" ht="14.4">
      <c r="A1489" s="112">
        <v>250</v>
      </c>
      <c r="B1489" s="112" t="s">
        <v>2223</v>
      </c>
      <c r="C1489" s="112" t="s">
        <v>812</v>
      </c>
      <c r="D1489" s="112" t="s">
        <v>1351</v>
      </c>
      <c r="E1489" s="112" t="s">
        <v>815</v>
      </c>
      <c r="F1489" s="112" t="s">
        <v>816</v>
      </c>
      <c r="G1489" s="112" t="s">
        <v>812</v>
      </c>
      <c r="H1489" s="112">
        <f ca="1">RANDBETWEEN(1,6)+1*10</f>
        <v>14</v>
      </c>
    </row>
    <row r="1490" spans="1:8" ht="14.4">
      <c r="A1490" s="112">
        <v>200</v>
      </c>
      <c r="B1490" s="112" t="s">
        <v>2224</v>
      </c>
      <c r="C1490" s="112" t="s">
        <v>812</v>
      </c>
      <c r="D1490" s="112" t="s">
        <v>1351</v>
      </c>
      <c r="E1490" s="112" t="s">
        <v>815</v>
      </c>
      <c r="F1490" s="112" t="s">
        <v>928</v>
      </c>
      <c r="G1490" s="112" t="s">
        <v>812</v>
      </c>
      <c r="H1490" s="112">
        <f t="shared" ref="H1490:H1493" ca="1" si="81">RANDBETWEEN(1,6)*100</f>
        <v>600</v>
      </c>
    </row>
    <row r="1491" spans="1:8" ht="14.4">
      <c r="A1491" s="112">
        <v>200</v>
      </c>
      <c r="B1491" s="112" t="s">
        <v>2226</v>
      </c>
      <c r="C1491" s="112" t="s">
        <v>812</v>
      </c>
      <c r="D1491" s="112" t="s">
        <v>1351</v>
      </c>
      <c r="E1491" s="112" t="s">
        <v>815</v>
      </c>
      <c r="F1491" s="112" t="s">
        <v>928</v>
      </c>
      <c r="G1491" s="112" t="s">
        <v>812</v>
      </c>
      <c r="H1491" s="112">
        <f t="shared" ca="1" si="81"/>
        <v>500</v>
      </c>
    </row>
    <row r="1492" spans="1:8" ht="14.4">
      <c r="A1492" s="112">
        <v>200</v>
      </c>
      <c r="B1492" s="112" t="s">
        <v>2227</v>
      </c>
      <c r="C1492" s="112" t="s">
        <v>812</v>
      </c>
      <c r="D1492" s="112" t="s">
        <v>1351</v>
      </c>
      <c r="E1492" s="112" t="s">
        <v>815</v>
      </c>
      <c r="F1492" s="112" t="s">
        <v>928</v>
      </c>
      <c r="G1492" s="112" t="s">
        <v>812</v>
      </c>
      <c r="H1492" s="112">
        <f t="shared" ca="1" si="81"/>
        <v>100</v>
      </c>
    </row>
    <row r="1493" spans="1:8" ht="14.4">
      <c r="A1493" s="112">
        <v>200</v>
      </c>
      <c r="B1493" s="112" t="s">
        <v>2229</v>
      </c>
      <c r="C1493" s="112" t="s">
        <v>812</v>
      </c>
      <c r="D1493" s="112" t="s">
        <v>1351</v>
      </c>
      <c r="E1493" s="112" t="s">
        <v>815</v>
      </c>
      <c r="F1493" s="112" t="s">
        <v>928</v>
      </c>
      <c r="G1493" s="112" t="s">
        <v>812</v>
      </c>
      <c r="H1493" s="112">
        <f t="shared" ca="1" si="81"/>
        <v>500</v>
      </c>
    </row>
    <row r="1494" spans="1:8" ht="14.4">
      <c r="A1494" s="112">
        <v>25</v>
      </c>
      <c r="B1494" s="112" t="s">
        <v>2230</v>
      </c>
      <c r="C1494" s="112" t="s">
        <v>812</v>
      </c>
      <c r="D1494" s="112" t="s">
        <v>1351</v>
      </c>
      <c r="E1494" s="112" t="s">
        <v>815</v>
      </c>
      <c r="F1494" s="112" t="s">
        <v>977</v>
      </c>
      <c r="G1494" s="112" t="s">
        <v>812</v>
      </c>
      <c r="H1494" s="112">
        <f ca="1">(RANDBETWEEN(1,4)+1)*10000</f>
        <v>40000</v>
      </c>
    </row>
    <row r="1495" spans="1:8" ht="14.4">
      <c r="A1495" s="112">
        <v>5</v>
      </c>
      <c r="B1495" s="112" t="s">
        <v>2233</v>
      </c>
      <c r="C1495" s="112" t="s">
        <v>812</v>
      </c>
      <c r="D1495" s="112" t="s">
        <v>1351</v>
      </c>
      <c r="E1495" s="112" t="s">
        <v>815</v>
      </c>
      <c r="F1495" s="112" t="s">
        <v>1010</v>
      </c>
      <c r="G1495" s="112" t="s">
        <v>812</v>
      </c>
      <c r="H1495" s="112">
        <f ca="1">RANDBETWEEN(2,12)*25000</f>
        <v>200000</v>
      </c>
    </row>
    <row r="1496" spans="1:8" ht="14.4">
      <c r="A1496" s="112">
        <v>100</v>
      </c>
      <c r="B1496" s="112" t="s">
        <v>2235</v>
      </c>
      <c r="C1496" s="112" t="s">
        <v>812</v>
      </c>
      <c r="D1496" s="112" t="s">
        <v>1351</v>
      </c>
      <c r="E1496" s="112" t="s">
        <v>815</v>
      </c>
      <c r="F1496" s="112" t="s">
        <v>968</v>
      </c>
      <c r="G1496" s="112" t="s">
        <v>812</v>
      </c>
      <c r="H1496" s="112">
        <f ca="1">RANDBETWEEN(2,20)*1000</f>
        <v>6000</v>
      </c>
    </row>
    <row r="1497" spans="1:8" ht="14.4">
      <c r="A1497" s="112">
        <v>1</v>
      </c>
      <c r="B1497" s="112" t="s">
        <v>2237</v>
      </c>
      <c r="C1497" s="112" t="s">
        <v>1224</v>
      </c>
      <c r="D1497" s="112" t="s">
        <v>1351</v>
      </c>
      <c r="E1497" s="112" t="s">
        <v>815</v>
      </c>
      <c r="F1497" s="112" t="s">
        <v>1225</v>
      </c>
      <c r="G1497" s="112" t="s">
        <v>812</v>
      </c>
      <c r="H1497" s="112" t="s">
        <v>1224</v>
      </c>
    </row>
    <row r="1498" spans="1:8" ht="14.4">
      <c r="A1498" s="112">
        <v>200</v>
      </c>
      <c r="B1498" s="112" t="s">
        <v>2240</v>
      </c>
      <c r="C1498" s="112" t="s">
        <v>812</v>
      </c>
      <c r="D1498" s="112" t="s">
        <v>1351</v>
      </c>
      <c r="E1498" s="112" t="s">
        <v>815</v>
      </c>
      <c r="F1498" s="112" t="s">
        <v>928</v>
      </c>
      <c r="G1498" s="112" t="s">
        <v>812</v>
      </c>
      <c r="H1498" s="112">
        <f ca="1">RANDBETWEEN(1,6)*100</f>
        <v>500</v>
      </c>
    </row>
    <row r="1499" spans="1:8" ht="14.4">
      <c r="A1499" s="112">
        <v>250</v>
      </c>
      <c r="B1499" s="112" t="s">
        <v>2241</v>
      </c>
      <c r="C1499" s="112" t="s">
        <v>812</v>
      </c>
      <c r="D1499" s="112" t="s">
        <v>1351</v>
      </c>
      <c r="E1499" s="112" t="s">
        <v>815</v>
      </c>
      <c r="F1499" s="112" t="s">
        <v>816</v>
      </c>
      <c r="G1499" s="112" t="s">
        <v>812</v>
      </c>
      <c r="H1499" s="112">
        <f t="shared" ref="H1499:H1500" ca="1" si="82">RANDBETWEEN(1,6)+1*10</f>
        <v>16</v>
      </c>
    </row>
    <row r="1500" spans="1:8" ht="14.4">
      <c r="A1500" s="112">
        <v>250</v>
      </c>
      <c r="B1500" s="112" t="s">
        <v>2242</v>
      </c>
      <c r="C1500" s="112" t="s">
        <v>812</v>
      </c>
      <c r="D1500" s="112" t="s">
        <v>1351</v>
      </c>
      <c r="E1500" s="112" t="s">
        <v>815</v>
      </c>
      <c r="F1500" s="112" t="s">
        <v>816</v>
      </c>
      <c r="G1500" s="112" t="s">
        <v>812</v>
      </c>
      <c r="H1500" s="112">
        <f t="shared" ca="1" si="82"/>
        <v>14</v>
      </c>
    </row>
    <row r="1501" spans="1:8" ht="14.4">
      <c r="A1501" s="112">
        <v>200</v>
      </c>
      <c r="B1501" s="112" t="s">
        <v>2249</v>
      </c>
      <c r="C1501" s="112" t="s">
        <v>812</v>
      </c>
      <c r="D1501" s="112" t="s">
        <v>1351</v>
      </c>
      <c r="E1501" s="112" t="s">
        <v>815</v>
      </c>
      <c r="F1501" s="112" t="s">
        <v>928</v>
      </c>
      <c r="G1501" s="112" t="s">
        <v>812</v>
      </c>
      <c r="H1501" s="112">
        <f ca="1">RANDBETWEEN(1,6)*100</f>
        <v>500</v>
      </c>
    </row>
    <row r="1502" spans="1:8" ht="14.4">
      <c r="A1502" s="112">
        <v>100</v>
      </c>
      <c r="B1502" s="112" t="s">
        <v>2260</v>
      </c>
      <c r="C1502" s="112" t="s">
        <v>812</v>
      </c>
      <c r="D1502" s="112" t="s">
        <v>1351</v>
      </c>
      <c r="E1502" s="112" t="s">
        <v>815</v>
      </c>
      <c r="F1502" s="112" t="s">
        <v>968</v>
      </c>
      <c r="G1502" s="112" t="s">
        <v>831</v>
      </c>
      <c r="H1502" s="112">
        <f ca="1">RANDBETWEEN(2,20)*1000</f>
        <v>7000</v>
      </c>
    </row>
    <row r="1503" spans="1:8" ht="14.4">
      <c r="A1503" s="112">
        <v>25</v>
      </c>
      <c r="B1503" s="112" t="s">
        <v>2261</v>
      </c>
      <c r="C1503" s="112" t="s">
        <v>812</v>
      </c>
      <c r="D1503" s="112" t="s">
        <v>1351</v>
      </c>
      <c r="E1503" s="112" t="s">
        <v>815</v>
      </c>
      <c r="F1503" s="112" t="s">
        <v>977</v>
      </c>
      <c r="G1503" s="112" t="s">
        <v>812</v>
      </c>
      <c r="H1503" s="112">
        <f ca="1">(RANDBETWEEN(1,4)+1)*10000</f>
        <v>30000</v>
      </c>
    </row>
    <row r="1504" spans="1:8" ht="14.4">
      <c r="A1504" s="112">
        <v>200</v>
      </c>
      <c r="B1504" s="112" t="s">
        <v>2262</v>
      </c>
      <c r="C1504" s="112" t="s">
        <v>812</v>
      </c>
      <c r="D1504" s="112" t="s">
        <v>1351</v>
      </c>
      <c r="E1504" s="112" t="s">
        <v>815</v>
      </c>
      <c r="F1504" s="112" t="s">
        <v>928</v>
      </c>
      <c r="G1504" s="112" t="s">
        <v>812</v>
      </c>
      <c r="H1504" s="112">
        <f t="shared" ref="H1504:H1505" ca="1" si="83">RANDBETWEEN(1,6)*100</f>
        <v>400</v>
      </c>
    </row>
    <row r="1505" spans="1:8" ht="14.4">
      <c r="A1505" s="112">
        <v>200</v>
      </c>
      <c r="B1505" s="112" t="s">
        <v>2263</v>
      </c>
      <c r="C1505" s="112" t="s">
        <v>812</v>
      </c>
      <c r="D1505" s="112" t="s">
        <v>1351</v>
      </c>
      <c r="E1505" s="112" t="s">
        <v>815</v>
      </c>
      <c r="F1505" s="112" t="s">
        <v>928</v>
      </c>
      <c r="G1505" s="112" t="s">
        <v>812</v>
      </c>
      <c r="H1505" s="112">
        <f t="shared" ca="1" si="83"/>
        <v>300</v>
      </c>
    </row>
    <row r="1506" spans="1:8" ht="14.4">
      <c r="A1506" s="112">
        <v>100</v>
      </c>
      <c r="B1506" s="112" t="s">
        <v>2264</v>
      </c>
      <c r="C1506" s="112" t="s">
        <v>812</v>
      </c>
      <c r="D1506" s="112" t="s">
        <v>1351</v>
      </c>
      <c r="E1506" s="112" t="s">
        <v>815</v>
      </c>
      <c r="F1506" s="112" t="s">
        <v>968</v>
      </c>
      <c r="G1506" s="112" t="s">
        <v>812</v>
      </c>
      <c r="H1506" s="112">
        <f ca="1">RANDBETWEEN(2,20)*1000</f>
        <v>13000</v>
      </c>
    </row>
    <row r="1507" spans="1:8" ht="14.4">
      <c r="A1507" s="112">
        <v>5</v>
      </c>
      <c r="B1507" s="112" t="s">
        <v>2265</v>
      </c>
      <c r="C1507" s="112" t="s">
        <v>812</v>
      </c>
      <c r="D1507" s="112" t="s">
        <v>1351</v>
      </c>
      <c r="E1507" s="112" t="s">
        <v>815</v>
      </c>
      <c r="F1507" s="112" t="s">
        <v>1010</v>
      </c>
      <c r="G1507" s="112" t="s">
        <v>812</v>
      </c>
      <c r="H1507" s="112">
        <f ca="1">RANDBETWEEN(2,12)*25000</f>
        <v>125000</v>
      </c>
    </row>
    <row r="1508" spans="1:8" ht="14.4">
      <c r="A1508" s="112">
        <v>100</v>
      </c>
      <c r="B1508" s="112" t="s">
        <v>2267</v>
      </c>
      <c r="C1508" s="112" t="s">
        <v>812</v>
      </c>
      <c r="D1508" s="112" t="s">
        <v>1351</v>
      </c>
      <c r="E1508" s="112" t="s">
        <v>815</v>
      </c>
      <c r="F1508" s="112" t="s">
        <v>968</v>
      </c>
      <c r="G1508" s="112" t="s">
        <v>839</v>
      </c>
      <c r="H1508" s="112">
        <f ca="1">RANDBETWEEN(2,20)*1000</f>
        <v>15000</v>
      </c>
    </row>
    <row r="1509" spans="1:8" ht="14.4">
      <c r="A1509" s="112">
        <v>250</v>
      </c>
      <c r="B1509" s="112" t="s">
        <v>2268</v>
      </c>
      <c r="C1509" s="112" t="s">
        <v>812</v>
      </c>
      <c r="D1509" s="112" t="s">
        <v>1351</v>
      </c>
      <c r="E1509" s="112" t="s">
        <v>815</v>
      </c>
      <c r="F1509" s="112" t="s">
        <v>816</v>
      </c>
      <c r="G1509" s="112" t="s">
        <v>812</v>
      </c>
      <c r="H1509" s="112">
        <f ca="1">RANDBETWEEN(1,6)+1*10</f>
        <v>15</v>
      </c>
    </row>
    <row r="1510" spans="1:8" ht="14.4">
      <c r="A1510" s="112">
        <v>5</v>
      </c>
      <c r="B1510" s="112" t="s">
        <v>2269</v>
      </c>
      <c r="C1510" s="112" t="s">
        <v>812</v>
      </c>
      <c r="D1510" s="112" t="s">
        <v>1351</v>
      </c>
      <c r="E1510" s="112" t="s">
        <v>815</v>
      </c>
      <c r="F1510" s="112" t="s">
        <v>1010</v>
      </c>
      <c r="G1510" s="112" t="s">
        <v>812</v>
      </c>
      <c r="H1510" s="112">
        <f ca="1">RANDBETWEEN(2,12)*25000</f>
        <v>200000</v>
      </c>
    </row>
    <row r="1511" spans="1:8" ht="14.4">
      <c r="A1511" s="112">
        <v>100</v>
      </c>
      <c r="B1511" s="112" t="s">
        <v>2270</v>
      </c>
      <c r="C1511" s="112" t="s">
        <v>812</v>
      </c>
      <c r="D1511" s="112" t="s">
        <v>1351</v>
      </c>
      <c r="E1511" s="112" t="s">
        <v>815</v>
      </c>
      <c r="F1511" s="112" t="s">
        <v>968</v>
      </c>
      <c r="G1511" s="112" t="s">
        <v>1192</v>
      </c>
      <c r="H1511" s="112">
        <f ca="1">RANDBETWEEN(2,20)*1000</f>
        <v>9000</v>
      </c>
    </row>
    <row r="1512" spans="1:8" ht="14.4">
      <c r="A1512" s="112">
        <v>250</v>
      </c>
      <c r="B1512" s="112" t="s">
        <v>2271</v>
      </c>
      <c r="C1512" s="112" t="s">
        <v>812</v>
      </c>
      <c r="D1512" s="112" t="s">
        <v>1351</v>
      </c>
      <c r="E1512" s="112" t="s">
        <v>815</v>
      </c>
      <c r="F1512" s="112" t="s">
        <v>816</v>
      </c>
      <c r="G1512" s="112" t="s">
        <v>812</v>
      </c>
      <c r="H1512" s="112">
        <f ca="1">RANDBETWEEN(1,6)+1*10</f>
        <v>14</v>
      </c>
    </row>
    <row r="1513" spans="1:8" ht="14.4">
      <c r="A1513" s="112">
        <v>100</v>
      </c>
      <c r="B1513" s="112" t="s">
        <v>2272</v>
      </c>
      <c r="C1513" s="112" t="s">
        <v>812</v>
      </c>
      <c r="D1513" s="112" t="s">
        <v>1351</v>
      </c>
      <c r="E1513" s="112" t="s">
        <v>815</v>
      </c>
      <c r="F1513" s="112" t="s">
        <v>968</v>
      </c>
      <c r="G1513" s="112" t="s">
        <v>1192</v>
      </c>
      <c r="H1513" s="112">
        <f t="shared" ref="H1513:H1514" ca="1" si="84">RANDBETWEEN(2,20)*1000</f>
        <v>11000</v>
      </c>
    </row>
    <row r="1514" spans="1:8" ht="14.4">
      <c r="A1514" s="112">
        <v>100</v>
      </c>
      <c r="B1514" s="112" t="s">
        <v>2273</v>
      </c>
      <c r="C1514" s="112" t="s">
        <v>812</v>
      </c>
      <c r="D1514" s="112" t="s">
        <v>1351</v>
      </c>
      <c r="E1514" s="112" t="s">
        <v>815</v>
      </c>
      <c r="F1514" s="112" t="s">
        <v>968</v>
      </c>
      <c r="G1514" s="112" t="s">
        <v>1192</v>
      </c>
      <c r="H1514" s="112">
        <f t="shared" ca="1" si="84"/>
        <v>6000</v>
      </c>
    </row>
    <row r="1515" spans="1:8" ht="14.4">
      <c r="A1515" s="112">
        <v>25</v>
      </c>
      <c r="B1515" s="112" t="s">
        <v>2274</v>
      </c>
      <c r="C1515" s="112" t="s">
        <v>812</v>
      </c>
      <c r="D1515" s="112" t="s">
        <v>1351</v>
      </c>
      <c r="E1515" s="112" t="s">
        <v>815</v>
      </c>
      <c r="F1515" s="112" t="s">
        <v>977</v>
      </c>
      <c r="G1515" s="112" t="s">
        <v>1192</v>
      </c>
      <c r="H1515" s="112">
        <f ca="1">(RANDBETWEEN(1,4)+1)*10000</f>
        <v>40000</v>
      </c>
    </row>
    <row r="1516" spans="1:8" ht="14.4">
      <c r="A1516" s="112">
        <v>5</v>
      </c>
      <c r="B1516" s="112" t="s">
        <v>2275</v>
      </c>
      <c r="C1516" s="112" t="s">
        <v>812</v>
      </c>
      <c r="D1516" s="112" t="s">
        <v>1351</v>
      </c>
      <c r="E1516" s="112" t="s">
        <v>815</v>
      </c>
      <c r="F1516" s="112" t="s">
        <v>1010</v>
      </c>
      <c r="G1516" s="112" t="s">
        <v>1192</v>
      </c>
      <c r="H1516" s="112">
        <f ca="1">RANDBETWEEN(2,12)*25000</f>
        <v>100000</v>
      </c>
    </row>
    <row r="1517" spans="1:8" ht="14.4">
      <c r="A1517" s="112">
        <v>100</v>
      </c>
      <c r="B1517" s="112" t="s">
        <v>2276</v>
      </c>
      <c r="C1517" s="112" t="s">
        <v>812</v>
      </c>
      <c r="D1517" s="112" t="s">
        <v>1351</v>
      </c>
      <c r="E1517" s="112" t="s">
        <v>815</v>
      </c>
      <c r="F1517" s="112" t="s">
        <v>968</v>
      </c>
      <c r="G1517" s="112" t="s">
        <v>1192</v>
      </c>
      <c r="H1517" s="112">
        <f ca="1">RANDBETWEEN(2,20)*1000</f>
        <v>16000</v>
      </c>
    </row>
    <row r="1518" spans="1:8" ht="14.4">
      <c r="A1518" s="112">
        <v>25</v>
      </c>
      <c r="B1518" s="112" t="s">
        <v>2277</v>
      </c>
      <c r="C1518" s="112" t="s">
        <v>812</v>
      </c>
      <c r="D1518" s="112" t="s">
        <v>1351</v>
      </c>
      <c r="E1518" s="112" t="s">
        <v>815</v>
      </c>
      <c r="F1518" s="112" t="s">
        <v>977</v>
      </c>
      <c r="G1518" s="112" t="s">
        <v>812</v>
      </c>
      <c r="H1518" s="112">
        <f ca="1">(RANDBETWEEN(1,4)+1)*10000</f>
        <v>40000</v>
      </c>
    </row>
    <row r="1519" spans="1:8" ht="14.4">
      <c r="A1519" s="112">
        <v>100</v>
      </c>
      <c r="B1519" s="112" t="s">
        <v>2278</v>
      </c>
      <c r="C1519" s="112" t="s">
        <v>812</v>
      </c>
      <c r="D1519" s="112" t="s">
        <v>1351</v>
      </c>
      <c r="E1519" s="112" t="s">
        <v>815</v>
      </c>
      <c r="F1519" s="112" t="s">
        <v>968</v>
      </c>
      <c r="G1519" s="112" t="s">
        <v>812</v>
      </c>
      <c r="H1519" s="112">
        <f ca="1">RANDBETWEEN(2,20)*1000</f>
        <v>8000</v>
      </c>
    </row>
    <row r="1520" spans="1:8" ht="14.4">
      <c r="A1520" s="112">
        <v>5</v>
      </c>
      <c r="B1520" s="112" t="s">
        <v>2279</v>
      </c>
      <c r="C1520" s="112" t="s">
        <v>812</v>
      </c>
      <c r="D1520" s="112" t="s">
        <v>1351</v>
      </c>
      <c r="E1520" s="112" t="s">
        <v>815</v>
      </c>
      <c r="F1520" s="112" t="s">
        <v>1010</v>
      </c>
      <c r="G1520" s="112" t="s">
        <v>1185</v>
      </c>
      <c r="H1520" s="112">
        <f ca="1">RANDBETWEEN(2,12)*25000</f>
        <v>50000</v>
      </c>
    </row>
    <row r="1521" spans="1:8" ht="14.4">
      <c r="A1521" s="112">
        <v>25</v>
      </c>
      <c r="B1521" s="112" t="s">
        <v>2280</v>
      </c>
      <c r="C1521" s="112" t="s">
        <v>812</v>
      </c>
      <c r="D1521" s="112" t="s">
        <v>1351</v>
      </c>
      <c r="E1521" s="112" t="s">
        <v>815</v>
      </c>
      <c r="F1521" s="112" t="s">
        <v>977</v>
      </c>
      <c r="G1521" s="112" t="s">
        <v>812</v>
      </c>
      <c r="H1521" s="112">
        <f ca="1">(RANDBETWEEN(1,4)+1)*10000</f>
        <v>50000</v>
      </c>
    </row>
    <row r="1522" spans="1:8" ht="14.4">
      <c r="A1522" s="112">
        <v>5</v>
      </c>
      <c r="B1522" s="112" t="s">
        <v>2282</v>
      </c>
      <c r="C1522" s="112" t="s">
        <v>812</v>
      </c>
      <c r="D1522" s="112" t="s">
        <v>1351</v>
      </c>
      <c r="E1522" s="112" t="s">
        <v>815</v>
      </c>
      <c r="F1522" s="112" t="s">
        <v>1010</v>
      </c>
      <c r="G1522" s="112" t="s">
        <v>812</v>
      </c>
      <c r="H1522" s="112">
        <f ca="1">RANDBETWEEN(2,12)*25000</f>
        <v>125000</v>
      </c>
    </row>
    <row r="1523" spans="1:8" ht="14.4">
      <c r="A1523" s="112">
        <v>25</v>
      </c>
      <c r="B1523" s="112" t="s">
        <v>2284</v>
      </c>
      <c r="C1523" s="112" t="s">
        <v>812</v>
      </c>
      <c r="D1523" s="112" t="s">
        <v>1351</v>
      </c>
      <c r="E1523" s="112" t="s">
        <v>815</v>
      </c>
      <c r="F1523" s="112" t="s">
        <v>977</v>
      </c>
      <c r="G1523" s="112" t="s">
        <v>812</v>
      </c>
      <c r="H1523" s="112">
        <f ca="1">(RANDBETWEEN(1,4)+1)*10000</f>
        <v>40000</v>
      </c>
    </row>
    <row r="1524" spans="1:8" ht="14.4">
      <c r="A1524" s="112">
        <v>200</v>
      </c>
      <c r="B1524" s="112" t="s">
        <v>2285</v>
      </c>
      <c r="C1524" s="112" t="s">
        <v>812</v>
      </c>
      <c r="D1524" s="112" t="s">
        <v>1351</v>
      </c>
      <c r="E1524" s="112" t="s">
        <v>815</v>
      </c>
      <c r="F1524" s="112" t="s">
        <v>928</v>
      </c>
      <c r="G1524" s="112" t="s">
        <v>812</v>
      </c>
      <c r="H1524" s="112">
        <f t="shared" ref="H1524:H1525" ca="1" si="85">RANDBETWEEN(1,6)*100</f>
        <v>400</v>
      </c>
    </row>
    <row r="1525" spans="1:8" ht="14.4">
      <c r="A1525" s="112">
        <v>200</v>
      </c>
      <c r="B1525" s="112" t="s">
        <v>2286</v>
      </c>
      <c r="C1525" s="112" t="s">
        <v>812</v>
      </c>
      <c r="D1525" s="112" t="s">
        <v>1351</v>
      </c>
      <c r="E1525" s="112" t="s">
        <v>815</v>
      </c>
      <c r="F1525" s="112" t="s">
        <v>928</v>
      </c>
      <c r="G1525" s="112" t="s">
        <v>812</v>
      </c>
      <c r="H1525" s="112">
        <f t="shared" ca="1" si="85"/>
        <v>200</v>
      </c>
    </row>
    <row r="1526" spans="1:8" ht="14.4">
      <c r="A1526" s="112">
        <v>100</v>
      </c>
      <c r="B1526" s="112" t="s">
        <v>2287</v>
      </c>
      <c r="C1526" s="112" t="s">
        <v>812</v>
      </c>
      <c r="D1526" s="112" t="s">
        <v>1351</v>
      </c>
      <c r="E1526" s="112" t="s">
        <v>815</v>
      </c>
      <c r="F1526" s="112" t="s">
        <v>968</v>
      </c>
      <c r="G1526" s="112" t="s">
        <v>812</v>
      </c>
      <c r="H1526" s="112">
        <f ca="1">RANDBETWEEN(2,20)*1000</f>
        <v>18000</v>
      </c>
    </row>
    <row r="1527" spans="1:8" ht="14.4">
      <c r="A1527" s="112">
        <v>25</v>
      </c>
      <c r="B1527" s="112" t="s">
        <v>2288</v>
      </c>
      <c r="C1527" s="112" t="s">
        <v>812</v>
      </c>
      <c r="D1527" s="112" t="s">
        <v>1351</v>
      </c>
      <c r="E1527" s="112" t="s">
        <v>815</v>
      </c>
      <c r="F1527" s="112" t="s">
        <v>977</v>
      </c>
      <c r="G1527" s="112" t="s">
        <v>812</v>
      </c>
      <c r="H1527" s="112">
        <f t="shared" ref="H1527:H1528" ca="1" si="86">(RANDBETWEEN(1,4)+1)*10000</f>
        <v>50000</v>
      </c>
    </row>
    <row r="1528" spans="1:8" ht="14.4">
      <c r="A1528" s="112">
        <v>25</v>
      </c>
      <c r="B1528" s="112" t="s">
        <v>2289</v>
      </c>
      <c r="C1528" s="112" t="s">
        <v>812</v>
      </c>
      <c r="D1528" s="112" t="s">
        <v>1351</v>
      </c>
      <c r="E1528" s="112" t="s">
        <v>815</v>
      </c>
      <c r="F1528" s="112" t="s">
        <v>977</v>
      </c>
      <c r="G1528" s="112" t="s">
        <v>812</v>
      </c>
      <c r="H1528" s="112">
        <f t="shared" ca="1" si="86"/>
        <v>50000</v>
      </c>
    </row>
    <row r="1529" spans="1:8" ht="14.4">
      <c r="A1529" s="112">
        <v>100</v>
      </c>
      <c r="B1529" s="112" t="s">
        <v>2290</v>
      </c>
      <c r="C1529" s="112" t="s">
        <v>812</v>
      </c>
      <c r="D1529" s="112" t="s">
        <v>1351</v>
      </c>
      <c r="E1529" s="112" t="s">
        <v>815</v>
      </c>
      <c r="F1529" s="112" t="s">
        <v>968</v>
      </c>
      <c r="G1529" s="112" t="s">
        <v>812</v>
      </c>
      <c r="H1529" s="112">
        <f ca="1">RANDBETWEEN(2,20)*1000</f>
        <v>15000</v>
      </c>
    </row>
    <row r="1530" spans="1:8" ht="14.4">
      <c r="A1530" s="112">
        <v>25</v>
      </c>
      <c r="B1530" s="112" t="s">
        <v>2291</v>
      </c>
      <c r="C1530" s="112" t="s">
        <v>812</v>
      </c>
      <c r="D1530" s="112" t="s">
        <v>1351</v>
      </c>
      <c r="E1530" s="112" t="s">
        <v>815</v>
      </c>
      <c r="F1530" s="112" t="s">
        <v>977</v>
      </c>
      <c r="G1530" s="112" t="s">
        <v>812</v>
      </c>
      <c r="H1530" s="112">
        <f ca="1">(RANDBETWEEN(1,4)+1)*10000</f>
        <v>20000</v>
      </c>
    </row>
    <row r="1531" spans="1:8" ht="14.4">
      <c r="A1531" s="112">
        <v>5</v>
      </c>
      <c r="B1531" s="112" t="s">
        <v>2292</v>
      </c>
      <c r="C1531" s="112" t="s">
        <v>812</v>
      </c>
      <c r="D1531" s="112" t="s">
        <v>1351</v>
      </c>
      <c r="E1531" s="112" t="s">
        <v>815</v>
      </c>
      <c r="F1531" s="112" t="s">
        <v>1010</v>
      </c>
      <c r="G1531" s="112" t="s">
        <v>812</v>
      </c>
      <c r="H1531" s="112">
        <f ca="1">RANDBETWEEN(2,12)*25000</f>
        <v>150000</v>
      </c>
    </row>
    <row r="1532" spans="1:8" ht="14.4">
      <c r="A1532" s="112">
        <v>100</v>
      </c>
      <c r="B1532" s="112" t="s">
        <v>2293</v>
      </c>
      <c r="C1532" s="112" t="s">
        <v>812</v>
      </c>
      <c r="D1532" s="112" t="s">
        <v>1351</v>
      </c>
      <c r="E1532" s="112" t="s">
        <v>815</v>
      </c>
      <c r="F1532" s="112" t="s">
        <v>968</v>
      </c>
      <c r="G1532" s="112" t="s">
        <v>812</v>
      </c>
      <c r="H1532" s="112">
        <f ca="1">RANDBETWEEN(2,20)*1000</f>
        <v>15000</v>
      </c>
    </row>
    <row r="1533" spans="1:8" ht="14.4">
      <c r="A1533" s="112">
        <v>25</v>
      </c>
      <c r="B1533" s="112" t="s">
        <v>2294</v>
      </c>
      <c r="C1533" s="112" t="s">
        <v>812</v>
      </c>
      <c r="D1533" s="112" t="s">
        <v>1351</v>
      </c>
      <c r="E1533" s="112" t="s">
        <v>815</v>
      </c>
      <c r="F1533" s="112" t="s">
        <v>977</v>
      </c>
      <c r="G1533" s="112" t="s">
        <v>812</v>
      </c>
      <c r="H1533" s="112">
        <f t="shared" ref="H1533:H1534" ca="1" si="87">(RANDBETWEEN(1,4)+1)*10000</f>
        <v>40000</v>
      </c>
    </row>
    <row r="1534" spans="1:8" ht="14.4">
      <c r="A1534" s="112">
        <v>25</v>
      </c>
      <c r="B1534" s="112" t="s">
        <v>2295</v>
      </c>
      <c r="C1534" s="112" t="s">
        <v>812</v>
      </c>
      <c r="D1534" s="112" t="s">
        <v>1351</v>
      </c>
      <c r="E1534" s="112" t="s">
        <v>815</v>
      </c>
      <c r="F1534" s="112" t="s">
        <v>977</v>
      </c>
      <c r="G1534" s="112" t="s">
        <v>812</v>
      </c>
      <c r="H1534" s="112">
        <f t="shared" ca="1" si="87"/>
        <v>40000</v>
      </c>
    </row>
    <row r="1535" spans="1:8" ht="14.4">
      <c r="A1535" s="112">
        <v>100</v>
      </c>
      <c r="B1535" s="112" t="s">
        <v>2296</v>
      </c>
      <c r="C1535" s="112" t="s">
        <v>812</v>
      </c>
      <c r="D1535" s="112" t="s">
        <v>1351</v>
      </c>
      <c r="E1535" s="112" t="s">
        <v>815</v>
      </c>
      <c r="F1535" s="112" t="s">
        <v>968</v>
      </c>
      <c r="G1535" s="112" t="s">
        <v>812</v>
      </c>
      <c r="H1535" s="112">
        <f ca="1">RANDBETWEEN(2,20)*1000</f>
        <v>4000</v>
      </c>
    </row>
    <row r="1536" spans="1:8" ht="14.4">
      <c r="A1536" s="112">
        <v>25</v>
      </c>
      <c r="B1536" s="112" t="s">
        <v>2297</v>
      </c>
      <c r="C1536" s="112" t="s">
        <v>812</v>
      </c>
      <c r="D1536" s="112" t="s">
        <v>1351</v>
      </c>
      <c r="E1536" s="112" t="s">
        <v>815</v>
      </c>
      <c r="F1536" s="112" t="s">
        <v>977</v>
      </c>
      <c r="G1536" s="112" t="s">
        <v>812</v>
      </c>
      <c r="H1536" s="112">
        <f ca="1">(RANDBETWEEN(1,4)+1)*10000</f>
        <v>50000</v>
      </c>
    </row>
    <row r="1537" spans="1:8" ht="14.4">
      <c r="A1537" s="112">
        <v>5</v>
      </c>
      <c r="B1537" s="112" t="s">
        <v>2298</v>
      </c>
      <c r="C1537" s="112" t="s">
        <v>812</v>
      </c>
      <c r="D1537" s="112" t="s">
        <v>1351</v>
      </c>
      <c r="E1537" s="112" t="s">
        <v>815</v>
      </c>
      <c r="F1537" s="112" t="s">
        <v>1010</v>
      </c>
      <c r="G1537" s="112" t="s">
        <v>812</v>
      </c>
      <c r="H1537" s="112">
        <f ca="1">RANDBETWEEN(2,12)*25000</f>
        <v>75000</v>
      </c>
    </row>
    <row r="1538" spans="1:8" ht="14.4">
      <c r="A1538" s="112">
        <v>100</v>
      </c>
      <c r="B1538" s="112" t="s">
        <v>2299</v>
      </c>
      <c r="C1538" s="112" t="s">
        <v>812</v>
      </c>
      <c r="D1538" s="112" t="s">
        <v>1351</v>
      </c>
      <c r="E1538" s="112" t="s">
        <v>815</v>
      </c>
      <c r="F1538" s="112" t="s">
        <v>968</v>
      </c>
      <c r="G1538" s="112" t="s">
        <v>812</v>
      </c>
      <c r="H1538" s="112">
        <f t="shared" ref="H1538:H1539" ca="1" si="88">RANDBETWEEN(2,20)*1000</f>
        <v>13000</v>
      </c>
    </row>
    <row r="1539" spans="1:8" ht="14.4">
      <c r="A1539" s="112">
        <v>100</v>
      </c>
      <c r="B1539" s="112" t="s">
        <v>2300</v>
      </c>
      <c r="C1539" s="112" t="s">
        <v>812</v>
      </c>
      <c r="D1539" s="112" t="s">
        <v>1351</v>
      </c>
      <c r="E1539" s="112" t="s">
        <v>815</v>
      </c>
      <c r="F1539" s="112" t="s">
        <v>968</v>
      </c>
      <c r="G1539" s="112" t="s">
        <v>812</v>
      </c>
      <c r="H1539" s="112">
        <f t="shared" ca="1" si="88"/>
        <v>11000</v>
      </c>
    </row>
    <row r="1540" spans="1:8" ht="14.4">
      <c r="A1540" s="112">
        <v>5</v>
      </c>
      <c r="B1540" s="112" t="s">
        <v>2301</v>
      </c>
      <c r="C1540" s="112" t="s">
        <v>812</v>
      </c>
      <c r="D1540" s="112" t="s">
        <v>1351</v>
      </c>
      <c r="E1540" s="112" t="s">
        <v>815</v>
      </c>
      <c r="F1540" s="112" t="s">
        <v>1010</v>
      </c>
      <c r="G1540" s="112" t="s">
        <v>812</v>
      </c>
      <c r="H1540" s="112">
        <f ca="1">RANDBETWEEN(2,12)*25000</f>
        <v>200000</v>
      </c>
    </row>
    <row r="1541" spans="1:8" ht="14.4">
      <c r="A1541" s="112">
        <v>100</v>
      </c>
      <c r="B1541" s="112" t="s">
        <v>2302</v>
      </c>
      <c r="C1541" s="112" t="s">
        <v>812</v>
      </c>
      <c r="D1541" s="112" t="s">
        <v>1351</v>
      </c>
      <c r="E1541" s="112" t="s">
        <v>815</v>
      </c>
      <c r="F1541" s="112" t="s">
        <v>968</v>
      </c>
      <c r="G1541" s="112" t="s">
        <v>812</v>
      </c>
      <c r="H1541" s="112">
        <f t="shared" ref="H1541:H1543" ca="1" si="89">RANDBETWEEN(2,20)*1000</f>
        <v>12000</v>
      </c>
    </row>
    <row r="1542" spans="1:8" ht="14.4">
      <c r="A1542" s="112">
        <v>100</v>
      </c>
      <c r="B1542" s="112" t="s">
        <v>2303</v>
      </c>
      <c r="C1542" s="112" t="s">
        <v>812</v>
      </c>
      <c r="D1542" s="112" t="s">
        <v>1351</v>
      </c>
      <c r="E1542" s="112" t="s">
        <v>815</v>
      </c>
      <c r="F1542" s="112" t="s">
        <v>968</v>
      </c>
      <c r="G1542" s="112" t="s">
        <v>812</v>
      </c>
      <c r="H1542" s="112">
        <f t="shared" ca="1" si="89"/>
        <v>11000</v>
      </c>
    </row>
    <row r="1543" spans="1:8" ht="14.4">
      <c r="A1543" s="112">
        <v>100</v>
      </c>
      <c r="B1543" s="112" t="s">
        <v>2304</v>
      </c>
      <c r="C1543" s="112" t="s">
        <v>812</v>
      </c>
      <c r="D1543" s="112" t="s">
        <v>1351</v>
      </c>
      <c r="E1543" s="112" t="s">
        <v>815</v>
      </c>
      <c r="F1543" s="112" t="s">
        <v>968</v>
      </c>
      <c r="G1543" s="112" t="s">
        <v>812</v>
      </c>
      <c r="H1543" s="112">
        <f t="shared" ca="1" si="89"/>
        <v>10000</v>
      </c>
    </row>
    <row r="1544" spans="1:8" ht="14.4">
      <c r="A1544" s="112">
        <v>25</v>
      </c>
      <c r="B1544" s="112" t="s">
        <v>2305</v>
      </c>
      <c r="C1544" s="112" t="s">
        <v>812</v>
      </c>
      <c r="D1544" s="112" t="s">
        <v>1351</v>
      </c>
      <c r="E1544" s="112" t="s">
        <v>815</v>
      </c>
      <c r="F1544" s="112" t="s">
        <v>977</v>
      </c>
      <c r="G1544" s="112" t="s">
        <v>812</v>
      </c>
      <c r="H1544" s="112">
        <f ca="1">(RANDBETWEEN(1,4)+1)*10000</f>
        <v>40000</v>
      </c>
    </row>
    <row r="1545" spans="1:8" ht="14.4">
      <c r="A1545" s="112">
        <v>100</v>
      </c>
      <c r="B1545" s="112" t="s">
        <v>2306</v>
      </c>
      <c r="C1545" s="112" t="s">
        <v>812</v>
      </c>
      <c r="D1545" s="112" t="s">
        <v>1351</v>
      </c>
      <c r="E1545" s="112" t="s">
        <v>815</v>
      </c>
      <c r="F1545" s="112" t="s">
        <v>968</v>
      </c>
      <c r="G1545" s="112" t="s">
        <v>812</v>
      </c>
      <c r="H1545" s="112">
        <f t="shared" ref="H1545:H1547" ca="1" si="90">RANDBETWEEN(2,20)*1000</f>
        <v>10000</v>
      </c>
    </row>
    <row r="1546" spans="1:8" ht="14.4">
      <c r="A1546" s="112">
        <v>100</v>
      </c>
      <c r="B1546" s="112" t="s">
        <v>2307</v>
      </c>
      <c r="C1546" s="112" t="s">
        <v>812</v>
      </c>
      <c r="D1546" s="112" t="s">
        <v>1351</v>
      </c>
      <c r="E1546" s="112" t="s">
        <v>815</v>
      </c>
      <c r="F1546" s="112" t="s">
        <v>968</v>
      </c>
      <c r="G1546" s="112" t="s">
        <v>812</v>
      </c>
      <c r="H1546" s="112">
        <f t="shared" ca="1" si="90"/>
        <v>2000</v>
      </c>
    </row>
    <row r="1547" spans="1:8" ht="14.4">
      <c r="A1547" s="112">
        <v>100</v>
      </c>
      <c r="B1547" s="112" t="s">
        <v>2308</v>
      </c>
      <c r="C1547" s="112" t="s">
        <v>812</v>
      </c>
      <c r="D1547" s="112" t="s">
        <v>1351</v>
      </c>
      <c r="E1547" s="112" t="s">
        <v>815</v>
      </c>
      <c r="F1547" s="112" t="s">
        <v>968</v>
      </c>
      <c r="G1547" s="112" t="s">
        <v>831</v>
      </c>
      <c r="H1547" s="112">
        <f t="shared" ca="1" si="90"/>
        <v>8000</v>
      </c>
    </row>
    <row r="1548" spans="1:8" ht="14.4">
      <c r="A1548" s="112">
        <v>5</v>
      </c>
      <c r="B1548" s="112" t="s">
        <v>2309</v>
      </c>
      <c r="C1548" s="112" t="s">
        <v>812</v>
      </c>
      <c r="D1548" s="112" t="s">
        <v>1351</v>
      </c>
      <c r="E1548" s="112" t="s">
        <v>815</v>
      </c>
      <c r="F1548" s="112" t="s">
        <v>1010</v>
      </c>
      <c r="G1548" s="112" t="s">
        <v>831</v>
      </c>
      <c r="H1548" s="112">
        <f ca="1">RANDBETWEEN(2,12)*25000</f>
        <v>50000</v>
      </c>
    </row>
    <row r="1549" spans="1:8" ht="14.4">
      <c r="A1549" s="112">
        <v>100</v>
      </c>
      <c r="B1549" s="112" t="s">
        <v>2310</v>
      </c>
      <c r="C1549" s="112" t="s">
        <v>812</v>
      </c>
      <c r="D1549" s="112" t="s">
        <v>1351</v>
      </c>
      <c r="E1549" s="112" t="s">
        <v>815</v>
      </c>
      <c r="F1549" s="112" t="s">
        <v>968</v>
      </c>
      <c r="G1549" s="112" t="s">
        <v>812</v>
      </c>
      <c r="H1549" s="112">
        <f ca="1">RANDBETWEEN(2,20)*1000</f>
        <v>8000</v>
      </c>
    </row>
    <row r="1550" spans="1:8" ht="14.4">
      <c r="A1550" s="112">
        <v>200</v>
      </c>
      <c r="B1550" s="112" t="s">
        <v>2311</v>
      </c>
      <c r="C1550" s="112" t="s">
        <v>812</v>
      </c>
      <c r="D1550" s="112" t="s">
        <v>1351</v>
      </c>
      <c r="E1550" s="112" t="s">
        <v>815</v>
      </c>
      <c r="F1550" s="112" t="s">
        <v>928</v>
      </c>
      <c r="G1550" s="112" t="s">
        <v>812</v>
      </c>
      <c r="H1550" s="112">
        <f ca="1">RANDBETWEEN(1,6)*100</f>
        <v>500</v>
      </c>
    </row>
    <row r="1551" spans="1:8" ht="14.4">
      <c r="A1551" s="112">
        <v>250</v>
      </c>
      <c r="B1551" s="112" t="s">
        <v>2312</v>
      </c>
      <c r="C1551" s="112" t="s">
        <v>812</v>
      </c>
      <c r="D1551" s="112" t="s">
        <v>1351</v>
      </c>
      <c r="E1551" s="112" t="s">
        <v>815</v>
      </c>
      <c r="F1551" s="112" t="s">
        <v>816</v>
      </c>
      <c r="G1551" s="112" t="s">
        <v>812</v>
      </c>
      <c r="H1551" s="112">
        <f ca="1">RANDBETWEEN(1,6)+1*10</f>
        <v>14</v>
      </c>
    </row>
    <row r="1552" spans="1:8" ht="14.4">
      <c r="A1552" s="112">
        <v>100</v>
      </c>
      <c r="B1552" s="112" t="s">
        <v>2313</v>
      </c>
      <c r="C1552" s="112" t="s">
        <v>812</v>
      </c>
      <c r="D1552" s="112" t="s">
        <v>1351</v>
      </c>
      <c r="E1552" s="112" t="s">
        <v>815</v>
      </c>
      <c r="F1552" s="112" t="s">
        <v>968</v>
      </c>
      <c r="G1552" s="112" t="s">
        <v>812</v>
      </c>
      <c r="H1552" s="112">
        <f ca="1">RANDBETWEEN(2,20)*1000</f>
        <v>14000</v>
      </c>
    </row>
    <row r="1553" spans="1:8" ht="14.4">
      <c r="A1553" s="112">
        <v>200</v>
      </c>
      <c r="B1553" s="112" t="s">
        <v>2315</v>
      </c>
      <c r="C1553" s="112" t="s">
        <v>812</v>
      </c>
      <c r="D1553" s="112" t="s">
        <v>1351</v>
      </c>
      <c r="E1553" s="112" t="s">
        <v>815</v>
      </c>
      <c r="F1553" s="112" t="s">
        <v>928</v>
      </c>
      <c r="G1553" s="112" t="s">
        <v>1192</v>
      </c>
      <c r="H1553" s="112">
        <f ca="1">RANDBETWEEN(1,6)*100</f>
        <v>600</v>
      </c>
    </row>
    <row r="1554" spans="1:8" ht="14.4">
      <c r="A1554" s="112">
        <v>100</v>
      </c>
      <c r="B1554" s="112" t="s">
        <v>2317</v>
      </c>
      <c r="C1554" s="112" t="s">
        <v>812</v>
      </c>
      <c r="D1554" s="112" t="s">
        <v>1351</v>
      </c>
      <c r="E1554" s="112" t="s">
        <v>815</v>
      </c>
      <c r="F1554" s="112" t="s">
        <v>968</v>
      </c>
      <c r="G1554" s="112" t="s">
        <v>831</v>
      </c>
      <c r="H1554" s="112">
        <f ca="1">RANDBETWEEN(2,20)*1000</f>
        <v>10000</v>
      </c>
    </row>
    <row r="1555" spans="1:8" ht="14.4">
      <c r="A1555" s="112">
        <v>250</v>
      </c>
      <c r="B1555" s="112" t="s">
        <v>2318</v>
      </c>
      <c r="C1555" s="112" t="s">
        <v>812</v>
      </c>
      <c r="D1555" s="112" t="s">
        <v>1351</v>
      </c>
      <c r="E1555" s="112" t="s">
        <v>815</v>
      </c>
      <c r="F1555" s="112" t="s">
        <v>816</v>
      </c>
      <c r="G1555" s="112" t="s">
        <v>812</v>
      </c>
      <c r="H1555" s="112">
        <f ca="1">RANDBETWEEN(1,6)+1*10</f>
        <v>13</v>
      </c>
    </row>
    <row r="1556" spans="1:8" ht="14.4">
      <c r="A1556" s="112">
        <v>25</v>
      </c>
      <c r="B1556" s="112" t="s">
        <v>2329</v>
      </c>
      <c r="C1556" s="112" t="s">
        <v>812</v>
      </c>
      <c r="D1556" s="112" t="s">
        <v>1351</v>
      </c>
      <c r="E1556" s="112" t="s">
        <v>815</v>
      </c>
      <c r="F1556" s="112" t="s">
        <v>977</v>
      </c>
      <c r="G1556" s="112" t="s">
        <v>812</v>
      </c>
      <c r="H1556" s="112">
        <f ca="1">(RANDBETWEEN(1,4)+1)*10000</f>
        <v>50000</v>
      </c>
    </row>
    <row r="1557" spans="1:8" ht="14.4">
      <c r="A1557" s="112">
        <v>5</v>
      </c>
      <c r="B1557" s="112" t="s">
        <v>2330</v>
      </c>
      <c r="C1557" s="112" t="s">
        <v>812</v>
      </c>
      <c r="D1557" s="112" t="s">
        <v>1351</v>
      </c>
      <c r="E1557" s="112" t="s">
        <v>815</v>
      </c>
      <c r="F1557" s="112" t="s">
        <v>1010</v>
      </c>
      <c r="G1557" s="112" t="s">
        <v>812</v>
      </c>
      <c r="H1557" s="112">
        <f ca="1">RANDBETWEEN(2,12)*25000</f>
        <v>225000</v>
      </c>
    </row>
    <row r="1558" spans="1:8" ht="14.4">
      <c r="A1558" s="112">
        <v>100</v>
      </c>
      <c r="B1558" s="112" t="s">
        <v>2335</v>
      </c>
      <c r="C1558" s="112" t="s">
        <v>812</v>
      </c>
      <c r="D1558" s="112" t="s">
        <v>1351</v>
      </c>
      <c r="E1558" s="112" t="s">
        <v>815</v>
      </c>
      <c r="F1558" s="112" t="s">
        <v>968</v>
      </c>
      <c r="G1558" s="112" t="s">
        <v>812</v>
      </c>
      <c r="H1558" s="112">
        <f ca="1">RANDBETWEEN(2,20)*1000</f>
        <v>12000</v>
      </c>
    </row>
    <row r="1559" spans="1:8" ht="14.4">
      <c r="A1559" s="112">
        <v>25</v>
      </c>
      <c r="B1559" s="112" t="s">
        <v>2336</v>
      </c>
      <c r="C1559" s="112" t="s">
        <v>812</v>
      </c>
      <c r="D1559" s="112" t="s">
        <v>1351</v>
      </c>
      <c r="E1559" s="112" t="s">
        <v>815</v>
      </c>
      <c r="F1559" s="112" t="s">
        <v>977</v>
      </c>
      <c r="G1559" s="112" t="s">
        <v>839</v>
      </c>
      <c r="H1559" s="112">
        <f t="shared" ref="H1559:H1566" ca="1" si="91">(RANDBETWEEN(1,4)+1)*10000</f>
        <v>50000</v>
      </c>
    </row>
    <row r="1560" spans="1:8" ht="14.4">
      <c r="A1560" s="112">
        <v>25</v>
      </c>
      <c r="B1560" s="112" t="s">
        <v>2337</v>
      </c>
      <c r="C1560" s="112" t="s">
        <v>812</v>
      </c>
      <c r="D1560" s="112" t="s">
        <v>1351</v>
      </c>
      <c r="E1560" s="112" t="s">
        <v>815</v>
      </c>
      <c r="F1560" s="112" t="s">
        <v>977</v>
      </c>
      <c r="G1560" s="112" t="s">
        <v>839</v>
      </c>
      <c r="H1560" s="112">
        <f t="shared" ca="1" si="91"/>
        <v>50000</v>
      </c>
    </row>
    <row r="1561" spans="1:8" ht="14.4">
      <c r="A1561" s="112">
        <v>25</v>
      </c>
      <c r="B1561" s="112" t="s">
        <v>2338</v>
      </c>
      <c r="C1561" s="112" t="s">
        <v>812</v>
      </c>
      <c r="D1561" s="112" t="s">
        <v>1351</v>
      </c>
      <c r="E1561" s="112" t="s">
        <v>815</v>
      </c>
      <c r="F1561" s="112" t="s">
        <v>977</v>
      </c>
      <c r="G1561" s="112" t="s">
        <v>839</v>
      </c>
      <c r="H1561" s="112">
        <f t="shared" ca="1" si="91"/>
        <v>20000</v>
      </c>
    </row>
    <row r="1562" spans="1:8" ht="14.4">
      <c r="A1562" s="112">
        <v>25</v>
      </c>
      <c r="B1562" s="112" t="s">
        <v>2339</v>
      </c>
      <c r="C1562" s="112" t="s">
        <v>812</v>
      </c>
      <c r="D1562" s="112" t="s">
        <v>1351</v>
      </c>
      <c r="E1562" s="112" t="s">
        <v>815</v>
      </c>
      <c r="F1562" s="112" t="s">
        <v>977</v>
      </c>
      <c r="G1562" s="112" t="s">
        <v>839</v>
      </c>
      <c r="H1562" s="112">
        <f t="shared" ca="1" si="91"/>
        <v>50000</v>
      </c>
    </row>
    <row r="1563" spans="1:8" ht="14.4">
      <c r="A1563" s="112">
        <v>25</v>
      </c>
      <c r="B1563" s="112" t="s">
        <v>2340</v>
      </c>
      <c r="C1563" s="112" t="s">
        <v>812</v>
      </c>
      <c r="D1563" s="112" t="s">
        <v>1351</v>
      </c>
      <c r="E1563" s="112" t="s">
        <v>815</v>
      </c>
      <c r="F1563" s="112" t="s">
        <v>977</v>
      </c>
      <c r="G1563" s="112" t="s">
        <v>839</v>
      </c>
      <c r="H1563" s="112">
        <f t="shared" ca="1" si="91"/>
        <v>20000</v>
      </c>
    </row>
    <row r="1564" spans="1:8" ht="14.4">
      <c r="A1564" s="112">
        <v>25</v>
      </c>
      <c r="B1564" s="112" t="s">
        <v>2341</v>
      </c>
      <c r="C1564" s="112" t="s">
        <v>812</v>
      </c>
      <c r="D1564" s="112" t="s">
        <v>1351</v>
      </c>
      <c r="E1564" s="112" t="s">
        <v>815</v>
      </c>
      <c r="F1564" s="112" t="s">
        <v>977</v>
      </c>
      <c r="G1564" s="112" t="s">
        <v>839</v>
      </c>
      <c r="H1564" s="112">
        <f t="shared" ca="1" si="91"/>
        <v>30000</v>
      </c>
    </row>
    <row r="1565" spans="1:8" ht="14.4">
      <c r="A1565" s="112">
        <v>25</v>
      </c>
      <c r="B1565" s="112" t="s">
        <v>2342</v>
      </c>
      <c r="C1565" s="112" t="s">
        <v>812</v>
      </c>
      <c r="D1565" s="112" t="s">
        <v>1351</v>
      </c>
      <c r="E1565" s="112" t="s">
        <v>815</v>
      </c>
      <c r="F1565" s="112" t="s">
        <v>977</v>
      </c>
      <c r="G1565" s="112" t="s">
        <v>839</v>
      </c>
      <c r="H1565" s="112">
        <f t="shared" ca="1" si="91"/>
        <v>50000</v>
      </c>
    </row>
    <row r="1566" spans="1:8" ht="14.4">
      <c r="A1566" s="112">
        <v>25</v>
      </c>
      <c r="B1566" s="112" t="s">
        <v>2343</v>
      </c>
      <c r="C1566" s="112" t="s">
        <v>812</v>
      </c>
      <c r="D1566" s="112" t="s">
        <v>1351</v>
      </c>
      <c r="E1566" s="112" t="s">
        <v>815</v>
      </c>
      <c r="F1566" s="112" t="s">
        <v>977</v>
      </c>
      <c r="G1566" s="112" t="s">
        <v>839</v>
      </c>
      <c r="H1566" s="112">
        <f t="shared" ca="1" si="91"/>
        <v>20000</v>
      </c>
    </row>
    <row r="1567" spans="1:8" ht="14.4">
      <c r="A1567" s="112">
        <v>200</v>
      </c>
      <c r="B1567" s="112" t="s">
        <v>2345</v>
      </c>
      <c r="C1567" s="112" t="s">
        <v>812</v>
      </c>
      <c r="D1567" s="112" t="s">
        <v>1351</v>
      </c>
      <c r="E1567" s="112" t="s">
        <v>815</v>
      </c>
      <c r="F1567" s="112" t="s">
        <v>928</v>
      </c>
      <c r="G1567" s="112" t="s">
        <v>831</v>
      </c>
      <c r="H1567" s="112">
        <f ca="1">RANDBETWEEN(1,6)*100</f>
        <v>200</v>
      </c>
    </row>
    <row r="1568" spans="1:8" ht="14.4">
      <c r="A1568" s="112">
        <v>5</v>
      </c>
      <c r="B1568" s="112" t="s">
        <v>2346</v>
      </c>
      <c r="C1568" s="112" t="s">
        <v>812</v>
      </c>
      <c r="D1568" s="112" t="s">
        <v>1351</v>
      </c>
      <c r="E1568" s="112" t="s">
        <v>815</v>
      </c>
      <c r="F1568" s="112" t="s">
        <v>1010</v>
      </c>
      <c r="G1568" s="112" t="s">
        <v>812</v>
      </c>
      <c r="H1568" s="112">
        <f ca="1">RANDBETWEEN(2,12)*25000</f>
        <v>150000</v>
      </c>
    </row>
    <row r="1569" spans="1:8" ht="14.4">
      <c r="A1569" s="112">
        <v>200</v>
      </c>
      <c r="B1569" s="112" t="s">
        <v>2349</v>
      </c>
      <c r="C1569" s="112" t="s">
        <v>812</v>
      </c>
      <c r="D1569" s="112" t="s">
        <v>1351</v>
      </c>
      <c r="E1569" s="112" t="s">
        <v>815</v>
      </c>
      <c r="F1569" s="112" t="s">
        <v>928</v>
      </c>
      <c r="G1569" s="112" t="s">
        <v>831</v>
      </c>
      <c r="H1569" s="112">
        <f ca="1">RANDBETWEEN(1,6)*100</f>
        <v>600</v>
      </c>
    </row>
    <row r="1570" spans="1:8" ht="14.4">
      <c r="A1570" s="112">
        <v>25</v>
      </c>
      <c r="B1570" s="112" t="s">
        <v>2352</v>
      </c>
      <c r="C1570" s="112" t="s">
        <v>812</v>
      </c>
      <c r="D1570" s="112" t="s">
        <v>1351</v>
      </c>
      <c r="E1570" s="112" t="s">
        <v>815</v>
      </c>
      <c r="F1570" s="112" t="s">
        <v>977</v>
      </c>
      <c r="G1570" s="112" t="s">
        <v>2353</v>
      </c>
      <c r="H1570" s="112">
        <f ca="1">(RANDBETWEEN(1,4)+1)*10000</f>
        <v>20000</v>
      </c>
    </row>
    <row r="1571" spans="1:8" ht="14.4">
      <c r="A1571" s="112">
        <v>100</v>
      </c>
      <c r="B1571" s="112" t="s">
        <v>2354</v>
      </c>
      <c r="C1571" s="112" t="s">
        <v>812</v>
      </c>
      <c r="D1571" s="112" t="s">
        <v>1351</v>
      </c>
      <c r="E1571" s="112" t="s">
        <v>815</v>
      </c>
      <c r="F1571" s="112" t="s">
        <v>968</v>
      </c>
      <c r="G1571" s="112" t="s">
        <v>831</v>
      </c>
      <c r="H1571" s="112">
        <f ca="1">RANDBETWEEN(2,20)*1000</f>
        <v>13000</v>
      </c>
    </row>
    <row r="1572" spans="1:8" ht="14.4">
      <c r="A1572" s="112">
        <v>200</v>
      </c>
      <c r="B1572" s="112" t="s">
        <v>2355</v>
      </c>
      <c r="C1572" s="112" t="s">
        <v>812</v>
      </c>
      <c r="D1572" s="112" t="s">
        <v>1351</v>
      </c>
      <c r="E1572" s="112" t="s">
        <v>815</v>
      </c>
      <c r="F1572" s="112" t="s">
        <v>928</v>
      </c>
      <c r="G1572" s="112" t="s">
        <v>812</v>
      </c>
      <c r="H1572" s="112">
        <f ca="1">RANDBETWEEN(1,6)*100</f>
        <v>500</v>
      </c>
    </row>
    <row r="1573" spans="1:8" ht="14.4">
      <c r="A1573" s="112">
        <v>100</v>
      </c>
      <c r="B1573" s="112" t="s">
        <v>2356</v>
      </c>
      <c r="C1573" s="112" t="s">
        <v>812</v>
      </c>
      <c r="D1573" s="112" t="s">
        <v>1351</v>
      </c>
      <c r="E1573" s="112" t="s">
        <v>815</v>
      </c>
      <c r="F1573" s="112" t="s">
        <v>968</v>
      </c>
      <c r="G1573" s="112" t="s">
        <v>812</v>
      </c>
      <c r="H1573" s="112">
        <f ca="1">RANDBETWEEN(2,20)*1000</f>
        <v>13000</v>
      </c>
    </row>
    <row r="1574" spans="1:8" ht="14.4">
      <c r="A1574" s="112">
        <v>250</v>
      </c>
      <c r="B1574" s="112" t="s">
        <v>2357</v>
      </c>
      <c r="C1574" s="112" t="s">
        <v>812</v>
      </c>
      <c r="D1574" s="112" t="s">
        <v>1351</v>
      </c>
      <c r="E1574" s="112" t="s">
        <v>815</v>
      </c>
      <c r="F1574" s="112" t="s">
        <v>816</v>
      </c>
      <c r="G1574" s="112" t="s">
        <v>812</v>
      </c>
      <c r="H1574" s="112">
        <f t="shared" ref="H1574:H1575" ca="1" si="92">RANDBETWEEN(1,6)+1*10</f>
        <v>15</v>
      </c>
    </row>
    <row r="1575" spans="1:8" ht="14.4">
      <c r="A1575" s="112">
        <v>250</v>
      </c>
      <c r="B1575" s="112" t="s">
        <v>2358</v>
      </c>
      <c r="C1575" s="112" t="s">
        <v>812</v>
      </c>
      <c r="D1575" s="112" t="s">
        <v>1351</v>
      </c>
      <c r="E1575" s="112" t="s">
        <v>815</v>
      </c>
      <c r="F1575" s="112" t="s">
        <v>816</v>
      </c>
      <c r="G1575" s="112" t="s">
        <v>812</v>
      </c>
      <c r="H1575" s="112">
        <f t="shared" ca="1" si="92"/>
        <v>13</v>
      </c>
    </row>
    <row r="1576" spans="1:8" ht="14.4">
      <c r="A1576" s="112">
        <v>25</v>
      </c>
      <c r="B1576" s="112" t="s">
        <v>2360</v>
      </c>
      <c r="C1576" s="112" t="s">
        <v>812</v>
      </c>
      <c r="D1576" s="112" t="s">
        <v>1351</v>
      </c>
      <c r="E1576" s="112" t="s">
        <v>815</v>
      </c>
      <c r="F1576" s="112" t="s">
        <v>977</v>
      </c>
      <c r="G1576" s="112" t="s">
        <v>812</v>
      </c>
      <c r="H1576" s="112">
        <f ca="1">(RANDBETWEEN(1,4)+1)*10000</f>
        <v>30000</v>
      </c>
    </row>
    <row r="1577" spans="1:8" ht="14.4">
      <c r="A1577" s="112">
        <v>200</v>
      </c>
      <c r="B1577" s="112" t="s">
        <v>2361</v>
      </c>
      <c r="C1577" s="112" t="s">
        <v>812</v>
      </c>
      <c r="D1577" s="112" t="s">
        <v>1351</v>
      </c>
      <c r="E1577" s="112" t="s">
        <v>815</v>
      </c>
      <c r="F1577" s="112" t="s">
        <v>928</v>
      </c>
      <c r="G1577" s="112" t="s">
        <v>831</v>
      </c>
      <c r="H1577" s="112">
        <f ca="1">RANDBETWEEN(1,6)*100</f>
        <v>100</v>
      </c>
    </row>
    <row r="1578" spans="1:8" ht="14.4">
      <c r="A1578" s="112">
        <v>100</v>
      </c>
      <c r="B1578" s="112" t="s">
        <v>2366</v>
      </c>
      <c r="C1578" s="112" t="s">
        <v>812</v>
      </c>
      <c r="D1578" s="112" t="s">
        <v>1351</v>
      </c>
      <c r="E1578" s="112" t="s">
        <v>815</v>
      </c>
      <c r="F1578" s="112" t="s">
        <v>968</v>
      </c>
      <c r="G1578" s="112" t="s">
        <v>831</v>
      </c>
      <c r="H1578" s="112">
        <f t="shared" ref="H1578:H1579" ca="1" si="93">RANDBETWEEN(2,20)*1000</f>
        <v>15000</v>
      </c>
    </row>
    <row r="1579" spans="1:8" ht="14.4">
      <c r="A1579" s="112">
        <v>100</v>
      </c>
      <c r="B1579" s="112" t="s">
        <v>2368</v>
      </c>
      <c r="C1579" s="112" t="s">
        <v>812</v>
      </c>
      <c r="D1579" s="112" t="s">
        <v>1351</v>
      </c>
      <c r="E1579" s="112" t="s">
        <v>815</v>
      </c>
      <c r="F1579" s="112" t="s">
        <v>968</v>
      </c>
      <c r="G1579" s="112" t="s">
        <v>831</v>
      </c>
      <c r="H1579" s="112">
        <f t="shared" ca="1" si="93"/>
        <v>6000</v>
      </c>
    </row>
    <row r="1580" spans="1:8" ht="14.4">
      <c r="A1580" s="112">
        <v>200</v>
      </c>
      <c r="B1580" s="112" t="s">
        <v>2372</v>
      </c>
      <c r="C1580" s="112" t="s">
        <v>812</v>
      </c>
      <c r="D1580" s="112" t="s">
        <v>1351</v>
      </c>
      <c r="E1580" s="112" t="s">
        <v>815</v>
      </c>
      <c r="F1580" s="112" t="s">
        <v>928</v>
      </c>
      <c r="G1580" s="112" t="s">
        <v>831</v>
      </c>
      <c r="H1580" s="112">
        <f ca="1">RANDBETWEEN(1,6)*100</f>
        <v>400</v>
      </c>
    </row>
    <row r="1581" spans="1:8" ht="14.4">
      <c r="A1581" s="112">
        <v>25</v>
      </c>
      <c r="B1581" s="112" t="s">
        <v>2373</v>
      </c>
      <c r="C1581" s="112" t="s">
        <v>812</v>
      </c>
      <c r="D1581" s="112" t="s">
        <v>1351</v>
      </c>
      <c r="E1581" s="112" t="s">
        <v>815</v>
      </c>
      <c r="F1581" s="112" t="s">
        <v>977</v>
      </c>
      <c r="G1581" s="112" t="s">
        <v>831</v>
      </c>
      <c r="H1581" s="112">
        <f ca="1">(RANDBETWEEN(1,4)+1)*10000</f>
        <v>40000</v>
      </c>
    </row>
    <row r="1582" spans="1:8" ht="14.4">
      <c r="A1582" s="112">
        <v>100</v>
      </c>
      <c r="B1582" s="112" t="s">
        <v>2377</v>
      </c>
      <c r="C1582" s="112" t="s">
        <v>812</v>
      </c>
      <c r="D1582" s="112" t="s">
        <v>1351</v>
      </c>
      <c r="E1582" s="112" t="s">
        <v>815</v>
      </c>
      <c r="F1582" s="112" t="s">
        <v>968</v>
      </c>
      <c r="G1582" s="112" t="s">
        <v>812</v>
      </c>
      <c r="H1582" s="112">
        <f ca="1">RANDBETWEEN(2,20)*1000</f>
        <v>14000</v>
      </c>
    </row>
    <row r="1583" spans="1:8" ht="14.4">
      <c r="A1583" s="112">
        <v>250</v>
      </c>
      <c r="B1583" s="112" t="s">
        <v>2378</v>
      </c>
      <c r="C1583" s="112" t="s">
        <v>812</v>
      </c>
      <c r="D1583" s="112" t="s">
        <v>1351</v>
      </c>
      <c r="E1583" s="112" t="s">
        <v>815</v>
      </c>
      <c r="F1583" s="112" t="s">
        <v>816</v>
      </c>
      <c r="G1583" s="112" t="s">
        <v>812</v>
      </c>
      <c r="H1583" s="112">
        <f ca="1">RANDBETWEEN(1,6)+1*10</f>
        <v>16</v>
      </c>
    </row>
    <row r="1584" spans="1:8" ht="14.4">
      <c r="A1584" s="112">
        <v>1</v>
      </c>
      <c r="B1584" s="112" t="s">
        <v>2379</v>
      </c>
      <c r="C1584" s="112" t="s">
        <v>1224</v>
      </c>
      <c r="D1584" s="112" t="s">
        <v>1351</v>
      </c>
      <c r="E1584" s="112" t="s">
        <v>815</v>
      </c>
      <c r="F1584" s="112" t="s">
        <v>1225</v>
      </c>
      <c r="G1584" s="112" t="s">
        <v>812</v>
      </c>
      <c r="H1584" s="112" t="s">
        <v>1224</v>
      </c>
    </row>
    <row r="1585" spans="1:8" ht="14.4">
      <c r="A1585" s="112">
        <v>250</v>
      </c>
      <c r="B1585" s="112" t="s">
        <v>2380</v>
      </c>
      <c r="C1585" s="112" t="s">
        <v>812</v>
      </c>
      <c r="D1585" s="112" t="s">
        <v>1351</v>
      </c>
      <c r="E1585" s="112" t="s">
        <v>815</v>
      </c>
      <c r="F1585" s="112" t="s">
        <v>816</v>
      </c>
      <c r="G1585" s="112" t="s">
        <v>839</v>
      </c>
      <c r="H1585" s="112">
        <f ca="1">RANDBETWEEN(1,6)+1*10</f>
        <v>15</v>
      </c>
    </row>
    <row r="1586" spans="1:8" ht="14.4">
      <c r="A1586" s="112">
        <v>100</v>
      </c>
      <c r="B1586" s="112" t="s">
        <v>2381</v>
      </c>
      <c r="C1586" s="112" t="s">
        <v>812</v>
      </c>
      <c r="D1586" s="112" t="s">
        <v>1351</v>
      </c>
      <c r="E1586" s="112" t="s">
        <v>815</v>
      </c>
      <c r="F1586" s="112" t="s">
        <v>968</v>
      </c>
      <c r="G1586" s="112" t="s">
        <v>812</v>
      </c>
      <c r="H1586" s="112">
        <f ca="1">RANDBETWEEN(2,20)*1000</f>
        <v>6000</v>
      </c>
    </row>
    <row r="1587" spans="1:8" ht="14.4">
      <c r="A1587" s="112">
        <v>250</v>
      </c>
      <c r="B1587" s="112" t="s">
        <v>2382</v>
      </c>
      <c r="C1587" s="112" t="s">
        <v>812</v>
      </c>
      <c r="D1587" s="112" t="s">
        <v>1351</v>
      </c>
      <c r="E1587" s="112" t="s">
        <v>815</v>
      </c>
      <c r="F1587" s="112" t="s">
        <v>816</v>
      </c>
      <c r="G1587" s="112" t="s">
        <v>812</v>
      </c>
      <c r="H1587" s="112">
        <f ca="1">RANDBETWEEN(1,6)+1*10</f>
        <v>14</v>
      </c>
    </row>
    <row r="1588" spans="1:8" ht="14.4">
      <c r="A1588" s="112">
        <v>100</v>
      </c>
      <c r="B1588" s="112" t="s">
        <v>2383</v>
      </c>
      <c r="C1588" s="112" t="s">
        <v>812</v>
      </c>
      <c r="D1588" s="112" t="s">
        <v>1351</v>
      </c>
      <c r="E1588" s="112" t="s">
        <v>815</v>
      </c>
      <c r="F1588" s="112" t="s">
        <v>968</v>
      </c>
      <c r="G1588" s="112" t="s">
        <v>812</v>
      </c>
      <c r="H1588" s="112">
        <f ca="1">RANDBETWEEN(2,20)*1000</f>
        <v>19000</v>
      </c>
    </row>
    <row r="1589" spans="1:8" ht="14.4">
      <c r="A1589" s="112">
        <v>200</v>
      </c>
      <c r="B1589" s="112" t="s">
        <v>2385</v>
      </c>
      <c r="C1589" s="112" t="s">
        <v>812</v>
      </c>
      <c r="D1589" s="112" t="s">
        <v>1351</v>
      </c>
      <c r="E1589" s="112" t="s">
        <v>815</v>
      </c>
      <c r="F1589" s="112" t="s">
        <v>928</v>
      </c>
      <c r="G1589" s="112" t="s">
        <v>812</v>
      </c>
      <c r="H1589" s="112">
        <f t="shared" ref="H1589:H1590" ca="1" si="94">RANDBETWEEN(1,6)*100</f>
        <v>100</v>
      </c>
    </row>
    <row r="1590" spans="1:8" ht="14.4">
      <c r="A1590" s="112">
        <v>200</v>
      </c>
      <c r="B1590" s="112" t="s">
        <v>2387</v>
      </c>
      <c r="C1590" s="112" t="s">
        <v>812</v>
      </c>
      <c r="D1590" s="112" t="s">
        <v>1351</v>
      </c>
      <c r="E1590" s="112" t="s">
        <v>815</v>
      </c>
      <c r="F1590" s="112" t="s">
        <v>928</v>
      </c>
      <c r="G1590" s="112" t="s">
        <v>812</v>
      </c>
      <c r="H1590" s="112">
        <f t="shared" ca="1" si="94"/>
        <v>200</v>
      </c>
    </row>
    <row r="1591" spans="1:8" ht="14.4">
      <c r="A1591" s="112">
        <v>25</v>
      </c>
      <c r="B1591" s="112" t="s">
        <v>2388</v>
      </c>
      <c r="C1591" s="112" t="s">
        <v>812</v>
      </c>
      <c r="D1591" s="112" t="s">
        <v>1351</v>
      </c>
      <c r="E1591" s="112" t="s">
        <v>815</v>
      </c>
      <c r="F1591" s="112" t="s">
        <v>977</v>
      </c>
      <c r="G1591" s="112" t="s">
        <v>812</v>
      </c>
      <c r="H1591" s="112">
        <f t="shared" ref="H1591:H1592" ca="1" si="95">(RANDBETWEEN(1,4)+1)*10000</f>
        <v>50000</v>
      </c>
    </row>
    <row r="1592" spans="1:8" ht="14.4">
      <c r="A1592" s="112">
        <v>25</v>
      </c>
      <c r="B1592" s="112" t="s">
        <v>2389</v>
      </c>
      <c r="C1592" s="112" t="s">
        <v>812</v>
      </c>
      <c r="D1592" s="112" t="s">
        <v>1351</v>
      </c>
      <c r="E1592" s="112" t="s">
        <v>815</v>
      </c>
      <c r="F1592" s="112" t="s">
        <v>977</v>
      </c>
      <c r="G1592" s="112" t="s">
        <v>812</v>
      </c>
      <c r="H1592" s="112">
        <f t="shared" ca="1" si="95"/>
        <v>30000</v>
      </c>
    </row>
    <row r="1593" spans="1:8" ht="14.4">
      <c r="A1593" s="112">
        <v>250</v>
      </c>
      <c r="B1593" s="112" t="s">
        <v>2390</v>
      </c>
      <c r="C1593" s="112" t="s">
        <v>812</v>
      </c>
      <c r="D1593" s="112" t="s">
        <v>1351</v>
      </c>
      <c r="E1593" s="112" t="s">
        <v>815</v>
      </c>
      <c r="F1593" s="112" t="s">
        <v>816</v>
      </c>
      <c r="G1593" s="112" t="s">
        <v>812</v>
      </c>
      <c r="H1593" s="112">
        <f ca="1">RANDBETWEEN(1,6)+1*10</f>
        <v>11</v>
      </c>
    </row>
    <row r="1594" spans="1:8" ht="14.4">
      <c r="A1594" s="112">
        <v>200</v>
      </c>
      <c r="B1594" s="112" t="s">
        <v>2391</v>
      </c>
      <c r="C1594" s="112" t="s">
        <v>812</v>
      </c>
      <c r="D1594" s="112" t="s">
        <v>1351</v>
      </c>
      <c r="E1594" s="112" t="s">
        <v>815</v>
      </c>
      <c r="F1594" s="112" t="s">
        <v>928</v>
      </c>
      <c r="G1594" s="112" t="s">
        <v>831</v>
      </c>
      <c r="H1594" s="112">
        <f ca="1">RANDBETWEEN(1,6)*100</f>
        <v>300</v>
      </c>
    </row>
    <row r="1595" spans="1:8" ht="14.4">
      <c r="A1595" s="112">
        <v>100</v>
      </c>
      <c r="B1595" s="112" t="s">
        <v>2392</v>
      </c>
      <c r="C1595" s="112" t="s">
        <v>812</v>
      </c>
      <c r="D1595" s="112" t="s">
        <v>1351</v>
      </c>
      <c r="E1595" s="112" t="s">
        <v>815</v>
      </c>
      <c r="F1595" s="112" t="s">
        <v>968</v>
      </c>
      <c r="G1595" s="112" t="s">
        <v>831</v>
      </c>
      <c r="H1595" s="112">
        <f ca="1">RANDBETWEEN(2,20)*1000</f>
        <v>2000</v>
      </c>
    </row>
    <row r="1596" spans="1:8" ht="14.4">
      <c r="A1596" s="112">
        <v>200</v>
      </c>
      <c r="B1596" s="112" t="s">
        <v>2393</v>
      </c>
      <c r="C1596" s="112" t="s">
        <v>812</v>
      </c>
      <c r="D1596" s="112" t="s">
        <v>1351</v>
      </c>
      <c r="E1596" s="112" t="s">
        <v>815</v>
      </c>
      <c r="F1596" s="112" t="s">
        <v>928</v>
      </c>
      <c r="G1596" s="112" t="s">
        <v>831</v>
      </c>
      <c r="H1596" s="112">
        <f ca="1">RANDBETWEEN(1,6)*100</f>
        <v>500</v>
      </c>
    </row>
    <row r="1597" spans="1:8" ht="14.4">
      <c r="A1597" s="112">
        <v>250</v>
      </c>
      <c r="B1597" s="112" t="s">
        <v>2394</v>
      </c>
      <c r="C1597" s="112" t="s">
        <v>812</v>
      </c>
      <c r="D1597" s="112" t="s">
        <v>1351</v>
      </c>
      <c r="E1597" s="112" t="s">
        <v>815</v>
      </c>
      <c r="F1597" s="112" t="s">
        <v>816</v>
      </c>
      <c r="G1597" s="112" t="s">
        <v>812</v>
      </c>
      <c r="H1597" s="112">
        <f ca="1">RANDBETWEEN(1,6)+1*10</f>
        <v>12</v>
      </c>
    </row>
    <row r="1598" spans="1:8" ht="14.4">
      <c r="A1598" s="112">
        <v>200</v>
      </c>
      <c r="B1598" s="112" t="s">
        <v>2395</v>
      </c>
      <c r="C1598" s="112" t="s">
        <v>812</v>
      </c>
      <c r="D1598" s="112" t="s">
        <v>1351</v>
      </c>
      <c r="E1598" s="112" t="s">
        <v>815</v>
      </c>
      <c r="F1598" s="112" t="s">
        <v>928</v>
      </c>
      <c r="G1598" s="112" t="s">
        <v>812</v>
      </c>
      <c r="H1598" s="112">
        <f ca="1">RANDBETWEEN(1,6)*100</f>
        <v>100</v>
      </c>
    </row>
    <row r="1599" spans="1:8" ht="14.4">
      <c r="A1599" s="112">
        <v>100</v>
      </c>
      <c r="B1599" s="112" t="s">
        <v>2396</v>
      </c>
      <c r="C1599" s="112" t="s">
        <v>812</v>
      </c>
      <c r="D1599" s="112" t="s">
        <v>1351</v>
      </c>
      <c r="E1599" s="112" t="s">
        <v>815</v>
      </c>
      <c r="F1599" s="112" t="s">
        <v>968</v>
      </c>
      <c r="G1599" s="112" t="s">
        <v>812</v>
      </c>
      <c r="H1599" s="112">
        <f ca="1">RANDBETWEEN(2,20)*1000</f>
        <v>19000</v>
      </c>
    </row>
    <row r="1600" spans="1:8" ht="14.4">
      <c r="A1600" s="112">
        <v>250</v>
      </c>
      <c r="B1600" s="112" t="s">
        <v>2398</v>
      </c>
      <c r="C1600" s="112" t="s">
        <v>812</v>
      </c>
      <c r="D1600" s="112" t="s">
        <v>1351</v>
      </c>
      <c r="E1600" s="112" t="s">
        <v>815</v>
      </c>
      <c r="F1600" s="112" t="s">
        <v>816</v>
      </c>
      <c r="G1600" s="112" t="s">
        <v>812</v>
      </c>
      <c r="H1600" s="112">
        <f t="shared" ref="H1600:H1601" ca="1" si="96">RANDBETWEEN(1,6)+1*10</f>
        <v>15</v>
      </c>
    </row>
    <row r="1601" spans="1:8" ht="14.4">
      <c r="A1601" s="112">
        <v>250</v>
      </c>
      <c r="B1601" s="112" t="s">
        <v>2399</v>
      </c>
      <c r="C1601" s="112" t="s">
        <v>812</v>
      </c>
      <c r="D1601" s="112" t="s">
        <v>1351</v>
      </c>
      <c r="E1601" s="112" t="s">
        <v>815</v>
      </c>
      <c r="F1601" s="112" t="s">
        <v>816</v>
      </c>
      <c r="G1601" s="112" t="s">
        <v>812</v>
      </c>
      <c r="H1601" s="112">
        <f t="shared" ca="1" si="96"/>
        <v>15</v>
      </c>
    </row>
    <row r="1602" spans="1:8" ht="14.4">
      <c r="A1602" s="112">
        <v>100</v>
      </c>
      <c r="B1602" s="112" t="s">
        <v>2400</v>
      </c>
      <c r="C1602" s="112" t="s">
        <v>812</v>
      </c>
      <c r="D1602" s="112" t="s">
        <v>1351</v>
      </c>
      <c r="E1602" s="112" t="s">
        <v>815</v>
      </c>
      <c r="F1602" s="112" t="s">
        <v>968</v>
      </c>
      <c r="G1602" s="112" t="s">
        <v>812</v>
      </c>
      <c r="H1602" s="112">
        <f ca="1">RANDBETWEEN(2,20)*1000</f>
        <v>18000</v>
      </c>
    </row>
    <row r="1603" spans="1:8" ht="14.4">
      <c r="A1603" s="112">
        <v>250</v>
      </c>
      <c r="B1603" s="112" t="s">
        <v>2401</v>
      </c>
      <c r="C1603" s="112" t="s">
        <v>812</v>
      </c>
      <c r="D1603" s="112" t="s">
        <v>1351</v>
      </c>
      <c r="E1603" s="112" t="s">
        <v>815</v>
      </c>
      <c r="F1603" s="112" t="s">
        <v>816</v>
      </c>
      <c r="G1603" s="112" t="s">
        <v>812</v>
      </c>
      <c r="H1603" s="112">
        <f ca="1">RANDBETWEEN(1,6)+1*10</f>
        <v>12</v>
      </c>
    </row>
    <row r="1604" spans="1:8" ht="14.4">
      <c r="A1604" s="112">
        <v>100</v>
      </c>
      <c r="B1604" s="112" t="s">
        <v>2403</v>
      </c>
      <c r="C1604" s="112" t="s">
        <v>812</v>
      </c>
      <c r="D1604" s="112" t="s">
        <v>1351</v>
      </c>
      <c r="E1604" s="112" t="s">
        <v>815</v>
      </c>
      <c r="F1604" s="112" t="s">
        <v>968</v>
      </c>
      <c r="G1604" s="112" t="s">
        <v>839</v>
      </c>
      <c r="H1604" s="112">
        <f ca="1">RANDBETWEEN(2,20)*1000</f>
        <v>10000</v>
      </c>
    </row>
    <row r="1605" spans="1:8" ht="14.4">
      <c r="A1605" s="112">
        <v>200</v>
      </c>
      <c r="B1605" s="112" t="s">
        <v>2404</v>
      </c>
      <c r="C1605" s="112" t="s">
        <v>812</v>
      </c>
      <c r="D1605" s="112" t="s">
        <v>1351</v>
      </c>
      <c r="E1605" s="112" t="s">
        <v>815</v>
      </c>
      <c r="F1605" s="112" t="s">
        <v>928</v>
      </c>
      <c r="G1605" s="112" t="s">
        <v>812</v>
      </c>
      <c r="H1605" s="112">
        <f t="shared" ref="H1605:H1606" ca="1" si="97">RANDBETWEEN(1,6)*100</f>
        <v>500</v>
      </c>
    </row>
    <row r="1606" spans="1:8" ht="14.4">
      <c r="A1606" s="112">
        <v>200</v>
      </c>
      <c r="B1606" s="112" t="s">
        <v>2405</v>
      </c>
      <c r="C1606" s="112" t="s">
        <v>812</v>
      </c>
      <c r="D1606" s="112" t="s">
        <v>1351</v>
      </c>
      <c r="E1606" s="112" t="s">
        <v>815</v>
      </c>
      <c r="F1606" s="112" t="s">
        <v>928</v>
      </c>
      <c r="G1606" s="112" t="s">
        <v>812</v>
      </c>
      <c r="H1606" s="112">
        <f t="shared" ca="1" si="97"/>
        <v>200</v>
      </c>
    </row>
    <row r="1607" spans="1:8" ht="14.4">
      <c r="A1607" s="112">
        <v>100</v>
      </c>
      <c r="B1607" s="112" t="s">
        <v>2406</v>
      </c>
      <c r="C1607" s="112" t="s">
        <v>812</v>
      </c>
      <c r="D1607" s="112" t="s">
        <v>1351</v>
      </c>
      <c r="E1607" s="112" t="s">
        <v>815</v>
      </c>
      <c r="F1607" s="112" t="s">
        <v>968</v>
      </c>
      <c r="G1607" s="112" t="s">
        <v>812</v>
      </c>
      <c r="H1607" s="112">
        <f t="shared" ref="H1607:H1613" ca="1" si="98">RANDBETWEEN(2,20)*1000</f>
        <v>8000</v>
      </c>
    </row>
    <row r="1608" spans="1:8" ht="14.4">
      <c r="A1608" s="112">
        <v>100</v>
      </c>
      <c r="B1608" s="112" t="s">
        <v>2407</v>
      </c>
      <c r="C1608" s="112" t="s">
        <v>812</v>
      </c>
      <c r="D1608" s="112" t="s">
        <v>1351</v>
      </c>
      <c r="E1608" s="112" t="s">
        <v>815</v>
      </c>
      <c r="F1608" s="112" t="s">
        <v>968</v>
      </c>
      <c r="G1608" s="112" t="s">
        <v>812</v>
      </c>
      <c r="H1608" s="112">
        <f t="shared" ca="1" si="98"/>
        <v>20000</v>
      </c>
    </row>
    <row r="1609" spans="1:8" ht="14.4">
      <c r="A1609" s="112">
        <v>100</v>
      </c>
      <c r="B1609" s="112" t="s">
        <v>2408</v>
      </c>
      <c r="C1609" s="112" t="s">
        <v>812</v>
      </c>
      <c r="D1609" s="112" t="s">
        <v>1351</v>
      </c>
      <c r="E1609" s="112" t="s">
        <v>815</v>
      </c>
      <c r="F1609" s="112" t="s">
        <v>968</v>
      </c>
      <c r="G1609" s="112" t="s">
        <v>812</v>
      </c>
      <c r="H1609" s="112">
        <f t="shared" ca="1" si="98"/>
        <v>10000</v>
      </c>
    </row>
    <row r="1610" spans="1:8" ht="14.4">
      <c r="A1610" s="112">
        <v>100</v>
      </c>
      <c r="B1610" s="112" t="s">
        <v>2409</v>
      </c>
      <c r="C1610" s="112" t="s">
        <v>812</v>
      </c>
      <c r="D1610" s="112" t="s">
        <v>1351</v>
      </c>
      <c r="E1610" s="112" t="s">
        <v>815</v>
      </c>
      <c r="F1610" s="112" t="s">
        <v>968</v>
      </c>
      <c r="G1610" s="112" t="s">
        <v>812</v>
      </c>
      <c r="H1610" s="112">
        <f t="shared" ca="1" si="98"/>
        <v>10000</v>
      </c>
    </row>
    <row r="1611" spans="1:8" ht="14.4">
      <c r="A1611" s="112">
        <v>100</v>
      </c>
      <c r="B1611" s="112" t="s">
        <v>2410</v>
      </c>
      <c r="C1611" s="112" t="s">
        <v>812</v>
      </c>
      <c r="D1611" s="112" t="s">
        <v>1351</v>
      </c>
      <c r="E1611" s="112" t="s">
        <v>815</v>
      </c>
      <c r="F1611" s="112" t="s">
        <v>968</v>
      </c>
      <c r="G1611" s="112" t="s">
        <v>812</v>
      </c>
      <c r="H1611" s="112">
        <f t="shared" ca="1" si="98"/>
        <v>17000</v>
      </c>
    </row>
    <row r="1612" spans="1:8" ht="14.4">
      <c r="A1612" s="112">
        <v>100</v>
      </c>
      <c r="B1612" s="112" t="s">
        <v>2411</v>
      </c>
      <c r="C1612" s="112" t="s">
        <v>812</v>
      </c>
      <c r="D1612" s="112" t="s">
        <v>1351</v>
      </c>
      <c r="E1612" s="112" t="s">
        <v>815</v>
      </c>
      <c r="F1612" s="112" t="s">
        <v>968</v>
      </c>
      <c r="G1612" s="112" t="s">
        <v>812</v>
      </c>
      <c r="H1612" s="112">
        <f t="shared" ca="1" si="98"/>
        <v>12000</v>
      </c>
    </row>
    <row r="1613" spans="1:8" ht="14.4">
      <c r="A1613" s="112">
        <v>100</v>
      </c>
      <c r="B1613" s="112" t="s">
        <v>2412</v>
      </c>
      <c r="C1613" s="112" t="s">
        <v>812</v>
      </c>
      <c r="D1613" s="112" t="s">
        <v>1351</v>
      </c>
      <c r="E1613" s="112" t="s">
        <v>815</v>
      </c>
      <c r="F1613" s="112" t="s">
        <v>968</v>
      </c>
      <c r="G1613" s="112" t="s">
        <v>812</v>
      </c>
      <c r="H1613" s="112">
        <f t="shared" ca="1" si="98"/>
        <v>10000</v>
      </c>
    </row>
    <row r="1614" spans="1:8" ht="14.4">
      <c r="A1614" s="112">
        <v>200</v>
      </c>
      <c r="B1614" s="112" t="s">
        <v>2413</v>
      </c>
      <c r="C1614" s="112" t="s">
        <v>812</v>
      </c>
      <c r="D1614" s="112" t="s">
        <v>1351</v>
      </c>
      <c r="E1614" s="112" t="s">
        <v>815</v>
      </c>
      <c r="F1614" s="112" t="s">
        <v>928</v>
      </c>
      <c r="G1614" s="112" t="s">
        <v>1192</v>
      </c>
      <c r="H1614" s="112">
        <f t="shared" ref="H1614:H1615" ca="1" si="99">RANDBETWEEN(1,6)*100</f>
        <v>500</v>
      </c>
    </row>
    <row r="1615" spans="1:8" ht="14.4">
      <c r="A1615" s="112">
        <v>200</v>
      </c>
      <c r="B1615" s="112" t="s">
        <v>2414</v>
      </c>
      <c r="C1615" s="112" t="s">
        <v>812</v>
      </c>
      <c r="D1615" s="112" t="s">
        <v>1351</v>
      </c>
      <c r="E1615" s="112" t="s">
        <v>815</v>
      </c>
      <c r="F1615" s="112" t="s">
        <v>928</v>
      </c>
      <c r="G1615" s="112" t="s">
        <v>812</v>
      </c>
      <c r="H1615" s="112">
        <f t="shared" ca="1" si="99"/>
        <v>400</v>
      </c>
    </row>
    <row r="1616" spans="1:8" ht="14.4">
      <c r="A1616" s="112">
        <v>5</v>
      </c>
      <c r="B1616" s="112" t="s">
        <v>2415</v>
      </c>
      <c r="C1616" s="112" t="s">
        <v>812</v>
      </c>
      <c r="D1616" s="112" t="s">
        <v>1351</v>
      </c>
      <c r="E1616" s="112" t="s">
        <v>815</v>
      </c>
      <c r="F1616" s="112" t="s">
        <v>1010</v>
      </c>
      <c r="G1616" s="112" t="s">
        <v>812</v>
      </c>
      <c r="H1616" s="112">
        <f ca="1">RANDBETWEEN(2,12)*25000</f>
        <v>100000</v>
      </c>
    </row>
    <row r="1617" spans="1:8" ht="14.4">
      <c r="A1617" s="112">
        <v>100</v>
      </c>
      <c r="B1617" s="112" t="s">
        <v>2416</v>
      </c>
      <c r="C1617" s="112" t="s">
        <v>812</v>
      </c>
      <c r="D1617" s="112" t="s">
        <v>1351</v>
      </c>
      <c r="E1617" s="112" t="s">
        <v>815</v>
      </c>
      <c r="F1617" s="112" t="s">
        <v>968</v>
      </c>
      <c r="G1617" s="112" t="s">
        <v>812</v>
      </c>
      <c r="H1617" s="112">
        <f ca="1">RANDBETWEEN(2,20)*1000</f>
        <v>7000</v>
      </c>
    </row>
    <row r="1618" spans="1:8" ht="14.4">
      <c r="A1618" s="112">
        <v>25</v>
      </c>
      <c r="B1618" s="112" t="s">
        <v>2417</v>
      </c>
      <c r="C1618" s="112" t="s">
        <v>812</v>
      </c>
      <c r="D1618" s="112" t="s">
        <v>1351</v>
      </c>
      <c r="E1618" s="112" t="s">
        <v>815</v>
      </c>
      <c r="F1618" s="112" t="s">
        <v>977</v>
      </c>
      <c r="G1618" s="112" t="s">
        <v>812</v>
      </c>
      <c r="H1618" s="112">
        <f ca="1">(RANDBETWEEN(1,4)+1)*10000</f>
        <v>40000</v>
      </c>
    </row>
    <row r="1619" spans="1:8" ht="14.4">
      <c r="A1619" s="112">
        <v>200</v>
      </c>
      <c r="B1619" s="112" t="s">
        <v>2418</v>
      </c>
      <c r="C1619" s="112" t="s">
        <v>812</v>
      </c>
      <c r="D1619" s="112" t="s">
        <v>1351</v>
      </c>
      <c r="E1619" s="112" t="s">
        <v>815</v>
      </c>
      <c r="F1619" s="112" t="s">
        <v>928</v>
      </c>
      <c r="G1619" s="112" t="s">
        <v>812</v>
      </c>
      <c r="H1619" s="112">
        <f ca="1">RANDBETWEEN(1,6)*100</f>
        <v>600</v>
      </c>
    </row>
    <row r="1620" spans="1:8" ht="14.4">
      <c r="A1620" s="112">
        <v>25</v>
      </c>
      <c r="B1620" s="112" t="s">
        <v>2419</v>
      </c>
      <c r="C1620" s="112" t="s">
        <v>812</v>
      </c>
      <c r="D1620" s="112" t="s">
        <v>1351</v>
      </c>
      <c r="E1620" s="112" t="s">
        <v>815</v>
      </c>
      <c r="F1620" s="112" t="s">
        <v>977</v>
      </c>
      <c r="G1620" s="112" t="s">
        <v>812</v>
      </c>
      <c r="H1620" s="112">
        <f ca="1">(RANDBETWEEN(1,4)+1)*10000</f>
        <v>30000</v>
      </c>
    </row>
    <row r="1621" spans="1:8" ht="14.4">
      <c r="A1621" s="112">
        <v>100</v>
      </c>
      <c r="B1621" s="112" t="s">
        <v>2420</v>
      </c>
      <c r="C1621" s="112" t="s">
        <v>812</v>
      </c>
      <c r="D1621" s="112" t="s">
        <v>1351</v>
      </c>
      <c r="E1621" s="112" t="s">
        <v>815</v>
      </c>
      <c r="F1621" s="112" t="s">
        <v>968</v>
      </c>
      <c r="G1621" s="112" t="s">
        <v>831</v>
      </c>
      <c r="H1621" s="112">
        <f ca="1">RANDBETWEEN(2,20)*1000</f>
        <v>13000</v>
      </c>
    </row>
    <row r="1622" spans="1:8" ht="14.4">
      <c r="A1622" s="112">
        <v>5</v>
      </c>
      <c r="B1622" s="112" t="s">
        <v>2421</v>
      </c>
      <c r="C1622" s="112" t="s">
        <v>812</v>
      </c>
      <c r="D1622" s="112" t="s">
        <v>1351</v>
      </c>
      <c r="E1622" s="112" t="s">
        <v>815</v>
      </c>
      <c r="F1622" s="112" t="s">
        <v>1010</v>
      </c>
      <c r="G1622" s="112" t="s">
        <v>812</v>
      </c>
      <c r="H1622" s="112">
        <f ca="1">RANDBETWEEN(2,12)*25000</f>
        <v>175000</v>
      </c>
    </row>
    <row r="1623" spans="1:8" ht="14.4">
      <c r="A1623" s="112">
        <v>200</v>
      </c>
      <c r="B1623" s="112" t="s">
        <v>2422</v>
      </c>
      <c r="C1623" s="112" t="s">
        <v>812</v>
      </c>
      <c r="D1623" s="112" t="s">
        <v>1351</v>
      </c>
      <c r="E1623" s="112" t="s">
        <v>815</v>
      </c>
      <c r="F1623" s="112" t="s">
        <v>928</v>
      </c>
      <c r="G1623" s="112" t="s">
        <v>812</v>
      </c>
      <c r="H1623" s="112">
        <f t="shared" ref="H1623:H1624" ca="1" si="100">RANDBETWEEN(1,6)*100</f>
        <v>600</v>
      </c>
    </row>
    <row r="1624" spans="1:8" ht="14.4">
      <c r="A1624" s="112">
        <v>200</v>
      </c>
      <c r="B1624" s="112" t="s">
        <v>2423</v>
      </c>
      <c r="C1624" s="112" t="s">
        <v>812</v>
      </c>
      <c r="D1624" s="112" t="s">
        <v>1351</v>
      </c>
      <c r="E1624" s="112" t="s">
        <v>815</v>
      </c>
      <c r="F1624" s="112" t="s">
        <v>928</v>
      </c>
      <c r="G1624" s="112" t="s">
        <v>1194</v>
      </c>
      <c r="H1624" s="112">
        <f t="shared" ca="1" si="100"/>
        <v>600</v>
      </c>
    </row>
    <row r="1625" spans="1:8" ht="14.4">
      <c r="A1625" s="112">
        <v>100</v>
      </c>
      <c r="B1625" s="112" t="s">
        <v>2424</v>
      </c>
      <c r="C1625" s="112" t="s">
        <v>812</v>
      </c>
      <c r="D1625" s="112" t="s">
        <v>1351</v>
      </c>
      <c r="E1625" s="112" t="s">
        <v>815</v>
      </c>
      <c r="F1625" s="112" t="s">
        <v>968</v>
      </c>
      <c r="G1625" s="112" t="s">
        <v>1194</v>
      </c>
      <c r="H1625" s="112">
        <f ca="1">RANDBETWEEN(2,20)*1000</f>
        <v>15000</v>
      </c>
    </row>
    <row r="1626" spans="1:8" ht="14.4">
      <c r="A1626" s="112">
        <v>250</v>
      </c>
      <c r="B1626" s="112" t="s">
        <v>2425</v>
      </c>
      <c r="C1626" s="112" t="s">
        <v>812</v>
      </c>
      <c r="D1626" s="112" t="s">
        <v>1351</v>
      </c>
      <c r="E1626" s="112" t="s">
        <v>815</v>
      </c>
      <c r="F1626" s="112" t="s">
        <v>816</v>
      </c>
      <c r="G1626" s="112" t="s">
        <v>812</v>
      </c>
      <c r="H1626" s="112">
        <f t="shared" ref="H1626:H1627" ca="1" si="101">RANDBETWEEN(1,6)+1*10</f>
        <v>13</v>
      </c>
    </row>
    <row r="1627" spans="1:8" ht="14.4">
      <c r="A1627" s="112">
        <v>250</v>
      </c>
      <c r="B1627" s="112" t="s">
        <v>2426</v>
      </c>
      <c r="C1627" s="112" t="s">
        <v>812</v>
      </c>
      <c r="D1627" s="112" t="s">
        <v>1351</v>
      </c>
      <c r="E1627" s="112" t="s">
        <v>815</v>
      </c>
      <c r="F1627" s="112" t="s">
        <v>816</v>
      </c>
      <c r="G1627" s="112" t="s">
        <v>812</v>
      </c>
      <c r="H1627" s="112">
        <f t="shared" ca="1" si="101"/>
        <v>16</v>
      </c>
    </row>
    <row r="1628" spans="1:8" ht="14.4">
      <c r="A1628" s="112">
        <v>200</v>
      </c>
      <c r="B1628" s="112" t="s">
        <v>2427</v>
      </c>
      <c r="C1628" s="112" t="s">
        <v>812</v>
      </c>
      <c r="D1628" s="112" t="s">
        <v>1351</v>
      </c>
      <c r="E1628" s="112" t="s">
        <v>815</v>
      </c>
      <c r="F1628" s="112" t="s">
        <v>928</v>
      </c>
      <c r="G1628" s="112" t="s">
        <v>812</v>
      </c>
      <c r="H1628" s="112">
        <f ca="1">RANDBETWEEN(1,6)*100</f>
        <v>400</v>
      </c>
    </row>
    <row r="1629" spans="1:8" ht="14.4">
      <c r="A1629" s="112">
        <v>5</v>
      </c>
      <c r="B1629" s="112" t="s">
        <v>2428</v>
      </c>
      <c r="C1629" s="112" t="s">
        <v>812</v>
      </c>
      <c r="D1629" s="112" t="s">
        <v>1351</v>
      </c>
      <c r="E1629" s="112" t="s">
        <v>815</v>
      </c>
      <c r="F1629" s="112" t="s">
        <v>1010</v>
      </c>
      <c r="G1629" s="112" t="s">
        <v>812</v>
      </c>
      <c r="H1629" s="112">
        <f ca="1">RANDBETWEEN(2,12)*25000</f>
        <v>300000</v>
      </c>
    </row>
    <row r="1630" spans="1:8" ht="14.4">
      <c r="A1630" s="112">
        <v>250</v>
      </c>
      <c r="B1630" s="112" t="s">
        <v>2429</v>
      </c>
      <c r="C1630" s="112" t="s">
        <v>812</v>
      </c>
      <c r="D1630" s="112" t="s">
        <v>1351</v>
      </c>
      <c r="E1630" s="112" t="s">
        <v>815</v>
      </c>
      <c r="F1630" s="112" t="s">
        <v>816</v>
      </c>
      <c r="G1630" s="112" t="s">
        <v>812</v>
      </c>
      <c r="H1630" s="112">
        <f ca="1">RANDBETWEEN(1,6)+1*10</f>
        <v>13</v>
      </c>
    </row>
    <row r="1631" spans="1:8" ht="14.4">
      <c r="A1631" s="112">
        <v>100</v>
      </c>
      <c r="B1631" s="112" t="s">
        <v>2430</v>
      </c>
      <c r="C1631" s="112" t="s">
        <v>812</v>
      </c>
      <c r="D1631" s="112" t="s">
        <v>1351</v>
      </c>
      <c r="E1631" s="112" t="s">
        <v>815</v>
      </c>
      <c r="F1631" s="112" t="s">
        <v>968</v>
      </c>
      <c r="G1631" s="112" t="s">
        <v>812</v>
      </c>
      <c r="H1631" s="112">
        <f ca="1">RANDBETWEEN(2,20)*1000</f>
        <v>3000</v>
      </c>
    </row>
    <row r="1632" spans="1:8" ht="14.4">
      <c r="A1632" s="112">
        <v>200</v>
      </c>
      <c r="B1632" s="112" t="s">
        <v>2431</v>
      </c>
      <c r="C1632" s="112" t="s">
        <v>812</v>
      </c>
      <c r="D1632" s="112" t="s">
        <v>1351</v>
      </c>
      <c r="E1632" s="112" t="s">
        <v>815</v>
      </c>
      <c r="F1632" s="112" t="s">
        <v>928</v>
      </c>
      <c r="G1632" s="112" t="s">
        <v>812</v>
      </c>
      <c r="H1632" s="112">
        <f ca="1">RANDBETWEEN(1,6)*100</f>
        <v>200</v>
      </c>
    </row>
    <row r="1633" spans="1:8" ht="14.4">
      <c r="A1633" s="112">
        <v>25</v>
      </c>
      <c r="B1633" s="112" t="s">
        <v>2433</v>
      </c>
      <c r="C1633" s="112" t="s">
        <v>812</v>
      </c>
      <c r="D1633" s="112" t="s">
        <v>1351</v>
      </c>
      <c r="E1633" s="112" t="s">
        <v>815</v>
      </c>
      <c r="F1633" s="112" t="s">
        <v>977</v>
      </c>
      <c r="G1633" s="112" t="s">
        <v>812</v>
      </c>
      <c r="H1633" s="112">
        <f ca="1">(RANDBETWEEN(1,4)+1)*10000</f>
        <v>30000</v>
      </c>
    </row>
    <row r="1634" spans="1:8" ht="14.4">
      <c r="A1634" s="112">
        <v>250</v>
      </c>
      <c r="B1634" s="112" t="s">
        <v>2435</v>
      </c>
      <c r="C1634" s="112" t="s">
        <v>812</v>
      </c>
      <c r="D1634" s="112" t="s">
        <v>1351</v>
      </c>
      <c r="E1634" s="112" t="s">
        <v>815</v>
      </c>
      <c r="F1634" s="112" t="s">
        <v>816</v>
      </c>
      <c r="G1634" s="112" t="s">
        <v>812</v>
      </c>
      <c r="H1634" s="112">
        <f ca="1">RANDBETWEEN(1,6)+1*10</f>
        <v>13</v>
      </c>
    </row>
    <row r="1635" spans="1:8" ht="14.4">
      <c r="A1635" s="112">
        <v>200</v>
      </c>
      <c r="B1635" s="112" t="s">
        <v>2439</v>
      </c>
      <c r="C1635" s="112" t="s">
        <v>812</v>
      </c>
      <c r="D1635" s="112" t="s">
        <v>1351</v>
      </c>
      <c r="E1635" s="112" t="s">
        <v>815</v>
      </c>
      <c r="F1635" s="112" t="s">
        <v>928</v>
      </c>
      <c r="G1635" s="112" t="s">
        <v>812</v>
      </c>
      <c r="H1635" s="112">
        <f t="shared" ref="H1635:H1637" ca="1" si="102">RANDBETWEEN(1,6)*100</f>
        <v>100</v>
      </c>
    </row>
    <row r="1636" spans="1:8" ht="14.4">
      <c r="A1636" s="112">
        <v>200</v>
      </c>
      <c r="B1636" s="112" t="s">
        <v>2441</v>
      </c>
      <c r="C1636" s="112" t="s">
        <v>812</v>
      </c>
      <c r="D1636" s="112" t="s">
        <v>1351</v>
      </c>
      <c r="E1636" s="112" t="s">
        <v>815</v>
      </c>
      <c r="F1636" s="112" t="s">
        <v>928</v>
      </c>
      <c r="G1636" s="112" t="s">
        <v>812</v>
      </c>
      <c r="H1636" s="112">
        <f t="shared" ca="1" si="102"/>
        <v>500</v>
      </c>
    </row>
    <row r="1637" spans="1:8" ht="14.4">
      <c r="A1637" s="112">
        <v>200</v>
      </c>
      <c r="B1637" s="112" t="s">
        <v>2443</v>
      </c>
      <c r="C1637" s="112" t="s">
        <v>812</v>
      </c>
      <c r="D1637" s="112" t="s">
        <v>1351</v>
      </c>
      <c r="E1637" s="112" t="s">
        <v>815</v>
      </c>
      <c r="F1637" s="112" t="s">
        <v>928</v>
      </c>
      <c r="G1637" s="112" t="s">
        <v>812</v>
      </c>
      <c r="H1637" s="112">
        <f t="shared" ca="1" si="102"/>
        <v>600</v>
      </c>
    </row>
    <row r="1638" spans="1:8" ht="14.4">
      <c r="A1638" s="112">
        <v>5</v>
      </c>
      <c r="B1638" s="112" t="s">
        <v>2445</v>
      </c>
      <c r="C1638" s="112" t="s">
        <v>812</v>
      </c>
      <c r="D1638" s="112" t="s">
        <v>1351</v>
      </c>
      <c r="E1638" s="112" t="s">
        <v>815</v>
      </c>
      <c r="F1638" s="112" t="s">
        <v>1010</v>
      </c>
      <c r="G1638" s="112" t="s">
        <v>812</v>
      </c>
      <c r="H1638" s="112">
        <f ca="1">RANDBETWEEN(2,12)*25000</f>
        <v>200000</v>
      </c>
    </row>
    <row r="1639" spans="1:8" ht="14.4">
      <c r="A1639" s="112">
        <v>25</v>
      </c>
      <c r="B1639" s="112" t="s">
        <v>2446</v>
      </c>
      <c r="C1639" s="112" t="s">
        <v>812</v>
      </c>
      <c r="D1639" s="112" t="s">
        <v>1351</v>
      </c>
      <c r="E1639" s="112" t="s">
        <v>815</v>
      </c>
      <c r="F1639" s="112" t="s">
        <v>977</v>
      </c>
      <c r="G1639" s="112" t="s">
        <v>812</v>
      </c>
      <c r="H1639" s="112">
        <f ca="1">(RANDBETWEEN(1,4)+1)*10000</f>
        <v>20000</v>
      </c>
    </row>
    <row r="1640" spans="1:8" ht="14.4">
      <c r="A1640" s="112">
        <v>100</v>
      </c>
      <c r="B1640" s="112" t="s">
        <v>2447</v>
      </c>
      <c r="C1640" s="112" t="s">
        <v>812</v>
      </c>
      <c r="D1640" s="112" t="s">
        <v>1351</v>
      </c>
      <c r="E1640" s="112" t="s">
        <v>815</v>
      </c>
      <c r="F1640" s="112" t="s">
        <v>968</v>
      </c>
      <c r="G1640" s="112" t="s">
        <v>812</v>
      </c>
      <c r="H1640" s="112">
        <f ca="1">RANDBETWEEN(2,20)*1000</f>
        <v>7000</v>
      </c>
    </row>
    <row r="1641" spans="1:8" ht="14.4">
      <c r="A1641" s="112">
        <v>5</v>
      </c>
      <c r="B1641" s="112" t="s">
        <v>2448</v>
      </c>
      <c r="C1641" s="112" t="s">
        <v>812</v>
      </c>
      <c r="D1641" s="112" t="s">
        <v>1351</v>
      </c>
      <c r="E1641" s="112" t="s">
        <v>815</v>
      </c>
      <c r="F1641" s="112" t="s">
        <v>1010</v>
      </c>
      <c r="G1641" s="112" t="s">
        <v>812</v>
      </c>
      <c r="H1641" s="112">
        <f ca="1">RANDBETWEEN(2,12)*25000</f>
        <v>50000</v>
      </c>
    </row>
    <row r="1642" spans="1:8" ht="14.4">
      <c r="A1642" s="112">
        <v>25</v>
      </c>
      <c r="B1642" s="112" t="s">
        <v>2449</v>
      </c>
      <c r="C1642" s="112" t="s">
        <v>812</v>
      </c>
      <c r="D1642" s="112" t="s">
        <v>1351</v>
      </c>
      <c r="E1642" s="112" t="s">
        <v>815</v>
      </c>
      <c r="F1642" s="112" t="s">
        <v>977</v>
      </c>
      <c r="G1642" s="112" t="s">
        <v>812</v>
      </c>
      <c r="H1642" s="112">
        <f ca="1">(RANDBETWEEN(1,4)+1)*10000</f>
        <v>30000</v>
      </c>
    </row>
    <row r="1643" spans="1:8" ht="14.4">
      <c r="A1643" s="112">
        <v>200</v>
      </c>
      <c r="B1643" s="112" t="s">
        <v>2450</v>
      </c>
      <c r="C1643" s="112" t="s">
        <v>812</v>
      </c>
      <c r="D1643" s="112" t="s">
        <v>1351</v>
      </c>
      <c r="E1643" s="112" t="s">
        <v>815</v>
      </c>
      <c r="F1643" s="112" t="s">
        <v>928</v>
      </c>
      <c r="G1643" s="112" t="s">
        <v>812</v>
      </c>
      <c r="H1643" s="112">
        <f t="shared" ref="H1643:H1644" ca="1" si="103">RANDBETWEEN(1,6)*100</f>
        <v>600</v>
      </c>
    </row>
    <row r="1644" spans="1:8" ht="14.4">
      <c r="A1644" s="112">
        <v>200</v>
      </c>
      <c r="B1644" s="112" t="s">
        <v>2451</v>
      </c>
      <c r="C1644" s="112" t="s">
        <v>812</v>
      </c>
      <c r="D1644" s="112" t="s">
        <v>1351</v>
      </c>
      <c r="E1644" s="112" t="s">
        <v>815</v>
      </c>
      <c r="F1644" s="112" t="s">
        <v>928</v>
      </c>
      <c r="G1644" s="112" t="s">
        <v>812</v>
      </c>
      <c r="H1644" s="112">
        <f t="shared" ca="1" si="103"/>
        <v>400</v>
      </c>
    </row>
    <row r="1645" spans="1:8" ht="14.4">
      <c r="A1645" s="112">
        <v>100</v>
      </c>
      <c r="B1645" s="112" t="s">
        <v>2452</v>
      </c>
      <c r="C1645" s="112" t="s">
        <v>812</v>
      </c>
      <c r="D1645" s="112" t="s">
        <v>1351</v>
      </c>
      <c r="E1645" s="112" t="s">
        <v>815</v>
      </c>
      <c r="F1645" s="112" t="s">
        <v>968</v>
      </c>
      <c r="G1645" s="112" t="s">
        <v>812</v>
      </c>
      <c r="H1645" s="112">
        <f ca="1">RANDBETWEEN(2,20)*1000</f>
        <v>2000</v>
      </c>
    </row>
    <row r="1646" spans="1:8" ht="14.4">
      <c r="A1646" s="112">
        <v>5</v>
      </c>
      <c r="B1646" s="112" t="s">
        <v>2453</v>
      </c>
      <c r="C1646" s="112" t="s">
        <v>812</v>
      </c>
      <c r="D1646" s="112" t="s">
        <v>1351</v>
      </c>
      <c r="E1646" s="112" t="s">
        <v>815</v>
      </c>
      <c r="F1646" s="112" t="s">
        <v>1010</v>
      </c>
      <c r="G1646" s="112" t="s">
        <v>812</v>
      </c>
      <c r="H1646" s="112">
        <f t="shared" ref="H1646:H1647" ca="1" si="104">RANDBETWEEN(2,12)*25000</f>
        <v>100000</v>
      </c>
    </row>
    <row r="1647" spans="1:8" ht="14.4">
      <c r="A1647" s="112">
        <v>5</v>
      </c>
      <c r="B1647" s="112" t="s">
        <v>2454</v>
      </c>
      <c r="C1647" s="112" t="s">
        <v>812</v>
      </c>
      <c r="D1647" s="112" t="s">
        <v>1351</v>
      </c>
      <c r="E1647" s="112" t="s">
        <v>815</v>
      </c>
      <c r="F1647" s="112" t="s">
        <v>1010</v>
      </c>
      <c r="G1647" s="112" t="s">
        <v>812</v>
      </c>
      <c r="H1647" s="112">
        <f t="shared" ca="1" si="104"/>
        <v>200000</v>
      </c>
    </row>
    <row r="1648" spans="1:8" ht="14.4">
      <c r="A1648" s="112">
        <v>25</v>
      </c>
      <c r="B1648" s="112" t="s">
        <v>2455</v>
      </c>
      <c r="C1648" s="112" t="s">
        <v>812</v>
      </c>
      <c r="D1648" s="112" t="s">
        <v>1351</v>
      </c>
      <c r="E1648" s="112" t="s">
        <v>815</v>
      </c>
      <c r="F1648" s="112" t="s">
        <v>977</v>
      </c>
      <c r="G1648" s="112" t="s">
        <v>812</v>
      </c>
      <c r="H1648" s="112">
        <f ca="1">(RANDBETWEEN(1,4)+1)*10000</f>
        <v>20000</v>
      </c>
    </row>
    <row r="1649" spans="1:8" ht="14.4">
      <c r="A1649" s="112">
        <v>250</v>
      </c>
      <c r="B1649" s="112" t="s">
        <v>2456</v>
      </c>
      <c r="C1649" s="112" t="s">
        <v>812</v>
      </c>
      <c r="D1649" s="112" t="s">
        <v>1351</v>
      </c>
      <c r="E1649" s="112" t="s">
        <v>815</v>
      </c>
      <c r="F1649" s="112" t="s">
        <v>816</v>
      </c>
      <c r="G1649" s="112" t="s">
        <v>812</v>
      </c>
      <c r="H1649" s="112">
        <f ca="1">RANDBETWEEN(1,6)+1*10</f>
        <v>16</v>
      </c>
    </row>
    <row r="1650" spans="1:8" ht="14.4">
      <c r="A1650" s="112">
        <v>5</v>
      </c>
      <c r="B1650" s="112" t="s">
        <v>2457</v>
      </c>
      <c r="C1650" s="112" t="s">
        <v>812</v>
      </c>
      <c r="D1650" s="112" t="s">
        <v>1351</v>
      </c>
      <c r="E1650" s="112" t="s">
        <v>815</v>
      </c>
      <c r="F1650" s="112" t="s">
        <v>1010</v>
      </c>
      <c r="G1650" s="112" t="s">
        <v>812</v>
      </c>
      <c r="H1650" s="112">
        <f ca="1">RANDBETWEEN(2,12)*25000</f>
        <v>125000</v>
      </c>
    </row>
    <row r="1651" spans="1:8" ht="14.4">
      <c r="A1651" s="112">
        <v>200</v>
      </c>
      <c r="B1651" s="112" t="s">
        <v>2458</v>
      </c>
      <c r="C1651" s="112" t="s">
        <v>812</v>
      </c>
      <c r="D1651" s="112" t="s">
        <v>1351</v>
      </c>
      <c r="E1651" s="112" t="s">
        <v>815</v>
      </c>
      <c r="F1651" s="112" t="s">
        <v>928</v>
      </c>
      <c r="G1651" s="112" t="s">
        <v>812</v>
      </c>
      <c r="H1651" s="112">
        <f ca="1">RANDBETWEEN(1,6)*100</f>
        <v>500</v>
      </c>
    </row>
    <row r="1652" spans="1:8" ht="14.4">
      <c r="A1652" s="112">
        <v>100</v>
      </c>
      <c r="B1652" s="112" t="s">
        <v>2461</v>
      </c>
      <c r="C1652" s="112" t="s">
        <v>812</v>
      </c>
      <c r="D1652" s="112" t="s">
        <v>1351</v>
      </c>
      <c r="E1652" s="112" t="s">
        <v>815</v>
      </c>
      <c r="F1652" s="112" t="s">
        <v>968</v>
      </c>
      <c r="G1652" s="112" t="s">
        <v>839</v>
      </c>
      <c r="H1652" s="112">
        <f ca="1">RANDBETWEEN(2,20)*1000</f>
        <v>17000</v>
      </c>
    </row>
    <row r="1653" spans="1:8" ht="14.4">
      <c r="A1653" s="112">
        <v>1</v>
      </c>
      <c r="B1653" s="112" t="s">
        <v>2462</v>
      </c>
      <c r="C1653" s="112" t="s">
        <v>1224</v>
      </c>
      <c r="D1653" s="112" t="s">
        <v>1351</v>
      </c>
      <c r="E1653" s="112" t="s">
        <v>815</v>
      </c>
      <c r="F1653" s="112" t="s">
        <v>1225</v>
      </c>
      <c r="G1653" s="112" t="s">
        <v>812</v>
      </c>
      <c r="H1653" s="112" t="s">
        <v>1224</v>
      </c>
    </row>
    <row r="1654" spans="1:8" ht="14.4">
      <c r="A1654" s="112">
        <v>200</v>
      </c>
      <c r="B1654" s="112" t="s">
        <v>2463</v>
      </c>
      <c r="C1654" s="112" t="s">
        <v>812</v>
      </c>
      <c r="D1654" s="112" t="s">
        <v>1351</v>
      </c>
      <c r="E1654" s="112" t="s">
        <v>815</v>
      </c>
      <c r="F1654" s="112" t="s">
        <v>928</v>
      </c>
      <c r="G1654" s="112" t="s">
        <v>812</v>
      </c>
      <c r="H1654" s="112">
        <f t="shared" ref="H1654:H1655" ca="1" si="105">RANDBETWEEN(1,6)*100</f>
        <v>600</v>
      </c>
    </row>
    <row r="1655" spans="1:8" ht="14.4">
      <c r="A1655" s="112">
        <v>200</v>
      </c>
      <c r="B1655" s="112" t="s">
        <v>2464</v>
      </c>
      <c r="C1655" s="112" t="s">
        <v>812</v>
      </c>
      <c r="D1655" s="112" t="s">
        <v>1351</v>
      </c>
      <c r="E1655" s="112" t="s">
        <v>815</v>
      </c>
      <c r="F1655" s="112" t="s">
        <v>928</v>
      </c>
      <c r="G1655" s="112" t="s">
        <v>831</v>
      </c>
      <c r="H1655" s="112">
        <f t="shared" ca="1" si="105"/>
        <v>500</v>
      </c>
    </row>
    <row r="1656" spans="1:8" ht="14.4">
      <c r="A1656" s="112">
        <v>100</v>
      </c>
      <c r="B1656" s="112" t="s">
        <v>2465</v>
      </c>
      <c r="C1656" s="112" t="s">
        <v>812</v>
      </c>
      <c r="D1656" s="112" t="s">
        <v>1351</v>
      </c>
      <c r="E1656" s="112" t="s">
        <v>815</v>
      </c>
      <c r="F1656" s="112" t="s">
        <v>968</v>
      </c>
      <c r="G1656" s="112" t="s">
        <v>812</v>
      </c>
      <c r="H1656" s="112">
        <f ca="1">RANDBETWEEN(2,20)*1000</f>
        <v>19000</v>
      </c>
    </row>
    <row r="1657" spans="1:8" ht="14.4">
      <c r="A1657" s="112">
        <v>5</v>
      </c>
      <c r="B1657" s="112" t="s">
        <v>2469</v>
      </c>
      <c r="C1657" s="112" t="s">
        <v>812</v>
      </c>
      <c r="D1657" s="112" t="s">
        <v>1351</v>
      </c>
      <c r="E1657" s="112" t="s">
        <v>815</v>
      </c>
      <c r="F1657" s="112" t="s">
        <v>1010</v>
      </c>
      <c r="G1657" s="112" t="s">
        <v>831</v>
      </c>
      <c r="H1657" s="112">
        <f t="shared" ref="H1657:H1659" ca="1" si="106">RANDBETWEEN(2,12)*25000</f>
        <v>275000</v>
      </c>
    </row>
    <row r="1658" spans="1:8" ht="14.4">
      <c r="A1658" s="112">
        <v>5</v>
      </c>
      <c r="B1658" s="112" t="s">
        <v>2470</v>
      </c>
      <c r="C1658" s="112" t="s">
        <v>812</v>
      </c>
      <c r="D1658" s="112" t="s">
        <v>1351</v>
      </c>
      <c r="E1658" s="112" t="s">
        <v>815</v>
      </c>
      <c r="F1658" s="112" t="s">
        <v>1010</v>
      </c>
      <c r="G1658" s="112" t="s">
        <v>831</v>
      </c>
      <c r="H1658" s="112">
        <f t="shared" ca="1" si="106"/>
        <v>150000</v>
      </c>
    </row>
    <row r="1659" spans="1:8" ht="14.4">
      <c r="A1659" s="112">
        <v>5</v>
      </c>
      <c r="B1659" s="112" t="s">
        <v>2471</v>
      </c>
      <c r="C1659" s="112" t="s">
        <v>812</v>
      </c>
      <c r="D1659" s="112" t="s">
        <v>1351</v>
      </c>
      <c r="E1659" s="112" t="s">
        <v>815</v>
      </c>
      <c r="F1659" s="112" t="s">
        <v>1010</v>
      </c>
      <c r="G1659" s="112" t="s">
        <v>831</v>
      </c>
      <c r="H1659" s="112">
        <f t="shared" ca="1" si="106"/>
        <v>175000</v>
      </c>
    </row>
    <row r="1660" spans="1:8" ht="14.4">
      <c r="A1660" s="112">
        <v>250</v>
      </c>
      <c r="B1660" s="112" t="s">
        <v>2472</v>
      </c>
      <c r="C1660" s="112" t="s">
        <v>812</v>
      </c>
      <c r="D1660" s="112" t="s">
        <v>1351</v>
      </c>
      <c r="E1660" s="112" t="s">
        <v>815</v>
      </c>
      <c r="F1660" s="112" t="s">
        <v>816</v>
      </c>
      <c r="G1660" s="112" t="s">
        <v>812</v>
      </c>
      <c r="H1660" s="112">
        <f t="shared" ref="H1660:H1661" ca="1" si="107">RANDBETWEEN(1,6)+1*10</f>
        <v>16</v>
      </c>
    </row>
    <row r="1661" spans="1:8" ht="14.4">
      <c r="A1661" s="112">
        <v>250</v>
      </c>
      <c r="B1661" s="112" t="s">
        <v>2473</v>
      </c>
      <c r="C1661" s="112" t="s">
        <v>812</v>
      </c>
      <c r="D1661" s="112" t="s">
        <v>1351</v>
      </c>
      <c r="E1661" s="112" t="s">
        <v>815</v>
      </c>
      <c r="F1661" s="112" t="s">
        <v>816</v>
      </c>
      <c r="G1661" s="112" t="s">
        <v>812</v>
      </c>
      <c r="H1661" s="112">
        <f t="shared" ca="1" si="107"/>
        <v>12</v>
      </c>
    </row>
    <row r="1662" spans="1:8" ht="14.4">
      <c r="A1662" s="112">
        <v>25</v>
      </c>
      <c r="B1662" s="112" t="s">
        <v>2478</v>
      </c>
      <c r="C1662" s="112" t="s">
        <v>812</v>
      </c>
      <c r="D1662" s="112" t="s">
        <v>1351</v>
      </c>
      <c r="E1662" s="112" t="s">
        <v>815</v>
      </c>
      <c r="F1662" s="112" t="s">
        <v>977</v>
      </c>
      <c r="G1662" s="112" t="s">
        <v>839</v>
      </c>
      <c r="H1662" s="112">
        <f t="shared" ref="H1662:H1663" ca="1" si="108">(RANDBETWEEN(1,4)+1)*10000</f>
        <v>50000</v>
      </c>
    </row>
    <row r="1663" spans="1:8" ht="14.4">
      <c r="A1663" s="112">
        <v>25</v>
      </c>
      <c r="B1663" s="112" t="s">
        <v>2479</v>
      </c>
      <c r="C1663" s="112" t="s">
        <v>812</v>
      </c>
      <c r="D1663" s="112" t="s">
        <v>1351</v>
      </c>
      <c r="E1663" s="112" t="s">
        <v>815</v>
      </c>
      <c r="F1663" s="112" t="s">
        <v>977</v>
      </c>
      <c r="G1663" s="112" t="s">
        <v>839</v>
      </c>
      <c r="H1663" s="112">
        <f t="shared" ca="1" si="108"/>
        <v>50000</v>
      </c>
    </row>
    <row r="1664" spans="1:8" ht="14.4">
      <c r="A1664" s="112">
        <v>5</v>
      </c>
      <c r="B1664" s="112" t="s">
        <v>2480</v>
      </c>
      <c r="C1664" s="112" t="s">
        <v>812</v>
      </c>
      <c r="D1664" s="112" t="s">
        <v>1351</v>
      </c>
      <c r="E1664" s="112" t="s">
        <v>815</v>
      </c>
      <c r="F1664" s="112" t="s">
        <v>1010</v>
      </c>
      <c r="G1664" s="112" t="s">
        <v>839</v>
      </c>
      <c r="H1664" s="112">
        <f ca="1">RANDBETWEEN(2,12)*25000</f>
        <v>300000</v>
      </c>
    </row>
    <row r="1665" spans="1:8" ht="14.4">
      <c r="A1665" s="112">
        <v>25</v>
      </c>
      <c r="B1665" s="112" t="s">
        <v>2481</v>
      </c>
      <c r="C1665" s="112" t="s">
        <v>812</v>
      </c>
      <c r="D1665" s="112" t="s">
        <v>1351</v>
      </c>
      <c r="E1665" s="112" t="s">
        <v>815</v>
      </c>
      <c r="F1665" s="112" t="s">
        <v>977</v>
      </c>
      <c r="G1665" s="112" t="s">
        <v>839</v>
      </c>
      <c r="H1665" s="112">
        <f ca="1">(RANDBETWEEN(1,4)+1)*10000</f>
        <v>30000</v>
      </c>
    </row>
    <row r="1666" spans="1:8" ht="14.4">
      <c r="A1666" s="112">
        <v>5</v>
      </c>
      <c r="B1666" s="112" t="s">
        <v>2483</v>
      </c>
      <c r="C1666" s="112" t="s">
        <v>812</v>
      </c>
      <c r="D1666" s="112" t="s">
        <v>1351</v>
      </c>
      <c r="E1666" s="112" t="s">
        <v>815</v>
      </c>
      <c r="F1666" s="112" t="s">
        <v>1010</v>
      </c>
      <c r="G1666" s="112" t="s">
        <v>812</v>
      </c>
      <c r="H1666" s="112">
        <f ca="1">RANDBETWEEN(2,12)*25000</f>
        <v>150000</v>
      </c>
    </row>
    <row r="1667" spans="1:8" ht="14.4">
      <c r="A1667" s="112">
        <v>250</v>
      </c>
      <c r="B1667" s="112" t="s">
        <v>2486</v>
      </c>
      <c r="C1667" s="112" t="s">
        <v>812</v>
      </c>
      <c r="D1667" s="112" t="s">
        <v>1351</v>
      </c>
      <c r="E1667" s="112" t="s">
        <v>815</v>
      </c>
      <c r="F1667" s="112" t="s">
        <v>816</v>
      </c>
      <c r="G1667" s="112" t="s">
        <v>812</v>
      </c>
      <c r="H1667" s="112">
        <f t="shared" ref="H1667:H1668" ca="1" si="109">RANDBETWEEN(1,6)+1*10</f>
        <v>16</v>
      </c>
    </row>
    <row r="1668" spans="1:8" ht="14.4">
      <c r="A1668" s="112">
        <v>250</v>
      </c>
      <c r="B1668" s="112" t="s">
        <v>2487</v>
      </c>
      <c r="C1668" s="112" t="s">
        <v>812</v>
      </c>
      <c r="D1668" s="112" t="s">
        <v>1351</v>
      </c>
      <c r="E1668" s="112" t="s">
        <v>815</v>
      </c>
      <c r="F1668" s="112" t="s">
        <v>816</v>
      </c>
      <c r="G1668" s="112" t="s">
        <v>812</v>
      </c>
      <c r="H1668" s="112">
        <f t="shared" ca="1" si="109"/>
        <v>14</v>
      </c>
    </row>
    <row r="1669" spans="1:8" ht="14.4">
      <c r="A1669" s="112">
        <v>100</v>
      </c>
      <c r="B1669" s="112" t="s">
        <v>2489</v>
      </c>
      <c r="C1669" s="112" t="s">
        <v>812</v>
      </c>
      <c r="D1669" s="112" t="s">
        <v>1351</v>
      </c>
      <c r="E1669" s="112" t="s">
        <v>815</v>
      </c>
      <c r="F1669" s="112" t="s">
        <v>968</v>
      </c>
      <c r="G1669" s="112" t="s">
        <v>812</v>
      </c>
      <c r="H1669" s="112">
        <f ca="1">RANDBETWEEN(2,20)*1000</f>
        <v>3000</v>
      </c>
    </row>
    <row r="1670" spans="1:8" ht="14.4">
      <c r="A1670" s="112">
        <v>5</v>
      </c>
      <c r="B1670" s="112" t="s">
        <v>2490</v>
      </c>
      <c r="C1670" s="112" t="s">
        <v>812</v>
      </c>
      <c r="D1670" s="112" t="s">
        <v>1351</v>
      </c>
      <c r="E1670" s="112" t="s">
        <v>815</v>
      </c>
      <c r="F1670" s="112" t="s">
        <v>1010</v>
      </c>
      <c r="G1670" s="112" t="s">
        <v>812</v>
      </c>
      <c r="H1670" s="112">
        <f ca="1">RANDBETWEEN(2,12)*25000</f>
        <v>100000</v>
      </c>
    </row>
    <row r="1671" spans="1:8" ht="14.4">
      <c r="A1671" s="112">
        <v>200</v>
      </c>
      <c r="B1671" s="112" t="s">
        <v>2491</v>
      </c>
      <c r="C1671" s="112" t="s">
        <v>812</v>
      </c>
      <c r="D1671" s="112" t="s">
        <v>1351</v>
      </c>
      <c r="E1671" s="112" t="s">
        <v>815</v>
      </c>
      <c r="F1671" s="112" t="s">
        <v>928</v>
      </c>
      <c r="G1671" s="112" t="s">
        <v>812</v>
      </c>
      <c r="H1671" s="112">
        <f ca="1">RANDBETWEEN(1,6)*100</f>
        <v>300</v>
      </c>
    </row>
    <row r="1672" spans="1:8" ht="14.4">
      <c r="A1672" s="112">
        <v>5</v>
      </c>
      <c r="B1672" s="112" t="s">
        <v>2493</v>
      </c>
      <c r="C1672" s="112" t="s">
        <v>812</v>
      </c>
      <c r="D1672" s="112" t="s">
        <v>1351</v>
      </c>
      <c r="E1672" s="112" t="s">
        <v>815</v>
      </c>
      <c r="F1672" s="112" t="s">
        <v>1010</v>
      </c>
      <c r="G1672" s="112" t="s">
        <v>812</v>
      </c>
      <c r="H1672" s="112">
        <f ca="1">RANDBETWEEN(2,12)*25000</f>
        <v>175000</v>
      </c>
    </row>
    <row r="1673" spans="1:8" ht="14.4">
      <c r="A1673" s="112">
        <v>200</v>
      </c>
      <c r="B1673" s="112" t="s">
        <v>2494</v>
      </c>
      <c r="C1673" s="112" t="s">
        <v>812</v>
      </c>
      <c r="D1673" s="112" t="s">
        <v>1351</v>
      </c>
      <c r="E1673" s="112" t="s">
        <v>815</v>
      </c>
      <c r="F1673" s="112" t="s">
        <v>928</v>
      </c>
      <c r="G1673" s="112" t="s">
        <v>812</v>
      </c>
      <c r="H1673" s="112">
        <f t="shared" ref="H1673:H1674" ca="1" si="110">RANDBETWEEN(1,6)*100</f>
        <v>200</v>
      </c>
    </row>
    <row r="1674" spans="1:8" ht="14.4">
      <c r="A1674" s="112">
        <v>200</v>
      </c>
      <c r="B1674" s="112" t="s">
        <v>2495</v>
      </c>
      <c r="C1674" s="112" t="s">
        <v>812</v>
      </c>
      <c r="D1674" s="112" t="s">
        <v>1351</v>
      </c>
      <c r="E1674" s="112" t="s">
        <v>815</v>
      </c>
      <c r="F1674" s="112" t="s">
        <v>928</v>
      </c>
      <c r="G1674" s="112" t="s">
        <v>812</v>
      </c>
      <c r="H1674" s="112">
        <f t="shared" ca="1" si="110"/>
        <v>500</v>
      </c>
    </row>
    <row r="1675" spans="1:8" ht="14.4">
      <c r="A1675" s="112">
        <v>100</v>
      </c>
      <c r="B1675" s="112" t="s">
        <v>2496</v>
      </c>
      <c r="C1675" s="112" t="s">
        <v>812</v>
      </c>
      <c r="D1675" s="112" t="s">
        <v>1351</v>
      </c>
      <c r="E1675" s="112" t="s">
        <v>815</v>
      </c>
      <c r="F1675" s="112" t="s">
        <v>968</v>
      </c>
      <c r="G1675" s="112" t="s">
        <v>812</v>
      </c>
      <c r="H1675" s="112">
        <f ca="1">RANDBETWEEN(2,20)*1000</f>
        <v>4000</v>
      </c>
    </row>
    <row r="1676" spans="1:8" ht="14.4">
      <c r="A1676" s="112">
        <v>200</v>
      </c>
      <c r="B1676" s="112" t="s">
        <v>2497</v>
      </c>
      <c r="C1676" s="112" t="s">
        <v>812</v>
      </c>
      <c r="D1676" s="112" t="s">
        <v>1351</v>
      </c>
      <c r="E1676" s="112" t="s">
        <v>815</v>
      </c>
      <c r="F1676" s="112" t="s">
        <v>928</v>
      </c>
      <c r="G1676" s="112" t="s">
        <v>812</v>
      </c>
      <c r="H1676" s="112">
        <f ca="1">RANDBETWEEN(1,6)*100</f>
        <v>400</v>
      </c>
    </row>
    <row r="1677" spans="1:8" ht="14.4">
      <c r="A1677" s="112">
        <v>1</v>
      </c>
      <c r="B1677" s="112" t="s">
        <v>2499</v>
      </c>
      <c r="C1677" s="112" t="s">
        <v>1224</v>
      </c>
      <c r="D1677" s="112" t="s">
        <v>1351</v>
      </c>
      <c r="E1677" s="112" t="s">
        <v>815</v>
      </c>
      <c r="F1677" s="112" t="s">
        <v>1225</v>
      </c>
      <c r="G1677" s="112" t="s">
        <v>812</v>
      </c>
      <c r="H1677" s="112" t="s">
        <v>1224</v>
      </c>
    </row>
    <row r="1678" spans="1:8" ht="14.4">
      <c r="A1678" s="112">
        <v>250</v>
      </c>
      <c r="B1678" s="112" t="s">
        <v>2500</v>
      </c>
      <c r="C1678" s="112" t="s">
        <v>812</v>
      </c>
      <c r="D1678" s="112" t="s">
        <v>2501</v>
      </c>
      <c r="E1678" s="112" t="s">
        <v>815</v>
      </c>
      <c r="F1678" s="112" t="s">
        <v>816</v>
      </c>
      <c r="G1678" s="112" t="s">
        <v>812</v>
      </c>
      <c r="H1678" s="112">
        <f t="shared" ref="H1678:H1679" ca="1" si="111">RANDBETWEEN(1,6)+1*10</f>
        <v>16</v>
      </c>
    </row>
    <row r="1679" spans="1:8" ht="14.4">
      <c r="A1679" s="112">
        <v>250</v>
      </c>
      <c r="B1679" s="112" t="s">
        <v>2502</v>
      </c>
      <c r="C1679" s="112" t="s">
        <v>812</v>
      </c>
      <c r="D1679" s="112" t="s">
        <v>2501</v>
      </c>
      <c r="E1679" s="112" t="s">
        <v>815</v>
      </c>
      <c r="F1679" s="112" t="s">
        <v>816</v>
      </c>
      <c r="G1679" s="112" t="s">
        <v>812</v>
      </c>
      <c r="H1679" s="112">
        <f t="shared" ca="1" si="111"/>
        <v>14</v>
      </c>
    </row>
    <row r="1680" spans="1:8" ht="14.4">
      <c r="A1680" s="112">
        <v>25</v>
      </c>
      <c r="B1680" s="112" t="s">
        <v>2503</v>
      </c>
      <c r="C1680" s="112" t="s">
        <v>812</v>
      </c>
      <c r="D1680" s="112" t="s">
        <v>2501</v>
      </c>
      <c r="E1680" s="112" t="s">
        <v>815</v>
      </c>
      <c r="F1680" s="112" t="s">
        <v>977</v>
      </c>
      <c r="G1680" s="112" t="s">
        <v>1192</v>
      </c>
      <c r="H1680" s="112">
        <f ca="1">(RANDBETWEEN(1,4)+1)*10000</f>
        <v>30000</v>
      </c>
    </row>
    <row r="1681" spans="1:8" ht="14.4">
      <c r="A1681" s="112">
        <v>100</v>
      </c>
      <c r="B1681" s="112" t="s">
        <v>2504</v>
      </c>
      <c r="C1681" s="112" t="s">
        <v>812</v>
      </c>
      <c r="D1681" s="112" t="s">
        <v>2501</v>
      </c>
      <c r="E1681" s="112" t="s">
        <v>815</v>
      </c>
      <c r="F1681" s="112" t="s">
        <v>968</v>
      </c>
      <c r="G1681" s="112" t="s">
        <v>1192</v>
      </c>
      <c r="H1681" s="112">
        <f t="shared" ref="H1681:H1682" ca="1" si="112">RANDBETWEEN(2,20)*1000</f>
        <v>18000</v>
      </c>
    </row>
    <row r="1682" spans="1:8" ht="14.4">
      <c r="A1682" s="112">
        <v>100</v>
      </c>
      <c r="B1682" s="112" t="s">
        <v>2505</v>
      </c>
      <c r="C1682" s="112" t="s">
        <v>812</v>
      </c>
      <c r="D1682" s="112" t="s">
        <v>2501</v>
      </c>
      <c r="E1682" s="112" t="s">
        <v>815</v>
      </c>
      <c r="F1682" s="112" t="s">
        <v>968</v>
      </c>
      <c r="G1682" s="112" t="s">
        <v>1192</v>
      </c>
      <c r="H1682" s="112">
        <f t="shared" ca="1" si="112"/>
        <v>11000</v>
      </c>
    </row>
    <row r="1683" spans="1:8" ht="14.4">
      <c r="A1683" s="112">
        <v>200</v>
      </c>
      <c r="B1683" s="112" t="s">
        <v>2506</v>
      </c>
      <c r="C1683" s="112" t="s">
        <v>812</v>
      </c>
      <c r="D1683" s="112" t="s">
        <v>2501</v>
      </c>
      <c r="E1683" s="112" t="s">
        <v>815</v>
      </c>
      <c r="F1683" s="112" t="s">
        <v>928</v>
      </c>
      <c r="G1683" s="112" t="s">
        <v>1192</v>
      </c>
      <c r="H1683" s="112">
        <f t="shared" ref="H1683:H1685" ca="1" si="113">RANDBETWEEN(1,6)*100</f>
        <v>100</v>
      </c>
    </row>
    <row r="1684" spans="1:8" ht="14.4">
      <c r="A1684" s="112">
        <v>200</v>
      </c>
      <c r="B1684" s="112" t="s">
        <v>2507</v>
      </c>
      <c r="C1684" s="112" t="s">
        <v>812</v>
      </c>
      <c r="D1684" s="112" t="s">
        <v>2501</v>
      </c>
      <c r="E1684" s="112" t="s">
        <v>815</v>
      </c>
      <c r="F1684" s="112" t="s">
        <v>928</v>
      </c>
      <c r="G1684" s="112" t="s">
        <v>1192</v>
      </c>
      <c r="H1684" s="112">
        <f t="shared" ca="1" si="113"/>
        <v>100</v>
      </c>
    </row>
    <row r="1685" spans="1:8" ht="14.4">
      <c r="A1685" s="112">
        <v>200</v>
      </c>
      <c r="B1685" s="112" t="s">
        <v>2508</v>
      </c>
      <c r="C1685" s="112" t="s">
        <v>812</v>
      </c>
      <c r="D1685" s="112" t="s">
        <v>2501</v>
      </c>
      <c r="E1685" s="112" t="s">
        <v>815</v>
      </c>
      <c r="F1685" s="112" t="s">
        <v>928</v>
      </c>
      <c r="G1685" s="112" t="s">
        <v>1192</v>
      </c>
      <c r="H1685" s="112">
        <f t="shared" ca="1" si="113"/>
        <v>400</v>
      </c>
    </row>
    <row r="1686" spans="1:8" ht="14.4">
      <c r="A1686" s="112">
        <v>5</v>
      </c>
      <c r="B1686" s="112" t="s">
        <v>2509</v>
      </c>
      <c r="C1686" s="112" t="s">
        <v>812</v>
      </c>
      <c r="D1686" s="112" t="s">
        <v>2501</v>
      </c>
      <c r="E1686" s="112" t="s">
        <v>815</v>
      </c>
      <c r="F1686" s="112" t="s">
        <v>1010</v>
      </c>
      <c r="G1686" s="112" t="s">
        <v>1192</v>
      </c>
      <c r="H1686" s="112">
        <f ca="1">RANDBETWEEN(2,12)*25000</f>
        <v>275000</v>
      </c>
    </row>
    <row r="1687" spans="1:8" ht="14.4">
      <c r="A1687" s="112">
        <v>200</v>
      </c>
      <c r="B1687" s="112" t="s">
        <v>2510</v>
      </c>
      <c r="C1687" s="112" t="s">
        <v>812</v>
      </c>
      <c r="D1687" s="112" t="s">
        <v>2501</v>
      </c>
      <c r="E1687" s="112" t="s">
        <v>815</v>
      </c>
      <c r="F1687" s="112" t="s">
        <v>928</v>
      </c>
      <c r="G1687" s="112" t="s">
        <v>1192</v>
      </c>
      <c r="H1687" s="112">
        <f t="shared" ref="H1687:H1688" ca="1" si="114">RANDBETWEEN(1,6)*100</f>
        <v>600</v>
      </c>
    </row>
    <row r="1688" spans="1:8" ht="14.4">
      <c r="A1688" s="112">
        <v>200</v>
      </c>
      <c r="B1688" s="112" t="s">
        <v>2511</v>
      </c>
      <c r="C1688" s="112" t="s">
        <v>812</v>
      </c>
      <c r="D1688" s="112" t="s">
        <v>2501</v>
      </c>
      <c r="E1688" s="112" t="s">
        <v>815</v>
      </c>
      <c r="F1688" s="112" t="s">
        <v>928</v>
      </c>
      <c r="G1688" s="112" t="s">
        <v>1192</v>
      </c>
      <c r="H1688" s="112">
        <f t="shared" ca="1" si="114"/>
        <v>200</v>
      </c>
    </row>
    <row r="1689" spans="1:8" ht="14.4">
      <c r="A1689" s="112">
        <v>1</v>
      </c>
      <c r="B1689" s="112" t="s">
        <v>2512</v>
      </c>
      <c r="C1689" s="112" t="s">
        <v>1224</v>
      </c>
      <c r="D1689" s="112" t="s">
        <v>2513</v>
      </c>
      <c r="E1689" s="112" t="s">
        <v>815</v>
      </c>
      <c r="F1689" s="112" t="s">
        <v>1225</v>
      </c>
      <c r="G1689" s="112" t="s">
        <v>1198</v>
      </c>
      <c r="H1689" s="112" t="s">
        <v>1224</v>
      </c>
    </row>
    <row r="1690" spans="1:8" ht="14.4">
      <c r="A1690" s="112">
        <v>200</v>
      </c>
      <c r="B1690" s="112" t="s">
        <v>2049</v>
      </c>
      <c r="C1690" s="112" t="s">
        <v>812</v>
      </c>
      <c r="D1690" s="112" t="s">
        <v>1351</v>
      </c>
      <c r="E1690" s="112" t="s">
        <v>815</v>
      </c>
      <c r="F1690" s="112" t="s">
        <v>928</v>
      </c>
      <c r="G1690" s="112" t="s">
        <v>812</v>
      </c>
      <c r="H1690" s="112">
        <f ca="1">RANDBETWEEN(1,6)*100</f>
        <v>100</v>
      </c>
    </row>
    <row r="1691" spans="1:8" ht="14.4">
      <c r="A1691" s="112">
        <v>250</v>
      </c>
      <c r="B1691" s="112" t="s">
        <v>2054</v>
      </c>
      <c r="C1691" s="112" t="s">
        <v>812</v>
      </c>
      <c r="D1691" s="112" t="s">
        <v>1351</v>
      </c>
      <c r="E1691" s="112" t="s">
        <v>815</v>
      </c>
      <c r="F1691" s="112" t="s">
        <v>816</v>
      </c>
      <c r="G1691" s="112" t="s">
        <v>812</v>
      </c>
      <c r="H1691" s="112">
        <f t="shared" ref="H1691:H1696" ca="1" si="115">RANDBETWEEN(1,6)+1*10</f>
        <v>13</v>
      </c>
    </row>
    <row r="1692" spans="1:8" ht="14.4">
      <c r="A1692" s="112">
        <v>250</v>
      </c>
      <c r="B1692" s="112" t="s">
        <v>2050</v>
      </c>
      <c r="C1692" s="112" t="s">
        <v>812</v>
      </c>
      <c r="D1692" s="112" t="s">
        <v>1351</v>
      </c>
      <c r="E1692" s="112" t="s">
        <v>815</v>
      </c>
      <c r="F1692" s="112" t="s">
        <v>816</v>
      </c>
      <c r="G1692" s="112" t="s">
        <v>812</v>
      </c>
      <c r="H1692" s="112">
        <f t="shared" ca="1" si="115"/>
        <v>14</v>
      </c>
    </row>
    <row r="1693" spans="1:8" ht="14.4">
      <c r="A1693" s="112">
        <v>250</v>
      </c>
      <c r="B1693" s="112" t="s">
        <v>2052</v>
      </c>
      <c r="C1693" s="112" t="s">
        <v>812</v>
      </c>
      <c r="D1693" s="112" t="s">
        <v>1351</v>
      </c>
      <c r="E1693" s="112" t="s">
        <v>815</v>
      </c>
      <c r="F1693" s="112" t="s">
        <v>816</v>
      </c>
      <c r="G1693" s="112" t="s">
        <v>812</v>
      </c>
      <c r="H1693" s="112">
        <f t="shared" ca="1" si="115"/>
        <v>13</v>
      </c>
    </row>
    <row r="1694" spans="1:8" ht="14.4">
      <c r="A1694" s="112">
        <v>250</v>
      </c>
      <c r="B1694" s="112" t="s">
        <v>2053</v>
      </c>
      <c r="C1694" s="112" t="s">
        <v>812</v>
      </c>
      <c r="D1694" s="112" t="s">
        <v>1351</v>
      </c>
      <c r="E1694" s="112" t="s">
        <v>815</v>
      </c>
      <c r="F1694" s="112" t="s">
        <v>816</v>
      </c>
      <c r="G1694" s="112" t="s">
        <v>812</v>
      </c>
      <c r="H1694" s="112">
        <f t="shared" ca="1" si="115"/>
        <v>12</v>
      </c>
    </row>
    <row r="1695" spans="1:8" ht="14.4">
      <c r="A1695" s="112">
        <v>250</v>
      </c>
      <c r="B1695" s="112" t="s">
        <v>2051</v>
      </c>
      <c r="C1695" s="112" t="s">
        <v>812</v>
      </c>
      <c r="D1695" s="112" t="s">
        <v>1351</v>
      </c>
      <c r="E1695" s="112" t="s">
        <v>815</v>
      </c>
      <c r="F1695" s="112" t="s">
        <v>816</v>
      </c>
      <c r="G1695" s="112" t="s">
        <v>812</v>
      </c>
      <c r="H1695" s="112">
        <f t="shared" ca="1" si="115"/>
        <v>14</v>
      </c>
    </row>
    <row r="1696" spans="1:8" ht="14.4">
      <c r="A1696" s="112">
        <v>250</v>
      </c>
      <c r="B1696" s="112" t="s">
        <v>2055</v>
      </c>
      <c r="C1696" s="112" t="s">
        <v>812</v>
      </c>
      <c r="D1696" s="112" t="s">
        <v>1351</v>
      </c>
      <c r="E1696" s="112" t="s">
        <v>815</v>
      </c>
      <c r="F1696" s="112" t="s">
        <v>816</v>
      </c>
      <c r="G1696" s="112" t="s">
        <v>812</v>
      </c>
      <c r="H1696" s="112">
        <f t="shared" ca="1" si="115"/>
        <v>12</v>
      </c>
    </row>
    <row r="1697" spans="1:8" ht="14.4">
      <c r="A1697" s="112">
        <v>100</v>
      </c>
      <c r="B1697" s="112" t="s">
        <v>2058</v>
      </c>
      <c r="C1697" s="112" t="s">
        <v>812</v>
      </c>
      <c r="D1697" s="112" t="s">
        <v>1351</v>
      </c>
      <c r="E1697" s="112" t="s">
        <v>815</v>
      </c>
      <c r="F1697" s="112" t="s">
        <v>968</v>
      </c>
      <c r="G1697" s="112" t="s">
        <v>812</v>
      </c>
      <c r="H1697" s="112">
        <f ca="1">RANDBETWEEN(2,20)*1000</f>
        <v>2000</v>
      </c>
    </row>
    <row r="1698" spans="1:8" ht="14.4">
      <c r="A1698" s="112">
        <v>25</v>
      </c>
      <c r="B1698" s="112" t="s">
        <v>3846</v>
      </c>
      <c r="C1698" s="112" t="s">
        <v>812</v>
      </c>
      <c r="D1698" s="112" t="s">
        <v>953</v>
      </c>
      <c r="E1698" s="112" t="s">
        <v>815</v>
      </c>
      <c r="F1698" s="112" t="s">
        <v>977</v>
      </c>
      <c r="G1698" s="112" t="s">
        <v>812</v>
      </c>
      <c r="H1698" s="112">
        <f ca="1">(RANDBETWEEN(1,4)+1)*10000</f>
        <v>20000</v>
      </c>
    </row>
    <row r="1699" spans="1:8" ht="14.4">
      <c r="A1699" s="112">
        <v>200</v>
      </c>
      <c r="B1699" s="112" t="s">
        <v>2059</v>
      </c>
      <c r="C1699" s="112" t="s">
        <v>812</v>
      </c>
      <c r="D1699" s="112" t="s">
        <v>1351</v>
      </c>
      <c r="E1699" s="112" t="s">
        <v>815</v>
      </c>
      <c r="F1699" s="112" t="s">
        <v>928</v>
      </c>
      <c r="G1699" s="112" t="s">
        <v>812</v>
      </c>
      <c r="H1699" s="112">
        <f t="shared" ref="H1699:H1700" ca="1" si="116">RANDBETWEEN(1,6)*100</f>
        <v>300</v>
      </c>
    </row>
    <row r="1700" spans="1:8" ht="14.4">
      <c r="A1700" s="112">
        <v>200</v>
      </c>
      <c r="B1700" s="112" t="s">
        <v>2514</v>
      </c>
      <c r="C1700" s="112" t="s">
        <v>812</v>
      </c>
      <c r="D1700" s="112" t="s">
        <v>2515</v>
      </c>
      <c r="E1700" s="112" t="s">
        <v>815</v>
      </c>
      <c r="F1700" s="112" t="s">
        <v>928</v>
      </c>
      <c r="G1700" s="112" t="s">
        <v>812</v>
      </c>
      <c r="H1700" s="112">
        <f t="shared" ca="1" si="116"/>
        <v>400</v>
      </c>
    </row>
    <row r="1701" spans="1:8" ht="14.4">
      <c r="A1701" s="112">
        <v>250</v>
      </c>
      <c r="B1701" s="112" t="s">
        <v>2516</v>
      </c>
      <c r="C1701" s="112" t="s">
        <v>812</v>
      </c>
      <c r="D1701" s="112" t="s">
        <v>2515</v>
      </c>
      <c r="E1701" s="112" t="s">
        <v>815</v>
      </c>
      <c r="F1701" s="112" t="s">
        <v>816</v>
      </c>
      <c r="G1701" s="112" t="s">
        <v>812</v>
      </c>
      <c r="H1701" s="112">
        <f ca="1">RANDBETWEEN(1,6)+1*10</f>
        <v>15</v>
      </c>
    </row>
    <row r="1702" spans="1:8" ht="14.4">
      <c r="A1702" s="112">
        <v>200</v>
      </c>
      <c r="B1702" s="112" t="s">
        <v>2517</v>
      </c>
      <c r="C1702" s="112" t="s">
        <v>812</v>
      </c>
      <c r="D1702" s="112" t="s">
        <v>2515</v>
      </c>
      <c r="E1702" s="112" t="s">
        <v>815</v>
      </c>
      <c r="F1702" s="112" t="s">
        <v>928</v>
      </c>
      <c r="G1702" s="112" t="s">
        <v>812</v>
      </c>
      <c r="H1702" s="112">
        <f ca="1">RANDBETWEEN(1,6)*100</f>
        <v>600</v>
      </c>
    </row>
    <row r="1703" spans="1:8" ht="14.4">
      <c r="A1703" s="112">
        <v>250</v>
      </c>
      <c r="B1703" s="112" t="s">
        <v>2518</v>
      </c>
      <c r="C1703" s="112" t="s">
        <v>812</v>
      </c>
      <c r="D1703" s="112" t="s">
        <v>2515</v>
      </c>
      <c r="E1703" s="112" t="s">
        <v>815</v>
      </c>
      <c r="F1703" s="112" t="s">
        <v>816</v>
      </c>
      <c r="G1703" s="112" t="s">
        <v>812</v>
      </c>
      <c r="H1703" s="112">
        <f t="shared" ref="H1703:H1705" ca="1" si="117">RANDBETWEEN(1,6)+1*10</f>
        <v>16</v>
      </c>
    </row>
    <row r="1704" spans="1:8" ht="14.4">
      <c r="A1704" s="112">
        <v>250</v>
      </c>
      <c r="B1704" s="112" t="s">
        <v>3847</v>
      </c>
      <c r="C1704" s="112" t="s">
        <v>812</v>
      </c>
      <c r="D1704" s="112" t="s">
        <v>1947</v>
      </c>
      <c r="E1704" s="112" t="s">
        <v>815</v>
      </c>
      <c r="F1704" s="112" t="s">
        <v>816</v>
      </c>
      <c r="G1704" s="112" t="s">
        <v>812</v>
      </c>
      <c r="H1704" s="112">
        <f t="shared" ca="1" si="117"/>
        <v>11</v>
      </c>
    </row>
    <row r="1705" spans="1:8" ht="14.4">
      <c r="A1705" s="112">
        <v>250</v>
      </c>
      <c r="B1705" s="112" t="s">
        <v>3848</v>
      </c>
      <c r="C1705" s="112" t="s">
        <v>812</v>
      </c>
      <c r="D1705" s="112" t="s">
        <v>1947</v>
      </c>
      <c r="E1705" s="112" t="s">
        <v>815</v>
      </c>
      <c r="F1705" s="112" t="s">
        <v>816</v>
      </c>
      <c r="G1705" s="112" t="s">
        <v>812</v>
      </c>
      <c r="H1705" s="112">
        <f t="shared" ca="1" si="117"/>
        <v>13</v>
      </c>
    </row>
    <row r="1706" spans="1:8" ht="14.4">
      <c r="A1706" s="112">
        <v>200</v>
      </c>
      <c r="B1706" s="112" t="s">
        <v>3849</v>
      </c>
      <c r="C1706" s="112" t="s">
        <v>812</v>
      </c>
      <c r="D1706" s="112" t="s">
        <v>1191</v>
      </c>
      <c r="E1706" s="112" t="s">
        <v>815</v>
      </c>
      <c r="F1706" s="112" t="s">
        <v>977</v>
      </c>
      <c r="G1706" s="112" t="s">
        <v>812</v>
      </c>
      <c r="H1706" s="112">
        <f ca="1">(RANDBETWEEN(1,4)+1)*10000</f>
        <v>40000</v>
      </c>
    </row>
    <row r="1707" spans="1:8" ht="14.4">
      <c r="A1707" s="112">
        <v>250</v>
      </c>
      <c r="B1707" s="112" t="s">
        <v>1946</v>
      </c>
      <c r="C1707" s="112" t="s">
        <v>812</v>
      </c>
      <c r="D1707" s="112" t="s">
        <v>1947</v>
      </c>
      <c r="E1707" s="112" t="s">
        <v>815</v>
      </c>
      <c r="F1707" s="112" t="s">
        <v>816</v>
      </c>
      <c r="G1707" s="112" t="s">
        <v>812</v>
      </c>
      <c r="H1707" s="112">
        <f ca="1">RANDBETWEEN(1,6)+1*10</f>
        <v>12</v>
      </c>
    </row>
    <row r="1708" spans="1:8" ht="14.4">
      <c r="A1708" s="112">
        <v>200</v>
      </c>
      <c r="B1708" s="112" t="s">
        <v>2081</v>
      </c>
      <c r="C1708" s="112" t="s">
        <v>812</v>
      </c>
      <c r="D1708" s="112" t="s">
        <v>1351</v>
      </c>
      <c r="E1708" s="112" t="s">
        <v>815</v>
      </c>
      <c r="F1708" s="112" t="s">
        <v>928</v>
      </c>
      <c r="G1708" s="112" t="s">
        <v>812</v>
      </c>
      <c r="H1708" s="112">
        <f ca="1">RANDBETWEEN(1,6)*100</f>
        <v>100</v>
      </c>
    </row>
    <row r="1709" spans="1:8" ht="14.4">
      <c r="A1709" s="112">
        <v>250</v>
      </c>
      <c r="B1709" s="112" t="s">
        <v>2082</v>
      </c>
      <c r="C1709" s="112" t="s">
        <v>812</v>
      </c>
      <c r="D1709" s="112" t="s">
        <v>1351</v>
      </c>
      <c r="E1709" s="112" t="s">
        <v>815</v>
      </c>
      <c r="F1709" s="112" t="s">
        <v>816</v>
      </c>
      <c r="G1709" s="112" t="s">
        <v>812</v>
      </c>
      <c r="H1709" s="112">
        <f t="shared" ref="H1709:H1710" ca="1" si="118">RANDBETWEEN(1,6)+1*10</f>
        <v>16</v>
      </c>
    </row>
    <row r="1710" spans="1:8" ht="14.4">
      <c r="A1710" s="112">
        <v>250</v>
      </c>
      <c r="B1710" s="112" t="s">
        <v>2083</v>
      </c>
      <c r="C1710" s="112" t="s">
        <v>812</v>
      </c>
      <c r="D1710" s="112" t="s">
        <v>1351</v>
      </c>
      <c r="E1710" s="112" t="s">
        <v>815</v>
      </c>
      <c r="F1710" s="112" t="s">
        <v>816</v>
      </c>
      <c r="G1710" s="112" t="s">
        <v>812</v>
      </c>
      <c r="H1710" s="112">
        <f t="shared" ca="1" si="118"/>
        <v>16</v>
      </c>
    </row>
    <row r="1711" spans="1:8" ht="14.4">
      <c r="A1711" s="112">
        <v>25</v>
      </c>
      <c r="B1711" s="112" t="s">
        <v>3850</v>
      </c>
      <c r="C1711" s="112" t="s">
        <v>812</v>
      </c>
      <c r="D1711" s="112" t="s">
        <v>1191</v>
      </c>
      <c r="E1711" s="112" t="s">
        <v>815</v>
      </c>
      <c r="F1711" s="112" t="s">
        <v>977</v>
      </c>
      <c r="G1711" s="112" t="s">
        <v>812</v>
      </c>
      <c r="H1711" s="112">
        <f t="shared" ref="H1711:H1712" ca="1" si="119">(RANDBETWEEN(1,4)+1)*10000</f>
        <v>20000</v>
      </c>
    </row>
    <row r="1712" spans="1:8" ht="14.4">
      <c r="A1712" s="112">
        <v>25</v>
      </c>
      <c r="B1712" s="112" t="s">
        <v>3851</v>
      </c>
      <c r="C1712" s="112" t="s">
        <v>812</v>
      </c>
      <c r="D1712" s="112" t="s">
        <v>1191</v>
      </c>
      <c r="E1712" s="112" t="s">
        <v>815</v>
      </c>
      <c r="F1712" s="112" t="s">
        <v>977</v>
      </c>
      <c r="G1712" s="112" t="s">
        <v>812</v>
      </c>
      <c r="H1712" s="112">
        <f t="shared" ca="1" si="119"/>
        <v>20000</v>
      </c>
    </row>
    <row r="1713" spans="1:8" ht="14.4">
      <c r="A1713" s="112">
        <v>100</v>
      </c>
      <c r="B1713" s="112" t="s">
        <v>2089</v>
      </c>
      <c r="C1713" s="112" t="s">
        <v>812</v>
      </c>
      <c r="D1713" s="112" t="s">
        <v>1351</v>
      </c>
      <c r="E1713" s="112" t="s">
        <v>815</v>
      </c>
      <c r="F1713" s="112" t="s">
        <v>968</v>
      </c>
      <c r="G1713" s="112" t="s">
        <v>812</v>
      </c>
      <c r="H1713" s="112">
        <f t="shared" ref="H1713:H1714" ca="1" si="120">RANDBETWEEN(1,6)*100</f>
        <v>500</v>
      </c>
    </row>
    <row r="1714" spans="1:8" ht="14.4">
      <c r="A1714" s="112">
        <v>200</v>
      </c>
      <c r="B1714" s="112" t="s">
        <v>2093</v>
      </c>
      <c r="C1714" s="112" t="s">
        <v>812</v>
      </c>
      <c r="D1714" s="112" t="s">
        <v>1351</v>
      </c>
      <c r="E1714" s="112" t="s">
        <v>815</v>
      </c>
      <c r="F1714" s="112" t="s">
        <v>928</v>
      </c>
      <c r="G1714" s="112" t="s">
        <v>812</v>
      </c>
      <c r="H1714" s="112">
        <f t="shared" ca="1" si="120"/>
        <v>200</v>
      </c>
    </row>
    <row r="1715" spans="1:8" ht="14.4">
      <c r="A1715" s="112">
        <v>250</v>
      </c>
      <c r="B1715" s="112" t="s">
        <v>2094</v>
      </c>
      <c r="C1715" s="112" t="s">
        <v>812</v>
      </c>
      <c r="D1715" s="112" t="s">
        <v>1351</v>
      </c>
      <c r="E1715" s="112" t="s">
        <v>815</v>
      </c>
      <c r="F1715" s="112" t="s">
        <v>816</v>
      </c>
      <c r="G1715" s="112" t="s">
        <v>812</v>
      </c>
      <c r="H1715" s="112">
        <f t="shared" ref="H1715:H1716" ca="1" si="121">RANDBETWEEN(1,6)+1*10</f>
        <v>13</v>
      </c>
    </row>
    <row r="1716" spans="1:8" ht="14.4">
      <c r="A1716" s="112">
        <v>250</v>
      </c>
      <c r="B1716" s="112" t="s">
        <v>2098</v>
      </c>
      <c r="C1716" s="112" t="s">
        <v>812</v>
      </c>
      <c r="D1716" s="112" t="s">
        <v>1351</v>
      </c>
      <c r="E1716" s="112" t="s">
        <v>815</v>
      </c>
      <c r="F1716" s="112" t="s">
        <v>816</v>
      </c>
      <c r="G1716" s="112" t="s">
        <v>812</v>
      </c>
      <c r="H1716" s="112">
        <f t="shared" ca="1" si="121"/>
        <v>13</v>
      </c>
    </row>
    <row r="1717" spans="1:8" ht="14.4">
      <c r="A1717" s="112">
        <v>200</v>
      </c>
      <c r="B1717" s="112" t="s">
        <v>3852</v>
      </c>
      <c r="C1717" s="112" t="s">
        <v>812</v>
      </c>
      <c r="D1717" s="112" t="s">
        <v>814</v>
      </c>
      <c r="E1717" s="112" t="s">
        <v>815</v>
      </c>
      <c r="F1717" s="112" t="s">
        <v>928</v>
      </c>
      <c r="G1717" s="112" t="s">
        <v>812</v>
      </c>
      <c r="H1717" s="112">
        <f t="shared" ref="H1717:H1719" ca="1" si="122">RANDBETWEEN(1,6)*100</f>
        <v>500</v>
      </c>
    </row>
    <row r="1718" spans="1:8" ht="14.4">
      <c r="A1718" s="112">
        <v>200</v>
      </c>
      <c r="B1718" s="112" t="s">
        <v>2101</v>
      </c>
      <c r="C1718" s="112" t="s">
        <v>812</v>
      </c>
      <c r="D1718" s="112" t="s">
        <v>1351</v>
      </c>
      <c r="E1718" s="112" t="s">
        <v>815</v>
      </c>
      <c r="F1718" s="112" t="s">
        <v>928</v>
      </c>
      <c r="G1718" s="112" t="s">
        <v>812</v>
      </c>
      <c r="H1718" s="112">
        <f t="shared" ca="1" si="122"/>
        <v>600</v>
      </c>
    </row>
    <row r="1719" spans="1:8" ht="14.4">
      <c r="A1719" s="112">
        <v>200</v>
      </c>
      <c r="B1719" s="112" t="s">
        <v>3853</v>
      </c>
      <c r="C1719" s="112" t="s">
        <v>812</v>
      </c>
      <c r="D1719" s="112" t="s">
        <v>1229</v>
      </c>
      <c r="E1719" s="112" t="s">
        <v>815</v>
      </c>
      <c r="F1719" s="112" t="s">
        <v>928</v>
      </c>
      <c r="G1719" s="112" t="s">
        <v>812</v>
      </c>
      <c r="H1719" s="112">
        <f t="shared" ca="1" si="122"/>
        <v>200</v>
      </c>
    </row>
    <row r="1720" spans="1:8" ht="14.4">
      <c r="A1720" s="112">
        <v>250</v>
      </c>
      <c r="B1720" s="112" t="s">
        <v>2103</v>
      </c>
      <c r="C1720" s="112" t="s">
        <v>812</v>
      </c>
      <c r="D1720" s="112" t="s">
        <v>1351</v>
      </c>
      <c r="E1720" s="112" t="s">
        <v>815</v>
      </c>
      <c r="F1720" s="112" t="s">
        <v>816</v>
      </c>
      <c r="G1720" s="112" t="s">
        <v>812</v>
      </c>
      <c r="H1720" s="112">
        <f t="shared" ref="H1720:H1730" ca="1" si="123">RANDBETWEEN(1,6)+1*10</f>
        <v>16</v>
      </c>
    </row>
    <row r="1721" spans="1:8" ht="14.4">
      <c r="A1721" s="112">
        <v>250</v>
      </c>
      <c r="B1721" s="112" t="s">
        <v>2104</v>
      </c>
      <c r="C1721" s="112" t="s">
        <v>812</v>
      </c>
      <c r="D1721" s="112" t="s">
        <v>1351</v>
      </c>
      <c r="E1721" s="112" t="s">
        <v>815</v>
      </c>
      <c r="F1721" s="112" t="s">
        <v>816</v>
      </c>
      <c r="G1721" s="112" t="s">
        <v>812</v>
      </c>
      <c r="H1721" s="112">
        <f t="shared" ca="1" si="123"/>
        <v>16</v>
      </c>
    </row>
    <row r="1722" spans="1:8" ht="14.4">
      <c r="A1722" s="112">
        <v>250</v>
      </c>
      <c r="B1722" s="112" t="s">
        <v>2105</v>
      </c>
      <c r="C1722" s="112" t="s">
        <v>812</v>
      </c>
      <c r="D1722" s="112" t="s">
        <v>1351</v>
      </c>
      <c r="E1722" s="112" t="s">
        <v>815</v>
      </c>
      <c r="F1722" s="112" t="s">
        <v>816</v>
      </c>
      <c r="G1722" s="112" t="s">
        <v>812</v>
      </c>
      <c r="H1722" s="112">
        <f t="shared" ca="1" si="123"/>
        <v>14</v>
      </c>
    </row>
    <row r="1723" spans="1:8" ht="14.4">
      <c r="A1723" s="112">
        <v>250</v>
      </c>
      <c r="B1723" s="112" t="s">
        <v>2106</v>
      </c>
      <c r="C1723" s="112" t="s">
        <v>812</v>
      </c>
      <c r="D1723" s="112" t="s">
        <v>1351</v>
      </c>
      <c r="E1723" s="112" t="s">
        <v>815</v>
      </c>
      <c r="F1723" s="112" t="s">
        <v>816</v>
      </c>
      <c r="G1723" s="112" t="s">
        <v>812</v>
      </c>
      <c r="H1723" s="112">
        <f t="shared" ca="1" si="123"/>
        <v>16</v>
      </c>
    </row>
    <row r="1724" spans="1:8" ht="14.4">
      <c r="A1724" s="112">
        <v>250</v>
      </c>
      <c r="B1724" s="112" t="s">
        <v>2107</v>
      </c>
      <c r="C1724" s="112" t="s">
        <v>812</v>
      </c>
      <c r="D1724" s="112" t="s">
        <v>1351</v>
      </c>
      <c r="E1724" s="112" t="s">
        <v>815</v>
      </c>
      <c r="F1724" s="112" t="s">
        <v>816</v>
      </c>
      <c r="G1724" s="112" t="s">
        <v>812</v>
      </c>
      <c r="H1724" s="112">
        <f t="shared" ca="1" si="123"/>
        <v>12</v>
      </c>
    </row>
    <row r="1725" spans="1:8" ht="14.4">
      <c r="A1725" s="112">
        <v>250</v>
      </c>
      <c r="B1725" s="112" t="s">
        <v>2108</v>
      </c>
      <c r="C1725" s="112" t="s">
        <v>812</v>
      </c>
      <c r="D1725" s="112" t="s">
        <v>1351</v>
      </c>
      <c r="E1725" s="112" t="s">
        <v>815</v>
      </c>
      <c r="F1725" s="112" t="s">
        <v>816</v>
      </c>
      <c r="G1725" s="112" t="s">
        <v>812</v>
      </c>
      <c r="H1725" s="112">
        <f t="shared" ca="1" si="123"/>
        <v>14</v>
      </c>
    </row>
    <row r="1726" spans="1:8" ht="14.4">
      <c r="A1726" s="112">
        <v>250</v>
      </c>
      <c r="B1726" s="112" t="s">
        <v>2109</v>
      </c>
      <c r="C1726" s="112" t="s">
        <v>812</v>
      </c>
      <c r="D1726" s="112" t="s">
        <v>1351</v>
      </c>
      <c r="E1726" s="112" t="s">
        <v>815</v>
      </c>
      <c r="F1726" s="112" t="s">
        <v>816</v>
      </c>
      <c r="G1726" s="112" t="s">
        <v>812</v>
      </c>
      <c r="H1726" s="112">
        <f t="shared" ca="1" si="123"/>
        <v>13</v>
      </c>
    </row>
    <row r="1727" spans="1:8" ht="14.4">
      <c r="A1727" s="112">
        <v>250</v>
      </c>
      <c r="B1727" s="112" t="s">
        <v>2111</v>
      </c>
      <c r="C1727" s="112" t="s">
        <v>812</v>
      </c>
      <c r="D1727" s="112" t="s">
        <v>1351</v>
      </c>
      <c r="E1727" s="112" t="s">
        <v>815</v>
      </c>
      <c r="F1727" s="112" t="s">
        <v>816</v>
      </c>
      <c r="G1727" s="112" t="s">
        <v>812</v>
      </c>
      <c r="H1727" s="112">
        <f t="shared" ca="1" si="123"/>
        <v>11</v>
      </c>
    </row>
    <row r="1728" spans="1:8" ht="14.4">
      <c r="A1728" s="112">
        <v>250</v>
      </c>
      <c r="B1728" s="112" t="s">
        <v>2114</v>
      </c>
      <c r="C1728" s="112" t="s">
        <v>812</v>
      </c>
      <c r="D1728" s="112" t="s">
        <v>1351</v>
      </c>
      <c r="E1728" s="112" t="s">
        <v>815</v>
      </c>
      <c r="F1728" s="112" t="s">
        <v>816</v>
      </c>
      <c r="G1728" s="112" t="s">
        <v>812</v>
      </c>
      <c r="H1728" s="112">
        <f t="shared" ca="1" si="123"/>
        <v>14</v>
      </c>
    </row>
    <row r="1729" spans="1:8" ht="14.4">
      <c r="A1729" s="112">
        <v>250</v>
      </c>
      <c r="B1729" s="112" t="s">
        <v>2116</v>
      </c>
      <c r="C1729" s="112" t="s">
        <v>812</v>
      </c>
      <c r="D1729" s="112" t="s">
        <v>1351</v>
      </c>
      <c r="E1729" s="112" t="s">
        <v>815</v>
      </c>
      <c r="F1729" s="112" t="s">
        <v>816</v>
      </c>
      <c r="G1729" s="112" t="s">
        <v>812</v>
      </c>
      <c r="H1729" s="112">
        <f t="shared" ca="1" si="123"/>
        <v>11</v>
      </c>
    </row>
    <row r="1730" spans="1:8" ht="14.4">
      <c r="A1730" s="112">
        <v>250</v>
      </c>
      <c r="B1730" s="112" t="s">
        <v>2117</v>
      </c>
      <c r="C1730" s="112" t="s">
        <v>812</v>
      </c>
      <c r="D1730" s="112" t="s">
        <v>1351</v>
      </c>
      <c r="E1730" s="112" t="s">
        <v>815</v>
      </c>
      <c r="F1730" s="112" t="s">
        <v>816</v>
      </c>
      <c r="G1730" s="112" t="s">
        <v>812</v>
      </c>
      <c r="H1730" s="112">
        <f t="shared" ca="1" si="123"/>
        <v>16</v>
      </c>
    </row>
    <row r="1731" spans="1:8" ht="14.4">
      <c r="A1731" s="112">
        <v>200</v>
      </c>
      <c r="B1731" s="112" t="s">
        <v>2118</v>
      </c>
      <c r="C1731" s="112" t="s">
        <v>812</v>
      </c>
      <c r="D1731" s="112" t="s">
        <v>1351</v>
      </c>
      <c r="E1731" s="112" t="s">
        <v>815</v>
      </c>
      <c r="F1731" s="112" t="s">
        <v>928</v>
      </c>
      <c r="G1731" s="112" t="s">
        <v>812</v>
      </c>
      <c r="H1731" s="112">
        <f ca="1">RANDBETWEEN(1,6)*100</f>
        <v>200</v>
      </c>
    </row>
    <row r="1732" spans="1:8" ht="14.4">
      <c r="A1732" s="112">
        <v>250</v>
      </c>
      <c r="B1732" s="112" t="s">
        <v>2119</v>
      </c>
      <c r="C1732" s="112" t="s">
        <v>812</v>
      </c>
      <c r="D1732" s="112" t="s">
        <v>1351</v>
      </c>
      <c r="E1732" s="112" t="s">
        <v>815</v>
      </c>
      <c r="F1732" s="112" t="s">
        <v>816</v>
      </c>
      <c r="G1732" s="112" t="s">
        <v>812</v>
      </c>
      <c r="H1732" s="112">
        <f t="shared" ref="H1732:H1738" ca="1" si="124">RANDBETWEEN(1,6)+1*10</f>
        <v>11</v>
      </c>
    </row>
    <row r="1733" spans="1:8" ht="14.4">
      <c r="A1733" s="112">
        <v>250</v>
      </c>
      <c r="B1733" s="112" t="s">
        <v>2120</v>
      </c>
      <c r="C1733" s="112" t="s">
        <v>812</v>
      </c>
      <c r="D1733" s="112" t="s">
        <v>1351</v>
      </c>
      <c r="E1733" s="112" t="s">
        <v>815</v>
      </c>
      <c r="F1733" s="112" t="s">
        <v>816</v>
      </c>
      <c r="G1733" s="112" t="s">
        <v>812</v>
      </c>
      <c r="H1733" s="112">
        <f t="shared" ca="1" si="124"/>
        <v>15</v>
      </c>
    </row>
    <row r="1734" spans="1:8" ht="14.4">
      <c r="A1734" s="112">
        <v>250</v>
      </c>
      <c r="B1734" s="112" t="s">
        <v>2121</v>
      </c>
      <c r="C1734" s="112" t="s">
        <v>812</v>
      </c>
      <c r="D1734" s="112" t="s">
        <v>1351</v>
      </c>
      <c r="E1734" s="112" t="s">
        <v>815</v>
      </c>
      <c r="F1734" s="112" t="s">
        <v>816</v>
      </c>
      <c r="G1734" s="112" t="s">
        <v>812</v>
      </c>
      <c r="H1734" s="112">
        <f t="shared" ca="1" si="124"/>
        <v>15</v>
      </c>
    </row>
    <row r="1735" spans="1:8" ht="14.4">
      <c r="A1735" s="112">
        <v>250</v>
      </c>
      <c r="B1735" s="112" t="s">
        <v>2122</v>
      </c>
      <c r="C1735" s="112" t="s">
        <v>812</v>
      </c>
      <c r="D1735" s="112" t="s">
        <v>1351</v>
      </c>
      <c r="E1735" s="112" t="s">
        <v>815</v>
      </c>
      <c r="F1735" s="112" t="s">
        <v>816</v>
      </c>
      <c r="G1735" s="112" t="s">
        <v>812</v>
      </c>
      <c r="H1735" s="112">
        <f t="shared" ca="1" si="124"/>
        <v>12</v>
      </c>
    </row>
    <row r="1736" spans="1:8" ht="14.4">
      <c r="A1736" s="112">
        <v>250</v>
      </c>
      <c r="B1736" s="112" t="s">
        <v>2123</v>
      </c>
      <c r="C1736" s="112" t="s">
        <v>812</v>
      </c>
      <c r="D1736" s="112" t="s">
        <v>1351</v>
      </c>
      <c r="E1736" s="112" t="s">
        <v>815</v>
      </c>
      <c r="F1736" s="112" t="s">
        <v>816</v>
      </c>
      <c r="G1736" s="112" t="s">
        <v>812</v>
      </c>
      <c r="H1736" s="112">
        <f t="shared" ca="1" si="124"/>
        <v>14</v>
      </c>
    </row>
    <row r="1737" spans="1:8" ht="14.4">
      <c r="A1737" s="112">
        <v>250</v>
      </c>
      <c r="B1737" s="112" t="s">
        <v>2124</v>
      </c>
      <c r="C1737" s="112" t="s">
        <v>812</v>
      </c>
      <c r="D1737" s="112" t="s">
        <v>1351</v>
      </c>
      <c r="E1737" s="112" t="s">
        <v>815</v>
      </c>
      <c r="F1737" s="112" t="s">
        <v>816</v>
      </c>
      <c r="G1737" s="112" t="s">
        <v>812</v>
      </c>
      <c r="H1737" s="112">
        <f t="shared" ca="1" si="124"/>
        <v>12</v>
      </c>
    </row>
    <row r="1738" spans="1:8" ht="14.4">
      <c r="A1738" s="112">
        <v>250</v>
      </c>
      <c r="B1738" s="112" t="s">
        <v>2126</v>
      </c>
      <c r="C1738" s="112" t="s">
        <v>812</v>
      </c>
      <c r="D1738" s="112" t="s">
        <v>1351</v>
      </c>
      <c r="E1738" s="112" t="s">
        <v>815</v>
      </c>
      <c r="F1738" s="112" t="s">
        <v>816</v>
      </c>
      <c r="G1738" s="112" t="s">
        <v>812</v>
      </c>
      <c r="H1738" s="112">
        <f t="shared" ca="1" si="124"/>
        <v>13</v>
      </c>
    </row>
    <row r="1739" spans="1:8" ht="14.4">
      <c r="A1739" s="112">
        <v>200</v>
      </c>
      <c r="B1739" s="112" t="s">
        <v>2138</v>
      </c>
      <c r="C1739" s="112" t="s">
        <v>812</v>
      </c>
      <c r="D1739" s="112" t="s">
        <v>1351</v>
      </c>
      <c r="E1739" s="112" t="s">
        <v>815</v>
      </c>
      <c r="F1739" s="112" t="s">
        <v>928</v>
      </c>
      <c r="G1739" s="112" t="s">
        <v>812</v>
      </c>
      <c r="H1739" s="112">
        <f ca="1">RANDBETWEEN(1,6)*100</f>
        <v>400</v>
      </c>
    </row>
    <row r="1740" spans="1:8" ht="14.4">
      <c r="A1740" s="112">
        <v>250</v>
      </c>
      <c r="B1740" s="112" t="s">
        <v>2140</v>
      </c>
      <c r="C1740" s="112" t="s">
        <v>812</v>
      </c>
      <c r="D1740" s="112" t="s">
        <v>1351</v>
      </c>
      <c r="E1740" s="112" t="s">
        <v>815</v>
      </c>
      <c r="F1740" s="112" t="s">
        <v>816</v>
      </c>
      <c r="G1740" s="112" t="s">
        <v>812</v>
      </c>
      <c r="H1740" s="112">
        <f t="shared" ref="H1740:H1741" ca="1" si="125">RANDBETWEEN(1,6)+1*10</f>
        <v>16</v>
      </c>
    </row>
    <row r="1741" spans="1:8" ht="14.4">
      <c r="A1741" s="112">
        <v>250</v>
      </c>
      <c r="B1741" s="112" t="s">
        <v>2141</v>
      </c>
      <c r="C1741" s="112" t="s">
        <v>812</v>
      </c>
      <c r="D1741" s="112" t="s">
        <v>1351</v>
      </c>
      <c r="E1741" s="112" t="s">
        <v>815</v>
      </c>
      <c r="F1741" s="112" t="s">
        <v>816</v>
      </c>
      <c r="G1741" s="112" t="s">
        <v>812</v>
      </c>
      <c r="H1741" s="112">
        <f t="shared" ca="1" si="125"/>
        <v>13</v>
      </c>
    </row>
    <row r="1742" spans="1:8" ht="14.4">
      <c r="A1742" s="112">
        <v>100</v>
      </c>
      <c r="B1742" s="112" t="s">
        <v>2155</v>
      </c>
      <c r="C1742" s="112" t="s">
        <v>812</v>
      </c>
      <c r="D1742" s="112" t="s">
        <v>1351</v>
      </c>
      <c r="E1742" s="112" t="s">
        <v>815</v>
      </c>
      <c r="F1742" s="112" t="s">
        <v>968</v>
      </c>
      <c r="G1742" s="112" t="s">
        <v>812</v>
      </c>
      <c r="H1742" s="112">
        <f t="shared" ref="H1742:H1744" ca="1" si="126">RANDBETWEEN(1,6)*100</f>
        <v>500</v>
      </c>
    </row>
    <row r="1743" spans="1:8" ht="14.4">
      <c r="A1743" s="112">
        <v>100</v>
      </c>
      <c r="B1743" s="112" t="s">
        <v>2156</v>
      </c>
      <c r="C1743" s="112" t="s">
        <v>812</v>
      </c>
      <c r="D1743" s="112" t="s">
        <v>1351</v>
      </c>
      <c r="E1743" s="112" t="s">
        <v>815</v>
      </c>
      <c r="F1743" s="112" t="s">
        <v>968</v>
      </c>
      <c r="G1743" s="112" t="s">
        <v>812</v>
      </c>
      <c r="H1743" s="112">
        <f t="shared" ca="1" si="126"/>
        <v>600</v>
      </c>
    </row>
    <row r="1744" spans="1:8" ht="14.4">
      <c r="A1744" s="112">
        <v>200</v>
      </c>
      <c r="B1744" s="112" t="s">
        <v>2158</v>
      </c>
      <c r="C1744" s="112" t="s">
        <v>812</v>
      </c>
      <c r="D1744" s="112" t="s">
        <v>1351</v>
      </c>
      <c r="E1744" s="112" t="s">
        <v>815</v>
      </c>
      <c r="F1744" s="112" t="s">
        <v>928</v>
      </c>
      <c r="G1744" s="112" t="s">
        <v>812</v>
      </c>
      <c r="H1744" s="112">
        <f t="shared" ca="1" si="126"/>
        <v>600</v>
      </c>
    </row>
    <row r="1745" spans="1:8" ht="14.4">
      <c r="A1745" s="112">
        <v>250</v>
      </c>
      <c r="B1745" s="112" t="s">
        <v>2162</v>
      </c>
      <c r="C1745" s="112" t="s">
        <v>812</v>
      </c>
      <c r="D1745" s="112" t="s">
        <v>1351</v>
      </c>
      <c r="E1745" s="112" t="s">
        <v>815</v>
      </c>
      <c r="F1745" s="112" t="s">
        <v>816</v>
      </c>
      <c r="G1745" s="112" t="s">
        <v>812</v>
      </c>
      <c r="H1745" s="112">
        <f t="shared" ref="H1745:H1751" ca="1" si="127">RANDBETWEEN(1,6)+1*10</f>
        <v>16</v>
      </c>
    </row>
    <row r="1746" spans="1:8" ht="14.4">
      <c r="A1746" s="112">
        <v>250</v>
      </c>
      <c r="B1746" s="112" t="s">
        <v>2163</v>
      </c>
      <c r="C1746" s="112" t="s">
        <v>812</v>
      </c>
      <c r="D1746" s="112" t="s">
        <v>1351</v>
      </c>
      <c r="E1746" s="112" t="s">
        <v>815</v>
      </c>
      <c r="F1746" s="112" t="s">
        <v>816</v>
      </c>
      <c r="G1746" s="112" t="s">
        <v>812</v>
      </c>
      <c r="H1746" s="112">
        <f t="shared" ca="1" si="127"/>
        <v>15</v>
      </c>
    </row>
    <row r="1747" spans="1:8" ht="14.4">
      <c r="A1747" s="112">
        <v>250</v>
      </c>
      <c r="B1747" s="112" t="s">
        <v>2164</v>
      </c>
      <c r="C1747" s="112" t="s">
        <v>812</v>
      </c>
      <c r="D1747" s="112" t="s">
        <v>1351</v>
      </c>
      <c r="E1747" s="112" t="s">
        <v>815</v>
      </c>
      <c r="F1747" s="112" t="s">
        <v>816</v>
      </c>
      <c r="G1747" s="112" t="s">
        <v>812</v>
      </c>
      <c r="H1747" s="112">
        <f t="shared" ca="1" si="127"/>
        <v>12</v>
      </c>
    </row>
    <row r="1748" spans="1:8" ht="14.4">
      <c r="A1748" s="112">
        <v>250</v>
      </c>
      <c r="B1748" s="112" t="s">
        <v>2165</v>
      </c>
      <c r="C1748" s="112" t="s">
        <v>812</v>
      </c>
      <c r="D1748" s="112" t="s">
        <v>1351</v>
      </c>
      <c r="E1748" s="112" t="s">
        <v>815</v>
      </c>
      <c r="F1748" s="112" t="s">
        <v>816</v>
      </c>
      <c r="G1748" s="112" t="s">
        <v>812</v>
      </c>
      <c r="H1748" s="112">
        <f t="shared" ca="1" si="127"/>
        <v>15</v>
      </c>
    </row>
    <row r="1749" spans="1:8" ht="14.4">
      <c r="A1749" s="112">
        <v>250</v>
      </c>
      <c r="B1749" s="112" t="s">
        <v>2166</v>
      </c>
      <c r="C1749" s="112" t="s">
        <v>812</v>
      </c>
      <c r="D1749" s="112" t="s">
        <v>1351</v>
      </c>
      <c r="E1749" s="112" t="s">
        <v>815</v>
      </c>
      <c r="F1749" s="112" t="s">
        <v>816</v>
      </c>
      <c r="G1749" s="112" t="s">
        <v>812</v>
      </c>
      <c r="H1749" s="112">
        <f t="shared" ca="1" si="127"/>
        <v>11</v>
      </c>
    </row>
    <row r="1750" spans="1:8" ht="14.4">
      <c r="A1750" s="112">
        <v>250</v>
      </c>
      <c r="B1750" s="112" t="s">
        <v>2167</v>
      </c>
      <c r="C1750" s="112" t="s">
        <v>812</v>
      </c>
      <c r="D1750" s="112" t="s">
        <v>1351</v>
      </c>
      <c r="E1750" s="112" t="s">
        <v>815</v>
      </c>
      <c r="F1750" s="112" t="s">
        <v>816</v>
      </c>
      <c r="G1750" s="112" t="s">
        <v>812</v>
      </c>
      <c r="H1750" s="112">
        <f t="shared" ca="1" si="127"/>
        <v>13</v>
      </c>
    </row>
    <row r="1751" spans="1:8" ht="14.4">
      <c r="A1751" s="112">
        <v>250</v>
      </c>
      <c r="B1751" s="112" t="s">
        <v>2168</v>
      </c>
      <c r="C1751" s="112" t="s">
        <v>812</v>
      </c>
      <c r="D1751" s="112" t="s">
        <v>1351</v>
      </c>
      <c r="E1751" s="112" t="s">
        <v>815</v>
      </c>
      <c r="F1751" s="112" t="s">
        <v>816</v>
      </c>
      <c r="G1751" s="112" t="s">
        <v>812</v>
      </c>
      <c r="H1751" s="112">
        <f t="shared" ca="1" si="127"/>
        <v>12</v>
      </c>
    </row>
    <row r="1752" spans="1:8" ht="14.4">
      <c r="A1752" s="112">
        <v>200</v>
      </c>
      <c r="B1752" s="112" t="s">
        <v>2170</v>
      </c>
      <c r="C1752" s="112" t="s">
        <v>812</v>
      </c>
      <c r="D1752" s="112" t="s">
        <v>1351</v>
      </c>
      <c r="E1752" s="112" t="s">
        <v>815</v>
      </c>
      <c r="F1752" s="112" t="s">
        <v>928</v>
      </c>
      <c r="G1752" s="112" t="s">
        <v>812</v>
      </c>
      <c r="H1752" s="112">
        <f ca="1">RANDBETWEEN(1,6)*100</f>
        <v>300</v>
      </c>
    </row>
    <row r="1753" spans="1:8" ht="14.4">
      <c r="A1753" s="112">
        <v>250</v>
      </c>
      <c r="B1753" s="112" t="s">
        <v>2171</v>
      </c>
      <c r="C1753" s="112" t="s">
        <v>812</v>
      </c>
      <c r="D1753" s="112" t="s">
        <v>1351</v>
      </c>
      <c r="E1753" s="112" t="s">
        <v>815</v>
      </c>
      <c r="F1753" s="112" t="s">
        <v>816</v>
      </c>
      <c r="G1753" s="112" t="s">
        <v>812</v>
      </c>
      <c r="H1753" s="112">
        <f ca="1">RANDBETWEEN(1,6)+1*10</f>
        <v>15</v>
      </c>
    </row>
    <row r="1754" spans="1:8" ht="14.4">
      <c r="A1754" s="112">
        <v>200</v>
      </c>
      <c r="B1754" s="112" t="s">
        <v>3854</v>
      </c>
      <c r="C1754" s="112" t="s">
        <v>812</v>
      </c>
      <c r="D1754" s="112" t="s">
        <v>1191</v>
      </c>
      <c r="E1754" s="112" t="s">
        <v>815</v>
      </c>
      <c r="F1754" s="112" t="s">
        <v>928</v>
      </c>
      <c r="G1754" s="112" t="s">
        <v>812</v>
      </c>
      <c r="H1754" s="112">
        <f t="shared" ref="H1754:H1755" ca="1" si="128">RANDBETWEEN(1,6)*100</f>
        <v>400</v>
      </c>
    </row>
    <row r="1755" spans="1:8" ht="14.4">
      <c r="A1755" s="112">
        <v>200</v>
      </c>
      <c r="B1755" s="112" t="s">
        <v>2519</v>
      </c>
      <c r="C1755" s="112" t="s">
        <v>812</v>
      </c>
      <c r="D1755" s="112" t="s">
        <v>2515</v>
      </c>
      <c r="E1755" s="112" t="s">
        <v>815</v>
      </c>
      <c r="F1755" s="112" t="s">
        <v>928</v>
      </c>
      <c r="G1755" s="112" t="s">
        <v>812</v>
      </c>
      <c r="H1755" s="112">
        <f t="shared" ca="1" si="128"/>
        <v>200</v>
      </c>
    </row>
    <row r="1756" spans="1:8" ht="14.4">
      <c r="A1756" s="112">
        <v>25</v>
      </c>
      <c r="B1756" s="112" t="s">
        <v>2190</v>
      </c>
      <c r="C1756" s="112" t="s">
        <v>812</v>
      </c>
      <c r="D1756" s="112" t="s">
        <v>1351</v>
      </c>
      <c r="E1756" s="112" t="s">
        <v>815</v>
      </c>
      <c r="F1756" s="112" t="s">
        <v>977</v>
      </c>
      <c r="G1756" s="112" t="s">
        <v>812</v>
      </c>
      <c r="H1756" s="112">
        <f ca="1">(RANDBETWEEN(1,4)+1)*10000</f>
        <v>20000</v>
      </c>
    </row>
    <row r="1757" spans="1:8" ht="14.4">
      <c r="A1757" s="112">
        <v>100</v>
      </c>
      <c r="B1757" s="112" t="s">
        <v>3855</v>
      </c>
      <c r="C1757" s="112" t="s">
        <v>812</v>
      </c>
      <c r="D1757" s="112" t="s">
        <v>1229</v>
      </c>
      <c r="E1757" s="112" t="s">
        <v>815</v>
      </c>
      <c r="F1757" s="112" t="s">
        <v>968</v>
      </c>
      <c r="G1757" s="112" t="s">
        <v>812</v>
      </c>
      <c r="H1757" s="112">
        <f t="shared" ref="H1757:H1761" ca="1" si="129">RANDBETWEEN(1,6)*100</f>
        <v>300</v>
      </c>
    </row>
    <row r="1758" spans="1:8" ht="14.4">
      <c r="A1758" s="112">
        <v>100</v>
      </c>
      <c r="B1758" s="112" t="s">
        <v>2492</v>
      </c>
      <c r="C1758" s="112" t="s">
        <v>812</v>
      </c>
      <c r="D1758" s="112" t="s">
        <v>1351</v>
      </c>
      <c r="E1758" s="112" t="s">
        <v>815</v>
      </c>
      <c r="F1758" s="112" t="s">
        <v>968</v>
      </c>
      <c r="G1758" s="112" t="s">
        <v>812</v>
      </c>
      <c r="H1758" s="112">
        <f t="shared" ca="1" si="129"/>
        <v>600</v>
      </c>
    </row>
    <row r="1759" spans="1:8" ht="14.4">
      <c r="A1759" s="112">
        <v>100</v>
      </c>
      <c r="B1759" s="112" t="s">
        <v>2085</v>
      </c>
      <c r="C1759" s="112" t="s">
        <v>812</v>
      </c>
      <c r="D1759" s="112" t="s">
        <v>1351</v>
      </c>
      <c r="E1759" s="112" t="s">
        <v>815</v>
      </c>
      <c r="F1759" s="112" t="s">
        <v>968</v>
      </c>
      <c r="G1759" s="112" t="s">
        <v>812</v>
      </c>
      <c r="H1759" s="112">
        <f t="shared" ca="1" si="129"/>
        <v>300</v>
      </c>
    </row>
    <row r="1760" spans="1:8" ht="14.4">
      <c r="A1760" s="112">
        <v>100</v>
      </c>
      <c r="B1760" s="112" t="s">
        <v>2234</v>
      </c>
      <c r="C1760" s="112" t="s">
        <v>812</v>
      </c>
      <c r="D1760" s="112" t="s">
        <v>1351</v>
      </c>
      <c r="E1760" s="112" t="s">
        <v>815</v>
      </c>
      <c r="F1760" s="112" t="s">
        <v>968</v>
      </c>
      <c r="G1760" s="112" t="s">
        <v>812</v>
      </c>
      <c r="H1760" s="112">
        <f t="shared" ca="1" si="129"/>
        <v>300</v>
      </c>
    </row>
    <row r="1761" spans="1:8" ht="14.4">
      <c r="A1761" s="112">
        <v>100</v>
      </c>
      <c r="B1761" s="112" t="s">
        <v>2087</v>
      </c>
      <c r="C1761" s="112" t="s">
        <v>812</v>
      </c>
      <c r="D1761" s="112" t="s">
        <v>1351</v>
      </c>
      <c r="E1761" s="112" t="s">
        <v>815</v>
      </c>
      <c r="F1761" s="112" t="s">
        <v>968</v>
      </c>
      <c r="G1761" s="112" t="s">
        <v>812</v>
      </c>
      <c r="H1761" s="112">
        <f t="shared" ca="1" si="129"/>
        <v>200</v>
      </c>
    </row>
    <row r="1762" spans="1:8" ht="14.4">
      <c r="A1762" s="112">
        <v>25</v>
      </c>
      <c r="B1762" s="112" t="s">
        <v>1948</v>
      </c>
      <c r="C1762" s="112" t="s">
        <v>812</v>
      </c>
      <c r="D1762" s="112" t="s">
        <v>1947</v>
      </c>
      <c r="E1762" s="112" t="s">
        <v>815</v>
      </c>
      <c r="F1762" s="112" t="s">
        <v>977</v>
      </c>
      <c r="G1762" s="112" t="s">
        <v>812</v>
      </c>
      <c r="H1762" s="112">
        <f ca="1">(RANDBETWEEN(1,4)+1)*10000</f>
        <v>40000</v>
      </c>
    </row>
    <row r="1763" spans="1:8" ht="14.4">
      <c r="A1763" s="112">
        <v>250</v>
      </c>
      <c r="B1763" s="112" t="s">
        <v>1949</v>
      </c>
      <c r="C1763" s="112" t="s">
        <v>812</v>
      </c>
      <c r="D1763" s="112" t="s">
        <v>1947</v>
      </c>
      <c r="E1763" s="112" t="s">
        <v>815</v>
      </c>
      <c r="F1763" s="112" t="s">
        <v>816</v>
      </c>
      <c r="G1763" s="112" t="s">
        <v>812</v>
      </c>
      <c r="H1763" s="112">
        <f ca="1">RANDBETWEEN(1,6)+1*10</f>
        <v>12</v>
      </c>
    </row>
    <row r="1764" spans="1:8" ht="14.4">
      <c r="A1764" s="112">
        <v>100</v>
      </c>
      <c r="B1764" s="112" t="s">
        <v>2202</v>
      </c>
      <c r="C1764" s="112" t="s">
        <v>812</v>
      </c>
      <c r="D1764" s="112" t="s">
        <v>1351</v>
      </c>
      <c r="E1764" s="112" t="s">
        <v>815</v>
      </c>
      <c r="F1764" s="112" t="s">
        <v>968</v>
      </c>
      <c r="G1764" s="112" t="s">
        <v>812</v>
      </c>
      <c r="H1764" s="112">
        <f ca="1">RANDBETWEEN(1,6)*100</f>
        <v>500</v>
      </c>
    </row>
    <row r="1765" spans="1:8" ht="14.4">
      <c r="A1765" s="112">
        <v>250</v>
      </c>
      <c r="B1765" s="112" t="s">
        <v>2520</v>
      </c>
      <c r="C1765" s="112" t="s">
        <v>812</v>
      </c>
      <c r="D1765" s="112" t="s">
        <v>2515</v>
      </c>
      <c r="E1765" s="112" t="s">
        <v>815</v>
      </c>
      <c r="F1765" s="112" t="s">
        <v>816</v>
      </c>
      <c r="G1765" s="112" t="s">
        <v>812</v>
      </c>
      <c r="H1765" s="112">
        <f ca="1">RANDBETWEEN(1,6)+1*10</f>
        <v>15</v>
      </c>
    </row>
    <row r="1766" spans="1:8" ht="14.4">
      <c r="A1766" s="112">
        <v>25</v>
      </c>
      <c r="B1766" s="112" t="s">
        <v>2211</v>
      </c>
      <c r="C1766" s="112" t="s">
        <v>812</v>
      </c>
      <c r="D1766" s="112" t="s">
        <v>1351</v>
      </c>
      <c r="E1766" s="112" t="s">
        <v>815</v>
      </c>
      <c r="F1766" s="112" t="s">
        <v>977</v>
      </c>
      <c r="G1766" s="112" t="s">
        <v>812</v>
      </c>
      <c r="H1766" s="112">
        <f ca="1">(RANDBETWEEN(1,4)+1)*10000</f>
        <v>20000</v>
      </c>
    </row>
    <row r="1767" spans="1:8" ht="14.4">
      <c r="A1767" s="112">
        <v>200</v>
      </c>
      <c r="B1767" s="112" t="s">
        <v>2212</v>
      </c>
      <c r="C1767" s="112" t="s">
        <v>812</v>
      </c>
      <c r="D1767" s="112" t="s">
        <v>1351</v>
      </c>
      <c r="E1767" s="112" t="s">
        <v>815</v>
      </c>
      <c r="F1767" s="112" t="s">
        <v>928</v>
      </c>
      <c r="G1767" s="112" t="s">
        <v>812</v>
      </c>
      <c r="H1767" s="112">
        <f t="shared" ref="H1767:H1774" ca="1" si="130">RANDBETWEEN(1,6)*100</f>
        <v>100</v>
      </c>
    </row>
    <row r="1768" spans="1:8" ht="14.4">
      <c r="A1768" s="112">
        <v>200</v>
      </c>
      <c r="B1768" s="112" t="s">
        <v>3856</v>
      </c>
      <c r="C1768" s="112" t="s">
        <v>812</v>
      </c>
      <c r="D1768" s="112" t="s">
        <v>814</v>
      </c>
      <c r="E1768" s="112" t="s">
        <v>815</v>
      </c>
      <c r="F1768" s="112" t="s">
        <v>928</v>
      </c>
      <c r="G1768" s="112" t="s">
        <v>812</v>
      </c>
      <c r="H1768" s="112">
        <f t="shared" ca="1" si="130"/>
        <v>500</v>
      </c>
    </row>
    <row r="1769" spans="1:8" ht="14.4">
      <c r="A1769" s="112">
        <v>200</v>
      </c>
      <c r="B1769" s="112" t="s">
        <v>1950</v>
      </c>
      <c r="C1769" s="112" t="s">
        <v>812</v>
      </c>
      <c r="D1769" s="112" t="s">
        <v>1947</v>
      </c>
      <c r="E1769" s="112" t="s">
        <v>815</v>
      </c>
      <c r="F1769" s="112" t="s">
        <v>928</v>
      </c>
      <c r="G1769" s="112" t="s">
        <v>812</v>
      </c>
      <c r="H1769" s="112">
        <f t="shared" ca="1" si="130"/>
        <v>400</v>
      </c>
    </row>
    <row r="1770" spans="1:8" ht="14.4">
      <c r="A1770" s="112">
        <v>100</v>
      </c>
      <c r="B1770" s="112" t="s">
        <v>2215</v>
      </c>
      <c r="C1770" s="112" t="s">
        <v>812</v>
      </c>
      <c r="D1770" s="112" t="s">
        <v>1351</v>
      </c>
      <c r="E1770" s="112" t="s">
        <v>815</v>
      </c>
      <c r="F1770" s="112" t="s">
        <v>968</v>
      </c>
      <c r="G1770" s="112" t="s">
        <v>812</v>
      </c>
      <c r="H1770" s="112">
        <f t="shared" ca="1" si="130"/>
        <v>500</v>
      </c>
    </row>
    <row r="1771" spans="1:8" ht="14.4">
      <c r="A1771" s="112">
        <v>100</v>
      </c>
      <c r="B1771" s="112" t="s">
        <v>3857</v>
      </c>
      <c r="C1771" s="112" t="s">
        <v>812</v>
      </c>
      <c r="D1771" s="112" t="s">
        <v>3858</v>
      </c>
      <c r="E1771" s="112" t="s">
        <v>815</v>
      </c>
      <c r="F1771" s="112" t="s">
        <v>968</v>
      </c>
      <c r="G1771" s="112" t="s">
        <v>812</v>
      </c>
      <c r="H1771" s="112">
        <f t="shared" ca="1" si="130"/>
        <v>100</v>
      </c>
    </row>
    <row r="1772" spans="1:8" ht="14.4">
      <c r="A1772" s="112">
        <v>200</v>
      </c>
      <c r="B1772" s="112" t="s">
        <v>3859</v>
      </c>
      <c r="C1772" s="112" t="s">
        <v>812</v>
      </c>
      <c r="D1772" s="112" t="s">
        <v>3858</v>
      </c>
      <c r="E1772" s="112" t="s">
        <v>815</v>
      </c>
      <c r="F1772" s="112" t="s">
        <v>928</v>
      </c>
      <c r="G1772" s="112" t="s">
        <v>812</v>
      </c>
      <c r="H1772" s="112">
        <f t="shared" ca="1" si="130"/>
        <v>400</v>
      </c>
    </row>
    <row r="1773" spans="1:8" ht="14.4">
      <c r="A1773" s="112">
        <v>200</v>
      </c>
      <c r="B1773" s="112" t="s">
        <v>2521</v>
      </c>
      <c r="C1773" s="112" t="s">
        <v>812</v>
      </c>
      <c r="D1773" s="112" t="s">
        <v>2515</v>
      </c>
      <c r="E1773" s="112" t="s">
        <v>815</v>
      </c>
      <c r="F1773" s="112" t="s">
        <v>928</v>
      </c>
      <c r="G1773" s="112" t="s">
        <v>812</v>
      </c>
      <c r="H1773" s="112">
        <f t="shared" ca="1" si="130"/>
        <v>300</v>
      </c>
    </row>
    <row r="1774" spans="1:8" ht="14.4">
      <c r="A1774" s="112">
        <v>200</v>
      </c>
      <c r="B1774" s="112" t="s">
        <v>2217</v>
      </c>
      <c r="C1774" s="112" t="s">
        <v>812</v>
      </c>
      <c r="D1774" s="112" t="s">
        <v>1351</v>
      </c>
      <c r="E1774" s="112" t="s">
        <v>815</v>
      </c>
      <c r="F1774" s="112" t="s">
        <v>928</v>
      </c>
      <c r="G1774" s="112" t="s">
        <v>812</v>
      </c>
      <c r="H1774" s="112">
        <f t="shared" ca="1" si="130"/>
        <v>500</v>
      </c>
    </row>
    <row r="1775" spans="1:8" ht="14.4">
      <c r="A1775" s="112">
        <v>250</v>
      </c>
      <c r="B1775" s="112" t="s">
        <v>2219</v>
      </c>
      <c r="C1775" s="112" t="s">
        <v>812</v>
      </c>
      <c r="D1775" s="112" t="s">
        <v>1351</v>
      </c>
      <c r="E1775" s="112" t="s">
        <v>815</v>
      </c>
      <c r="F1775" s="112" t="s">
        <v>816</v>
      </c>
      <c r="G1775" s="112" t="s">
        <v>812</v>
      </c>
      <c r="H1775" s="112">
        <f t="shared" ref="H1775:H1776" ca="1" si="131">RANDBETWEEN(1,6)+1*10</f>
        <v>13</v>
      </c>
    </row>
    <row r="1776" spans="1:8" ht="14.4">
      <c r="A1776" s="112">
        <v>250</v>
      </c>
      <c r="B1776" s="112" t="s">
        <v>2225</v>
      </c>
      <c r="C1776" s="112" t="s">
        <v>812</v>
      </c>
      <c r="D1776" s="112" t="s">
        <v>1351</v>
      </c>
      <c r="E1776" s="112" t="s">
        <v>815</v>
      </c>
      <c r="F1776" s="112" t="s">
        <v>816</v>
      </c>
      <c r="G1776" s="112" t="s">
        <v>812</v>
      </c>
      <c r="H1776" s="112">
        <f t="shared" ca="1" si="131"/>
        <v>15</v>
      </c>
    </row>
    <row r="1777" spans="1:8" ht="14.4">
      <c r="A1777" s="112">
        <v>100</v>
      </c>
      <c r="B1777" s="112" t="s">
        <v>2228</v>
      </c>
      <c r="C1777" s="112" t="s">
        <v>812</v>
      </c>
      <c r="D1777" s="112" t="s">
        <v>1351</v>
      </c>
      <c r="E1777" s="112" t="s">
        <v>815</v>
      </c>
      <c r="F1777" s="112" t="s">
        <v>968</v>
      </c>
      <c r="G1777" s="112" t="s">
        <v>812</v>
      </c>
      <c r="H1777" s="112">
        <f ca="1">RANDBETWEEN(1,6)*100</f>
        <v>500</v>
      </c>
    </row>
    <row r="1778" spans="1:8" ht="14.4">
      <c r="A1778" s="112">
        <v>250</v>
      </c>
      <c r="B1778" s="112" t="s">
        <v>2231</v>
      </c>
      <c r="C1778" s="112" t="s">
        <v>812</v>
      </c>
      <c r="D1778" s="112" t="s">
        <v>1351</v>
      </c>
      <c r="E1778" s="112" t="s">
        <v>815</v>
      </c>
      <c r="F1778" s="112" t="s">
        <v>816</v>
      </c>
      <c r="G1778" s="112" t="s">
        <v>812</v>
      </c>
      <c r="H1778" s="112">
        <f ca="1">RANDBETWEEN(1,6)+1*10</f>
        <v>14</v>
      </c>
    </row>
    <row r="1779" spans="1:8" ht="14.4">
      <c r="A1779" s="112">
        <v>200</v>
      </c>
      <c r="B1779" s="112" t="s">
        <v>2232</v>
      </c>
      <c r="C1779" s="112" t="s">
        <v>812</v>
      </c>
      <c r="D1779" s="112" t="s">
        <v>1351</v>
      </c>
      <c r="E1779" s="112" t="s">
        <v>815</v>
      </c>
      <c r="F1779" s="112" t="s">
        <v>928</v>
      </c>
      <c r="G1779" s="112" t="s">
        <v>812</v>
      </c>
      <c r="H1779" s="112">
        <f t="shared" ref="H1779:H1780" ca="1" si="132">RANDBETWEEN(1,6)*100</f>
        <v>600</v>
      </c>
    </row>
    <row r="1780" spans="1:8" ht="14.4">
      <c r="A1780" s="112">
        <v>200</v>
      </c>
      <c r="B1780" s="112" t="s">
        <v>2236</v>
      </c>
      <c r="C1780" s="112" t="s">
        <v>812</v>
      </c>
      <c r="D1780" s="112" t="s">
        <v>1351</v>
      </c>
      <c r="E1780" s="112" t="s">
        <v>815</v>
      </c>
      <c r="F1780" s="112" t="s">
        <v>928</v>
      </c>
      <c r="G1780" s="112" t="s">
        <v>812</v>
      </c>
      <c r="H1780" s="112">
        <f t="shared" ca="1" si="132"/>
        <v>400</v>
      </c>
    </row>
    <row r="1781" spans="1:8" ht="14.4">
      <c r="A1781" s="112">
        <v>250</v>
      </c>
      <c r="B1781" s="112" t="s">
        <v>2238</v>
      </c>
      <c r="C1781" s="112" t="s">
        <v>812</v>
      </c>
      <c r="D1781" s="112" t="s">
        <v>1351</v>
      </c>
      <c r="E1781" s="112" t="s">
        <v>815</v>
      </c>
      <c r="F1781" s="112" t="s">
        <v>816</v>
      </c>
      <c r="G1781" s="112" t="s">
        <v>812</v>
      </c>
      <c r="H1781" s="112">
        <f ca="1">RANDBETWEEN(1,6)+1*10</f>
        <v>14</v>
      </c>
    </row>
    <row r="1782" spans="1:8" ht="14.4">
      <c r="A1782" s="112">
        <v>200</v>
      </c>
      <c r="B1782" s="112" t="s">
        <v>2239</v>
      </c>
      <c r="C1782" s="112" t="s">
        <v>812</v>
      </c>
      <c r="D1782" s="112" t="s">
        <v>1351</v>
      </c>
      <c r="E1782" s="112" t="s">
        <v>815</v>
      </c>
      <c r="F1782" s="112" t="s">
        <v>928</v>
      </c>
      <c r="G1782" s="112" t="s">
        <v>812</v>
      </c>
      <c r="H1782" s="112">
        <f ca="1">RANDBETWEEN(1,6)*100</f>
        <v>400</v>
      </c>
    </row>
    <row r="1783" spans="1:8" ht="14.4">
      <c r="A1783" s="112">
        <v>250</v>
      </c>
      <c r="B1783" s="112" t="s">
        <v>2243</v>
      </c>
      <c r="C1783" s="112" t="s">
        <v>812</v>
      </c>
      <c r="D1783" s="112" t="s">
        <v>1351</v>
      </c>
      <c r="E1783" s="112" t="s">
        <v>815</v>
      </c>
      <c r="F1783" s="112" t="s">
        <v>816</v>
      </c>
      <c r="G1783" s="112" t="s">
        <v>812</v>
      </c>
      <c r="H1783" s="112">
        <f t="shared" ref="H1783:H1795" ca="1" si="133">RANDBETWEEN(1,6)+1*10</f>
        <v>11</v>
      </c>
    </row>
    <row r="1784" spans="1:8" ht="14.4">
      <c r="A1784" s="112">
        <v>250</v>
      </c>
      <c r="B1784" s="112" t="s">
        <v>2244</v>
      </c>
      <c r="C1784" s="112" t="s">
        <v>812</v>
      </c>
      <c r="D1784" s="112" t="s">
        <v>1351</v>
      </c>
      <c r="E1784" s="112" t="s">
        <v>815</v>
      </c>
      <c r="F1784" s="112" t="s">
        <v>816</v>
      </c>
      <c r="G1784" s="112" t="s">
        <v>812</v>
      </c>
      <c r="H1784" s="112">
        <f t="shared" ca="1" si="133"/>
        <v>11</v>
      </c>
    </row>
    <row r="1785" spans="1:8" ht="14.4">
      <c r="A1785" s="112">
        <v>250</v>
      </c>
      <c r="B1785" s="112" t="s">
        <v>2245</v>
      </c>
      <c r="C1785" s="112" t="s">
        <v>812</v>
      </c>
      <c r="D1785" s="112" t="s">
        <v>1351</v>
      </c>
      <c r="E1785" s="112" t="s">
        <v>815</v>
      </c>
      <c r="F1785" s="112" t="s">
        <v>816</v>
      </c>
      <c r="G1785" s="112" t="s">
        <v>812</v>
      </c>
      <c r="H1785" s="112">
        <f t="shared" ca="1" si="133"/>
        <v>16</v>
      </c>
    </row>
    <row r="1786" spans="1:8" ht="14.4">
      <c r="A1786" s="112">
        <v>250</v>
      </c>
      <c r="B1786" s="112" t="s">
        <v>2246</v>
      </c>
      <c r="C1786" s="112" t="s">
        <v>812</v>
      </c>
      <c r="D1786" s="112" t="s">
        <v>1351</v>
      </c>
      <c r="E1786" s="112" t="s">
        <v>815</v>
      </c>
      <c r="F1786" s="112" t="s">
        <v>816</v>
      </c>
      <c r="G1786" s="112" t="s">
        <v>812</v>
      </c>
      <c r="H1786" s="112">
        <f t="shared" ca="1" si="133"/>
        <v>13</v>
      </c>
    </row>
    <row r="1787" spans="1:8" ht="14.4">
      <c r="A1787" s="112">
        <v>250</v>
      </c>
      <c r="B1787" s="112" t="s">
        <v>2247</v>
      </c>
      <c r="C1787" s="112" t="s">
        <v>812</v>
      </c>
      <c r="D1787" s="112" t="s">
        <v>1351</v>
      </c>
      <c r="E1787" s="112" t="s">
        <v>815</v>
      </c>
      <c r="F1787" s="112" t="s">
        <v>816</v>
      </c>
      <c r="G1787" s="112" t="s">
        <v>812</v>
      </c>
      <c r="H1787" s="112">
        <f t="shared" ca="1" si="133"/>
        <v>16</v>
      </c>
    </row>
    <row r="1788" spans="1:8" ht="14.4">
      <c r="A1788" s="112">
        <v>250</v>
      </c>
      <c r="B1788" s="112" t="s">
        <v>2248</v>
      </c>
      <c r="C1788" s="112" t="s">
        <v>812</v>
      </c>
      <c r="D1788" s="112" t="s">
        <v>1351</v>
      </c>
      <c r="E1788" s="112" t="s">
        <v>815</v>
      </c>
      <c r="F1788" s="112" t="s">
        <v>816</v>
      </c>
      <c r="G1788" s="112" t="s">
        <v>812</v>
      </c>
      <c r="H1788" s="112">
        <f t="shared" ca="1" si="133"/>
        <v>11</v>
      </c>
    </row>
    <row r="1789" spans="1:8" ht="14.4">
      <c r="A1789" s="112">
        <v>250</v>
      </c>
      <c r="B1789" s="112" t="s">
        <v>2250</v>
      </c>
      <c r="C1789" s="112" t="s">
        <v>812</v>
      </c>
      <c r="D1789" s="112" t="s">
        <v>1351</v>
      </c>
      <c r="E1789" s="112" t="s">
        <v>815</v>
      </c>
      <c r="F1789" s="112" t="s">
        <v>816</v>
      </c>
      <c r="G1789" s="112" t="s">
        <v>812</v>
      </c>
      <c r="H1789" s="112">
        <f t="shared" ca="1" si="133"/>
        <v>13</v>
      </c>
    </row>
    <row r="1790" spans="1:8" ht="14.4">
      <c r="A1790" s="112">
        <v>250</v>
      </c>
      <c r="B1790" s="112" t="s">
        <v>2251</v>
      </c>
      <c r="C1790" s="112" t="s">
        <v>812</v>
      </c>
      <c r="D1790" s="112" t="s">
        <v>1351</v>
      </c>
      <c r="E1790" s="112" t="s">
        <v>815</v>
      </c>
      <c r="F1790" s="112" t="s">
        <v>816</v>
      </c>
      <c r="G1790" s="112" t="s">
        <v>812</v>
      </c>
      <c r="H1790" s="112">
        <f t="shared" ca="1" si="133"/>
        <v>12</v>
      </c>
    </row>
    <row r="1791" spans="1:8" ht="14.4">
      <c r="A1791" s="112">
        <v>250</v>
      </c>
      <c r="B1791" s="112" t="s">
        <v>2252</v>
      </c>
      <c r="C1791" s="112" t="s">
        <v>812</v>
      </c>
      <c r="D1791" s="112" t="s">
        <v>1351</v>
      </c>
      <c r="E1791" s="112" t="s">
        <v>815</v>
      </c>
      <c r="F1791" s="112" t="s">
        <v>816</v>
      </c>
      <c r="G1791" s="112" t="s">
        <v>812</v>
      </c>
      <c r="H1791" s="112">
        <f t="shared" ca="1" si="133"/>
        <v>14</v>
      </c>
    </row>
    <row r="1792" spans="1:8" ht="14.4">
      <c r="A1792" s="112">
        <v>250</v>
      </c>
      <c r="B1792" s="112" t="s">
        <v>2253</v>
      </c>
      <c r="C1792" s="112" t="s">
        <v>812</v>
      </c>
      <c r="D1792" s="112" t="s">
        <v>1351</v>
      </c>
      <c r="E1792" s="112" t="s">
        <v>815</v>
      </c>
      <c r="F1792" s="112" t="s">
        <v>816</v>
      </c>
      <c r="G1792" s="112" t="s">
        <v>812</v>
      </c>
      <c r="H1792" s="112">
        <f t="shared" ca="1" si="133"/>
        <v>14</v>
      </c>
    </row>
    <row r="1793" spans="1:8" ht="14.4">
      <c r="A1793" s="112">
        <v>250</v>
      </c>
      <c r="B1793" s="112" t="s">
        <v>2254</v>
      </c>
      <c r="C1793" s="112" t="s">
        <v>812</v>
      </c>
      <c r="D1793" s="112" t="s">
        <v>1351</v>
      </c>
      <c r="E1793" s="112" t="s">
        <v>815</v>
      </c>
      <c r="F1793" s="112" t="s">
        <v>816</v>
      </c>
      <c r="G1793" s="112" t="s">
        <v>812</v>
      </c>
      <c r="H1793" s="112">
        <f t="shared" ca="1" si="133"/>
        <v>16</v>
      </c>
    </row>
    <row r="1794" spans="1:8" ht="14.4">
      <c r="A1794" s="112">
        <v>250</v>
      </c>
      <c r="B1794" s="112" t="s">
        <v>2255</v>
      </c>
      <c r="C1794" s="112" t="s">
        <v>812</v>
      </c>
      <c r="D1794" s="112" t="s">
        <v>1351</v>
      </c>
      <c r="E1794" s="112" t="s">
        <v>815</v>
      </c>
      <c r="F1794" s="112" t="s">
        <v>816</v>
      </c>
      <c r="G1794" s="112" t="s">
        <v>812</v>
      </c>
      <c r="H1794" s="112">
        <f t="shared" ca="1" si="133"/>
        <v>15</v>
      </c>
    </row>
    <row r="1795" spans="1:8" ht="14.4">
      <c r="A1795" s="112">
        <v>250</v>
      </c>
      <c r="B1795" s="112" t="s">
        <v>2256</v>
      </c>
      <c r="C1795" s="112" t="s">
        <v>812</v>
      </c>
      <c r="D1795" s="112" t="s">
        <v>1351</v>
      </c>
      <c r="E1795" s="112" t="s">
        <v>815</v>
      </c>
      <c r="F1795" s="112" t="s">
        <v>816</v>
      </c>
      <c r="G1795" s="112" t="s">
        <v>812</v>
      </c>
      <c r="H1795" s="112">
        <f t="shared" ca="1" si="133"/>
        <v>12</v>
      </c>
    </row>
    <row r="1796" spans="1:8" ht="14.4">
      <c r="A1796" s="112">
        <v>200</v>
      </c>
      <c r="B1796" s="112" t="s">
        <v>2257</v>
      </c>
      <c r="C1796" s="112" t="s">
        <v>812</v>
      </c>
      <c r="D1796" s="112" t="s">
        <v>1351</v>
      </c>
      <c r="E1796" s="112" t="s">
        <v>815</v>
      </c>
      <c r="F1796" s="112" t="s">
        <v>928</v>
      </c>
      <c r="G1796" s="112" t="s">
        <v>812</v>
      </c>
      <c r="H1796" s="112">
        <f t="shared" ref="H1796:H1797" ca="1" si="134">RANDBETWEEN(1,6)*100</f>
        <v>100</v>
      </c>
    </row>
    <row r="1797" spans="1:8" ht="14.4">
      <c r="A1797" s="112">
        <v>200</v>
      </c>
      <c r="B1797" s="112" t="s">
        <v>2259</v>
      </c>
      <c r="C1797" s="112" t="s">
        <v>812</v>
      </c>
      <c r="D1797" s="112" t="s">
        <v>1351</v>
      </c>
      <c r="E1797" s="112" t="s">
        <v>815</v>
      </c>
      <c r="F1797" s="112" t="s">
        <v>928</v>
      </c>
      <c r="G1797" s="112" t="s">
        <v>812</v>
      </c>
      <c r="H1797" s="112">
        <f t="shared" ca="1" si="134"/>
        <v>300</v>
      </c>
    </row>
    <row r="1798" spans="1:8" ht="14.4">
      <c r="A1798" s="112">
        <v>25</v>
      </c>
      <c r="B1798" s="112" t="s">
        <v>3860</v>
      </c>
      <c r="C1798" s="112" t="s">
        <v>812</v>
      </c>
      <c r="D1798" s="112" t="s">
        <v>1229</v>
      </c>
      <c r="E1798" s="112" t="s">
        <v>815</v>
      </c>
      <c r="F1798" s="112" t="s">
        <v>977</v>
      </c>
      <c r="G1798" s="112" t="s">
        <v>812</v>
      </c>
      <c r="H1798" s="112">
        <f ca="1">(RANDBETWEEN(1,4)+1)*10000</f>
        <v>20000</v>
      </c>
    </row>
    <row r="1799" spans="1:8" ht="14.4">
      <c r="A1799" s="112">
        <v>250</v>
      </c>
      <c r="B1799" s="112" t="s">
        <v>2258</v>
      </c>
      <c r="C1799" s="112" t="s">
        <v>812</v>
      </c>
      <c r="D1799" s="112" t="s">
        <v>1351</v>
      </c>
      <c r="E1799" s="112" t="s">
        <v>815</v>
      </c>
      <c r="F1799" s="112" t="s">
        <v>816</v>
      </c>
      <c r="G1799" s="112" t="s">
        <v>812</v>
      </c>
      <c r="H1799" s="112">
        <f ca="1">RANDBETWEEN(1,6)+1*10</f>
        <v>14</v>
      </c>
    </row>
    <row r="1800" spans="1:8" ht="14.4">
      <c r="A1800" s="112">
        <v>200</v>
      </c>
      <c r="B1800" s="112" t="s">
        <v>2522</v>
      </c>
      <c r="C1800" s="112" t="s">
        <v>812</v>
      </c>
      <c r="D1800" s="112" t="s">
        <v>2515</v>
      </c>
      <c r="E1800" s="112" t="s">
        <v>815</v>
      </c>
      <c r="F1800" s="112" t="s">
        <v>928</v>
      </c>
      <c r="G1800" s="112" t="s">
        <v>812</v>
      </c>
      <c r="H1800" s="112">
        <f ca="1">RANDBETWEEN(1,6)*100</f>
        <v>200</v>
      </c>
    </row>
    <row r="1801" spans="1:8" ht="14.4">
      <c r="A1801" s="112">
        <v>250</v>
      </c>
      <c r="B1801" s="112" t="s">
        <v>2266</v>
      </c>
      <c r="C1801" s="112" t="s">
        <v>812</v>
      </c>
      <c r="D1801" s="112" t="s">
        <v>1351</v>
      </c>
      <c r="E1801" s="112" t="s">
        <v>815</v>
      </c>
      <c r="F1801" s="112" t="s">
        <v>816</v>
      </c>
      <c r="G1801" s="112" t="s">
        <v>812</v>
      </c>
      <c r="H1801" s="112">
        <f t="shared" ref="H1801:H1802" ca="1" si="135">RANDBETWEEN(1,6)+1*10</f>
        <v>16</v>
      </c>
    </row>
    <row r="1802" spans="1:8" ht="14.4">
      <c r="A1802" s="112">
        <v>250</v>
      </c>
      <c r="B1802" s="112" t="s">
        <v>2523</v>
      </c>
      <c r="C1802" s="112" t="s">
        <v>812</v>
      </c>
      <c r="D1802" s="112" t="s">
        <v>2515</v>
      </c>
      <c r="E1802" s="112" t="s">
        <v>815</v>
      </c>
      <c r="F1802" s="112" t="s">
        <v>816</v>
      </c>
      <c r="G1802" s="112" t="s">
        <v>812</v>
      </c>
      <c r="H1802" s="112">
        <f t="shared" ca="1" si="135"/>
        <v>15</v>
      </c>
    </row>
    <row r="1803" spans="1:8" ht="14.4">
      <c r="A1803" s="112">
        <v>100</v>
      </c>
      <c r="B1803" s="112" t="s">
        <v>2281</v>
      </c>
      <c r="C1803" s="112" t="s">
        <v>812</v>
      </c>
      <c r="D1803" s="112" t="s">
        <v>1351</v>
      </c>
      <c r="E1803" s="112" t="s">
        <v>815</v>
      </c>
      <c r="F1803" s="112" t="s">
        <v>968</v>
      </c>
      <c r="G1803" s="112" t="s">
        <v>812</v>
      </c>
      <c r="H1803" s="112">
        <f ca="1">RANDBETWEEN(1,6)*100</f>
        <v>500</v>
      </c>
    </row>
    <row r="1804" spans="1:8" ht="14.4">
      <c r="A1804" s="112">
        <v>250</v>
      </c>
      <c r="B1804" s="112" t="s">
        <v>2283</v>
      </c>
      <c r="C1804" s="112" t="s">
        <v>812</v>
      </c>
      <c r="D1804" s="112" t="s">
        <v>1351</v>
      </c>
      <c r="E1804" s="112" t="s">
        <v>815</v>
      </c>
      <c r="F1804" s="112" t="s">
        <v>816</v>
      </c>
      <c r="G1804" s="112" t="s">
        <v>812</v>
      </c>
      <c r="H1804" s="112">
        <f t="shared" ref="H1804:H1805" ca="1" si="136">RANDBETWEEN(1,6)+1*10</f>
        <v>11</v>
      </c>
    </row>
    <row r="1805" spans="1:8" ht="14.4">
      <c r="A1805" s="112">
        <v>250</v>
      </c>
      <c r="B1805" s="112" t="s">
        <v>2524</v>
      </c>
      <c r="C1805" s="112" t="s">
        <v>812</v>
      </c>
      <c r="D1805" s="112" t="s">
        <v>2515</v>
      </c>
      <c r="E1805" s="112" t="s">
        <v>815</v>
      </c>
      <c r="F1805" s="112" t="s">
        <v>816</v>
      </c>
      <c r="G1805" s="112" t="s">
        <v>812</v>
      </c>
      <c r="H1805" s="112">
        <f t="shared" ca="1" si="136"/>
        <v>11</v>
      </c>
    </row>
    <row r="1806" spans="1:8" ht="14.4">
      <c r="A1806" s="112">
        <v>200</v>
      </c>
      <c r="B1806" s="112" t="s">
        <v>2314</v>
      </c>
      <c r="C1806" s="112" t="s">
        <v>812</v>
      </c>
      <c r="D1806" s="112" t="s">
        <v>1351</v>
      </c>
      <c r="E1806" s="112" t="s">
        <v>815</v>
      </c>
      <c r="F1806" s="112" t="s">
        <v>928</v>
      </c>
      <c r="G1806" s="112" t="s">
        <v>812</v>
      </c>
      <c r="H1806" s="112">
        <f t="shared" ref="H1806:H1807" ca="1" si="137">RANDBETWEEN(1,6)*100</f>
        <v>600</v>
      </c>
    </row>
    <row r="1807" spans="1:8" ht="14.4">
      <c r="A1807" s="112">
        <v>200</v>
      </c>
      <c r="B1807" s="112" t="s">
        <v>2316</v>
      </c>
      <c r="C1807" s="112" t="s">
        <v>812</v>
      </c>
      <c r="D1807" s="112" t="s">
        <v>1351</v>
      </c>
      <c r="E1807" s="112" t="s">
        <v>815</v>
      </c>
      <c r="F1807" s="112" t="s">
        <v>928</v>
      </c>
      <c r="G1807" s="112" t="s">
        <v>812</v>
      </c>
      <c r="H1807" s="112">
        <f t="shared" ca="1" si="137"/>
        <v>600</v>
      </c>
    </row>
    <row r="1808" spans="1:8" ht="14.4">
      <c r="A1808" s="112">
        <v>250</v>
      </c>
      <c r="B1808" s="112" t="s">
        <v>2525</v>
      </c>
      <c r="C1808" s="112" t="s">
        <v>812</v>
      </c>
      <c r="D1808" s="112" t="s">
        <v>2515</v>
      </c>
      <c r="E1808" s="112" t="s">
        <v>815</v>
      </c>
      <c r="F1808" s="112" t="s">
        <v>816</v>
      </c>
      <c r="G1808" s="112" t="s">
        <v>812</v>
      </c>
      <c r="H1808" s="112">
        <f t="shared" ref="H1808:H1809" ca="1" si="138">RANDBETWEEN(1,6)+1*10</f>
        <v>13</v>
      </c>
    </row>
    <row r="1809" spans="1:8" ht="15" customHeight="1">
      <c r="A1809" s="112">
        <v>250</v>
      </c>
      <c r="B1809" s="112" t="s">
        <v>2319</v>
      </c>
      <c r="C1809" s="112" t="s">
        <v>812</v>
      </c>
      <c r="D1809" s="112" t="s">
        <v>1351</v>
      </c>
      <c r="E1809" s="112" t="s">
        <v>815</v>
      </c>
      <c r="F1809" s="112" t="s">
        <v>816</v>
      </c>
      <c r="G1809" s="112" t="s">
        <v>812</v>
      </c>
      <c r="H1809" s="112">
        <f t="shared" ca="1" si="138"/>
        <v>11</v>
      </c>
    </row>
    <row r="1810" spans="1:8" ht="14.4">
      <c r="A1810" s="112">
        <v>200</v>
      </c>
      <c r="B1810" s="112" t="s">
        <v>2320</v>
      </c>
      <c r="C1810" s="112" t="s">
        <v>812</v>
      </c>
      <c r="D1810" s="112" t="s">
        <v>1351</v>
      </c>
      <c r="E1810" s="112" t="s">
        <v>815</v>
      </c>
      <c r="F1810" s="112" t="s">
        <v>928</v>
      </c>
      <c r="G1810" s="112" t="s">
        <v>812</v>
      </c>
      <c r="H1810" s="112">
        <f t="shared" ref="H1810:H1815" ca="1" si="139">RANDBETWEEN(1,6)*100</f>
        <v>600</v>
      </c>
    </row>
    <row r="1811" spans="1:8" ht="14.4">
      <c r="A1811" s="112">
        <v>200</v>
      </c>
      <c r="B1811" s="112" t="s">
        <v>2321</v>
      </c>
      <c r="C1811" s="112" t="s">
        <v>812</v>
      </c>
      <c r="D1811" s="112" t="s">
        <v>1351</v>
      </c>
      <c r="E1811" s="112" t="s">
        <v>815</v>
      </c>
      <c r="F1811" s="112" t="s">
        <v>928</v>
      </c>
      <c r="G1811" s="112" t="s">
        <v>812</v>
      </c>
      <c r="H1811" s="112">
        <f t="shared" ca="1" si="139"/>
        <v>300</v>
      </c>
    </row>
    <row r="1812" spans="1:8" ht="14.4">
      <c r="A1812" s="112">
        <v>100</v>
      </c>
      <c r="B1812" s="112" t="s">
        <v>2322</v>
      </c>
      <c r="C1812" s="112" t="s">
        <v>812</v>
      </c>
      <c r="D1812" s="112" t="s">
        <v>1351</v>
      </c>
      <c r="E1812" s="112" t="s">
        <v>815</v>
      </c>
      <c r="F1812" s="112" t="s">
        <v>968</v>
      </c>
      <c r="G1812" s="112" t="s">
        <v>812</v>
      </c>
      <c r="H1812" s="112">
        <f t="shared" ca="1" si="139"/>
        <v>100</v>
      </c>
    </row>
    <row r="1813" spans="1:8" ht="14.4">
      <c r="A1813" s="112">
        <v>100</v>
      </c>
      <c r="B1813" s="112" t="s">
        <v>2323</v>
      </c>
      <c r="C1813" s="112" t="s">
        <v>812</v>
      </c>
      <c r="D1813" s="112" t="s">
        <v>1351</v>
      </c>
      <c r="E1813" s="112" t="s">
        <v>815</v>
      </c>
      <c r="F1813" s="112" t="s">
        <v>968</v>
      </c>
      <c r="G1813" s="112" t="s">
        <v>812</v>
      </c>
      <c r="H1813" s="112">
        <f t="shared" ca="1" si="139"/>
        <v>300</v>
      </c>
    </row>
    <row r="1814" spans="1:8" ht="14.4">
      <c r="A1814" s="112">
        <v>100</v>
      </c>
      <c r="B1814" s="112" t="s">
        <v>2324</v>
      </c>
      <c r="C1814" s="112" t="s">
        <v>812</v>
      </c>
      <c r="D1814" s="112" t="s">
        <v>1351</v>
      </c>
      <c r="E1814" s="112" t="s">
        <v>815</v>
      </c>
      <c r="F1814" s="112" t="s">
        <v>968</v>
      </c>
      <c r="G1814" s="112" t="s">
        <v>812</v>
      </c>
      <c r="H1814" s="112">
        <f t="shared" ca="1" si="139"/>
        <v>600</v>
      </c>
    </row>
    <row r="1815" spans="1:8" ht="14.4">
      <c r="A1815" s="112">
        <v>25</v>
      </c>
      <c r="B1815" s="112" t="s">
        <v>2325</v>
      </c>
      <c r="C1815" s="112" t="s">
        <v>812</v>
      </c>
      <c r="D1815" s="112" t="s">
        <v>1351</v>
      </c>
      <c r="E1815" s="112" t="s">
        <v>815</v>
      </c>
      <c r="F1815" s="112" t="s">
        <v>977</v>
      </c>
      <c r="G1815" s="112" t="s">
        <v>812</v>
      </c>
      <c r="H1815" s="112">
        <f t="shared" ca="1" si="139"/>
        <v>600</v>
      </c>
    </row>
    <row r="1816" spans="1:8" ht="14.4">
      <c r="A1816" s="112">
        <v>25</v>
      </c>
      <c r="B1816" s="112" t="s">
        <v>2326</v>
      </c>
      <c r="C1816" s="112" t="s">
        <v>812</v>
      </c>
      <c r="D1816" s="112" t="s">
        <v>1351</v>
      </c>
      <c r="E1816" s="112" t="s">
        <v>815</v>
      </c>
      <c r="F1816" s="112" t="s">
        <v>977</v>
      </c>
      <c r="G1816" s="112" t="s">
        <v>812</v>
      </c>
      <c r="H1816" s="112">
        <f t="shared" ref="H1816:H1817" ca="1" si="140">(RANDBETWEEN(1,4)+1)*10000</f>
        <v>30000</v>
      </c>
    </row>
    <row r="1817" spans="1:8" ht="14.4">
      <c r="A1817" s="112">
        <v>25</v>
      </c>
      <c r="B1817" s="112" t="s">
        <v>2327</v>
      </c>
      <c r="C1817" s="112" t="s">
        <v>812</v>
      </c>
      <c r="D1817" s="112" t="s">
        <v>1351</v>
      </c>
      <c r="E1817" s="112" t="s">
        <v>815</v>
      </c>
      <c r="F1817" s="112" t="s">
        <v>977</v>
      </c>
      <c r="G1817" s="112" t="s">
        <v>812</v>
      </c>
      <c r="H1817" s="112">
        <f t="shared" ca="1" si="140"/>
        <v>30000</v>
      </c>
    </row>
    <row r="1818" spans="1:8" ht="15" customHeight="1">
      <c r="A1818" s="112">
        <v>5</v>
      </c>
      <c r="B1818" s="112" t="s">
        <v>2328</v>
      </c>
      <c r="C1818" s="112" t="s">
        <v>812</v>
      </c>
      <c r="D1818" s="112" t="s">
        <v>1351</v>
      </c>
      <c r="E1818" s="112" t="s">
        <v>815</v>
      </c>
      <c r="F1818" s="112" t="s">
        <v>1010</v>
      </c>
      <c r="G1818" s="112" t="s">
        <v>812</v>
      </c>
      <c r="H1818" s="112">
        <f ca="1">RANDBETWEEN(2,12)*25000</f>
        <v>75000</v>
      </c>
    </row>
    <row r="1819" spans="1:8" ht="14.4">
      <c r="A1819" s="112">
        <v>200</v>
      </c>
      <c r="B1819" s="112" t="s">
        <v>2526</v>
      </c>
      <c r="C1819" s="112" t="s">
        <v>812</v>
      </c>
      <c r="D1819" s="112" t="s">
        <v>2515</v>
      </c>
      <c r="E1819" s="112" t="s">
        <v>815</v>
      </c>
      <c r="F1819" s="112" t="s">
        <v>928</v>
      </c>
      <c r="G1819" s="112" t="s">
        <v>812</v>
      </c>
      <c r="H1819" s="112">
        <f t="shared" ref="H1819:H1825" ca="1" si="141">RANDBETWEEN(1,6)*100</f>
        <v>400</v>
      </c>
    </row>
    <row r="1820" spans="1:8" ht="14.4">
      <c r="A1820" s="112">
        <v>200</v>
      </c>
      <c r="B1820" s="112" t="s">
        <v>2331</v>
      </c>
      <c r="C1820" s="112" t="s">
        <v>812</v>
      </c>
      <c r="D1820" s="112" t="s">
        <v>1351</v>
      </c>
      <c r="E1820" s="112" t="s">
        <v>815</v>
      </c>
      <c r="F1820" s="112" t="s">
        <v>928</v>
      </c>
      <c r="G1820" s="112" t="s">
        <v>812</v>
      </c>
      <c r="H1820" s="112">
        <f t="shared" ca="1" si="141"/>
        <v>300</v>
      </c>
    </row>
    <row r="1821" spans="1:8" ht="14.4">
      <c r="A1821" s="112">
        <v>200</v>
      </c>
      <c r="B1821" s="112" t="s">
        <v>2344</v>
      </c>
      <c r="C1821" s="112" t="s">
        <v>812</v>
      </c>
      <c r="D1821" s="112" t="s">
        <v>1351</v>
      </c>
      <c r="E1821" s="112" t="s">
        <v>815</v>
      </c>
      <c r="F1821" s="112" t="s">
        <v>928</v>
      </c>
      <c r="G1821" s="112" t="s">
        <v>812</v>
      </c>
      <c r="H1821" s="112">
        <f t="shared" ca="1" si="141"/>
        <v>500</v>
      </c>
    </row>
    <row r="1822" spans="1:8" ht="14.4">
      <c r="A1822" s="112">
        <v>200</v>
      </c>
      <c r="B1822" s="112" t="s">
        <v>2332</v>
      </c>
      <c r="C1822" s="112" t="s">
        <v>812</v>
      </c>
      <c r="D1822" s="112" t="s">
        <v>1351</v>
      </c>
      <c r="E1822" s="112" t="s">
        <v>815</v>
      </c>
      <c r="F1822" s="112" t="s">
        <v>928</v>
      </c>
      <c r="G1822" s="112" t="s">
        <v>812</v>
      </c>
      <c r="H1822" s="112">
        <f t="shared" ca="1" si="141"/>
        <v>300</v>
      </c>
    </row>
    <row r="1823" spans="1:8" ht="14.4">
      <c r="A1823" s="112">
        <v>100</v>
      </c>
      <c r="B1823" s="112" t="s">
        <v>2333</v>
      </c>
      <c r="C1823" s="112" t="s">
        <v>812</v>
      </c>
      <c r="D1823" s="112" t="s">
        <v>1351</v>
      </c>
      <c r="E1823" s="112" t="s">
        <v>815</v>
      </c>
      <c r="F1823" s="112" t="s">
        <v>968</v>
      </c>
      <c r="G1823" s="112" t="s">
        <v>812</v>
      </c>
      <c r="H1823" s="112">
        <f t="shared" ca="1" si="141"/>
        <v>400</v>
      </c>
    </row>
    <row r="1824" spans="1:8" ht="14.4">
      <c r="A1824" s="112">
        <v>200</v>
      </c>
      <c r="B1824" s="112" t="s">
        <v>2334</v>
      </c>
      <c r="C1824" s="112" t="s">
        <v>812</v>
      </c>
      <c r="D1824" s="112" t="s">
        <v>1351</v>
      </c>
      <c r="E1824" s="112" t="s">
        <v>815</v>
      </c>
      <c r="F1824" s="112" t="s">
        <v>928</v>
      </c>
      <c r="G1824" s="112" t="s">
        <v>812</v>
      </c>
      <c r="H1824" s="112">
        <f t="shared" ca="1" si="141"/>
        <v>400</v>
      </c>
    </row>
    <row r="1825" spans="1:8" ht="14.4">
      <c r="A1825" s="112">
        <v>100</v>
      </c>
      <c r="B1825" s="112" t="s">
        <v>2347</v>
      </c>
      <c r="C1825" s="112" t="s">
        <v>812</v>
      </c>
      <c r="D1825" s="112" t="s">
        <v>1351</v>
      </c>
      <c r="E1825" s="112" t="s">
        <v>815</v>
      </c>
      <c r="F1825" s="112" t="s">
        <v>968</v>
      </c>
      <c r="G1825" s="112" t="s">
        <v>812</v>
      </c>
      <c r="H1825" s="112">
        <f t="shared" ca="1" si="141"/>
        <v>300</v>
      </c>
    </row>
    <row r="1826" spans="1:8" ht="14.4">
      <c r="A1826" s="112">
        <v>250</v>
      </c>
      <c r="B1826" s="112" t="s">
        <v>2348</v>
      </c>
      <c r="C1826" s="112" t="s">
        <v>812</v>
      </c>
      <c r="D1826" s="112" t="s">
        <v>1351</v>
      </c>
      <c r="E1826" s="112" t="s">
        <v>815</v>
      </c>
      <c r="F1826" s="112" t="s">
        <v>816</v>
      </c>
      <c r="G1826" s="112" t="s">
        <v>812</v>
      </c>
      <c r="H1826" s="112">
        <f t="shared" ref="H1826:H1828" ca="1" si="142">RANDBETWEEN(1,6)+1*10</f>
        <v>15</v>
      </c>
    </row>
    <row r="1827" spans="1:8" ht="14.4">
      <c r="A1827" s="112">
        <v>250</v>
      </c>
      <c r="B1827" s="112" t="s">
        <v>2350</v>
      </c>
      <c r="C1827" s="112" t="s">
        <v>812</v>
      </c>
      <c r="D1827" s="112" t="s">
        <v>1351</v>
      </c>
      <c r="E1827" s="112" t="s">
        <v>815</v>
      </c>
      <c r="F1827" s="112" t="s">
        <v>816</v>
      </c>
      <c r="G1827" s="112" t="s">
        <v>812</v>
      </c>
      <c r="H1827" s="112">
        <f t="shared" ca="1" si="142"/>
        <v>15</v>
      </c>
    </row>
    <row r="1828" spans="1:8" ht="14.4">
      <c r="A1828" s="112">
        <v>250</v>
      </c>
      <c r="B1828" s="112" t="s">
        <v>2351</v>
      </c>
      <c r="C1828" s="112" t="s">
        <v>812</v>
      </c>
      <c r="D1828" s="112" t="s">
        <v>1351</v>
      </c>
      <c r="E1828" s="112" t="s">
        <v>815</v>
      </c>
      <c r="F1828" s="112" t="s">
        <v>816</v>
      </c>
      <c r="G1828" s="112" t="s">
        <v>812</v>
      </c>
      <c r="H1828" s="112">
        <f t="shared" ca="1" si="142"/>
        <v>14</v>
      </c>
    </row>
    <row r="1829" spans="1:8" ht="14.4">
      <c r="A1829" s="112">
        <v>200</v>
      </c>
      <c r="B1829" s="112" t="s">
        <v>2527</v>
      </c>
      <c r="C1829" s="112" t="s">
        <v>812</v>
      </c>
      <c r="D1829" s="112" t="s">
        <v>2515</v>
      </c>
      <c r="E1829" s="112" t="s">
        <v>815</v>
      </c>
      <c r="F1829" s="112" t="s">
        <v>928</v>
      </c>
      <c r="G1829" s="112" t="s">
        <v>812</v>
      </c>
      <c r="H1829" s="112">
        <f t="shared" ref="H1829:H1830" ca="1" si="143">RANDBETWEEN(1,6)*100</f>
        <v>300</v>
      </c>
    </row>
    <row r="1830" spans="1:8" ht="14.4">
      <c r="A1830" s="112">
        <v>200</v>
      </c>
      <c r="B1830" s="112" t="s">
        <v>2359</v>
      </c>
      <c r="C1830" s="112" t="s">
        <v>812</v>
      </c>
      <c r="D1830" s="112" t="s">
        <v>1351</v>
      </c>
      <c r="E1830" s="112" t="s">
        <v>815</v>
      </c>
      <c r="F1830" s="112" t="s">
        <v>928</v>
      </c>
      <c r="G1830" s="112" t="s">
        <v>812</v>
      </c>
      <c r="H1830" s="112">
        <f t="shared" ca="1" si="143"/>
        <v>300</v>
      </c>
    </row>
    <row r="1831" spans="1:8" ht="14.4">
      <c r="A1831" s="112">
        <v>250</v>
      </c>
      <c r="B1831" s="112" t="s">
        <v>2363</v>
      </c>
      <c r="C1831" s="112" t="s">
        <v>812</v>
      </c>
      <c r="D1831" s="112" t="s">
        <v>1351</v>
      </c>
      <c r="E1831" s="112" t="s">
        <v>815</v>
      </c>
      <c r="F1831" s="112" t="s">
        <v>816</v>
      </c>
      <c r="G1831" s="112" t="s">
        <v>812</v>
      </c>
      <c r="H1831" s="112">
        <f t="shared" ref="H1831:H1835" ca="1" si="144">RANDBETWEEN(1,6)+1*10</f>
        <v>15</v>
      </c>
    </row>
    <row r="1832" spans="1:8" ht="14.4">
      <c r="A1832" s="112">
        <v>250</v>
      </c>
      <c r="B1832" s="112" t="s">
        <v>2367</v>
      </c>
      <c r="C1832" s="112" t="s">
        <v>812</v>
      </c>
      <c r="D1832" s="112" t="s">
        <v>1351</v>
      </c>
      <c r="E1832" s="112" t="s">
        <v>815</v>
      </c>
      <c r="F1832" s="112" t="s">
        <v>816</v>
      </c>
      <c r="G1832" s="112" t="s">
        <v>812</v>
      </c>
      <c r="H1832" s="112">
        <f t="shared" ca="1" si="144"/>
        <v>12</v>
      </c>
    </row>
    <row r="1833" spans="1:8" ht="14.4">
      <c r="A1833" s="112">
        <v>250</v>
      </c>
      <c r="B1833" s="112" t="s">
        <v>2362</v>
      </c>
      <c r="C1833" s="112" t="s">
        <v>812</v>
      </c>
      <c r="D1833" s="112" t="s">
        <v>1351</v>
      </c>
      <c r="E1833" s="112" t="s">
        <v>815</v>
      </c>
      <c r="F1833" s="112" t="s">
        <v>816</v>
      </c>
      <c r="G1833" s="112" t="s">
        <v>812</v>
      </c>
      <c r="H1833" s="112">
        <f t="shared" ca="1" si="144"/>
        <v>12</v>
      </c>
    </row>
    <row r="1834" spans="1:8" ht="14.4">
      <c r="A1834" s="112">
        <v>250</v>
      </c>
      <c r="B1834" s="112" t="s">
        <v>2364</v>
      </c>
      <c r="C1834" s="112" t="s">
        <v>812</v>
      </c>
      <c r="D1834" s="112" t="s">
        <v>1351</v>
      </c>
      <c r="E1834" s="112" t="s">
        <v>815</v>
      </c>
      <c r="F1834" s="112" t="s">
        <v>816</v>
      </c>
      <c r="G1834" s="112" t="s">
        <v>812</v>
      </c>
      <c r="H1834" s="112">
        <f t="shared" ca="1" si="144"/>
        <v>16</v>
      </c>
    </row>
    <row r="1835" spans="1:8" ht="14.4">
      <c r="A1835" s="112">
        <v>250</v>
      </c>
      <c r="B1835" s="112" t="s">
        <v>2365</v>
      </c>
      <c r="C1835" s="112" t="s">
        <v>812</v>
      </c>
      <c r="D1835" s="112" t="s">
        <v>1351</v>
      </c>
      <c r="E1835" s="112" t="s">
        <v>815</v>
      </c>
      <c r="F1835" s="112" t="s">
        <v>816</v>
      </c>
      <c r="G1835" s="112" t="s">
        <v>812</v>
      </c>
      <c r="H1835" s="112">
        <f t="shared" ca="1" si="144"/>
        <v>15</v>
      </c>
    </row>
    <row r="1836" spans="1:8" ht="14.4">
      <c r="A1836" s="112">
        <v>100</v>
      </c>
      <c r="B1836" s="112" t="s">
        <v>2371</v>
      </c>
      <c r="C1836" s="112" t="s">
        <v>812</v>
      </c>
      <c r="D1836" s="112" t="s">
        <v>1351</v>
      </c>
      <c r="E1836" s="112" t="s">
        <v>815</v>
      </c>
      <c r="F1836" s="112" t="s">
        <v>968</v>
      </c>
      <c r="G1836" s="112" t="s">
        <v>812</v>
      </c>
      <c r="H1836" s="112">
        <f ca="1">RANDBETWEEN(1,6)*100</f>
        <v>300</v>
      </c>
    </row>
    <row r="1837" spans="1:8" ht="14.4">
      <c r="A1837" s="112">
        <v>250</v>
      </c>
      <c r="B1837" s="112" t="s">
        <v>2369</v>
      </c>
      <c r="C1837" s="112" t="s">
        <v>812</v>
      </c>
      <c r="D1837" s="112" t="s">
        <v>1351</v>
      </c>
      <c r="E1837" s="112" t="s">
        <v>815</v>
      </c>
      <c r="F1837" s="112" t="s">
        <v>816</v>
      </c>
      <c r="G1837" s="112" t="s">
        <v>812</v>
      </c>
      <c r="H1837" s="112">
        <f t="shared" ref="H1837:H1838" ca="1" si="145">RANDBETWEEN(1,6)+1*10</f>
        <v>13</v>
      </c>
    </row>
    <row r="1838" spans="1:8" ht="14.4">
      <c r="A1838" s="112">
        <v>250</v>
      </c>
      <c r="B1838" s="112" t="s">
        <v>2370</v>
      </c>
      <c r="C1838" s="112" t="s">
        <v>812</v>
      </c>
      <c r="D1838" s="112" t="s">
        <v>1351</v>
      </c>
      <c r="E1838" s="112" t="s">
        <v>815</v>
      </c>
      <c r="F1838" s="112" t="s">
        <v>816</v>
      </c>
      <c r="G1838" s="112" t="s">
        <v>812</v>
      </c>
      <c r="H1838" s="112">
        <f t="shared" ca="1" si="145"/>
        <v>11</v>
      </c>
    </row>
    <row r="1839" spans="1:8" ht="14.4">
      <c r="A1839" s="112">
        <v>100</v>
      </c>
      <c r="B1839" s="112" t="s">
        <v>2374</v>
      </c>
      <c r="C1839" s="112" t="s">
        <v>812</v>
      </c>
      <c r="D1839" s="112" t="s">
        <v>1351</v>
      </c>
      <c r="E1839" s="112" t="s">
        <v>815</v>
      </c>
      <c r="F1839" s="112" t="s">
        <v>968</v>
      </c>
      <c r="G1839" s="112" t="s">
        <v>812</v>
      </c>
      <c r="H1839" s="112">
        <f ca="1">RANDBETWEEN(1,6)*100</f>
        <v>500</v>
      </c>
    </row>
    <row r="1840" spans="1:8" ht="14.4">
      <c r="A1840" s="112">
        <v>250</v>
      </c>
      <c r="B1840" s="112" t="s">
        <v>2375</v>
      </c>
      <c r="C1840" s="112" t="s">
        <v>812</v>
      </c>
      <c r="D1840" s="112" t="s">
        <v>1351</v>
      </c>
      <c r="E1840" s="112" t="s">
        <v>815</v>
      </c>
      <c r="F1840" s="112" t="s">
        <v>816</v>
      </c>
      <c r="G1840" s="112" t="s">
        <v>812</v>
      </c>
      <c r="H1840" s="112">
        <f ca="1">RANDBETWEEN(1,6)+1*10</f>
        <v>15</v>
      </c>
    </row>
    <row r="1841" spans="1:8" ht="14.4">
      <c r="A1841" s="112">
        <v>25</v>
      </c>
      <c r="B1841" s="112" t="s">
        <v>2376</v>
      </c>
      <c r="C1841" s="112" t="s">
        <v>812</v>
      </c>
      <c r="D1841" s="112" t="s">
        <v>1351</v>
      </c>
      <c r="E1841" s="112" t="s">
        <v>815</v>
      </c>
      <c r="F1841" s="112" t="s">
        <v>977</v>
      </c>
      <c r="G1841" s="112" t="s">
        <v>812</v>
      </c>
      <c r="H1841" s="112">
        <f ca="1">(RANDBETWEEN(1,4)+1)*10000</f>
        <v>30000</v>
      </c>
    </row>
    <row r="1842" spans="1:8" ht="14.4">
      <c r="A1842" s="112">
        <v>250</v>
      </c>
      <c r="B1842" s="112" t="s">
        <v>2528</v>
      </c>
      <c r="C1842" s="112" t="s">
        <v>812</v>
      </c>
      <c r="D1842" s="112" t="s">
        <v>2515</v>
      </c>
      <c r="E1842" s="112" t="s">
        <v>815</v>
      </c>
      <c r="F1842" s="112" t="s">
        <v>816</v>
      </c>
      <c r="G1842" s="112" t="s">
        <v>812</v>
      </c>
      <c r="H1842" s="112">
        <f ca="1">RANDBETWEEN(1,6)+1*10</f>
        <v>14</v>
      </c>
    </row>
    <row r="1843" spans="1:8" ht="14.4">
      <c r="A1843" s="112">
        <v>200</v>
      </c>
      <c r="B1843" s="112" t="s">
        <v>2529</v>
      </c>
      <c r="C1843" s="112" t="s">
        <v>812</v>
      </c>
      <c r="D1843" s="112" t="s">
        <v>2515</v>
      </c>
      <c r="E1843" s="112" t="s">
        <v>815</v>
      </c>
      <c r="F1843" s="112" t="s">
        <v>928</v>
      </c>
      <c r="G1843" s="112" t="s">
        <v>812</v>
      </c>
      <c r="H1843" s="112">
        <f t="shared" ref="H1843:H1846" ca="1" si="146">RANDBETWEEN(1,6)*100</f>
        <v>500</v>
      </c>
    </row>
    <row r="1844" spans="1:8" ht="14.4">
      <c r="A1844" s="112">
        <v>200</v>
      </c>
      <c r="B1844" s="112" t="s">
        <v>2530</v>
      </c>
      <c r="C1844" s="112" t="s">
        <v>812</v>
      </c>
      <c r="D1844" s="112" t="s">
        <v>2515</v>
      </c>
      <c r="E1844" s="112" t="s">
        <v>815</v>
      </c>
      <c r="F1844" s="112" t="s">
        <v>928</v>
      </c>
      <c r="G1844" s="112" t="s">
        <v>812</v>
      </c>
      <c r="H1844" s="112">
        <f t="shared" ca="1" si="146"/>
        <v>200</v>
      </c>
    </row>
    <row r="1845" spans="1:8" ht="14.4">
      <c r="A1845" s="112">
        <v>100</v>
      </c>
      <c r="B1845" s="112" t="s">
        <v>2384</v>
      </c>
      <c r="C1845" s="112" t="s">
        <v>812</v>
      </c>
      <c r="D1845" s="112" t="s">
        <v>1351</v>
      </c>
      <c r="E1845" s="112" t="s">
        <v>815</v>
      </c>
      <c r="F1845" s="112" t="s">
        <v>968</v>
      </c>
      <c r="G1845" s="112" t="s">
        <v>812</v>
      </c>
      <c r="H1845" s="112">
        <f t="shared" ca="1" si="146"/>
        <v>300</v>
      </c>
    </row>
    <row r="1846" spans="1:8" ht="14.4">
      <c r="A1846" s="112">
        <v>200</v>
      </c>
      <c r="B1846" s="112" t="s">
        <v>2386</v>
      </c>
      <c r="C1846" s="112" t="s">
        <v>812</v>
      </c>
      <c r="D1846" s="112" t="s">
        <v>1351</v>
      </c>
      <c r="E1846" s="112" t="s">
        <v>815</v>
      </c>
      <c r="F1846" s="112" t="s">
        <v>928</v>
      </c>
      <c r="G1846" s="112" t="s">
        <v>812</v>
      </c>
      <c r="H1846" s="112">
        <f t="shared" ca="1" si="146"/>
        <v>100</v>
      </c>
    </row>
    <row r="1847" spans="1:8" ht="14.4">
      <c r="A1847" s="112">
        <v>250</v>
      </c>
      <c r="B1847" s="112" t="s">
        <v>2531</v>
      </c>
      <c r="C1847" s="112" t="s">
        <v>812</v>
      </c>
      <c r="D1847" s="112" t="s">
        <v>2515</v>
      </c>
      <c r="E1847" s="112" t="s">
        <v>815</v>
      </c>
      <c r="F1847" s="112" t="s">
        <v>816</v>
      </c>
      <c r="G1847" s="112" t="s">
        <v>812</v>
      </c>
      <c r="H1847" s="112">
        <f ca="1">RANDBETWEEN(1,6)+1*10</f>
        <v>16</v>
      </c>
    </row>
    <row r="1848" spans="1:8" ht="14.4">
      <c r="A1848" s="112">
        <v>200</v>
      </c>
      <c r="B1848" s="112" t="s">
        <v>2397</v>
      </c>
      <c r="C1848" s="112" t="s">
        <v>812</v>
      </c>
      <c r="D1848" s="112" t="s">
        <v>1351</v>
      </c>
      <c r="E1848" s="112" t="s">
        <v>815</v>
      </c>
      <c r="F1848" s="112" t="s">
        <v>928</v>
      </c>
      <c r="G1848" s="112" t="s">
        <v>812</v>
      </c>
      <c r="H1848" s="112">
        <f t="shared" ref="H1848:H1849" ca="1" si="147">RANDBETWEEN(1,6)*100</f>
        <v>500</v>
      </c>
    </row>
    <row r="1849" spans="1:8" ht="14.4">
      <c r="A1849" s="112">
        <v>200</v>
      </c>
      <c r="B1849" s="112" t="s">
        <v>2532</v>
      </c>
      <c r="C1849" s="112" t="s">
        <v>812</v>
      </c>
      <c r="D1849" s="112" t="s">
        <v>2515</v>
      </c>
      <c r="E1849" s="112" t="s">
        <v>815</v>
      </c>
      <c r="F1849" s="112" t="s">
        <v>928</v>
      </c>
      <c r="G1849" s="112" t="s">
        <v>812</v>
      </c>
      <c r="H1849" s="112">
        <f t="shared" ca="1" si="147"/>
        <v>500</v>
      </c>
    </row>
    <row r="1850" spans="1:8" ht="14.4">
      <c r="A1850" s="112">
        <v>250</v>
      </c>
      <c r="B1850" s="112" t="s">
        <v>2533</v>
      </c>
      <c r="C1850" s="112" t="s">
        <v>812</v>
      </c>
      <c r="D1850" s="112" t="s">
        <v>2515</v>
      </c>
      <c r="E1850" s="112" t="s">
        <v>815</v>
      </c>
      <c r="F1850" s="112" t="s">
        <v>816</v>
      </c>
      <c r="G1850" s="112" t="s">
        <v>812</v>
      </c>
      <c r="H1850" s="112">
        <f t="shared" ref="H1850:H1855" ca="1" si="148">RANDBETWEEN(1,6)+1*10</f>
        <v>15</v>
      </c>
    </row>
    <row r="1851" spans="1:8" ht="14.4">
      <c r="A1851" s="112">
        <v>250</v>
      </c>
      <c r="B1851" s="112" t="s">
        <v>2402</v>
      </c>
      <c r="C1851" s="112" t="s">
        <v>812</v>
      </c>
      <c r="D1851" s="112" t="s">
        <v>1351</v>
      </c>
      <c r="E1851" s="112" t="s">
        <v>815</v>
      </c>
      <c r="F1851" s="112" t="s">
        <v>816</v>
      </c>
      <c r="G1851" s="112" t="s">
        <v>812</v>
      </c>
      <c r="H1851" s="112">
        <f t="shared" ca="1" si="148"/>
        <v>11</v>
      </c>
    </row>
    <row r="1852" spans="1:8" ht="14.4">
      <c r="A1852" s="112">
        <v>250</v>
      </c>
      <c r="B1852" s="112" t="s">
        <v>2534</v>
      </c>
      <c r="C1852" s="112" t="s">
        <v>812</v>
      </c>
      <c r="D1852" s="112" t="s">
        <v>2515</v>
      </c>
      <c r="E1852" s="112" t="s">
        <v>815</v>
      </c>
      <c r="F1852" s="112" t="s">
        <v>816</v>
      </c>
      <c r="G1852" s="112" t="s">
        <v>812</v>
      </c>
      <c r="H1852" s="112">
        <f t="shared" ca="1" si="148"/>
        <v>15</v>
      </c>
    </row>
    <row r="1853" spans="1:8" ht="14.4">
      <c r="A1853" s="112">
        <v>250</v>
      </c>
      <c r="B1853" s="112" t="s">
        <v>2535</v>
      </c>
      <c r="C1853" s="112" t="s">
        <v>812</v>
      </c>
      <c r="D1853" s="112" t="s">
        <v>2515</v>
      </c>
      <c r="E1853" s="112" t="s">
        <v>815</v>
      </c>
      <c r="F1853" s="112" t="s">
        <v>816</v>
      </c>
      <c r="G1853" s="112" t="s">
        <v>812</v>
      </c>
      <c r="H1853" s="112">
        <f t="shared" ca="1" si="148"/>
        <v>11</v>
      </c>
    </row>
    <row r="1854" spans="1:8" ht="14.4">
      <c r="A1854" s="112">
        <v>250</v>
      </c>
      <c r="B1854" s="112" t="s">
        <v>2536</v>
      </c>
      <c r="C1854" s="112" t="s">
        <v>812</v>
      </c>
      <c r="D1854" s="112" t="s">
        <v>2515</v>
      </c>
      <c r="E1854" s="112" t="s">
        <v>815</v>
      </c>
      <c r="F1854" s="112" t="s">
        <v>816</v>
      </c>
      <c r="G1854" s="112" t="s">
        <v>812</v>
      </c>
      <c r="H1854" s="112">
        <f t="shared" ca="1" si="148"/>
        <v>11</v>
      </c>
    </row>
    <row r="1855" spans="1:8" ht="14.4">
      <c r="A1855" s="112">
        <v>250</v>
      </c>
      <c r="B1855" s="112" t="s">
        <v>2537</v>
      </c>
      <c r="C1855" s="112" t="s">
        <v>812</v>
      </c>
      <c r="D1855" s="112" t="s">
        <v>2515</v>
      </c>
      <c r="E1855" s="112" t="s">
        <v>815</v>
      </c>
      <c r="F1855" s="112" t="s">
        <v>816</v>
      </c>
      <c r="G1855" s="112" t="s">
        <v>812</v>
      </c>
      <c r="H1855" s="112">
        <f t="shared" ca="1" si="148"/>
        <v>14</v>
      </c>
    </row>
    <row r="1856" spans="1:8" ht="14.4">
      <c r="A1856" s="112">
        <v>200</v>
      </c>
      <c r="B1856" s="112" t="s">
        <v>2538</v>
      </c>
      <c r="C1856" s="112" t="s">
        <v>812</v>
      </c>
      <c r="D1856" s="112" t="s">
        <v>2515</v>
      </c>
      <c r="E1856" s="112" t="s">
        <v>815</v>
      </c>
      <c r="F1856" s="112" t="s">
        <v>928</v>
      </c>
      <c r="G1856" s="112" t="s">
        <v>812</v>
      </c>
      <c r="H1856" s="112">
        <f t="shared" ref="H1856:H1858" ca="1" si="149">RANDBETWEEN(1,6)*100</f>
        <v>500</v>
      </c>
    </row>
    <row r="1857" spans="1:8" ht="14.4">
      <c r="A1857" s="112">
        <v>200</v>
      </c>
      <c r="B1857" s="112" t="s">
        <v>1951</v>
      </c>
      <c r="C1857" s="112" t="s">
        <v>812</v>
      </c>
      <c r="D1857" s="112" t="s">
        <v>1297</v>
      </c>
      <c r="E1857" s="112" t="s">
        <v>815</v>
      </c>
      <c r="F1857" s="112" t="s">
        <v>928</v>
      </c>
      <c r="G1857" s="112" t="s">
        <v>812</v>
      </c>
      <c r="H1857" s="112">
        <f t="shared" ca="1" si="149"/>
        <v>200</v>
      </c>
    </row>
    <row r="1858" spans="1:8" ht="14.4">
      <c r="A1858" s="112">
        <v>100</v>
      </c>
      <c r="B1858" s="112" t="s">
        <v>2539</v>
      </c>
      <c r="C1858" s="112" t="s">
        <v>812</v>
      </c>
      <c r="D1858" s="112" t="s">
        <v>2515</v>
      </c>
      <c r="E1858" s="112" t="s">
        <v>815</v>
      </c>
      <c r="F1858" s="112" t="s">
        <v>968</v>
      </c>
      <c r="G1858" s="112" t="s">
        <v>812</v>
      </c>
      <c r="H1858" s="112">
        <f t="shared" ca="1" si="149"/>
        <v>100</v>
      </c>
    </row>
    <row r="1859" spans="1:8" ht="14.4">
      <c r="A1859" s="112">
        <v>250</v>
      </c>
      <c r="B1859" s="112" t="s">
        <v>2540</v>
      </c>
      <c r="C1859" s="112" t="s">
        <v>812</v>
      </c>
      <c r="D1859" s="112" t="s">
        <v>2515</v>
      </c>
      <c r="E1859" s="112" t="s">
        <v>815</v>
      </c>
      <c r="F1859" s="112" t="s">
        <v>816</v>
      </c>
      <c r="G1859" s="112" t="s">
        <v>812</v>
      </c>
      <c r="H1859" s="112">
        <f ca="1">RANDBETWEEN(1,6)+1*10</f>
        <v>14</v>
      </c>
    </row>
    <row r="1860" spans="1:8" ht="14.4">
      <c r="A1860" s="112">
        <v>25</v>
      </c>
      <c r="B1860" s="112" t="s">
        <v>2541</v>
      </c>
      <c r="C1860" s="112" t="s">
        <v>812</v>
      </c>
      <c r="D1860" s="112" t="s">
        <v>2515</v>
      </c>
      <c r="E1860" s="112" t="s">
        <v>815</v>
      </c>
      <c r="F1860" s="112" t="s">
        <v>977</v>
      </c>
      <c r="G1860" s="112" t="s">
        <v>812</v>
      </c>
      <c r="H1860" s="112">
        <f ca="1">(RANDBETWEEN(1,4)+1)*10000</f>
        <v>40000</v>
      </c>
    </row>
    <row r="1861" spans="1:8" ht="14.4">
      <c r="A1861" s="112">
        <v>100</v>
      </c>
      <c r="B1861" s="112" t="s">
        <v>3861</v>
      </c>
      <c r="C1861" s="112" t="s">
        <v>812</v>
      </c>
      <c r="D1861" s="112" t="s">
        <v>1231</v>
      </c>
      <c r="E1861" s="112" t="s">
        <v>815</v>
      </c>
      <c r="F1861" s="112" t="s">
        <v>968</v>
      </c>
      <c r="G1861" s="112" t="s">
        <v>812</v>
      </c>
      <c r="H1861" s="112">
        <f ca="1">RANDBETWEEN(1,6)*100</f>
        <v>600</v>
      </c>
    </row>
    <row r="1862" spans="1:8" ht="14.4">
      <c r="A1862" s="112">
        <v>250</v>
      </c>
      <c r="B1862" s="112" t="s">
        <v>2542</v>
      </c>
      <c r="C1862" s="112" t="s">
        <v>812</v>
      </c>
      <c r="D1862" s="112" t="s">
        <v>2515</v>
      </c>
      <c r="E1862" s="112" t="s">
        <v>815</v>
      </c>
      <c r="F1862" s="112" t="s">
        <v>816</v>
      </c>
      <c r="G1862" s="112" t="s">
        <v>812</v>
      </c>
      <c r="H1862" s="112">
        <f ca="1">RANDBETWEEN(1,6)+1*10</f>
        <v>13</v>
      </c>
    </row>
    <row r="1863" spans="1:8" ht="14.4">
      <c r="A1863" s="112">
        <v>200</v>
      </c>
      <c r="B1863" s="112" t="s">
        <v>2543</v>
      </c>
      <c r="C1863" s="112" t="s">
        <v>812</v>
      </c>
      <c r="D1863" s="112" t="s">
        <v>2515</v>
      </c>
      <c r="E1863" s="112" t="s">
        <v>815</v>
      </c>
      <c r="F1863" s="112" t="s">
        <v>928</v>
      </c>
      <c r="G1863" s="112" t="s">
        <v>812</v>
      </c>
      <c r="H1863" s="112">
        <f t="shared" ref="H1863:H1864" ca="1" si="150">RANDBETWEEN(1,6)*100</f>
        <v>500</v>
      </c>
    </row>
    <row r="1864" spans="1:8" ht="14.4">
      <c r="A1864" s="112">
        <v>200</v>
      </c>
      <c r="B1864" s="112" t="s">
        <v>2544</v>
      </c>
      <c r="C1864" s="112" t="s">
        <v>812</v>
      </c>
      <c r="D1864" s="112" t="s">
        <v>2515</v>
      </c>
      <c r="E1864" s="112" t="s">
        <v>815</v>
      </c>
      <c r="F1864" s="112" t="s">
        <v>928</v>
      </c>
      <c r="G1864" s="112" t="s">
        <v>812</v>
      </c>
      <c r="H1864" s="112">
        <f t="shared" ca="1" si="150"/>
        <v>500</v>
      </c>
    </row>
    <row r="1865" spans="1:8" ht="14.4">
      <c r="A1865" s="112">
        <v>250</v>
      </c>
      <c r="B1865" s="112" t="s">
        <v>2545</v>
      </c>
      <c r="C1865" s="112" t="s">
        <v>812</v>
      </c>
      <c r="D1865" s="112" t="s">
        <v>2515</v>
      </c>
      <c r="E1865" s="112" t="s">
        <v>815</v>
      </c>
      <c r="F1865" s="112" t="s">
        <v>816</v>
      </c>
      <c r="G1865" s="112" t="s">
        <v>812</v>
      </c>
      <c r="H1865" s="112">
        <f ca="1">RANDBETWEEN(1,6)+1*10</f>
        <v>12</v>
      </c>
    </row>
    <row r="1866" spans="1:8" ht="14.4">
      <c r="A1866" s="112">
        <v>100</v>
      </c>
      <c r="B1866" s="112" t="s">
        <v>2432</v>
      </c>
      <c r="C1866" s="112" t="s">
        <v>812</v>
      </c>
      <c r="D1866" s="112" t="s">
        <v>1351</v>
      </c>
      <c r="E1866" s="112" t="s">
        <v>815</v>
      </c>
      <c r="F1866" s="112" t="s">
        <v>968</v>
      </c>
      <c r="G1866" s="112" t="s">
        <v>812</v>
      </c>
      <c r="H1866" s="112">
        <f t="shared" ref="H1866:H1867" ca="1" si="151">RANDBETWEEN(1,6)*100</f>
        <v>500</v>
      </c>
    </row>
    <row r="1867" spans="1:8" ht="14.4">
      <c r="A1867" s="112">
        <v>100</v>
      </c>
      <c r="B1867" s="112" t="s">
        <v>2434</v>
      </c>
      <c r="C1867" s="112" t="s">
        <v>812</v>
      </c>
      <c r="D1867" s="112" t="s">
        <v>1351</v>
      </c>
      <c r="E1867" s="112" t="s">
        <v>815</v>
      </c>
      <c r="F1867" s="112" t="s">
        <v>968</v>
      </c>
      <c r="G1867" s="112" t="s">
        <v>812</v>
      </c>
      <c r="H1867" s="112">
        <f t="shared" ca="1" si="151"/>
        <v>300</v>
      </c>
    </row>
    <row r="1868" spans="1:8" ht="14.4">
      <c r="A1868" s="112">
        <v>250</v>
      </c>
      <c r="B1868" s="112" t="s">
        <v>2436</v>
      </c>
      <c r="C1868" s="112" t="s">
        <v>812</v>
      </c>
      <c r="D1868" s="112" t="s">
        <v>1351</v>
      </c>
      <c r="E1868" s="112" t="s">
        <v>815</v>
      </c>
      <c r="F1868" s="112" t="s">
        <v>816</v>
      </c>
      <c r="G1868" s="112" t="s">
        <v>812</v>
      </c>
      <c r="H1868" s="112">
        <f t="shared" ref="H1868:H1869" ca="1" si="152">RANDBETWEEN(1,6)+1*10</f>
        <v>12</v>
      </c>
    </row>
    <row r="1869" spans="1:8" ht="14.4">
      <c r="A1869" s="112">
        <v>250</v>
      </c>
      <c r="B1869" s="112" t="s">
        <v>2437</v>
      </c>
      <c r="C1869" s="112" t="s">
        <v>812</v>
      </c>
      <c r="D1869" s="112" t="s">
        <v>1351</v>
      </c>
      <c r="E1869" s="112" t="s">
        <v>815</v>
      </c>
      <c r="F1869" s="112" t="s">
        <v>816</v>
      </c>
      <c r="G1869" s="112" t="s">
        <v>812</v>
      </c>
      <c r="H1869" s="112">
        <f t="shared" ca="1" si="152"/>
        <v>12</v>
      </c>
    </row>
    <row r="1870" spans="1:8" ht="14.4">
      <c r="A1870" s="112">
        <v>200</v>
      </c>
      <c r="B1870" s="112" t="s">
        <v>2438</v>
      </c>
      <c r="C1870" s="112" t="s">
        <v>812</v>
      </c>
      <c r="D1870" s="112" t="s">
        <v>1351</v>
      </c>
      <c r="E1870" s="112" t="s">
        <v>815</v>
      </c>
      <c r="F1870" s="112" t="s">
        <v>928</v>
      </c>
      <c r="G1870" s="112" t="s">
        <v>812</v>
      </c>
      <c r="H1870" s="112">
        <f ca="1">RANDBETWEEN(1,6)*100</f>
        <v>600</v>
      </c>
    </row>
    <row r="1871" spans="1:8" ht="14.4">
      <c r="A1871" s="112">
        <v>250</v>
      </c>
      <c r="B1871" s="112" t="s">
        <v>2440</v>
      </c>
      <c r="C1871" s="112" t="s">
        <v>812</v>
      </c>
      <c r="D1871" s="112" t="s">
        <v>1351</v>
      </c>
      <c r="E1871" s="112" t="s">
        <v>815</v>
      </c>
      <c r="F1871" s="112" t="s">
        <v>816</v>
      </c>
      <c r="G1871" s="112" t="s">
        <v>812</v>
      </c>
      <c r="H1871" s="112">
        <f ca="1">RANDBETWEEN(1,6)+1*10</f>
        <v>12</v>
      </c>
    </row>
    <row r="1872" spans="1:8" ht="14.4">
      <c r="A1872" s="112">
        <v>100</v>
      </c>
      <c r="B1872" s="112" t="s">
        <v>3862</v>
      </c>
      <c r="C1872" s="112" t="s">
        <v>812</v>
      </c>
      <c r="D1872" s="112" t="s">
        <v>1231</v>
      </c>
      <c r="E1872" s="112" t="s">
        <v>815</v>
      </c>
      <c r="F1872" s="112" t="s">
        <v>968</v>
      </c>
      <c r="G1872" s="112" t="s">
        <v>812</v>
      </c>
      <c r="H1872" s="112">
        <f t="shared" ref="H1872:H1874" ca="1" si="153">RANDBETWEEN(1,6)*100</f>
        <v>300</v>
      </c>
    </row>
    <row r="1873" spans="1:8" ht="14.4">
      <c r="A1873" s="112">
        <v>100</v>
      </c>
      <c r="B1873" s="112" t="s">
        <v>3863</v>
      </c>
      <c r="C1873" s="112" t="s">
        <v>812</v>
      </c>
      <c r="D1873" s="112" t="s">
        <v>1231</v>
      </c>
      <c r="E1873" s="112" t="s">
        <v>815</v>
      </c>
      <c r="F1873" s="112" t="s">
        <v>968</v>
      </c>
      <c r="G1873" s="112" t="s">
        <v>812</v>
      </c>
      <c r="H1873" s="112">
        <f t="shared" ca="1" si="153"/>
        <v>600</v>
      </c>
    </row>
    <row r="1874" spans="1:8" ht="14.4">
      <c r="A1874" s="112">
        <v>100</v>
      </c>
      <c r="B1874" s="112" t="s">
        <v>3864</v>
      </c>
      <c r="C1874" s="112" t="s">
        <v>812</v>
      </c>
      <c r="D1874" s="112" t="s">
        <v>1231</v>
      </c>
      <c r="E1874" s="112" t="s">
        <v>815</v>
      </c>
      <c r="F1874" s="112" t="s">
        <v>968</v>
      </c>
      <c r="G1874" s="112" t="s">
        <v>812</v>
      </c>
      <c r="H1874" s="112">
        <f t="shared" ca="1" si="153"/>
        <v>300</v>
      </c>
    </row>
    <row r="1875" spans="1:8" ht="14.4">
      <c r="A1875" s="112">
        <v>250</v>
      </c>
      <c r="B1875" s="112" t="s">
        <v>2442</v>
      </c>
      <c r="C1875" s="112" t="s">
        <v>812</v>
      </c>
      <c r="D1875" s="112" t="s">
        <v>1351</v>
      </c>
      <c r="E1875" s="112" t="s">
        <v>815</v>
      </c>
      <c r="F1875" s="112" t="s">
        <v>816</v>
      </c>
      <c r="G1875" s="112" t="s">
        <v>812</v>
      </c>
      <c r="H1875" s="112">
        <f t="shared" ref="H1875:H1876" ca="1" si="154">RANDBETWEEN(1,6)+1*10</f>
        <v>12</v>
      </c>
    </row>
    <row r="1876" spans="1:8" ht="14.4">
      <c r="A1876" s="112">
        <v>250</v>
      </c>
      <c r="B1876" s="112" t="s">
        <v>2444</v>
      </c>
      <c r="C1876" s="112" t="s">
        <v>812</v>
      </c>
      <c r="D1876" s="112" t="s">
        <v>1351</v>
      </c>
      <c r="E1876" s="112" t="s">
        <v>815</v>
      </c>
      <c r="F1876" s="112" t="s">
        <v>816</v>
      </c>
      <c r="G1876" s="112" t="s">
        <v>812</v>
      </c>
      <c r="H1876" s="112">
        <f t="shared" ca="1" si="154"/>
        <v>12</v>
      </c>
    </row>
    <row r="1877" spans="1:8" ht="14.4">
      <c r="A1877" s="112">
        <v>25</v>
      </c>
      <c r="B1877" s="112" t="s">
        <v>3865</v>
      </c>
      <c r="C1877" s="112" t="s">
        <v>812</v>
      </c>
      <c r="D1877" s="112" t="s">
        <v>1351</v>
      </c>
      <c r="E1877" s="112" t="s">
        <v>815</v>
      </c>
      <c r="F1877" s="112" t="s">
        <v>977</v>
      </c>
      <c r="G1877" s="112" t="s">
        <v>812</v>
      </c>
      <c r="H1877" s="112">
        <f ca="1">(RANDBETWEEN(1,4)+1)*10000</f>
        <v>20000</v>
      </c>
    </row>
    <row r="1878" spans="1:8" ht="14.4">
      <c r="A1878" s="112">
        <v>200</v>
      </c>
      <c r="B1878" s="112" t="s">
        <v>2546</v>
      </c>
      <c r="C1878" s="112" t="s">
        <v>812</v>
      </c>
      <c r="D1878" s="112" t="s">
        <v>2515</v>
      </c>
      <c r="E1878" s="112" t="s">
        <v>815</v>
      </c>
      <c r="F1878" s="112" t="s">
        <v>928</v>
      </c>
      <c r="G1878" s="112" t="s">
        <v>812</v>
      </c>
      <c r="H1878" s="112">
        <f ca="1">RANDBETWEEN(1,6)*100</f>
        <v>400</v>
      </c>
    </row>
    <row r="1879" spans="1:8" ht="14.4">
      <c r="A1879" s="112">
        <v>250</v>
      </c>
      <c r="B1879" s="112" t="s">
        <v>2459</v>
      </c>
      <c r="C1879" s="112" t="s">
        <v>812</v>
      </c>
      <c r="D1879" s="112" t="s">
        <v>1351</v>
      </c>
      <c r="E1879" s="112" t="s">
        <v>815</v>
      </c>
      <c r="F1879" s="112" t="s">
        <v>816</v>
      </c>
      <c r="G1879" s="112" t="s">
        <v>812</v>
      </c>
      <c r="H1879" s="112">
        <f ca="1">RANDBETWEEN(1,6)+1*10</f>
        <v>12</v>
      </c>
    </row>
    <row r="1880" spans="1:8" ht="14.4">
      <c r="A1880" s="112">
        <v>200</v>
      </c>
      <c r="B1880" s="112" t="s">
        <v>2460</v>
      </c>
      <c r="C1880" s="112" t="s">
        <v>812</v>
      </c>
      <c r="D1880" s="112" t="s">
        <v>1351</v>
      </c>
      <c r="E1880" s="112" t="s">
        <v>815</v>
      </c>
      <c r="F1880" s="112" t="s">
        <v>928</v>
      </c>
      <c r="G1880" s="112" t="s">
        <v>812</v>
      </c>
      <c r="H1880" s="112">
        <f ca="1">RANDBETWEEN(1,6)*100</f>
        <v>600</v>
      </c>
    </row>
    <row r="1881" spans="1:8" ht="14.4">
      <c r="A1881" s="112">
        <v>250</v>
      </c>
      <c r="B1881" s="112" t="s">
        <v>2466</v>
      </c>
      <c r="C1881" s="112" t="s">
        <v>812</v>
      </c>
      <c r="D1881" s="112" t="s">
        <v>1351</v>
      </c>
      <c r="E1881" s="112" t="s">
        <v>815</v>
      </c>
      <c r="F1881" s="112" t="s">
        <v>977</v>
      </c>
      <c r="G1881" s="112" t="s">
        <v>812</v>
      </c>
      <c r="H1881" s="112">
        <f ca="1">(RANDBETWEEN(1,4)+1)*10000</f>
        <v>20000</v>
      </c>
    </row>
    <row r="1882" spans="1:8" ht="14.4">
      <c r="A1882" s="112">
        <v>200</v>
      </c>
      <c r="B1882" s="112" t="s">
        <v>2467</v>
      </c>
      <c r="C1882" s="112" t="s">
        <v>812</v>
      </c>
      <c r="D1882" s="112" t="s">
        <v>1351</v>
      </c>
      <c r="E1882" s="112" t="s">
        <v>815</v>
      </c>
      <c r="F1882" s="112" t="s">
        <v>928</v>
      </c>
      <c r="G1882" s="112" t="s">
        <v>812</v>
      </c>
      <c r="H1882" s="112">
        <f ca="1">RANDBETWEEN(1,6)*100</f>
        <v>400</v>
      </c>
    </row>
    <row r="1883" spans="1:8" ht="14.4">
      <c r="A1883" s="112">
        <v>250</v>
      </c>
      <c r="B1883" s="112" t="s">
        <v>2547</v>
      </c>
      <c r="C1883" s="112" t="s">
        <v>812</v>
      </c>
      <c r="D1883" s="112" t="s">
        <v>2515</v>
      </c>
      <c r="E1883" s="112" t="s">
        <v>815</v>
      </c>
      <c r="F1883" s="112" t="s">
        <v>816</v>
      </c>
      <c r="G1883" s="112" t="s">
        <v>812</v>
      </c>
      <c r="H1883" s="112">
        <f t="shared" ref="H1883:H1885" ca="1" si="155">RANDBETWEEN(1,6)+1*10</f>
        <v>14</v>
      </c>
    </row>
    <row r="1884" spans="1:8" ht="14.4">
      <c r="A1884" s="112">
        <v>250</v>
      </c>
      <c r="B1884" s="112" t="s">
        <v>2468</v>
      </c>
      <c r="C1884" s="112" t="s">
        <v>812</v>
      </c>
      <c r="D1884" s="112" t="s">
        <v>1351</v>
      </c>
      <c r="E1884" s="112" t="s">
        <v>815</v>
      </c>
      <c r="F1884" s="112" t="s">
        <v>816</v>
      </c>
      <c r="G1884" s="112" t="s">
        <v>812</v>
      </c>
      <c r="H1884" s="112">
        <f t="shared" ca="1" si="155"/>
        <v>16</v>
      </c>
    </row>
    <row r="1885" spans="1:8" ht="14.4">
      <c r="A1885" s="112">
        <v>250</v>
      </c>
      <c r="B1885" s="112" t="s">
        <v>2474</v>
      </c>
      <c r="C1885" s="112" t="s">
        <v>812</v>
      </c>
      <c r="D1885" s="112" t="s">
        <v>1351</v>
      </c>
      <c r="E1885" s="112" t="s">
        <v>815</v>
      </c>
      <c r="F1885" s="112" t="s">
        <v>816</v>
      </c>
      <c r="G1885" s="112" t="s">
        <v>812</v>
      </c>
      <c r="H1885" s="112">
        <f t="shared" ca="1" si="155"/>
        <v>15</v>
      </c>
    </row>
    <row r="1886" spans="1:8" ht="14.4">
      <c r="A1886" s="112">
        <v>100</v>
      </c>
      <c r="B1886" s="112" t="s">
        <v>2475</v>
      </c>
      <c r="C1886" s="112" t="s">
        <v>812</v>
      </c>
      <c r="D1886" s="112" t="s">
        <v>1351</v>
      </c>
      <c r="E1886" s="112" t="s">
        <v>815</v>
      </c>
      <c r="F1886" s="112" t="s">
        <v>968</v>
      </c>
      <c r="G1886" s="112" t="s">
        <v>812</v>
      </c>
      <c r="H1886" s="112">
        <f t="shared" ref="H1886:H1887" ca="1" si="156">RANDBETWEEN(1,6)*100</f>
        <v>200</v>
      </c>
    </row>
    <row r="1887" spans="1:8" ht="14.4">
      <c r="A1887" s="112">
        <v>100</v>
      </c>
      <c r="B1887" s="112" t="s">
        <v>3866</v>
      </c>
      <c r="C1887" s="112" t="s">
        <v>812</v>
      </c>
      <c r="D1887" s="112" t="s">
        <v>1266</v>
      </c>
      <c r="E1887" s="112" t="s">
        <v>815</v>
      </c>
      <c r="F1887" s="112" t="s">
        <v>968</v>
      </c>
      <c r="G1887" s="112" t="s">
        <v>812</v>
      </c>
      <c r="H1887" s="112">
        <f t="shared" ca="1" si="156"/>
        <v>500</v>
      </c>
    </row>
    <row r="1888" spans="1:8" ht="14.4">
      <c r="A1888" s="112">
        <v>5</v>
      </c>
      <c r="B1888" s="112" t="s">
        <v>2476</v>
      </c>
      <c r="C1888" s="112" t="s">
        <v>812</v>
      </c>
      <c r="D1888" s="112" t="s">
        <v>1351</v>
      </c>
      <c r="E1888" s="112" t="s">
        <v>815</v>
      </c>
      <c r="F1888" s="112" t="s">
        <v>1010</v>
      </c>
      <c r="G1888" s="112" t="s">
        <v>812</v>
      </c>
      <c r="H1888" s="112">
        <f ca="1">RANDBETWEEN(2,12)*25000</f>
        <v>75000</v>
      </c>
    </row>
    <row r="1889" spans="1:8" ht="14.4">
      <c r="A1889" s="112">
        <v>25</v>
      </c>
      <c r="B1889" s="112" t="s">
        <v>2477</v>
      </c>
      <c r="C1889" s="112" t="s">
        <v>812</v>
      </c>
      <c r="D1889" s="112" t="s">
        <v>1351</v>
      </c>
      <c r="E1889" s="112" t="s">
        <v>815</v>
      </c>
      <c r="F1889" s="112" t="s">
        <v>977</v>
      </c>
      <c r="G1889" s="112" t="s">
        <v>812</v>
      </c>
      <c r="H1889" s="112">
        <f ca="1">(RANDBETWEEN(1,4)+1)*10000</f>
        <v>30000</v>
      </c>
    </row>
    <row r="1890" spans="1:8" ht="14.4">
      <c r="A1890" s="112">
        <v>250</v>
      </c>
      <c r="B1890" s="112" t="s">
        <v>2482</v>
      </c>
      <c r="C1890" s="112" t="s">
        <v>812</v>
      </c>
      <c r="D1890" s="112" t="s">
        <v>1351</v>
      </c>
      <c r="E1890" s="112" t="s">
        <v>815</v>
      </c>
      <c r="F1890" s="112" t="s">
        <v>816</v>
      </c>
      <c r="G1890" s="112" t="s">
        <v>812</v>
      </c>
      <c r="H1890" s="112">
        <f t="shared" ref="H1890:H1894" ca="1" si="157">RANDBETWEEN(1,6)+1*10</f>
        <v>11</v>
      </c>
    </row>
    <row r="1891" spans="1:8" ht="14.4">
      <c r="A1891" s="112">
        <v>250</v>
      </c>
      <c r="B1891" s="112" t="s">
        <v>2484</v>
      </c>
      <c r="C1891" s="112" t="s">
        <v>812</v>
      </c>
      <c r="D1891" s="112" t="s">
        <v>1351</v>
      </c>
      <c r="E1891" s="112" t="s">
        <v>815</v>
      </c>
      <c r="F1891" s="112" t="s">
        <v>816</v>
      </c>
      <c r="G1891" s="112" t="s">
        <v>812</v>
      </c>
      <c r="H1891" s="112">
        <f t="shared" ca="1" si="157"/>
        <v>13</v>
      </c>
    </row>
    <row r="1892" spans="1:8" ht="14.4">
      <c r="A1892" s="112">
        <v>250</v>
      </c>
      <c r="B1892" s="112" t="s">
        <v>2485</v>
      </c>
      <c r="C1892" s="112" t="s">
        <v>812</v>
      </c>
      <c r="D1892" s="112" t="s">
        <v>1351</v>
      </c>
      <c r="E1892" s="112" t="s">
        <v>815</v>
      </c>
      <c r="F1892" s="112" t="s">
        <v>816</v>
      </c>
      <c r="G1892" s="112" t="s">
        <v>812</v>
      </c>
      <c r="H1892" s="112">
        <f t="shared" ca="1" si="157"/>
        <v>16</v>
      </c>
    </row>
    <row r="1893" spans="1:8" ht="14.4">
      <c r="A1893" s="112">
        <v>250</v>
      </c>
      <c r="B1893" s="112" t="s">
        <v>2548</v>
      </c>
      <c r="C1893" s="112" t="s">
        <v>812</v>
      </c>
      <c r="D1893" s="112" t="s">
        <v>2515</v>
      </c>
      <c r="E1893" s="112" t="s">
        <v>815</v>
      </c>
      <c r="F1893" s="112" t="s">
        <v>816</v>
      </c>
      <c r="G1893" s="112" t="s">
        <v>812</v>
      </c>
      <c r="H1893" s="112">
        <f t="shared" ca="1" si="157"/>
        <v>12</v>
      </c>
    </row>
    <row r="1894" spans="1:8" ht="14.4">
      <c r="A1894" s="112">
        <v>250</v>
      </c>
      <c r="B1894" s="112" t="s">
        <v>2488</v>
      </c>
      <c r="C1894" s="112" t="s">
        <v>812</v>
      </c>
      <c r="D1894" s="112" t="s">
        <v>1351</v>
      </c>
      <c r="E1894" s="112" t="s">
        <v>815</v>
      </c>
      <c r="F1894" s="112" t="s">
        <v>816</v>
      </c>
      <c r="G1894" s="112" t="s">
        <v>812</v>
      </c>
      <c r="H1894" s="112">
        <f t="shared" ca="1" si="157"/>
        <v>11</v>
      </c>
    </row>
    <row r="1895" spans="1:8" ht="14.4">
      <c r="A1895" s="112">
        <v>200</v>
      </c>
      <c r="B1895" s="112" t="s">
        <v>2549</v>
      </c>
      <c r="C1895" s="112" t="s">
        <v>812</v>
      </c>
      <c r="D1895" s="112" t="s">
        <v>2515</v>
      </c>
      <c r="E1895" s="112" t="s">
        <v>815</v>
      </c>
      <c r="F1895" s="112" t="s">
        <v>928</v>
      </c>
      <c r="G1895" s="112" t="s">
        <v>812</v>
      </c>
      <c r="H1895" s="112">
        <f ca="1">RANDBETWEEN(1,6)*100</f>
        <v>200</v>
      </c>
    </row>
    <row r="1896" spans="1:8" ht="14.4">
      <c r="A1896" s="112">
        <v>25</v>
      </c>
      <c r="B1896" s="112" t="s">
        <v>3867</v>
      </c>
      <c r="C1896" s="112" t="s">
        <v>812</v>
      </c>
      <c r="D1896" s="112" t="s">
        <v>1231</v>
      </c>
      <c r="E1896" s="112" t="s">
        <v>815</v>
      </c>
      <c r="F1896" s="112" t="s">
        <v>977</v>
      </c>
      <c r="G1896" s="112" t="s">
        <v>812</v>
      </c>
      <c r="H1896" s="112">
        <f t="shared" ref="H1896:H1898" ca="1" si="158">(RANDBETWEEN(1,4)+1)*10000</f>
        <v>40000</v>
      </c>
    </row>
    <row r="1897" spans="1:8" ht="14.4">
      <c r="A1897" s="112">
        <v>25</v>
      </c>
      <c r="B1897" s="112" t="s">
        <v>3868</v>
      </c>
      <c r="C1897" s="112" t="s">
        <v>812</v>
      </c>
      <c r="D1897" s="112" t="s">
        <v>1229</v>
      </c>
      <c r="E1897" s="112" t="s">
        <v>815</v>
      </c>
      <c r="F1897" s="112" t="s">
        <v>977</v>
      </c>
      <c r="G1897" s="112" t="s">
        <v>812</v>
      </c>
      <c r="H1897" s="112">
        <f t="shared" ca="1" si="158"/>
        <v>30000</v>
      </c>
    </row>
    <row r="1898" spans="1:8" ht="14.4">
      <c r="A1898" s="112">
        <v>25</v>
      </c>
      <c r="B1898" s="112" t="s">
        <v>3869</v>
      </c>
      <c r="C1898" s="112" t="s">
        <v>812</v>
      </c>
      <c r="D1898" s="112" t="s">
        <v>1191</v>
      </c>
      <c r="E1898" s="112" t="s">
        <v>815</v>
      </c>
      <c r="F1898" s="112" t="s">
        <v>977</v>
      </c>
      <c r="G1898" s="112" t="s">
        <v>812</v>
      </c>
      <c r="H1898" s="112">
        <f t="shared" ca="1" si="158"/>
        <v>20000</v>
      </c>
    </row>
    <row r="1899" spans="1:8" ht="14.4">
      <c r="A1899" s="112">
        <v>200</v>
      </c>
      <c r="B1899" s="112" t="s">
        <v>2498</v>
      </c>
      <c r="C1899" s="112" t="s">
        <v>812</v>
      </c>
      <c r="D1899" s="112" t="s">
        <v>1351</v>
      </c>
      <c r="E1899" s="112" t="s">
        <v>815</v>
      </c>
      <c r="F1899" s="112" t="s">
        <v>928</v>
      </c>
      <c r="G1899" s="112" t="s">
        <v>812</v>
      </c>
      <c r="H1899" s="112">
        <f t="shared" ref="H1899:H1900" ca="1" si="159">RANDBETWEEN(1,6)*100</f>
        <v>300</v>
      </c>
    </row>
    <row r="1900" spans="1:8" ht="14.4">
      <c r="A1900" s="112">
        <v>100</v>
      </c>
      <c r="B1900" s="112" t="s">
        <v>3870</v>
      </c>
      <c r="C1900" s="112" t="s">
        <v>812</v>
      </c>
      <c r="D1900" s="112" t="s">
        <v>1229</v>
      </c>
      <c r="E1900" s="112" t="s">
        <v>815</v>
      </c>
      <c r="F1900" s="112" t="s">
        <v>968</v>
      </c>
      <c r="G1900" s="112" t="s">
        <v>812</v>
      </c>
      <c r="H1900" s="112">
        <f t="shared" ca="1" si="159"/>
        <v>600</v>
      </c>
    </row>
    <row r="1901" spans="1:8" ht="14.4">
      <c r="A1901" s="112">
        <v>1</v>
      </c>
      <c r="B1901" s="112" t="s">
        <v>2552</v>
      </c>
      <c r="C1901" s="112" t="s">
        <v>812</v>
      </c>
      <c r="D1901" s="112" t="s">
        <v>2553</v>
      </c>
      <c r="E1901" s="112" t="s">
        <v>819</v>
      </c>
      <c r="F1901" s="112" t="s">
        <v>816</v>
      </c>
      <c r="G1901" s="112" t="s">
        <v>812</v>
      </c>
      <c r="H1901" s="112"/>
    </row>
    <row r="1902" spans="1:8" ht="14.4">
      <c r="A1902" s="112">
        <v>1</v>
      </c>
      <c r="B1902" s="112" t="s">
        <v>2556</v>
      </c>
      <c r="C1902" s="112" t="s">
        <v>812</v>
      </c>
      <c r="D1902" s="112" t="s">
        <v>2553</v>
      </c>
      <c r="E1902" s="112" t="s">
        <v>819</v>
      </c>
      <c r="F1902" s="112" t="s">
        <v>816</v>
      </c>
      <c r="G1902" s="112" t="s">
        <v>812</v>
      </c>
      <c r="H1902" s="112"/>
    </row>
    <row r="1903" spans="1:8" ht="14.4">
      <c r="A1903" s="112">
        <v>1</v>
      </c>
      <c r="B1903" s="112" t="s">
        <v>2559</v>
      </c>
      <c r="C1903" s="112" t="s">
        <v>812</v>
      </c>
      <c r="D1903" s="112" t="s">
        <v>2553</v>
      </c>
      <c r="E1903" s="112" t="s">
        <v>819</v>
      </c>
      <c r="F1903" s="112" t="s">
        <v>816</v>
      </c>
      <c r="G1903" s="112" t="s">
        <v>812</v>
      </c>
      <c r="H1903" s="112"/>
    </row>
    <row r="1904" spans="1:8" ht="14.4">
      <c r="A1904" s="112">
        <v>1</v>
      </c>
      <c r="B1904" s="112" t="s">
        <v>2561</v>
      </c>
      <c r="C1904" s="112" t="s">
        <v>812</v>
      </c>
      <c r="D1904" s="112" t="s">
        <v>2553</v>
      </c>
      <c r="E1904" s="112" t="s">
        <v>819</v>
      </c>
      <c r="F1904" s="112" t="s">
        <v>816</v>
      </c>
      <c r="G1904" s="112" t="s">
        <v>812</v>
      </c>
      <c r="H1904" s="112"/>
    </row>
    <row r="1905" spans="1:8" ht="14.4">
      <c r="A1905" s="112">
        <v>1</v>
      </c>
      <c r="B1905" s="112" t="s">
        <v>2564</v>
      </c>
      <c r="C1905" s="112" t="s">
        <v>812</v>
      </c>
      <c r="D1905" s="112" t="s">
        <v>2553</v>
      </c>
      <c r="E1905" s="112" t="s">
        <v>819</v>
      </c>
      <c r="F1905" s="112" t="s">
        <v>816</v>
      </c>
      <c r="G1905" s="112" t="s">
        <v>812</v>
      </c>
      <c r="H1905" s="112"/>
    </row>
    <row r="1906" spans="1:8" ht="14.4">
      <c r="A1906" s="112">
        <v>1</v>
      </c>
      <c r="B1906" s="112" t="s">
        <v>2567</v>
      </c>
      <c r="C1906" s="112" t="s">
        <v>812</v>
      </c>
      <c r="D1906" s="112" t="s">
        <v>2553</v>
      </c>
      <c r="E1906" s="112" t="s">
        <v>819</v>
      </c>
      <c r="F1906" s="112" t="s">
        <v>816</v>
      </c>
      <c r="G1906" s="112" t="s">
        <v>812</v>
      </c>
      <c r="H1906" s="112"/>
    </row>
    <row r="1907" spans="1:8" ht="14.4">
      <c r="A1907" s="112">
        <v>1</v>
      </c>
      <c r="B1907" s="112" t="s">
        <v>2570</v>
      </c>
      <c r="C1907" s="112" t="s">
        <v>812</v>
      </c>
      <c r="D1907" s="112" t="s">
        <v>2553</v>
      </c>
      <c r="E1907" s="112" t="s">
        <v>819</v>
      </c>
      <c r="F1907" s="112" t="s">
        <v>816</v>
      </c>
      <c r="G1907" s="112" t="s">
        <v>812</v>
      </c>
      <c r="H1907" s="112"/>
    </row>
    <row r="1908" spans="1:8" ht="14.4">
      <c r="A1908" s="112">
        <v>1</v>
      </c>
      <c r="B1908" s="112" t="s">
        <v>2573</v>
      </c>
      <c r="C1908" s="112" t="s">
        <v>812</v>
      </c>
      <c r="D1908" s="112" t="s">
        <v>2553</v>
      </c>
      <c r="E1908" s="112" t="s">
        <v>819</v>
      </c>
      <c r="F1908" s="112" t="s">
        <v>816</v>
      </c>
      <c r="G1908" s="112" t="s">
        <v>812</v>
      </c>
      <c r="H1908" s="112"/>
    </row>
    <row r="1909" spans="1:8" ht="14.4">
      <c r="A1909" s="112">
        <v>1</v>
      </c>
      <c r="B1909" s="112" t="s">
        <v>2575</v>
      </c>
      <c r="C1909" s="112" t="s">
        <v>812</v>
      </c>
      <c r="D1909" s="112" t="s">
        <v>2553</v>
      </c>
      <c r="E1909" s="112" t="s">
        <v>819</v>
      </c>
      <c r="F1909" s="112" t="s">
        <v>816</v>
      </c>
      <c r="G1909" s="112" t="s">
        <v>812</v>
      </c>
      <c r="H1909" s="112"/>
    </row>
    <row r="1910" spans="1:8" ht="14.4">
      <c r="A1910" s="112">
        <v>1</v>
      </c>
      <c r="B1910" s="112" t="s">
        <v>2578</v>
      </c>
      <c r="C1910" s="112" t="s">
        <v>812</v>
      </c>
      <c r="D1910" s="112" t="s">
        <v>2553</v>
      </c>
      <c r="E1910" s="112" t="s">
        <v>819</v>
      </c>
      <c r="F1910" s="112" t="s">
        <v>816</v>
      </c>
      <c r="G1910" s="112" t="s">
        <v>812</v>
      </c>
      <c r="H1910" s="112"/>
    </row>
    <row r="1911" spans="1:8" ht="14.4">
      <c r="A1911" s="112">
        <v>1</v>
      </c>
      <c r="B1911" s="112" t="s">
        <v>2581</v>
      </c>
      <c r="C1911" s="112" t="s">
        <v>812</v>
      </c>
      <c r="D1911" s="112" t="s">
        <v>2553</v>
      </c>
      <c r="E1911" s="112" t="s">
        <v>819</v>
      </c>
      <c r="F1911" s="112" t="s">
        <v>816</v>
      </c>
      <c r="G1911" s="112" t="s">
        <v>812</v>
      </c>
      <c r="H1911" s="112"/>
    </row>
    <row r="1912" spans="1:8" ht="14.4">
      <c r="A1912" s="112">
        <v>1</v>
      </c>
      <c r="B1912" s="112" t="s">
        <v>2584</v>
      </c>
      <c r="C1912" s="112" t="s">
        <v>812</v>
      </c>
      <c r="D1912" s="112" t="s">
        <v>2553</v>
      </c>
      <c r="E1912" s="112" t="s">
        <v>819</v>
      </c>
      <c r="F1912" s="112" t="s">
        <v>816</v>
      </c>
      <c r="G1912" s="112" t="s">
        <v>812</v>
      </c>
      <c r="H1912" s="112"/>
    </row>
    <row r="1913" spans="1:8" ht="14.4">
      <c r="A1913" s="112">
        <v>1</v>
      </c>
      <c r="B1913" s="112" t="s">
        <v>2587</v>
      </c>
      <c r="C1913" s="112" t="s">
        <v>812</v>
      </c>
      <c r="D1913" s="112" t="s">
        <v>2553</v>
      </c>
      <c r="E1913" s="112" t="s">
        <v>819</v>
      </c>
      <c r="F1913" s="112" t="s">
        <v>816</v>
      </c>
      <c r="G1913" s="112" t="s">
        <v>812</v>
      </c>
      <c r="H1913" s="112"/>
    </row>
    <row r="1914" spans="1:8" ht="14.4">
      <c r="A1914" s="112">
        <v>1</v>
      </c>
      <c r="B1914" s="112" t="s">
        <v>2590</v>
      </c>
      <c r="C1914" s="112" t="s">
        <v>812</v>
      </c>
      <c r="D1914" s="112" t="s">
        <v>2553</v>
      </c>
      <c r="E1914" s="112" t="s">
        <v>819</v>
      </c>
      <c r="F1914" s="112" t="s">
        <v>816</v>
      </c>
      <c r="G1914" s="112" t="s">
        <v>812</v>
      </c>
      <c r="H1914" s="112"/>
    </row>
    <row r="1915" spans="1:8" ht="14.4">
      <c r="A1915" s="112">
        <v>1</v>
      </c>
      <c r="B1915" s="112" t="s">
        <v>2592</v>
      </c>
      <c r="C1915" s="112" t="s">
        <v>812</v>
      </c>
      <c r="D1915" s="112" t="s">
        <v>2553</v>
      </c>
      <c r="E1915" s="112" t="s">
        <v>819</v>
      </c>
      <c r="F1915" s="112" t="s">
        <v>816</v>
      </c>
      <c r="G1915" s="112" t="s">
        <v>812</v>
      </c>
      <c r="H1915" s="112"/>
    </row>
    <row r="1916" spans="1:8" ht="14.4">
      <c r="A1916" s="112">
        <v>1</v>
      </c>
      <c r="B1916" s="112" t="s">
        <v>2594</v>
      </c>
      <c r="C1916" s="112" t="s">
        <v>812</v>
      </c>
      <c r="D1916" s="112" t="s">
        <v>2553</v>
      </c>
      <c r="E1916" s="112" t="s">
        <v>819</v>
      </c>
      <c r="F1916" s="112" t="s">
        <v>816</v>
      </c>
      <c r="G1916" s="112" t="s">
        <v>812</v>
      </c>
      <c r="H1916" s="112"/>
    </row>
    <row r="1917" spans="1:8" ht="14.4">
      <c r="A1917" s="112">
        <v>1</v>
      </c>
      <c r="B1917" s="112" t="s">
        <v>2596</v>
      </c>
      <c r="C1917" s="112" t="s">
        <v>812</v>
      </c>
      <c r="D1917" s="112" t="s">
        <v>2553</v>
      </c>
      <c r="E1917" s="112" t="s">
        <v>819</v>
      </c>
      <c r="F1917" s="112" t="s">
        <v>816</v>
      </c>
      <c r="G1917" s="112" t="s">
        <v>812</v>
      </c>
      <c r="H1917" s="112"/>
    </row>
    <row r="1918" spans="1:8" ht="14.4">
      <c r="A1918" s="112">
        <v>1</v>
      </c>
      <c r="B1918" s="112" t="s">
        <v>2599</v>
      </c>
      <c r="C1918" s="112" t="s">
        <v>812</v>
      </c>
      <c r="D1918" s="112" t="s">
        <v>2553</v>
      </c>
      <c r="E1918" s="112" t="s">
        <v>819</v>
      </c>
      <c r="F1918" s="112" t="s">
        <v>816</v>
      </c>
      <c r="G1918" s="112" t="s">
        <v>812</v>
      </c>
      <c r="H1918" s="112"/>
    </row>
    <row r="1919" spans="1:8" ht="14.4">
      <c r="A1919" s="112">
        <v>1</v>
      </c>
      <c r="B1919" s="112" t="s">
        <v>2602</v>
      </c>
      <c r="C1919" s="112" t="s">
        <v>812</v>
      </c>
      <c r="D1919" s="112" t="s">
        <v>2553</v>
      </c>
      <c r="E1919" s="112" t="s">
        <v>819</v>
      </c>
      <c r="F1919" s="112" t="s">
        <v>816</v>
      </c>
      <c r="G1919" s="112" t="s">
        <v>812</v>
      </c>
      <c r="H1919" s="112"/>
    </row>
    <row r="1920" spans="1:8" ht="14.4">
      <c r="A1920" s="112">
        <v>1</v>
      </c>
      <c r="B1920" s="112" t="s">
        <v>2604</v>
      </c>
      <c r="C1920" s="112" t="s">
        <v>812</v>
      </c>
      <c r="D1920" s="112" t="s">
        <v>2553</v>
      </c>
      <c r="E1920" s="112" t="s">
        <v>819</v>
      </c>
      <c r="F1920" s="112" t="s">
        <v>816</v>
      </c>
      <c r="G1920" s="112" t="s">
        <v>812</v>
      </c>
      <c r="H1920" s="112"/>
    </row>
    <row r="1921" spans="1:8" ht="14.4">
      <c r="A1921" s="112">
        <v>1</v>
      </c>
      <c r="B1921" s="112" t="s">
        <v>2606</v>
      </c>
      <c r="C1921" s="112" t="s">
        <v>812</v>
      </c>
      <c r="D1921" s="112" t="s">
        <v>2553</v>
      </c>
      <c r="E1921" s="112" t="s">
        <v>819</v>
      </c>
      <c r="F1921" s="112" t="s">
        <v>816</v>
      </c>
      <c r="G1921" s="112" t="s">
        <v>812</v>
      </c>
      <c r="H1921" s="112"/>
    </row>
    <row r="1922" spans="1:8" ht="14.4">
      <c r="A1922" s="112">
        <v>1</v>
      </c>
      <c r="B1922" s="112" t="s">
        <v>2609</v>
      </c>
      <c r="C1922" s="112" t="s">
        <v>812</v>
      </c>
      <c r="D1922" s="112" t="s">
        <v>2553</v>
      </c>
      <c r="E1922" s="112" t="s">
        <v>819</v>
      </c>
      <c r="F1922" s="112" t="s">
        <v>816</v>
      </c>
      <c r="G1922" s="112" t="s">
        <v>812</v>
      </c>
      <c r="H1922" s="112"/>
    </row>
    <row r="1923" spans="1:8" ht="14.4">
      <c r="A1923" s="112">
        <v>1</v>
      </c>
      <c r="B1923" s="112" t="s">
        <v>2612</v>
      </c>
      <c r="C1923" s="112" t="s">
        <v>812</v>
      </c>
      <c r="D1923" s="112" t="s">
        <v>2553</v>
      </c>
      <c r="E1923" s="112" t="s">
        <v>819</v>
      </c>
      <c r="F1923" s="112" t="s">
        <v>816</v>
      </c>
      <c r="G1923" s="112" t="s">
        <v>812</v>
      </c>
      <c r="H1923" s="112"/>
    </row>
    <row r="1924" spans="1:8" ht="14.4">
      <c r="A1924" s="112">
        <v>1</v>
      </c>
      <c r="B1924" s="112" t="s">
        <v>2615</v>
      </c>
      <c r="C1924" s="112" t="s">
        <v>812</v>
      </c>
      <c r="D1924" s="112" t="s">
        <v>2553</v>
      </c>
      <c r="E1924" s="112" t="s">
        <v>819</v>
      </c>
      <c r="F1924" s="112" t="s">
        <v>816</v>
      </c>
      <c r="G1924" s="112" t="s">
        <v>812</v>
      </c>
      <c r="H1924" s="112"/>
    </row>
    <row r="1925" spans="1:8" ht="14.4">
      <c r="A1925" s="112">
        <v>1</v>
      </c>
      <c r="B1925" s="112" t="s">
        <v>2617</v>
      </c>
      <c r="C1925" s="112" t="s">
        <v>812</v>
      </c>
      <c r="D1925" s="112" t="s">
        <v>2553</v>
      </c>
      <c r="E1925" s="112" t="s">
        <v>819</v>
      </c>
      <c r="F1925" s="112" t="s">
        <v>816</v>
      </c>
      <c r="G1925" s="112" t="s">
        <v>812</v>
      </c>
      <c r="H1925" s="112"/>
    </row>
    <row r="1926" spans="1:8" ht="14.4">
      <c r="A1926" s="112">
        <v>1</v>
      </c>
      <c r="B1926" s="112" t="s">
        <v>2619</v>
      </c>
      <c r="C1926" s="112" t="s">
        <v>812</v>
      </c>
      <c r="D1926" s="112" t="s">
        <v>2553</v>
      </c>
      <c r="E1926" s="112" t="s">
        <v>819</v>
      </c>
      <c r="F1926" s="112" t="s">
        <v>816</v>
      </c>
      <c r="G1926" s="112" t="s">
        <v>812</v>
      </c>
      <c r="H1926" s="112"/>
    </row>
    <row r="1927" spans="1:8" ht="14.4">
      <c r="A1927" s="112">
        <v>1</v>
      </c>
      <c r="B1927" s="112" t="s">
        <v>2622</v>
      </c>
      <c r="C1927" s="112" t="s">
        <v>812</v>
      </c>
      <c r="D1927" s="112" t="s">
        <v>2553</v>
      </c>
      <c r="E1927" s="112" t="s">
        <v>819</v>
      </c>
      <c r="F1927" s="112" t="s">
        <v>816</v>
      </c>
      <c r="G1927" s="112" t="s">
        <v>812</v>
      </c>
      <c r="H1927" s="112"/>
    </row>
    <row r="1928" spans="1:8" ht="14.4">
      <c r="A1928" s="112">
        <v>1</v>
      </c>
      <c r="B1928" s="112" t="s">
        <v>2624</v>
      </c>
      <c r="C1928" s="112" t="s">
        <v>812</v>
      </c>
      <c r="D1928" s="112" t="s">
        <v>2553</v>
      </c>
      <c r="E1928" s="112" t="s">
        <v>819</v>
      </c>
      <c r="F1928" s="112" t="s">
        <v>816</v>
      </c>
      <c r="G1928" s="112" t="s">
        <v>812</v>
      </c>
      <c r="H1928" s="112"/>
    </row>
    <row r="1929" spans="1:8" ht="14.4">
      <c r="A1929" s="112">
        <v>1</v>
      </c>
      <c r="B1929" s="112" t="s">
        <v>2625</v>
      </c>
      <c r="C1929" s="112" t="s">
        <v>812</v>
      </c>
      <c r="D1929" s="112" t="s">
        <v>2553</v>
      </c>
      <c r="E1929" s="112" t="s">
        <v>819</v>
      </c>
      <c r="F1929" s="112" t="s">
        <v>816</v>
      </c>
      <c r="G1929" s="112" t="s">
        <v>812</v>
      </c>
      <c r="H1929" s="112"/>
    </row>
    <row r="1930" spans="1:8" ht="14.4">
      <c r="A1930" s="112">
        <v>1</v>
      </c>
      <c r="B1930" s="112" t="s">
        <v>2627</v>
      </c>
      <c r="C1930" s="112" t="s">
        <v>812</v>
      </c>
      <c r="D1930" s="112" t="s">
        <v>2553</v>
      </c>
      <c r="E1930" s="112" t="s">
        <v>819</v>
      </c>
      <c r="F1930" s="112" t="s">
        <v>816</v>
      </c>
      <c r="G1930" s="112" t="s">
        <v>812</v>
      </c>
      <c r="H1930" s="112"/>
    </row>
    <row r="1931" spans="1:8" ht="14.4">
      <c r="A1931" s="112">
        <v>1</v>
      </c>
      <c r="B1931" s="112" t="s">
        <v>2629</v>
      </c>
      <c r="C1931" s="112" t="s">
        <v>812</v>
      </c>
      <c r="D1931" s="112" t="s">
        <v>2553</v>
      </c>
      <c r="E1931" s="112" t="s">
        <v>819</v>
      </c>
      <c r="F1931" s="112" t="s">
        <v>816</v>
      </c>
      <c r="G1931" s="112" t="s">
        <v>812</v>
      </c>
      <c r="H1931" s="112"/>
    </row>
    <row r="1932" spans="1:8" ht="14.4">
      <c r="A1932" s="112">
        <v>1</v>
      </c>
      <c r="B1932" s="112" t="s">
        <v>2632</v>
      </c>
      <c r="C1932" s="112" t="s">
        <v>812</v>
      </c>
      <c r="D1932" s="112" t="s">
        <v>2553</v>
      </c>
      <c r="E1932" s="112" t="s">
        <v>819</v>
      </c>
      <c r="F1932" s="112" t="s">
        <v>816</v>
      </c>
      <c r="G1932" s="112" t="s">
        <v>812</v>
      </c>
      <c r="H1932" s="112"/>
    </row>
    <row r="1933" spans="1:8" ht="14.4">
      <c r="A1933" s="112">
        <v>1</v>
      </c>
      <c r="B1933" s="112" t="s">
        <v>2634</v>
      </c>
      <c r="C1933" s="112" t="s">
        <v>812</v>
      </c>
      <c r="D1933" s="112" t="s">
        <v>2553</v>
      </c>
      <c r="E1933" s="112" t="s">
        <v>819</v>
      </c>
      <c r="F1933" s="112" t="s">
        <v>816</v>
      </c>
      <c r="G1933" s="112" t="s">
        <v>812</v>
      </c>
      <c r="H1933" s="112"/>
    </row>
    <row r="1934" spans="1:8" ht="14.4">
      <c r="A1934" s="112">
        <v>1</v>
      </c>
      <c r="B1934" s="112" t="s">
        <v>2636</v>
      </c>
      <c r="C1934" s="112" t="s">
        <v>812</v>
      </c>
      <c r="D1934" s="112" t="s">
        <v>2553</v>
      </c>
      <c r="E1934" s="112" t="s">
        <v>819</v>
      </c>
      <c r="F1934" s="112" t="s">
        <v>816</v>
      </c>
      <c r="G1934" s="112" t="s">
        <v>812</v>
      </c>
      <c r="H1934" s="112"/>
    </row>
    <row r="1935" spans="1:8" ht="14.4">
      <c r="A1935" s="112">
        <v>1</v>
      </c>
      <c r="B1935" s="112" t="s">
        <v>2638</v>
      </c>
      <c r="C1935" s="112" t="s">
        <v>812</v>
      </c>
      <c r="D1935" s="112" t="s">
        <v>2553</v>
      </c>
      <c r="E1935" s="112" t="s">
        <v>819</v>
      </c>
      <c r="F1935" s="112" t="s">
        <v>816</v>
      </c>
      <c r="G1935" s="112" t="s">
        <v>812</v>
      </c>
      <c r="H1935" s="112"/>
    </row>
    <row r="1936" spans="1:8" ht="14.4">
      <c r="A1936" s="112">
        <v>1</v>
      </c>
      <c r="B1936" s="112" t="s">
        <v>2640</v>
      </c>
      <c r="C1936" s="112" t="s">
        <v>812</v>
      </c>
      <c r="D1936" s="112" t="s">
        <v>2553</v>
      </c>
      <c r="E1936" s="112" t="s">
        <v>819</v>
      </c>
      <c r="F1936" s="112" t="s">
        <v>816</v>
      </c>
      <c r="G1936" s="112" t="s">
        <v>812</v>
      </c>
      <c r="H1936" s="112"/>
    </row>
    <row r="1937" spans="1:8" ht="14.4">
      <c r="A1937" s="112">
        <v>1</v>
      </c>
      <c r="B1937" s="112" t="s">
        <v>2642</v>
      </c>
      <c r="C1937" s="112" t="s">
        <v>812</v>
      </c>
      <c r="D1937" s="112" t="s">
        <v>2553</v>
      </c>
      <c r="E1937" s="112" t="s">
        <v>819</v>
      </c>
      <c r="F1937" s="112" t="s">
        <v>816</v>
      </c>
      <c r="G1937" s="112" t="s">
        <v>812</v>
      </c>
      <c r="H1937" s="112"/>
    </row>
    <row r="1938" spans="1:8" ht="14.4">
      <c r="A1938" s="112">
        <v>1</v>
      </c>
      <c r="B1938" s="112" t="s">
        <v>2644</v>
      </c>
      <c r="C1938" s="112" t="s">
        <v>812</v>
      </c>
      <c r="D1938" s="112" t="s">
        <v>2553</v>
      </c>
      <c r="E1938" s="112" t="s">
        <v>819</v>
      </c>
      <c r="F1938" s="112" t="s">
        <v>816</v>
      </c>
      <c r="G1938" s="112" t="s">
        <v>812</v>
      </c>
      <c r="H1938" s="112"/>
    </row>
    <row r="1939" spans="1:8" ht="14.4">
      <c r="A1939" s="112">
        <v>1</v>
      </c>
      <c r="B1939" s="112" t="s">
        <v>2646</v>
      </c>
      <c r="C1939" s="112" t="s">
        <v>812</v>
      </c>
      <c r="D1939" s="112" t="s">
        <v>2553</v>
      </c>
      <c r="E1939" s="112" t="s">
        <v>819</v>
      </c>
      <c r="F1939" s="112" t="s">
        <v>816</v>
      </c>
      <c r="G1939" s="112" t="s">
        <v>812</v>
      </c>
      <c r="H1939" s="112"/>
    </row>
    <row r="1940" spans="1:8" ht="14.4">
      <c r="A1940" s="112">
        <v>1</v>
      </c>
      <c r="B1940" s="112" t="s">
        <v>2649</v>
      </c>
      <c r="C1940" s="112" t="s">
        <v>812</v>
      </c>
      <c r="D1940" s="112" t="s">
        <v>2553</v>
      </c>
      <c r="E1940" s="112" t="s">
        <v>819</v>
      </c>
      <c r="F1940" s="112" t="s">
        <v>816</v>
      </c>
      <c r="G1940" s="112" t="s">
        <v>812</v>
      </c>
      <c r="H1940" s="112"/>
    </row>
    <row r="1941" spans="1:8" ht="14.4">
      <c r="A1941" s="112">
        <v>1</v>
      </c>
      <c r="B1941" s="112" t="s">
        <v>2652</v>
      </c>
      <c r="C1941" s="112" t="s">
        <v>812</v>
      </c>
      <c r="D1941" s="112" t="s">
        <v>2553</v>
      </c>
      <c r="E1941" s="112" t="s">
        <v>819</v>
      </c>
      <c r="F1941" s="112" t="s">
        <v>816</v>
      </c>
      <c r="G1941" s="112" t="s">
        <v>812</v>
      </c>
      <c r="H1941" s="112"/>
    </row>
    <row r="1942" spans="1:8" ht="14.4">
      <c r="A1942" s="112">
        <v>1</v>
      </c>
      <c r="B1942" s="112" t="s">
        <v>2654</v>
      </c>
      <c r="C1942" s="112" t="s">
        <v>812</v>
      </c>
      <c r="D1942" s="112" t="s">
        <v>2553</v>
      </c>
      <c r="E1942" s="112" t="s">
        <v>819</v>
      </c>
      <c r="F1942" s="112" t="s">
        <v>816</v>
      </c>
      <c r="G1942" s="112" t="s">
        <v>812</v>
      </c>
      <c r="H1942" s="112"/>
    </row>
    <row r="1943" spans="1:8" ht="14.4">
      <c r="A1943" s="112">
        <v>1</v>
      </c>
      <c r="B1943" s="112" t="s">
        <v>2656</v>
      </c>
      <c r="C1943" s="112" t="s">
        <v>812</v>
      </c>
      <c r="D1943" s="112" t="s">
        <v>2553</v>
      </c>
      <c r="E1943" s="112" t="s">
        <v>819</v>
      </c>
      <c r="F1943" s="112" t="s">
        <v>816</v>
      </c>
      <c r="G1943" s="112" t="s">
        <v>812</v>
      </c>
      <c r="H1943" s="112"/>
    </row>
    <row r="1944" spans="1:8" ht="14.4">
      <c r="A1944" s="112">
        <v>1</v>
      </c>
      <c r="B1944" s="112" t="s">
        <v>2658</v>
      </c>
      <c r="C1944" s="112" t="s">
        <v>812</v>
      </c>
      <c r="D1944" s="112" t="s">
        <v>2553</v>
      </c>
      <c r="E1944" s="112" t="s">
        <v>819</v>
      </c>
      <c r="F1944" s="112" t="s">
        <v>816</v>
      </c>
      <c r="G1944" s="112" t="s">
        <v>812</v>
      </c>
      <c r="H1944" s="112"/>
    </row>
    <row r="1945" spans="1:8" ht="14.4">
      <c r="A1945" s="112">
        <v>1</v>
      </c>
      <c r="B1945" s="112" t="s">
        <v>2660</v>
      </c>
      <c r="C1945" s="112" t="s">
        <v>812</v>
      </c>
      <c r="D1945" s="112" t="s">
        <v>2553</v>
      </c>
      <c r="E1945" s="112" t="s">
        <v>819</v>
      </c>
      <c r="F1945" s="112" t="s">
        <v>816</v>
      </c>
      <c r="G1945" s="112" t="s">
        <v>812</v>
      </c>
      <c r="H1945" s="112"/>
    </row>
    <row r="1946" spans="1:8" ht="14.4">
      <c r="A1946" s="112">
        <v>1</v>
      </c>
      <c r="B1946" s="112" t="s">
        <v>2663</v>
      </c>
      <c r="C1946" s="112" t="s">
        <v>812</v>
      </c>
      <c r="D1946" s="112" t="s">
        <v>2553</v>
      </c>
      <c r="E1946" s="112" t="s">
        <v>819</v>
      </c>
      <c r="F1946" s="112" t="s">
        <v>816</v>
      </c>
      <c r="G1946" s="112" t="s">
        <v>812</v>
      </c>
      <c r="H1946" s="112"/>
    </row>
    <row r="1947" spans="1:8" ht="14.4">
      <c r="A1947" s="112">
        <v>1</v>
      </c>
      <c r="B1947" s="112" t="s">
        <v>2665</v>
      </c>
      <c r="C1947" s="112" t="s">
        <v>812</v>
      </c>
      <c r="D1947" s="112" t="s">
        <v>2553</v>
      </c>
      <c r="E1947" s="112" t="s">
        <v>819</v>
      </c>
      <c r="F1947" s="112" t="s">
        <v>816</v>
      </c>
      <c r="G1947" s="112" t="s">
        <v>812</v>
      </c>
      <c r="H1947" s="112"/>
    </row>
    <row r="1948" spans="1:8" ht="14.4">
      <c r="A1948" s="112">
        <v>1</v>
      </c>
      <c r="B1948" s="112" t="s">
        <v>2668</v>
      </c>
      <c r="C1948" s="112" t="s">
        <v>812</v>
      </c>
      <c r="D1948" s="112" t="s">
        <v>2553</v>
      </c>
      <c r="E1948" s="112" t="s">
        <v>819</v>
      </c>
      <c r="F1948" s="112" t="s">
        <v>816</v>
      </c>
      <c r="G1948" s="112" t="s">
        <v>812</v>
      </c>
      <c r="H1948" s="112"/>
    </row>
    <row r="1949" spans="1:8" ht="14.4">
      <c r="A1949" s="112">
        <v>1</v>
      </c>
      <c r="B1949" s="112" t="s">
        <v>2670</v>
      </c>
      <c r="C1949" s="112" t="s">
        <v>812</v>
      </c>
      <c r="D1949" s="112" t="s">
        <v>2553</v>
      </c>
      <c r="E1949" s="112" t="s">
        <v>819</v>
      </c>
      <c r="F1949" s="112" t="s">
        <v>816</v>
      </c>
      <c r="G1949" s="112" t="s">
        <v>812</v>
      </c>
      <c r="H1949" s="112"/>
    </row>
    <row r="1950" spans="1:8" ht="14.4">
      <c r="A1950" s="112">
        <v>1</v>
      </c>
      <c r="B1950" s="112" t="s">
        <v>2673</v>
      </c>
      <c r="C1950" s="112" t="s">
        <v>812</v>
      </c>
      <c r="D1950" s="112" t="s">
        <v>2553</v>
      </c>
      <c r="E1950" s="112" t="s">
        <v>819</v>
      </c>
      <c r="F1950" s="112" t="s">
        <v>816</v>
      </c>
      <c r="G1950" s="112" t="s">
        <v>812</v>
      </c>
      <c r="H1950" s="112"/>
    </row>
    <row r="1951" spans="1:8" ht="14.4">
      <c r="A1951" s="112">
        <v>1</v>
      </c>
      <c r="B1951" s="112" t="s">
        <v>2675</v>
      </c>
      <c r="C1951" s="112" t="s">
        <v>812</v>
      </c>
      <c r="D1951" s="112" t="s">
        <v>2553</v>
      </c>
      <c r="E1951" s="112" t="s">
        <v>819</v>
      </c>
      <c r="F1951" s="112" t="s">
        <v>816</v>
      </c>
      <c r="G1951" s="112" t="s">
        <v>812</v>
      </c>
      <c r="H1951" s="112"/>
    </row>
    <row r="1952" spans="1:8" ht="14.4">
      <c r="A1952" s="112">
        <v>1</v>
      </c>
      <c r="B1952" s="112" t="s">
        <v>2677</v>
      </c>
      <c r="C1952" s="112" t="s">
        <v>812</v>
      </c>
      <c r="D1952" s="112" t="s">
        <v>2553</v>
      </c>
      <c r="E1952" s="112" t="s">
        <v>819</v>
      </c>
      <c r="F1952" s="112" t="s">
        <v>816</v>
      </c>
      <c r="G1952" s="112" t="s">
        <v>812</v>
      </c>
      <c r="H1952" s="112"/>
    </row>
    <row r="1953" spans="1:8" ht="14.4">
      <c r="A1953" s="112">
        <v>1</v>
      </c>
      <c r="B1953" s="112" t="s">
        <v>2678</v>
      </c>
      <c r="C1953" s="112" t="s">
        <v>812</v>
      </c>
      <c r="D1953" s="112" t="s">
        <v>2553</v>
      </c>
      <c r="E1953" s="112" t="s">
        <v>819</v>
      </c>
      <c r="F1953" s="112" t="s">
        <v>816</v>
      </c>
      <c r="G1953" s="112" t="s">
        <v>812</v>
      </c>
      <c r="H1953" s="112"/>
    </row>
    <row r="1954" spans="1:8" ht="14.4">
      <c r="A1954" s="112">
        <v>1</v>
      </c>
      <c r="B1954" s="112" t="s">
        <v>2680</v>
      </c>
      <c r="C1954" s="112" t="s">
        <v>812</v>
      </c>
      <c r="D1954" s="112" t="s">
        <v>2553</v>
      </c>
      <c r="E1954" s="112" t="s">
        <v>819</v>
      </c>
      <c r="F1954" s="112" t="s">
        <v>816</v>
      </c>
      <c r="G1954" s="112" t="s">
        <v>812</v>
      </c>
      <c r="H1954" s="112"/>
    </row>
    <row r="1955" spans="1:8" ht="14.4">
      <c r="A1955" s="112">
        <v>1</v>
      </c>
      <c r="B1955" s="112" t="s">
        <v>2683</v>
      </c>
      <c r="C1955" s="112" t="s">
        <v>812</v>
      </c>
      <c r="D1955" s="112" t="s">
        <v>2553</v>
      </c>
      <c r="E1955" s="112" t="s">
        <v>819</v>
      </c>
      <c r="F1955" s="112" t="s">
        <v>816</v>
      </c>
      <c r="G1955" s="112" t="s">
        <v>812</v>
      </c>
      <c r="H1955" s="112"/>
    </row>
    <row r="1956" spans="1:8" ht="14.4">
      <c r="A1956" s="112">
        <v>1</v>
      </c>
      <c r="B1956" s="112" t="s">
        <v>2686</v>
      </c>
      <c r="C1956" s="112" t="s">
        <v>812</v>
      </c>
      <c r="D1956" s="112" t="s">
        <v>2553</v>
      </c>
      <c r="E1956" s="112" t="s">
        <v>819</v>
      </c>
      <c r="F1956" s="112" t="s">
        <v>816</v>
      </c>
      <c r="G1956" s="112" t="s">
        <v>812</v>
      </c>
      <c r="H1956" s="112"/>
    </row>
    <row r="1957" spans="1:8" ht="14.4">
      <c r="A1957" s="112">
        <v>1</v>
      </c>
      <c r="B1957" s="112" t="s">
        <v>2689</v>
      </c>
      <c r="C1957" s="112" t="s">
        <v>812</v>
      </c>
      <c r="D1957" s="112" t="s">
        <v>2553</v>
      </c>
      <c r="E1957" s="112" t="s">
        <v>819</v>
      </c>
      <c r="F1957" s="112" t="s">
        <v>816</v>
      </c>
      <c r="G1957" s="112" t="s">
        <v>812</v>
      </c>
      <c r="H1957" s="112"/>
    </row>
    <row r="1958" spans="1:8" ht="14.4">
      <c r="A1958" s="112">
        <v>1</v>
      </c>
      <c r="B1958" s="112" t="s">
        <v>2692</v>
      </c>
      <c r="C1958" s="112" t="s">
        <v>812</v>
      </c>
      <c r="D1958" s="112" t="s">
        <v>2553</v>
      </c>
      <c r="E1958" s="112" t="s">
        <v>819</v>
      </c>
      <c r="F1958" s="112" t="s">
        <v>816</v>
      </c>
      <c r="G1958" s="112" t="s">
        <v>812</v>
      </c>
      <c r="H1958" s="112"/>
    </row>
    <row r="1959" spans="1:8" ht="14.4">
      <c r="A1959" s="112">
        <v>1</v>
      </c>
      <c r="B1959" s="112" t="s">
        <v>2694</v>
      </c>
      <c r="C1959" s="112" t="s">
        <v>812</v>
      </c>
      <c r="D1959" s="112" t="s">
        <v>2553</v>
      </c>
      <c r="E1959" s="112" t="s">
        <v>819</v>
      </c>
      <c r="F1959" s="112" t="s">
        <v>816</v>
      </c>
      <c r="G1959" s="112" t="s">
        <v>812</v>
      </c>
      <c r="H1959" s="112"/>
    </row>
    <row r="1960" spans="1:8" ht="14.4">
      <c r="A1960" s="112">
        <v>1</v>
      </c>
      <c r="B1960" s="112" t="s">
        <v>2696</v>
      </c>
      <c r="C1960" s="112" t="s">
        <v>812</v>
      </c>
      <c r="D1960" s="112" t="s">
        <v>2553</v>
      </c>
      <c r="E1960" s="112" t="s">
        <v>819</v>
      </c>
      <c r="F1960" s="112" t="s">
        <v>816</v>
      </c>
      <c r="G1960" s="112" t="s">
        <v>812</v>
      </c>
      <c r="H1960" s="112"/>
    </row>
    <row r="1961" spans="1:8" ht="14.4">
      <c r="A1961" s="112">
        <v>1</v>
      </c>
      <c r="B1961" s="112" t="s">
        <v>2699</v>
      </c>
      <c r="C1961" s="112" t="s">
        <v>812</v>
      </c>
      <c r="D1961" s="112" t="s">
        <v>2553</v>
      </c>
      <c r="E1961" s="112" t="s">
        <v>819</v>
      </c>
      <c r="F1961" s="112" t="s">
        <v>816</v>
      </c>
      <c r="G1961" s="112" t="s">
        <v>812</v>
      </c>
      <c r="H1961" s="112"/>
    </row>
    <row r="1962" spans="1:8" ht="14.4">
      <c r="A1962" s="112">
        <v>1</v>
      </c>
      <c r="B1962" s="112" t="s">
        <v>2701</v>
      </c>
      <c r="C1962" s="112" t="s">
        <v>812</v>
      </c>
      <c r="D1962" s="112" t="s">
        <v>2553</v>
      </c>
      <c r="E1962" s="112" t="s">
        <v>819</v>
      </c>
      <c r="F1962" s="112" t="s">
        <v>816</v>
      </c>
      <c r="G1962" s="112" t="s">
        <v>812</v>
      </c>
      <c r="H1962" s="112"/>
    </row>
    <row r="1963" spans="1:8" ht="14.4">
      <c r="A1963" s="112">
        <v>1</v>
      </c>
      <c r="B1963" s="112" t="s">
        <v>2703</v>
      </c>
      <c r="C1963" s="112" t="s">
        <v>812</v>
      </c>
      <c r="D1963" s="112" t="s">
        <v>2553</v>
      </c>
      <c r="E1963" s="112" t="s">
        <v>819</v>
      </c>
      <c r="F1963" s="112" t="s">
        <v>816</v>
      </c>
      <c r="G1963" s="112" t="s">
        <v>812</v>
      </c>
      <c r="H1963" s="112"/>
    </row>
    <row r="1964" spans="1:8" ht="14.4">
      <c r="A1964" s="112">
        <v>1</v>
      </c>
      <c r="B1964" s="112" t="s">
        <v>2705</v>
      </c>
      <c r="C1964" s="112" t="s">
        <v>812</v>
      </c>
      <c r="D1964" s="112" t="s">
        <v>2553</v>
      </c>
      <c r="E1964" s="112" t="s">
        <v>819</v>
      </c>
      <c r="F1964" s="112" t="s">
        <v>816</v>
      </c>
      <c r="G1964" s="112" t="s">
        <v>812</v>
      </c>
      <c r="H1964" s="112"/>
    </row>
    <row r="1965" spans="1:8" ht="14.4">
      <c r="A1965" s="112">
        <v>1</v>
      </c>
      <c r="B1965" s="112" t="s">
        <v>2707</v>
      </c>
      <c r="C1965" s="112" t="s">
        <v>812</v>
      </c>
      <c r="D1965" s="112" t="s">
        <v>2553</v>
      </c>
      <c r="E1965" s="112" t="s">
        <v>819</v>
      </c>
      <c r="F1965" s="112" t="s">
        <v>816</v>
      </c>
      <c r="G1965" s="112" t="s">
        <v>812</v>
      </c>
      <c r="H1965" s="112"/>
    </row>
    <row r="1966" spans="1:8" ht="14.4">
      <c r="A1966" s="112">
        <v>1</v>
      </c>
      <c r="B1966" s="112" t="s">
        <v>2709</v>
      </c>
      <c r="C1966" s="112" t="s">
        <v>812</v>
      </c>
      <c r="D1966" s="112" t="s">
        <v>2553</v>
      </c>
      <c r="E1966" s="112" t="s">
        <v>819</v>
      </c>
      <c r="F1966" s="112" t="s">
        <v>816</v>
      </c>
      <c r="G1966" s="112" t="s">
        <v>812</v>
      </c>
      <c r="H1966" s="112"/>
    </row>
    <row r="1967" spans="1:8" ht="14.4">
      <c r="A1967" s="112">
        <v>1</v>
      </c>
      <c r="B1967" s="112" t="s">
        <v>2711</v>
      </c>
      <c r="C1967" s="112" t="s">
        <v>812</v>
      </c>
      <c r="D1967" s="112" t="s">
        <v>2553</v>
      </c>
      <c r="E1967" s="112" t="s">
        <v>819</v>
      </c>
      <c r="F1967" s="112" t="s">
        <v>816</v>
      </c>
      <c r="G1967" s="112" t="s">
        <v>812</v>
      </c>
      <c r="H1967" s="112"/>
    </row>
    <row r="1968" spans="1:8" ht="14.4">
      <c r="A1968" s="112">
        <v>1</v>
      </c>
      <c r="B1968" s="112" t="s">
        <v>2713</v>
      </c>
      <c r="C1968" s="112" t="s">
        <v>812</v>
      </c>
      <c r="D1968" s="112" t="s">
        <v>2553</v>
      </c>
      <c r="E1968" s="112" t="s">
        <v>819</v>
      </c>
      <c r="F1968" s="112" t="s">
        <v>816</v>
      </c>
      <c r="G1968" s="112" t="s">
        <v>812</v>
      </c>
      <c r="H1968" s="112"/>
    </row>
    <row r="1969" spans="1:8" ht="14.4">
      <c r="A1969" s="112">
        <v>1</v>
      </c>
      <c r="B1969" s="112" t="s">
        <v>2715</v>
      </c>
      <c r="C1969" s="112" t="s">
        <v>812</v>
      </c>
      <c r="D1969" s="112" t="s">
        <v>2553</v>
      </c>
      <c r="E1969" s="112" t="s">
        <v>819</v>
      </c>
      <c r="F1969" s="112" t="s">
        <v>816</v>
      </c>
      <c r="G1969" s="112" t="s">
        <v>812</v>
      </c>
      <c r="H1969" s="112"/>
    </row>
    <row r="1970" spans="1:8" ht="14.4">
      <c r="A1970" s="112">
        <v>1</v>
      </c>
      <c r="B1970" s="112" t="s">
        <v>2718</v>
      </c>
      <c r="C1970" s="112" t="s">
        <v>812</v>
      </c>
      <c r="D1970" s="112" t="s">
        <v>2553</v>
      </c>
      <c r="E1970" s="112" t="s">
        <v>819</v>
      </c>
      <c r="F1970" s="112" t="s">
        <v>816</v>
      </c>
      <c r="G1970" s="112" t="s">
        <v>812</v>
      </c>
      <c r="H1970" s="112"/>
    </row>
    <row r="1971" spans="1:8" ht="14.4">
      <c r="A1971" s="112">
        <v>1</v>
      </c>
      <c r="B1971" s="112" t="s">
        <v>2720</v>
      </c>
      <c r="C1971" s="112" t="s">
        <v>812</v>
      </c>
      <c r="D1971" s="112" t="s">
        <v>2553</v>
      </c>
      <c r="E1971" s="112" t="s">
        <v>819</v>
      </c>
      <c r="F1971" s="112" t="s">
        <v>816</v>
      </c>
      <c r="G1971" s="112" t="s">
        <v>812</v>
      </c>
      <c r="H1971" s="112"/>
    </row>
    <row r="1972" spans="1:8" ht="14.4">
      <c r="A1972" s="112">
        <v>1</v>
      </c>
      <c r="B1972" s="112" t="s">
        <v>2723</v>
      </c>
      <c r="C1972" s="112" t="s">
        <v>812</v>
      </c>
      <c r="D1972" s="112" t="s">
        <v>2553</v>
      </c>
      <c r="E1972" s="112" t="s">
        <v>819</v>
      </c>
      <c r="F1972" s="112" t="s">
        <v>816</v>
      </c>
      <c r="G1972" s="112" t="s">
        <v>812</v>
      </c>
      <c r="H1972" s="112"/>
    </row>
    <row r="1973" spans="1:8" ht="14.4">
      <c r="A1973" s="112">
        <v>1</v>
      </c>
      <c r="B1973" s="112" t="s">
        <v>2725</v>
      </c>
      <c r="C1973" s="112" t="s">
        <v>812</v>
      </c>
      <c r="D1973" s="112" t="s">
        <v>2553</v>
      </c>
      <c r="E1973" s="112" t="s">
        <v>819</v>
      </c>
      <c r="F1973" s="112" t="s">
        <v>816</v>
      </c>
      <c r="G1973" s="112" t="s">
        <v>812</v>
      </c>
      <c r="H1973" s="112"/>
    </row>
    <row r="1974" spans="1:8" ht="14.4">
      <c r="A1974" s="112">
        <v>1</v>
      </c>
      <c r="B1974" s="112" t="s">
        <v>2726</v>
      </c>
      <c r="C1974" s="112" t="s">
        <v>812</v>
      </c>
      <c r="D1974" s="112" t="s">
        <v>2553</v>
      </c>
      <c r="E1974" s="112" t="s">
        <v>819</v>
      </c>
      <c r="F1974" s="112" t="s">
        <v>816</v>
      </c>
      <c r="G1974" s="112" t="s">
        <v>812</v>
      </c>
      <c r="H1974" s="112"/>
    </row>
    <row r="1975" spans="1:8" ht="14.4">
      <c r="A1975" s="112">
        <v>1</v>
      </c>
      <c r="B1975" s="112" t="s">
        <v>2729</v>
      </c>
      <c r="C1975" s="112" t="s">
        <v>812</v>
      </c>
      <c r="D1975" s="112" t="s">
        <v>2553</v>
      </c>
      <c r="E1975" s="112" t="s">
        <v>819</v>
      </c>
      <c r="F1975" s="112" t="s">
        <v>816</v>
      </c>
      <c r="G1975" s="112" t="s">
        <v>812</v>
      </c>
      <c r="H1975" s="112"/>
    </row>
    <row r="1976" spans="1:8" ht="14.4">
      <c r="A1976" s="112">
        <v>1</v>
      </c>
      <c r="B1976" s="112" t="s">
        <v>2731</v>
      </c>
      <c r="C1976" s="112" t="s">
        <v>812</v>
      </c>
      <c r="D1976" s="112" t="s">
        <v>2553</v>
      </c>
      <c r="E1976" s="112" t="s">
        <v>819</v>
      </c>
      <c r="F1976" s="112" t="s">
        <v>816</v>
      </c>
      <c r="G1976" s="112" t="s">
        <v>812</v>
      </c>
      <c r="H1976" s="112"/>
    </row>
    <row r="1977" spans="1:8" ht="14.4">
      <c r="A1977" s="112">
        <v>1</v>
      </c>
      <c r="B1977" s="112" t="s">
        <v>2734</v>
      </c>
      <c r="C1977" s="112" t="s">
        <v>812</v>
      </c>
      <c r="D1977" s="112" t="s">
        <v>2553</v>
      </c>
      <c r="E1977" s="112" t="s">
        <v>819</v>
      </c>
      <c r="F1977" s="112" t="s">
        <v>816</v>
      </c>
      <c r="G1977" s="112" t="s">
        <v>812</v>
      </c>
      <c r="H1977" s="112"/>
    </row>
    <row r="1978" spans="1:8" ht="14.4">
      <c r="A1978" s="112">
        <v>1</v>
      </c>
      <c r="B1978" s="112" t="s">
        <v>2736</v>
      </c>
      <c r="C1978" s="112" t="s">
        <v>812</v>
      </c>
      <c r="D1978" s="112" t="s">
        <v>2553</v>
      </c>
      <c r="E1978" s="112" t="s">
        <v>819</v>
      </c>
      <c r="F1978" s="112" t="s">
        <v>816</v>
      </c>
      <c r="G1978" s="112" t="s">
        <v>812</v>
      </c>
      <c r="H1978" s="112"/>
    </row>
    <row r="1979" spans="1:8" ht="14.4">
      <c r="A1979" s="112">
        <v>1</v>
      </c>
      <c r="B1979" s="112" t="s">
        <v>2739</v>
      </c>
      <c r="C1979" s="112" t="s">
        <v>812</v>
      </c>
      <c r="D1979" s="112" t="s">
        <v>2553</v>
      </c>
      <c r="E1979" s="112" t="s">
        <v>819</v>
      </c>
      <c r="F1979" s="112" t="s">
        <v>816</v>
      </c>
      <c r="G1979" s="112" t="s">
        <v>812</v>
      </c>
      <c r="H1979" s="112"/>
    </row>
    <row r="1980" spans="1:8" ht="14.4">
      <c r="A1980" s="112">
        <v>1</v>
      </c>
      <c r="B1980" s="112" t="s">
        <v>2741</v>
      </c>
      <c r="C1980" s="112" t="s">
        <v>812</v>
      </c>
      <c r="D1980" s="112" t="s">
        <v>2553</v>
      </c>
      <c r="E1980" s="112" t="s">
        <v>819</v>
      </c>
      <c r="F1980" s="112" t="s">
        <v>816</v>
      </c>
      <c r="G1980" s="112" t="s">
        <v>812</v>
      </c>
      <c r="H1980" s="112"/>
    </row>
    <row r="1981" spans="1:8" ht="14.4">
      <c r="A1981" s="112">
        <v>1</v>
      </c>
      <c r="B1981" s="112" t="s">
        <v>2743</v>
      </c>
      <c r="C1981" s="112" t="s">
        <v>812</v>
      </c>
      <c r="D1981" s="112" t="s">
        <v>2553</v>
      </c>
      <c r="E1981" s="112" t="s">
        <v>819</v>
      </c>
      <c r="F1981" s="112" t="s">
        <v>816</v>
      </c>
      <c r="G1981" s="112" t="s">
        <v>812</v>
      </c>
      <c r="H1981" s="112"/>
    </row>
    <row r="1982" spans="1:8" ht="14.4">
      <c r="A1982" s="112">
        <v>1</v>
      </c>
      <c r="B1982" s="112" t="s">
        <v>2746</v>
      </c>
      <c r="C1982" s="112" t="s">
        <v>812</v>
      </c>
      <c r="D1982" s="112" t="s">
        <v>2553</v>
      </c>
      <c r="E1982" s="112" t="s">
        <v>819</v>
      </c>
      <c r="F1982" s="112" t="s">
        <v>816</v>
      </c>
      <c r="G1982" s="112" t="s">
        <v>812</v>
      </c>
      <c r="H1982" s="112"/>
    </row>
    <row r="1983" spans="1:8" ht="14.4">
      <c r="A1983" s="112">
        <v>1</v>
      </c>
      <c r="B1983" s="112" t="s">
        <v>2748</v>
      </c>
      <c r="C1983" s="112" t="s">
        <v>812</v>
      </c>
      <c r="D1983" s="112" t="s">
        <v>2553</v>
      </c>
      <c r="E1983" s="112" t="s">
        <v>819</v>
      </c>
      <c r="F1983" s="112" t="s">
        <v>816</v>
      </c>
      <c r="G1983" s="112" t="s">
        <v>812</v>
      </c>
      <c r="H1983" s="112"/>
    </row>
    <row r="1984" spans="1:8" ht="14.4">
      <c r="A1984" s="112">
        <v>1</v>
      </c>
      <c r="B1984" s="112" t="s">
        <v>2750</v>
      </c>
      <c r="C1984" s="112" t="s">
        <v>812</v>
      </c>
      <c r="D1984" s="112" t="s">
        <v>2553</v>
      </c>
      <c r="E1984" s="112" t="s">
        <v>819</v>
      </c>
      <c r="F1984" s="112" t="s">
        <v>816</v>
      </c>
      <c r="G1984" s="112" t="s">
        <v>812</v>
      </c>
      <c r="H1984" s="112"/>
    </row>
    <row r="1985" spans="1:8" ht="14.4">
      <c r="A1985" s="112">
        <v>1</v>
      </c>
      <c r="B1985" s="112" t="s">
        <v>2752</v>
      </c>
      <c r="C1985" s="112" t="s">
        <v>812</v>
      </c>
      <c r="D1985" s="112" t="s">
        <v>2553</v>
      </c>
      <c r="E1985" s="112" t="s">
        <v>819</v>
      </c>
      <c r="F1985" s="112" t="s">
        <v>816</v>
      </c>
      <c r="G1985" s="112" t="s">
        <v>812</v>
      </c>
      <c r="H1985" s="112"/>
    </row>
    <row r="1986" spans="1:8" ht="14.4">
      <c r="A1986" s="112">
        <v>1</v>
      </c>
      <c r="B1986" s="112" t="s">
        <v>2754</v>
      </c>
      <c r="C1986" s="112" t="s">
        <v>812</v>
      </c>
      <c r="D1986" s="112" t="s">
        <v>2553</v>
      </c>
      <c r="E1986" s="112" t="s">
        <v>819</v>
      </c>
      <c r="F1986" s="112" t="s">
        <v>816</v>
      </c>
      <c r="G1986" s="112" t="s">
        <v>812</v>
      </c>
      <c r="H1986" s="112"/>
    </row>
    <row r="1987" spans="1:8" ht="14.4">
      <c r="A1987" s="112">
        <v>1</v>
      </c>
      <c r="B1987" s="112" t="s">
        <v>2756</v>
      </c>
      <c r="C1987" s="112" t="s">
        <v>812</v>
      </c>
      <c r="D1987" s="112" t="s">
        <v>2553</v>
      </c>
      <c r="E1987" s="112" t="s">
        <v>819</v>
      </c>
      <c r="F1987" s="112" t="s">
        <v>816</v>
      </c>
      <c r="G1987" s="112" t="s">
        <v>812</v>
      </c>
      <c r="H1987" s="112"/>
    </row>
    <row r="1988" spans="1:8" ht="14.4">
      <c r="A1988" s="112">
        <v>1</v>
      </c>
      <c r="B1988" s="112" t="s">
        <v>2759</v>
      </c>
      <c r="C1988" s="112" t="s">
        <v>812</v>
      </c>
      <c r="D1988" s="112" t="s">
        <v>2553</v>
      </c>
      <c r="E1988" s="112" t="s">
        <v>819</v>
      </c>
      <c r="F1988" s="112" t="s">
        <v>816</v>
      </c>
      <c r="G1988" s="112" t="s">
        <v>812</v>
      </c>
      <c r="H1988" s="112"/>
    </row>
    <row r="1989" spans="1:8" ht="14.4">
      <c r="A1989" s="112">
        <v>1</v>
      </c>
      <c r="B1989" s="112" t="s">
        <v>2761</v>
      </c>
      <c r="C1989" s="112" t="s">
        <v>812</v>
      </c>
      <c r="D1989" s="112" t="s">
        <v>2553</v>
      </c>
      <c r="E1989" s="112" t="s">
        <v>819</v>
      </c>
      <c r="F1989" s="112" t="s">
        <v>816</v>
      </c>
      <c r="G1989" s="112" t="s">
        <v>812</v>
      </c>
      <c r="H1989" s="112"/>
    </row>
    <row r="1990" spans="1:8" ht="14.4">
      <c r="A1990" s="112">
        <v>1</v>
      </c>
      <c r="B1990" s="112" t="s">
        <v>2763</v>
      </c>
      <c r="C1990" s="112" t="s">
        <v>812</v>
      </c>
      <c r="D1990" s="112" t="s">
        <v>2553</v>
      </c>
      <c r="E1990" s="112" t="s">
        <v>819</v>
      </c>
      <c r="F1990" s="112" t="s">
        <v>816</v>
      </c>
      <c r="G1990" s="112" t="s">
        <v>812</v>
      </c>
      <c r="H1990" s="112"/>
    </row>
    <row r="1991" spans="1:8" ht="14.4">
      <c r="A1991" s="112">
        <v>1</v>
      </c>
      <c r="B1991" s="112" t="s">
        <v>2766</v>
      </c>
      <c r="C1991" s="112" t="s">
        <v>812</v>
      </c>
      <c r="D1991" s="112" t="s">
        <v>2553</v>
      </c>
      <c r="E1991" s="112" t="s">
        <v>819</v>
      </c>
      <c r="F1991" s="112" t="s">
        <v>816</v>
      </c>
      <c r="G1991" s="112" t="s">
        <v>812</v>
      </c>
      <c r="H1991" s="112"/>
    </row>
    <row r="1992" spans="1:8" ht="14.4">
      <c r="A1992" s="112">
        <v>1</v>
      </c>
      <c r="B1992" s="112" t="s">
        <v>2768</v>
      </c>
      <c r="C1992" s="112" t="s">
        <v>812</v>
      </c>
      <c r="D1992" s="112" t="s">
        <v>2553</v>
      </c>
      <c r="E1992" s="112" t="s">
        <v>819</v>
      </c>
      <c r="F1992" s="112" t="s">
        <v>816</v>
      </c>
      <c r="G1992" s="112" t="s">
        <v>812</v>
      </c>
      <c r="H1992" s="112"/>
    </row>
    <row r="1993" spans="1:8" ht="14.4">
      <c r="A1993" s="112">
        <v>1</v>
      </c>
      <c r="B1993" s="112" t="s">
        <v>2770</v>
      </c>
      <c r="C1993" s="112" t="s">
        <v>812</v>
      </c>
      <c r="D1993" s="112" t="s">
        <v>2553</v>
      </c>
      <c r="E1993" s="112" t="s">
        <v>819</v>
      </c>
      <c r="F1993" s="112" t="s">
        <v>816</v>
      </c>
      <c r="G1993" s="112" t="s">
        <v>812</v>
      </c>
      <c r="H1993" s="112"/>
    </row>
    <row r="1994" spans="1:8" ht="14.4">
      <c r="A1994" s="112">
        <v>1</v>
      </c>
      <c r="B1994" s="112" t="s">
        <v>2772</v>
      </c>
      <c r="C1994" s="112" t="s">
        <v>812</v>
      </c>
      <c r="D1994" s="112" t="s">
        <v>2553</v>
      </c>
      <c r="E1994" s="112" t="s">
        <v>819</v>
      </c>
      <c r="F1994" s="112" t="s">
        <v>816</v>
      </c>
      <c r="G1994" s="112" t="s">
        <v>812</v>
      </c>
      <c r="H1994" s="112"/>
    </row>
    <row r="1995" spans="1:8" ht="14.4">
      <c r="A1995" s="112">
        <v>1</v>
      </c>
      <c r="B1995" s="112" t="s">
        <v>2774</v>
      </c>
      <c r="C1995" s="112" t="s">
        <v>812</v>
      </c>
      <c r="D1995" s="112" t="s">
        <v>2553</v>
      </c>
      <c r="E1995" s="112" t="s">
        <v>819</v>
      </c>
      <c r="F1995" s="112" t="s">
        <v>816</v>
      </c>
      <c r="G1995" s="112" t="s">
        <v>812</v>
      </c>
      <c r="H1995" s="112"/>
    </row>
    <row r="1996" spans="1:8" ht="14.4">
      <c r="A1996" s="112">
        <v>1</v>
      </c>
      <c r="B1996" s="112" t="s">
        <v>2777</v>
      </c>
      <c r="C1996" s="112" t="s">
        <v>812</v>
      </c>
      <c r="D1996" s="112" t="s">
        <v>2553</v>
      </c>
      <c r="E1996" s="112" t="s">
        <v>819</v>
      </c>
      <c r="F1996" s="112" t="s">
        <v>816</v>
      </c>
      <c r="G1996" s="112" t="s">
        <v>812</v>
      </c>
      <c r="H1996" s="112"/>
    </row>
    <row r="1997" spans="1:8" ht="14.4">
      <c r="A1997" s="112">
        <v>1</v>
      </c>
      <c r="B1997" s="112" t="s">
        <v>2780</v>
      </c>
      <c r="C1997" s="112" t="s">
        <v>812</v>
      </c>
      <c r="D1997" s="112" t="s">
        <v>2553</v>
      </c>
      <c r="E1997" s="112" t="s">
        <v>819</v>
      </c>
      <c r="F1997" s="112" t="s">
        <v>816</v>
      </c>
      <c r="G1997" s="112" t="s">
        <v>812</v>
      </c>
      <c r="H1997" s="112"/>
    </row>
    <row r="1998" spans="1:8" ht="14.4">
      <c r="A1998" s="112">
        <v>1</v>
      </c>
      <c r="B1998" s="112" t="s">
        <v>2783</v>
      </c>
      <c r="C1998" s="112" t="s">
        <v>812</v>
      </c>
      <c r="D1998" s="112" t="s">
        <v>2553</v>
      </c>
      <c r="E1998" s="112" t="s">
        <v>819</v>
      </c>
      <c r="F1998" s="112" t="s">
        <v>816</v>
      </c>
      <c r="G1998" s="112" t="s">
        <v>812</v>
      </c>
      <c r="H1998" s="112"/>
    </row>
    <row r="1999" spans="1:8" ht="14.4">
      <c r="A1999" s="112">
        <v>1</v>
      </c>
      <c r="B1999" s="112" t="s">
        <v>2786</v>
      </c>
      <c r="C1999" s="112" t="s">
        <v>812</v>
      </c>
      <c r="D1999" s="112" t="s">
        <v>2553</v>
      </c>
      <c r="E1999" s="112" t="s">
        <v>819</v>
      </c>
      <c r="F1999" s="112" t="s">
        <v>816</v>
      </c>
      <c r="G1999" s="112" t="s">
        <v>812</v>
      </c>
      <c r="H1999" s="112"/>
    </row>
    <row r="2000" spans="1:8" ht="14.4">
      <c r="A2000" s="112">
        <v>1</v>
      </c>
      <c r="B2000" s="112" t="s">
        <v>2788</v>
      </c>
      <c r="C2000" s="112" t="s">
        <v>812</v>
      </c>
      <c r="D2000" s="112" t="s">
        <v>2553</v>
      </c>
      <c r="E2000" s="112" t="s">
        <v>819</v>
      </c>
      <c r="F2000" s="112" t="s">
        <v>816</v>
      </c>
      <c r="G2000" s="112" t="s">
        <v>812</v>
      </c>
      <c r="H2000" s="112"/>
    </row>
    <row r="2001" spans="1:8" ht="14.4">
      <c r="A2001" s="112">
        <v>1</v>
      </c>
      <c r="B2001" s="112" t="s">
        <v>2790</v>
      </c>
      <c r="C2001" s="112" t="s">
        <v>812</v>
      </c>
      <c r="D2001" s="112" t="s">
        <v>2553</v>
      </c>
      <c r="E2001" s="112" t="s">
        <v>819</v>
      </c>
      <c r="F2001" s="112" t="s">
        <v>816</v>
      </c>
      <c r="G2001" s="112" t="s">
        <v>812</v>
      </c>
      <c r="H2001" s="112"/>
    </row>
    <row r="2002" spans="1:8" ht="14.4">
      <c r="A2002" s="112">
        <v>1</v>
      </c>
      <c r="B2002" s="112" t="s">
        <v>2792</v>
      </c>
      <c r="C2002" s="112" t="s">
        <v>812</v>
      </c>
      <c r="D2002" s="112" t="s">
        <v>2553</v>
      </c>
      <c r="E2002" s="112" t="s">
        <v>819</v>
      </c>
      <c r="F2002" s="112" t="s">
        <v>816</v>
      </c>
      <c r="G2002" s="112" t="s">
        <v>812</v>
      </c>
      <c r="H2002" s="112"/>
    </row>
    <row r="2003" spans="1:8" ht="14.4">
      <c r="A2003" s="112">
        <v>1</v>
      </c>
      <c r="B2003" s="112" t="s">
        <v>2794</v>
      </c>
      <c r="C2003" s="112" t="s">
        <v>812</v>
      </c>
      <c r="D2003" s="112" t="s">
        <v>2553</v>
      </c>
      <c r="E2003" s="112" t="s">
        <v>819</v>
      </c>
      <c r="F2003" s="112" t="s">
        <v>816</v>
      </c>
      <c r="G2003" s="112" t="s">
        <v>812</v>
      </c>
      <c r="H2003" s="112"/>
    </row>
    <row r="2004" spans="1:8" ht="14.4">
      <c r="A2004" s="112">
        <v>1</v>
      </c>
      <c r="B2004" s="112" t="s">
        <v>2796</v>
      </c>
      <c r="C2004" s="112" t="s">
        <v>812</v>
      </c>
      <c r="D2004" s="112" t="s">
        <v>2553</v>
      </c>
      <c r="E2004" s="112" t="s">
        <v>819</v>
      </c>
      <c r="F2004" s="112" t="s">
        <v>816</v>
      </c>
      <c r="G2004" s="112" t="s">
        <v>812</v>
      </c>
      <c r="H2004" s="112"/>
    </row>
    <row r="2005" spans="1:8" ht="14.4">
      <c r="A2005" s="112">
        <v>1</v>
      </c>
      <c r="B2005" s="112" t="s">
        <v>2798</v>
      </c>
      <c r="C2005" s="112" t="s">
        <v>812</v>
      </c>
      <c r="D2005" s="112" t="s">
        <v>2553</v>
      </c>
      <c r="E2005" s="112" t="s">
        <v>819</v>
      </c>
      <c r="F2005" s="112" t="s">
        <v>816</v>
      </c>
      <c r="G2005" s="112" t="s">
        <v>812</v>
      </c>
      <c r="H2005" s="112"/>
    </row>
    <row r="2006" spans="1:8" ht="14.4">
      <c r="A2006" s="112">
        <v>1</v>
      </c>
      <c r="B2006" s="112" t="s">
        <v>2800</v>
      </c>
      <c r="C2006" s="112" t="s">
        <v>812</v>
      </c>
      <c r="D2006" s="112" t="s">
        <v>2553</v>
      </c>
      <c r="E2006" s="112" t="s">
        <v>819</v>
      </c>
      <c r="F2006" s="112" t="s">
        <v>816</v>
      </c>
      <c r="G2006" s="112" t="s">
        <v>812</v>
      </c>
      <c r="H2006" s="112"/>
    </row>
    <row r="2007" spans="1:8" ht="14.4">
      <c r="A2007" s="112">
        <v>1</v>
      </c>
      <c r="B2007" s="112" t="s">
        <v>2802</v>
      </c>
      <c r="C2007" s="112" t="s">
        <v>812</v>
      </c>
      <c r="D2007" s="112" t="s">
        <v>2553</v>
      </c>
      <c r="E2007" s="112" t="s">
        <v>819</v>
      </c>
      <c r="F2007" s="112" t="s">
        <v>816</v>
      </c>
      <c r="G2007" s="112" t="s">
        <v>812</v>
      </c>
      <c r="H2007" s="112"/>
    </row>
    <row r="2008" spans="1:8" ht="14.4">
      <c r="A2008" s="112">
        <v>1</v>
      </c>
      <c r="B2008" s="112" t="s">
        <v>2805</v>
      </c>
      <c r="C2008" s="112" t="s">
        <v>812</v>
      </c>
      <c r="D2008" s="112" t="s">
        <v>2553</v>
      </c>
      <c r="E2008" s="112" t="s">
        <v>819</v>
      </c>
      <c r="F2008" s="112" t="s">
        <v>816</v>
      </c>
      <c r="G2008" s="112" t="s">
        <v>812</v>
      </c>
      <c r="H2008" s="112"/>
    </row>
    <row r="2009" spans="1:8" ht="14.4">
      <c r="A2009" s="112">
        <v>1</v>
      </c>
      <c r="B2009" s="112" t="s">
        <v>2808</v>
      </c>
      <c r="C2009" s="112" t="s">
        <v>812</v>
      </c>
      <c r="D2009" s="112" t="s">
        <v>2553</v>
      </c>
      <c r="E2009" s="112" t="s">
        <v>819</v>
      </c>
      <c r="F2009" s="112" t="s">
        <v>816</v>
      </c>
      <c r="G2009" s="112" t="s">
        <v>812</v>
      </c>
      <c r="H2009" s="112"/>
    </row>
    <row r="2010" spans="1:8" ht="14.4">
      <c r="A2010" s="112">
        <v>1</v>
      </c>
      <c r="B2010" s="112" t="s">
        <v>2810</v>
      </c>
      <c r="C2010" s="112" t="s">
        <v>812</v>
      </c>
      <c r="D2010" s="112" t="s">
        <v>2553</v>
      </c>
      <c r="E2010" s="112" t="s">
        <v>819</v>
      </c>
      <c r="F2010" s="112" t="s">
        <v>816</v>
      </c>
      <c r="G2010" s="112" t="s">
        <v>812</v>
      </c>
      <c r="H2010" s="112"/>
    </row>
    <row r="2011" spans="1:8" ht="14.4">
      <c r="A2011" s="112">
        <v>1</v>
      </c>
      <c r="B2011" s="112" t="s">
        <v>2812</v>
      </c>
      <c r="C2011" s="112" t="s">
        <v>812</v>
      </c>
      <c r="D2011" s="112" t="s">
        <v>2553</v>
      </c>
      <c r="E2011" s="112" t="s">
        <v>819</v>
      </c>
      <c r="F2011" s="112" t="s">
        <v>816</v>
      </c>
      <c r="G2011" s="112" t="s">
        <v>812</v>
      </c>
      <c r="H2011" s="112"/>
    </row>
    <row r="2012" spans="1:8" ht="14.4">
      <c r="A2012" s="112">
        <v>1</v>
      </c>
      <c r="B2012" s="112" t="s">
        <v>2815</v>
      </c>
      <c r="C2012" s="112" t="s">
        <v>812</v>
      </c>
      <c r="D2012" s="112" t="s">
        <v>2553</v>
      </c>
      <c r="E2012" s="112" t="s">
        <v>819</v>
      </c>
      <c r="F2012" s="112" t="s">
        <v>816</v>
      </c>
      <c r="G2012" s="112" t="s">
        <v>812</v>
      </c>
      <c r="H2012" s="112"/>
    </row>
    <row r="2013" spans="1:8" ht="14.4">
      <c r="A2013" s="112">
        <v>1</v>
      </c>
      <c r="B2013" s="112" t="s">
        <v>2818</v>
      </c>
      <c r="C2013" s="112" t="s">
        <v>812</v>
      </c>
      <c r="D2013" s="112" t="s">
        <v>2553</v>
      </c>
      <c r="E2013" s="112" t="s">
        <v>819</v>
      </c>
      <c r="F2013" s="112" t="s">
        <v>816</v>
      </c>
      <c r="G2013" s="112" t="s">
        <v>812</v>
      </c>
      <c r="H2013" s="112"/>
    </row>
    <row r="2014" spans="1:8" ht="14.4">
      <c r="A2014" s="112">
        <v>1</v>
      </c>
      <c r="B2014" s="112" t="s">
        <v>2821</v>
      </c>
      <c r="C2014" s="112" t="s">
        <v>812</v>
      </c>
      <c r="D2014" s="112" t="s">
        <v>2553</v>
      </c>
      <c r="E2014" s="112" t="s">
        <v>819</v>
      </c>
      <c r="F2014" s="112" t="s">
        <v>816</v>
      </c>
      <c r="G2014" s="112" t="s">
        <v>812</v>
      </c>
      <c r="H2014" s="112"/>
    </row>
    <row r="2015" spans="1:8" ht="14.4">
      <c r="A2015" s="112">
        <v>1</v>
      </c>
      <c r="B2015" s="112" t="s">
        <v>2824</v>
      </c>
      <c r="C2015" s="112" t="s">
        <v>812</v>
      </c>
      <c r="D2015" s="112" t="s">
        <v>2553</v>
      </c>
      <c r="E2015" s="112" t="s">
        <v>819</v>
      </c>
      <c r="F2015" s="112" t="s">
        <v>816</v>
      </c>
      <c r="G2015" s="112" t="s">
        <v>812</v>
      </c>
      <c r="H2015" s="112"/>
    </row>
    <row r="2016" spans="1:8" ht="14.4">
      <c r="A2016" s="112">
        <v>1</v>
      </c>
      <c r="B2016" s="112" t="s">
        <v>2826</v>
      </c>
      <c r="C2016" s="112" t="s">
        <v>812</v>
      </c>
      <c r="D2016" s="112" t="s">
        <v>2553</v>
      </c>
      <c r="E2016" s="112" t="s">
        <v>819</v>
      </c>
      <c r="F2016" s="112" t="s">
        <v>816</v>
      </c>
      <c r="G2016" s="112" t="s">
        <v>812</v>
      </c>
      <c r="H2016" s="112"/>
    </row>
    <row r="2017" spans="1:8" ht="14.4">
      <c r="A2017" s="112">
        <v>1</v>
      </c>
      <c r="B2017" s="112" t="s">
        <v>2827</v>
      </c>
      <c r="C2017" s="112" t="s">
        <v>812</v>
      </c>
      <c r="D2017" s="112" t="s">
        <v>2553</v>
      </c>
      <c r="E2017" s="112" t="s">
        <v>819</v>
      </c>
      <c r="F2017" s="112" t="s">
        <v>816</v>
      </c>
      <c r="G2017" s="112" t="s">
        <v>812</v>
      </c>
      <c r="H2017" s="112"/>
    </row>
    <row r="2018" spans="1:8" ht="14.4">
      <c r="A2018" s="112">
        <v>1</v>
      </c>
      <c r="B2018" s="112" t="s">
        <v>2829</v>
      </c>
      <c r="C2018" s="112" t="s">
        <v>812</v>
      </c>
      <c r="D2018" s="112" t="s">
        <v>2553</v>
      </c>
      <c r="E2018" s="112" t="s">
        <v>819</v>
      </c>
      <c r="F2018" s="112" t="s">
        <v>816</v>
      </c>
      <c r="G2018" s="112" t="s">
        <v>812</v>
      </c>
      <c r="H2018" s="112"/>
    </row>
    <row r="2019" spans="1:8" ht="14.4">
      <c r="A2019" s="112">
        <v>1</v>
      </c>
      <c r="B2019" s="112" t="s">
        <v>2832</v>
      </c>
      <c r="C2019" s="112" t="s">
        <v>812</v>
      </c>
      <c r="D2019" s="112" t="s">
        <v>2553</v>
      </c>
      <c r="E2019" s="112" t="s">
        <v>819</v>
      </c>
      <c r="F2019" s="112" t="s">
        <v>816</v>
      </c>
      <c r="G2019" s="112" t="s">
        <v>812</v>
      </c>
      <c r="H2019" s="112"/>
    </row>
    <row r="2020" spans="1:8" ht="14.4">
      <c r="A2020" s="112">
        <v>1</v>
      </c>
      <c r="B2020" s="112" t="s">
        <v>2834</v>
      </c>
      <c r="C2020" s="112" t="s">
        <v>812</v>
      </c>
      <c r="D2020" s="112" t="s">
        <v>2553</v>
      </c>
      <c r="E2020" s="112" t="s">
        <v>819</v>
      </c>
      <c r="F2020" s="112" t="s">
        <v>816</v>
      </c>
      <c r="G2020" s="112" t="s">
        <v>812</v>
      </c>
      <c r="H2020" s="112"/>
    </row>
    <row r="2021" spans="1:8" ht="14.4">
      <c r="A2021" s="112">
        <v>1</v>
      </c>
      <c r="B2021" s="112" t="s">
        <v>2837</v>
      </c>
      <c r="C2021" s="112" t="s">
        <v>812</v>
      </c>
      <c r="D2021" s="112" t="s">
        <v>2553</v>
      </c>
      <c r="E2021" s="112" t="s">
        <v>819</v>
      </c>
      <c r="F2021" s="112" t="s">
        <v>816</v>
      </c>
      <c r="G2021" s="112" t="s">
        <v>812</v>
      </c>
      <c r="H2021" s="112"/>
    </row>
    <row r="2022" spans="1:8" ht="14.4">
      <c r="A2022" s="112">
        <v>1</v>
      </c>
      <c r="B2022" s="112" t="s">
        <v>2839</v>
      </c>
      <c r="C2022" s="112" t="s">
        <v>812</v>
      </c>
      <c r="D2022" s="112" t="s">
        <v>2553</v>
      </c>
      <c r="E2022" s="112" t="s">
        <v>819</v>
      </c>
      <c r="F2022" s="112" t="s">
        <v>816</v>
      </c>
      <c r="G2022" s="112" t="s">
        <v>812</v>
      </c>
      <c r="H2022" s="112"/>
    </row>
    <row r="2023" spans="1:8" ht="14.4">
      <c r="A2023" s="112">
        <v>1</v>
      </c>
      <c r="B2023" s="112" t="s">
        <v>2840</v>
      </c>
      <c r="C2023" s="112" t="s">
        <v>812</v>
      </c>
      <c r="D2023" s="112" t="s">
        <v>2553</v>
      </c>
      <c r="E2023" s="112" t="s">
        <v>819</v>
      </c>
      <c r="F2023" s="112" t="s">
        <v>816</v>
      </c>
      <c r="G2023" s="112" t="s">
        <v>812</v>
      </c>
      <c r="H2023" s="112"/>
    </row>
    <row r="2024" spans="1:8" ht="14.4">
      <c r="A2024" s="112">
        <v>1</v>
      </c>
      <c r="B2024" s="112" t="s">
        <v>2843</v>
      </c>
      <c r="C2024" s="112" t="s">
        <v>812</v>
      </c>
      <c r="D2024" s="112" t="s">
        <v>2553</v>
      </c>
      <c r="E2024" s="112" t="s">
        <v>819</v>
      </c>
      <c r="F2024" s="112" t="s">
        <v>816</v>
      </c>
      <c r="G2024" s="112" t="s">
        <v>812</v>
      </c>
      <c r="H2024" s="112"/>
    </row>
    <row r="2025" spans="1:8" ht="14.4">
      <c r="A2025" s="112">
        <v>1</v>
      </c>
      <c r="B2025" s="112" t="s">
        <v>2845</v>
      </c>
      <c r="C2025" s="112" t="s">
        <v>812</v>
      </c>
      <c r="D2025" s="112" t="s">
        <v>2553</v>
      </c>
      <c r="E2025" s="112" t="s">
        <v>819</v>
      </c>
      <c r="F2025" s="112" t="s">
        <v>816</v>
      </c>
      <c r="G2025" s="112" t="s">
        <v>812</v>
      </c>
      <c r="H2025" s="112"/>
    </row>
    <row r="2026" spans="1:8" ht="14.4">
      <c r="A2026" s="112">
        <v>1</v>
      </c>
      <c r="B2026" s="112" t="s">
        <v>2847</v>
      </c>
      <c r="C2026" s="112" t="s">
        <v>812</v>
      </c>
      <c r="D2026" s="112" t="s">
        <v>2553</v>
      </c>
      <c r="E2026" s="112" t="s">
        <v>819</v>
      </c>
      <c r="F2026" s="112" t="s">
        <v>816</v>
      </c>
      <c r="G2026" s="112" t="s">
        <v>812</v>
      </c>
      <c r="H2026" s="112"/>
    </row>
    <row r="2027" spans="1:8" ht="14.4">
      <c r="A2027" s="112">
        <v>1</v>
      </c>
      <c r="B2027" s="112" t="s">
        <v>2849</v>
      </c>
      <c r="C2027" s="112" t="s">
        <v>812</v>
      </c>
      <c r="D2027" s="112" t="s">
        <v>2553</v>
      </c>
      <c r="E2027" s="112" t="s">
        <v>819</v>
      </c>
      <c r="F2027" s="112" t="s">
        <v>816</v>
      </c>
      <c r="G2027" s="112" t="s">
        <v>812</v>
      </c>
      <c r="H2027" s="112"/>
    </row>
    <row r="2028" spans="1:8" ht="14.4">
      <c r="A2028" s="112">
        <v>1</v>
      </c>
      <c r="B2028" s="112" t="s">
        <v>2851</v>
      </c>
      <c r="C2028" s="112" t="s">
        <v>812</v>
      </c>
      <c r="D2028" s="112" t="s">
        <v>2553</v>
      </c>
      <c r="E2028" s="112" t="s">
        <v>819</v>
      </c>
      <c r="F2028" s="112" t="s">
        <v>816</v>
      </c>
      <c r="G2028" s="112" t="s">
        <v>812</v>
      </c>
      <c r="H2028" s="112"/>
    </row>
    <row r="2029" spans="1:8" ht="14.4">
      <c r="A2029" s="112">
        <v>1</v>
      </c>
      <c r="B2029" s="112" t="s">
        <v>2854</v>
      </c>
      <c r="C2029" s="112" t="s">
        <v>812</v>
      </c>
      <c r="D2029" s="112" t="s">
        <v>2553</v>
      </c>
      <c r="E2029" s="112" t="s">
        <v>819</v>
      </c>
      <c r="F2029" s="112" t="s">
        <v>816</v>
      </c>
      <c r="G2029" s="112" t="s">
        <v>812</v>
      </c>
      <c r="H2029" s="112"/>
    </row>
    <row r="2030" spans="1:8" ht="14.4">
      <c r="A2030" s="112">
        <v>1</v>
      </c>
      <c r="B2030" s="112" t="s">
        <v>2856</v>
      </c>
      <c r="C2030" s="112" t="s">
        <v>812</v>
      </c>
      <c r="D2030" s="112" t="s">
        <v>2553</v>
      </c>
      <c r="E2030" s="112" t="s">
        <v>819</v>
      </c>
      <c r="F2030" s="112" t="s">
        <v>816</v>
      </c>
      <c r="G2030" s="112" t="s">
        <v>812</v>
      </c>
      <c r="H2030" s="112"/>
    </row>
    <row r="2031" spans="1:8" ht="14.4">
      <c r="A2031" s="112">
        <v>1</v>
      </c>
      <c r="B2031" s="112" t="s">
        <v>2858</v>
      </c>
      <c r="C2031" s="112" t="s">
        <v>812</v>
      </c>
      <c r="D2031" s="112" t="s">
        <v>2553</v>
      </c>
      <c r="E2031" s="112" t="s">
        <v>819</v>
      </c>
      <c r="F2031" s="112" t="s">
        <v>816</v>
      </c>
      <c r="G2031" s="112" t="s">
        <v>812</v>
      </c>
      <c r="H2031" s="112"/>
    </row>
    <row r="2032" spans="1:8" ht="14.4">
      <c r="A2032" s="112">
        <v>1</v>
      </c>
      <c r="B2032" s="112" t="s">
        <v>2861</v>
      </c>
      <c r="C2032" s="112" t="s">
        <v>812</v>
      </c>
      <c r="D2032" s="112" t="s">
        <v>2553</v>
      </c>
      <c r="E2032" s="112" t="s">
        <v>819</v>
      </c>
      <c r="F2032" s="112" t="s">
        <v>816</v>
      </c>
      <c r="G2032" s="112" t="s">
        <v>812</v>
      </c>
      <c r="H2032" s="112"/>
    </row>
    <row r="2033" spans="1:8" ht="14.4">
      <c r="A2033" s="112">
        <v>1</v>
      </c>
      <c r="B2033" s="112" t="s">
        <v>2864</v>
      </c>
      <c r="C2033" s="112" t="s">
        <v>812</v>
      </c>
      <c r="D2033" s="112" t="s">
        <v>2553</v>
      </c>
      <c r="E2033" s="112" t="s">
        <v>819</v>
      </c>
      <c r="F2033" s="112" t="s">
        <v>816</v>
      </c>
      <c r="G2033" s="112" t="s">
        <v>812</v>
      </c>
      <c r="H2033" s="112"/>
    </row>
    <row r="2034" spans="1:8" ht="14.4">
      <c r="A2034" s="112">
        <v>1</v>
      </c>
      <c r="B2034" s="112" t="s">
        <v>2867</v>
      </c>
      <c r="C2034" s="112" t="s">
        <v>812</v>
      </c>
      <c r="D2034" s="112" t="s">
        <v>2553</v>
      </c>
      <c r="E2034" s="112" t="s">
        <v>819</v>
      </c>
      <c r="F2034" s="112" t="s">
        <v>816</v>
      </c>
      <c r="G2034" s="112" t="s">
        <v>812</v>
      </c>
      <c r="H2034" s="112"/>
    </row>
    <row r="2035" spans="1:8" ht="14.4">
      <c r="A2035" s="112">
        <v>1</v>
      </c>
      <c r="B2035" s="112" t="s">
        <v>2870</v>
      </c>
      <c r="C2035" s="112" t="s">
        <v>812</v>
      </c>
      <c r="D2035" s="112" t="s">
        <v>2553</v>
      </c>
      <c r="E2035" s="112" t="s">
        <v>819</v>
      </c>
      <c r="F2035" s="112" t="s">
        <v>816</v>
      </c>
      <c r="G2035" s="112" t="s">
        <v>812</v>
      </c>
      <c r="H2035" s="112"/>
    </row>
    <row r="2036" spans="1:8" ht="14.4">
      <c r="A2036" s="112">
        <v>1</v>
      </c>
      <c r="B2036" s="112" t="s">
        <v>2872</v>
      </c>
      <c r="C2036" s="112" t="s">
        <v>812</v>
      </c>
      <c r="D2036" s="112" t="s">
        <v>2553</v>
      </c>
      <c r="E2036" s="112" t="s">
        <v>819</v>
      </c>
      <c r="F2036" s="112" t="s">
        <v>816</v>
      </c>
      <c r="G2036" s="112" t="s">
        <v>812</v>
      </c>
      <c r="H2036" s="112"/>
    </row>
    <row r="2037" spans="1:8" ht="14.4">
      <c r="A2037" s="112">
        <v>1</v>
      </c>
      <c r="B2037" s="112" t="s">
        <v>2874</v>
      </c>
      <c r="C2037" s="112" t="s">
        <v>812</v>
      </c>
      <c r="D2037" s="112" t="s">
        <v>2553</v>
      </c>
      <c r="E2037" s="112" t="s">
        <v>819</v>
      </c>
      <c r="F2037" s="112" t="s">
        <v>816</v>
      </c>
      <c r="G2037" s="112" t="s">
        <v>812</v>
      </c>
      <c r="H2037" s="112"/>
    </row>
    <row r="2038" spans="1:8" ht="14.4">
      <c r="A2038" s="112">
        <v>1</v>
      </c>
      <c r="B2038" s="112" t="s">
        <v>2878</v>
      </c>
      <c r="C2038" s="112" t="s">
        <v>812</v>
      </c>
      <c r="D2038" s="112" t="s">
        <v>2553</v>
      </c>
      <c r="E2038" s="112" t="s">
        <v>819</v>
      </c>
      <c r="F2038" s="112" t="s">
        <v>816</v>
      </c>
      <c r="G2038" s="112" t="s">
        <v>812</v>
      </c>
      <c r="H2038" s="112"/>
    </row>
    <row r="2039" spans="1:8" ht="14.4">
      <c r="A2039" s="112">
        <v>1</v>
      </c>
      <c r="B2039" s="112" t="s">
        <v>2881</v>
      </c>
      <c r="C2039" s="112" t="s">
        <v>812</v>
      </c>
      <c r="D2039" s="112" t="s">
        <v>2553</v>
      </c>
      <c r="E2039" s="112" t="s">
        <v>819</v>
      </c>
      <c r="F2039" s="112" t="s">
        <v>816</v>
      </c>
      <c r="G2039" s="112" t="s">
        <v>812</v>
      </c>
      <c r="H2039" s="112"/>
    </row>
    <row r="2040" spans="1:8" ht="14.4">
      <c r="A2040" s="112">
        <v>1</v>
      </c>
      <c r="B2040" s="112" t="s">
        <v>2884</v>
      </c>
      <c r="C2040" s="112" t="s">
        <v>812</v>
      </c>
      <c r="D2040" s="112" t="s">
        <v>2553</v>
      </c>
      <c r="E2040" s="112" t="s">
        <v>819</v>
      </c>
      <c r="F2040" s="112" t="s">
        <v>816</v>
      </c>
      <c r="G2040" s="112" t="s">
        <v>812</v>
      </c>
      <c r="H2040" s="112"/>
    </row>
    <row r="2041" spans="1:8" ht="14.4">
      <c r="A2041" s="112">
        <v>1</v>
      </c>
      <c r="B2041" s="112" t="s">
        <v>2887</v>
      </c>
      <c r="C2041" s="112" t="s">
        <v>812</v>
      </c>
      <c r="D2041" s="112" t="s">
        <v>2553</v>
      </c>
      <c r="E2041" s="112" t="s">
        <v>819</v>
      </c>
      <c r="F2041" s="112" t="s">
        <v>816</v>
      </c>
      <c r="G2041" s="112" t="s">
        <v>812</v>
      </c>
      <c r="H2041" s="112"/>
    </row>
    <row r="2042" spans="1:8" ht="14.4">
      <c r="A2042" s="112">
        <v>1</v>
      </c>
      <c r="B2042" s="112" t="s">
        <v>2889</v>
      </c>
      <c r="C2042" s="112" t="s">
        <v>812</v>
      </c>
      <c r="D2042" s="112" t="s">
        <v>2553</v>
      </c>
      <c r="E2042" s="112" t="s">
        <v>819</v>
      </c>
      <c r="F2042" s="112" t="s">
        <v>816</v>
      </c>
      <c r="G2042" s="112" t="s">
        <v>812</v>
      </c>
      <c r="H2042" s="112"/>
    </row>
    <row r="2043" spans="1:8" ht="14.4">
      <c r="A2043" s="112">
        <v>1</v>
      </c>
      <c r="B2043" s="112" t="s">
        <v>2891</v>
      </c>
      <c r="C2043" s="112" t="s">
        <v>812</v>
      </c>
      <c r="D2043" s="112" t="s">
        <v>2553</v>
      </c>
      <c r="E2043" s="112" t="s">
        <v>819</v>
      </c>
      <c r="F2043" s="112" t="s">
        <v>816</v>
      </c>
      <c r="G2043" s="112" t="s">
        <v>812</v>
      </c>
      <c r="H2043" s="112"/>
    </row>
    <row r="2044" spans="1:8" ht="14.4">
      <c r="A2044" s="112">
        <v>1</v>
      </c>
      <c r="B2044" s="112" t="s">
        <v>2894</v>
      </c>
      <c r="C2044" s="112" t="s">
        <v>812</v>
      </c>
      <c r="D2044" s="112" t="s">
        <v>2553</v>
      </c>
      <c r="E2044" s="112" t="s">
        <v>819</v>
      </c>
      <c r="F2044" s="112" t="s">
        <v>816</v>
      </c>
      <c r="G2044" s="112" t="s">
        <v>812</v>
      </c>
      <c r="H2044" s="112"/>
    </row>
    <row r="2045" spans="1:8" ht="14.4">
      <c r="A2045" s="112">
        <v>1</v>
      </c>
      <c r="B2045" s="112" t="s">
        <v>2898</v>
      </c>
      <c r="C2045" s="112" t="s">
        <v>812</v>
      </c>
      <c r="D2045" s="112" t="s">
        <v>2553</v>
      </c>
      <c r="E2045" s="112" t="s">
        <v>819</v>
      </c>
      <c r="F2045" s="112" t="s">
        <v>816</v>
      </c>
      <c r="G2045" s="112" t="s">
        <v>812</v>
      </c>
      <c r="H2045" s="112"/>
    </row>
    <row r="2046" spans="1:8" ht="14.4">
      <c r="A2046" s="112">
        <v>1</v>
      </c>
      <c r="B2046" s="112" t="s">
        <v>2900</v>
      </c>
      <c r="C2046" s="112" t="s">
        <v>812</v>
      </c>
      <c r="D2046" s="112" t="s">
        <v>2553</v>
      </c>
      <c r="E2046" s="112" t="s">
        <v>819</v>
      </c>
      <c r="F2046" s="112" t="s">
        <v>816</v>
      </c>
      <c r="G2046" s="112" t="s">
        <v>812</v>
      </c>
      <c r="H2046" s="112"/>
    </row>
    <row r="2047" spans="1:8" ht="14.4">
      <c r="A2047" s="112">
        <v>1</v>
      </c>
      <c r="B2047" s="112" t="s">
        <v>2902</v>
      </c>
      <c r="C2047" s="112" t="s">
        <v>812</v>
      </c>
      <c r="D2047" s="112" t="s">
        <v>2553</v>
      </c>
      <c r="E2047" s="112" t="s">
        <v>819</v>
      </c>
      <c r="F2047" s="112" t="s">
        <v>816</v>
      </c>
      <c r="G2047" s="112" t="s">
        <v>812</v>
      </c>
      <c r="H2047" s="112"/>
    </row>
    <row r="2048" spans="1:8" ht="14.4">
      <c r="A2048" s="112">
        <v>1</v>
      </c>
      <c r="B2048" s="112" t="s">
        <v>2904</v>
      </c>
      <c r="C2048" s="112" t="s">
        <v>812</v>
      </c>
      <c r="D2048" s="112" t="s">
        <v>2553</v>
      </c>
      <c r="E2048" s="112" t="s">
        <v>819</v>
      </c>
      <c r="F2048" s="112" t="s">
        <v>816</v>
      </c>
      <c r="G2048" s="112" t="s">
        <v>812</v>
      </c>
      <c r="H2048" s="112"/>
    </row>
    <row r="2049" spans="1:8" ht="14.4">
      <c r="A2049" s="112">
        <v>1</v>
      </c>
      <c r="B2049" s="112" t="s">
        <v>2906</v>
      </c>
      <c r="C2049" s="112" t="s">
        <v>812</v>
      </c>
      <c r="D2049" s="112" t="s">
        <v>2553</v>
      </c>
      <c r="E2049" s="112" t="s">
        <v>819</v>
      </c>
      <c r="F2049" s="112" t="s">
        <v>816</v>
      </c>
      <c r="G2049" s="112" t="s">
        <v>812</v>
      </c>
      <c r="H2049" s="112"/>
    </row>
    <row r="2050" spans="1:8" ht="14.4">
      <c r="A2050" s="112">
        <v>1</v>
      </c>
      <c r="B2050" s="112" t="s">
        <v>2909</v>
      </c>
      <c r="C2050" s="112" t="s">
        <v>812</v>
      </c>
      <c r="D2050" s="112" t="s">
        <v>2553</v>
      </c>
      <c r="E2050" s="112" t="s">
        <v>819</v>
      </c>
      <c r="F2050" s="112" t="s">
        <v>816</v>
      </c>
      <c r="G2050" s="112" t="s">
        <v>812</v>
      </c>
      <c r="H2050" s="112"/>
    </row>
    <row r="2051" spans="1:8" ht="14.4">
      <c r="A2051" s="112">
        <v>1</v>
      </c>
      <c r="B2051" s="112" t="s">
        <v>2912</v>
      </c>
      <c r="C2051" s="112" t="s">
        <v>812</v>
      </c>
      <c r="D2051" s="112" t="s">
        <v>2553</v>
      </c>
      <c r="E2051" s="112" t="s">
        <v>819</v>
      </c>
      <c r="F2051" s="112" t="s">
        <v>816</v>
      </c>
      <c r="G2051" s="112" t="s">
        <v>812</v>
      </c>
      <c r="H2051" s="112"/>
    </row>
    <row r="2052" spans="1:8" ht="14.4">
      <c r="A2052" s="112">
        <v>1</v>
      </c>
      <c r="B2052" s="112" t="s">
        <v>2914</v>
      </c>
      <c r="C2052" s="112" t="s">
        <v>812</v>
      </c>
      <c r="D2052" s="112" t="s">
        <v>2553</v>
      </c>
      <c r="E2052" s="112" t="s">
        <v>819</v>
      </c>
      <c r="F2052" s="112" t="s">
        <v>816</v>
      </c>
      <c r="G2052" s="112" t="s">
        <v>812</v>
      </c>
      <c r="H2052" s="112"/>
    </row>
    <row r="2053" spans="1:8" ht="14.4">
      <c r="A2053" s="112">
        <v>1</v>
      </c>
      <c r="B2053" s="112" t="s">
        <v>2916</v>
      </c>
      <c r="C2053" s="112" t="s">
        <v>812</v>
      </c>
      <c r="D2053" s="112" t="s">
        <v>2553</v>
      </c>
      <c r="E2053" s="112" t="s">
        <v>819</v>
      </c>
      <c r="F2053" s="112" t="s">
        <v>816</v>
      </c>
      <c r="G2053" s="112" t="s">
        <v>812</v>
      </c>
      <c r="H2053" s="112"/>
    </row>
    <row r="2054" spans="1:8" ht="14.4">
      <c r="A2054" s="112">
        <v>1</v>
      </c>
      <c r="B2054" s="112" t="s">
        <v>2917</v>
      </c>
      <c r="C2054" s="112" t="s">
        <v>812</v>
      </c>
      <c r="D2054" s="112" t="s">
        <v>2553</v>
      </c>
      <c r="E2054" s="112" t="s">
        <v>819</v>
      </c>
      <c r="F2054" s="112" t="s">
        <v>816</v>
      </c>
      <c r="G2054" s="112" t="s">
        <v>812</v>
      </c>
      <c r="H2054" s="112"/>
    </row>
    <row r="2055" spans="1:8" ht="14.4">
      <c r="A2055" s="112">
        <v>1</v>
      </c>
      <c r="B2055" s="112" t="s">
        <v>2919</v>
      </c>
      <c r="C2055" s="112" t="s">
        <v>812</v>
      </c>
      <c r="D2055" s="112" t="s">
        <v>2553</v>
      </c>
      <c r="E2055" s="112" t="s">
        <v>819</v>
      </c>
      <c r="F2055" s="112" t="s">
        <v>816</v>
      </c>
      <c r="G2055" s="112" t="s">
        <v>812</v>
      </c>
      <c r="H2055" s="112"/>
    </row>
    <row r="2056" spans="1:8" ht="14.4">
      <c r="A2056" s="112">
        <v>1</v>
      </c>
      <c r="B2056" s="112" t="s">
        <v>2922</v>
      </c>
      <c r="C2056" s="112" t="s">
        <v>812</v>
      </c>
      <c r="D2056" s="112" t="s">
        <v>2553</v>
      </c>
      <c r="E2056" s="112" t="s">
        <v>819</v>
      </c>
      <c r="F2056" s="112" t="s">
        <v>816</v>
      </c>
      <c r="G2056" s="112" t="s">
        <v>812</v>
      </c>
      <c r="H2056" s="112"/>
    </row>
    <row r="2057" spans="1:8" ht="14.4">
      <c r="A2057" s="112">
        <v>1</v>
      </c>
      <c r="B2057" s="112" t="s">
        <v>2924</v>
      </c>
      <c r="C2057" s="112" t="s">
        <v>812</v>
      </c>
      <c r="D2057" s="112" t="s">
        <v>2553</v>
      </c>
      <c r="E2057" s="112" t="s">
        <v>819</v>
      </c>
      <c r="F2057" s="112" t="s">
        <v>816</v>
      </c>
      <c r="G2057" s="112" t="s">
        <v>812</v>
      </c>
      <c r="H2057" s="112"/>
    </row>
    <row r="2058" spans="1:8" ht="14.4">
      <c r="A2058" s="112">
        <v>1</v>
      </c>
      <c r="B2058" s="112" t="s">
        <v>2926</v>
      </c>
      <c r="C2058" s="112" t="s">
        <v>812</v>
      </c>
      <c r="D2058" s="112" t="s">
        <v>2553</v>
      </c>
      <c r="E2058" s="112" t="s">
        <v>819</v>
      </c>
      <c r="F2058" s="112" t="s">
        <v>816</v>
      </c>
      <c r="G2058" s="112" t="s">
        <v>812</v>
      </c>
      <c r="H2058" s="112"/>
    </row>
    <row r="2059" spans="1:8" ht="14.4">
      <c r="A2059" s="112">
        <v>1</v>
      </c>
      <c r="B2059" s="112" t="s">
        <v>2929</v>
      </c>
      <c r="C2059" s="112" t="s">
        <v>812</v>
      </c>
      <c r="D2059" s="112" t="s">
        <v>2553</v>
      </c>
      <c r="E2059" s="112" t="s">
        <v>819</v>
      </c>
      <c r="F2059" s="112" t="s">
        <v>816</v>
      </c>
      <c r="G2059" s="112" t="s">
        <v>812</v>
      </c>
      <c r="H2059" s="112"/>
    </row>
    <row r="2060" spans="1:8" ht="14.4">
      <c r="A2060" s="112">
        <v>1</v>
      </c>
      <c r="B2060" s="112" t="s">
        <v>2932</v>
      </c>
      <c r="C2060" s="112" t="s">
        <v>812</v>
      </c>
      <c r="D2060" s="112" t="s">
        <v>2553</v>
      </c>
      <c r="E2060" s="112" t="s">
        <v>819</v>
      </c>
      <c r="F2060" s="112" t="s">
        <v>816</v>
      </c>
      <c r="G2060" s="112" t="s">
        <v>812</v>
      </c>
      <c r="H2060" s="112"/>
    </row>
    <row r="2061" spans="1:8" ht="14.4">
      <c r="A2061" s="112">
        <v>1</v>
      </c>
      <c r="B2061" s="112" t="s">
        <v>2934</v>
      </c>
      <c r="C2061" s="112" t="s">
        <v>812</v>
      </c>
      <c r="D2061" s="112" t="s">
        <v>2553</v>
      </c>
      <c r="E2061" s="112" t="s">
        <v>819</v>
      </c>
      <c r="F2061" s="112" t="s">
        <v>816</v>
      </c>
      <c r="G2061" s="112" t="s">
        <v>812</v>
      </c>
      <c r="H2061" s="112"/>
    </row>
    <row r="2062" spans="1:8" ht="14.4">
      <c r="A2062" s="112">
        <v>1</v>
      </c>
      <c r="B2062" s="112" t="s">
        <v>2936</v>
      </c>
      <c r="C2062" s="112" t="s">
        <v>812</v>
      </c>
      <c r="D2062" s="112" t="s">
        <v>2553</v>
      </c>
      <c r="E2062" s="112" t="s">
        <v>819</v>
      </c>
      <c r="F2062" s="112" t="s">
        <v>816</v>
      </c>
      <c r="G2062" s="112" t="s">
        <v>812</v>
      </c>
      <c r="H2062" s="112"/>
    </row>
    <row r="2063" spans="1:8" ht="14.4">
      <c r="A2063" s="112">
        <v>1</v>
      </c>
      <c r="B2063" s="112" t="s">
        <v>2939</v>
      </c>
      <c r="C2063" s="112" t="s">
        <v>812</v>
      </c>
      <c r="D2063" s="112" t="s">
        <v>2553</v>
      </c>
      <c r="E2063" s="112" t="s">
        <v>819</v>
      </c>
      <c r="F2063" s="112" t="s">
        <v>816</v>
      </c>
      <c r="G2063" s="112" t="s">
        <v>812</v>
      </c>
      <c r="H2063" s="112"/>
    </row>
    <row r="2064" spans="1:8" ht="14.4">
      <c r="A2064" s="112">
        <v>1</v>
      </c>
      <c r="B2064" s="112" t="s">
        <v>2942</v>
      </c>
      <c r="C2064" s="112" t="s">
        <v>812</v>
      </c>
      <c r="D2064" s="112" t="s">
        <v>2553</v>
      </c>
      <c r="E2064" s="112" t="s">
        <v>819</v>
      </c>
      <c r="F2064" s="112" t="s">
        <v>816</v>
      </c>
      <c r="G2064" s="112" t="s">
        <v>812</v>
      </c>
      <c r="H2064" s="112"/>
    </row>
    <row r="2065" spans="1:8" ht="14.4">
      <c r="A2065" s="112">
        <v>1</v>
      </c>
      <c r="B2065" s="112" t="s">
        <v>2944</v>
      </c>
      <c r="C2065" s="112" t="s">
        <v>812</v>
      </c>
      <c r="D2065" s="112" t="s">
        <v>2553</v>
      </c>
      <c r="E2065" s="112" t="s">
        <v>819</v>
      </c>
      <c r="F2065" s="112" t="s">
        <v>816</v>
      </c>
      <c r="G2065" s="112" t="s">
        <v>812</v>
      </c>
      <c r="H2065" s="112"/>
    </row>
    <row r="2066" spans="1:8" ht="14.4">
      <c r="A2066" s="112">
        <v>1</v>
      </c>
      <c r="B2066" s="112" t="s">
        <v>2946</v>
      </c>
      <c r="C2066" s="112" t="s">
        <v>812</v>
      </c>
      <c r="D2066" s="112" t="s">
        <v>2553</v>
      </c>
      <c r="E2066" s="112" t="s">
        <v>819</v>
      </c>
      <c r="F2066" s="112" t="s">
        <v>816</v>
      </c>
      <c r="G2066" s="112" t="s">
        <v>812</v>
      </c>
      <c r="H2066" s="112"/>
    </row>
    <row r="2067" spans="1:8" ht="14.4">
      <c r="A2067" s="112">
        <v>1</v>
      </c>
      <c r="B2067" s="112" t="s">
        <v>2949</v>
      </c>
      <c r="C2067" s="112" t="s">
        <v>812</v>
      </c>
      <c r="D2067" s="112" t="s">
        <v>2553</v>
      </c>
      <c r="E2067" s="112" t="s">
        <v>819</v>
      </c>
      <c r="F2067" s="112" t="s">
        <v>816</v>
      </c>
      <c r="G2067" s="112" t="s">
        <v>812</v>
      </c>
      <c r="H2067" s="112"/>
    </row>
    <row r="2068" spans="1:8" ht="14.4">
      <c r="A2068" s="112">
        <v>1</v>
      </c>
      <c r="B2068" s="112" t="s">
        <v>2951</v>
      </c>
      <c r="C2068" s="112" t="s">
        <v>812</v>
      </c>
      <c r="D2068" s="112" t="s">
        <v>2553</v>
      </c>
      <c r="E2068" s="112" t="s">
        <v>819</v>
      </c>
      <c r="F2068" s="112" t="s">
        <v>816</v>
      </c>
      <c r="G2068" s="112" t="s">
        <v>812</v>
      </c>
      <c r="H2068" s="112"/>
    </row>
    <row r="2069" spans="1:8" ht="14.4">
      <c r="A2069" s="112">
        <v>1</v>
      </c>
      <c r="B2069" s="112" t="s">
        <v>2953</v>
      </c>
      <c r="C2069" s="112" t="s">
        <v>812</v>
      </c>
      <c r="D2069" s="112" t="s">
        <v>2553</v>
      </c>
      <c r="E2069" s="112" t="s">
        <v>819</v>
      </c>
      <c r="F2069" s="112" t="s">
        <v>816</v>
      </c>
      <c r="G2069" s="112" t="s">
        <v>812</v>
      </c>
      <c r="H2069" s="112"/>
    </row>
    <row r="2070" spans="1:8" ht="14.4">
      <c r="A2070" s="112">
        <v>1</v>
      </c>
      <c r="B2070" s="112" t="s">
        <v>2955</v>
      </c>
      <c r="C2070" s="112" t="s">
        <v>812</v>
      </c>
      <c r="D2070" s="112" t="s">
        <v>2553</v>
      </c>
      <c r="E2070" s="112" t="s">
        <v>819</v>
      </c>
      <c r="F2070" s="112" t="s">
        <v>816</v>
      </c>
      <c r="G2070" s="112" t="s">
        <v>812</v>
      </c>
      <c r="H2070" s="112"/>
    </row>
    <row r="2071" spans="1:8" ht="14.4">
      <c r="A2071" s="112">
        <v>1</v>
      </c>
      <c r="B2071" s="112" t="s">
        <v>2957</v>
      </c>
      <c r="C2071" s="112" t="s">
        <v>812</v>
      </c>
      <c r="D2071" s="112" t="s">
        <v>2553</v>
      </c>
      <c r="E2071" s="112" t="s">
        <v>819</v>
      </c>
      <c r="F2071" s="112" t="s">
        <v>816</v>
      </c>
      <c r="G2071" s="112" t="s">
        <v>812</v>
      </c>
      <c r="H2071" s="112"/>
    </row>
    <row r="2072" spans="1:8" ht="14.4">
      <c r="A2072" s="112">
        <v>1</v>
      </c>
      <c r="B2072" s="112" t="s">
        <v>2959</v>
      </c>
      <c r="C2072" s="112" t="s">
        <v>812</v>
      </c>
      <c r="D2072" s="112" t="s">
        <v>2553</v>
      </c>
      <c r="E2072" s="112" t="s">
        <v>819</v>
      </c>
      <c r="F2072" s="112" t="s">
        <v>816</v>
      </c>
      <c r="G2072" s="112" t="s">
        <v>812</v>
      </c>
      <c r="H2072" s="112"/>
    </row>
    <row r="2073" spans="1:8" ht="14.4">
      <c r="A2073" s="112">
        <v>1</v>
      </c>
      <c r="B2073" s="112" t="s">
        <v>2962</v>
      </c>
      <c r="C2073" s="112" t="s">
        <v>812</v>
      </c>
      <c r="D2073" s="112" t="s">
        <v>2553</v>
      </c>
      <c r="E2073" s="112" t="s">
        <v>819</v>
      </c>
      <c r="F2073" s="112" t="s">
        <v>816</v>
      </c>
      <c r="G2073" s="112" t="s">
        <v>812</v>
      </c>
      <c r="H2073" s="112"/>
    </row>
    <row r="2074" spans="1:8" ht="14.4">
      <c r="A2074" s="112">
        <v>1</v>
      </c>
      <c r="B2074" s="112" t="s">
        <v>2964</v>
      </c>
      <c r="C2074" s="112" t="s">
        <v>812</v>
      </c>
      <c r="D2074" s="112" t="s">
        <v>2553</v>
      </c>
      <c r="E2074" s="112" t="s">
        <v>819</v>
      </c>
      <c r="F2074" s="112" t="s">
        <v>816</v>
      </c>
      <c r="G2074" s="112" t="s">
        <v>812</v>
      </c>
      <c r="H2074" s="112"/>
    </row>
    <row r="2075" spans="1:8" ht="14.4">
      <c r="A2075" s="112">
        <v>1</v>
      </c>
      <c r="B2075" s="112" t="s">
        <v>2966</v>
      </c>
      <c r="C2075" s="112" t="s">
        <v>812</v>
      </c>
      <c r="D2075" s="112" t="s">
        <v>2553</v>
      </c>
      <c r="E2075" s="112" t="s">
        <v>819</v>
      </c>
      <c r="F2075" s="112" t="s">
        <v>816</v>
      </c>
      <c r="G2075" s="112" t="s">
        <v>812</v>
      </c>
      <c r="H2075" s="112"/>
    </row>
    <row r="2076" spans="1:8" ht="14.4">
      <c r="A2076" s="112">
        <v>1</v>
      </c>
      <c r="B2076" s="112" t="s">
        <v>2968</v>
      </c>
      <c r="C2076" s="112" t="s">
        <v>812</v>
      </c>
      <c r="D2076" s="112" t="s">
        <v>2553</v>
      </c>
      <c r="E2076" s="112" t="s">
        <v>819</v>
      </c>
      <c r="F2076" s="112" t="s">
        <v>816</v>
      </c>
      <c r="G2076" s="112" t="s">
        <v>812</v>
      </c>
      <c r="H2076" s="112"/>
    </row>
    <row r="2077" spans="1:8" ht="14.4">
      <c r="A2077" s="112">
        <v>1</v>
      </c>
      <c r="B2077" s="112" t="s">
        <v>2970</v>
      </c>
      <c r="C2077" s="112" t="s">
        <v>812</v>
      </c>
      <c r="D2077" s="112" t="s">
        <v>2553</v>
      </c>
      <c r="E2077" s="112" t="s">
        <v>819</v>
      </c>
      <c r="F2077" s="112" t="s">
        <v>816</v>
      </c>
      <c r="G2077" s="112" t="s">
        <v>812</v>
      </c>
      <c r="H2077" s="112"/>
    </row>
    <row r="2078" spans="1:8" ht="14.4">
      <c r="A2078" s="112">
        <v>1</v>
      </c>
      <c r="B2078" s="112" t="s">
        <v>2972</v>
      </c>
      <c r="C2078" s="112" t="s">
        <v>812</v>
      </c>
      <c r="D2078" s="112" t="s">
        <v>2553</v>
      </c>
      <c r="E2078" s="112" t="s">
        <v>819</v>
      </c>
      <c r="F2078" s="112" t="s">
        <v>816</v>
      </c>
      <c r="G2078" s="112" t="s">
        <v>812</v>
      </c>
      <c r="H2078" s="112"/>
    </row>
    <row r="2079" spans="1:8" ht="14.4">
      <c r="A2079" s="112">
        <v>1</v>
      </c>
      <c r="B2079" s="112" t="s">
        <v>2973</v>
      </c>
      <c r="C2079" s="112" t="s">
        <v>812</v>
      </c>
      <c r="D2079" s="112" t="s">
        <v>2553</v>
      </c>
      <c r="E2079" s="112" t="s">
        <v>819</v>
      </c>
      <c r="F2079" s="112" t="s">
        <v>816</v>
      </c>
      <c r="G2079" s="112" t="s">
        <v>812</v>
      </c>
      <c r="H2079" s="112"/>
    </row>
    <row r="2080" spans="1:8" ht="14.4">
      <c r="A2080" s="112">
        <v>1</v>
      </c>
      <c r="B2080" s="112" t="s">
        <v>2975</v>
      </c>
      <c r="C2080" s="112" t="s">
        <v>812</v>
      </c>
      <c r="D2080" s="112" t="s">
        <v>2553</v>
      </c>
      <c r="E2080" s="112" t="s">
        <v>819</v>
      </c>
      <c r="F2080" s="112" t="s">
        <v>816</v>
      </c>
      <c r="G2080" s="112" t="s">
        <v>812</v>
      </c>
      <c r="H2080" s="112"/>
    </row>
    <row r="2081" spans="1:8" ht="14.4">
      <c r="A2081" s="112">
        <v>1</v>
      </c>
      <c r="B2081" s="112" t="s">
        <v>2978</v>
      </c>
      <c r="C2081" s="112" t="s">
        <v>812</v>
      </c>
      <c r="D2081" s="112" t="s">
        <v>2553</v>
      </c>
      <c r="E2081" s="112" t="s">
        <v>819</v>
      </c>
      <c r="F2081" s="112" t="s">
        <v>816</v>
      </c>
      <c r="G2081" s="112" t="s">
        <v>812</v>
      </c>
      <c r="H2081" s="112"/>
    </row>
    <row r="2082" spans="1:8" ht="14.4">
      <c r="A2082" s="112">
        <v>1</v>
      </c>
      <c r="B2082" s="112" t="s">
        <v>2980</v>
      </c>
      <c r="C2082" s="112" t="s">
        <v>812</v>
      </c>
      <c r="D2082" s="112" t="s">
        <v>2553</v>
      </c>
      <c r="E2082" s="112" t="s">
        <v>819</v>
      </c>
      <c r="F2082" s="112" t="s">
        <v>816</v>
      </c>
      <c r="G2082" s="112" t="s">
        <v>812</v>
      </c>
      <c r="H2082" s="112"/>
    </row>
    <row r="2083" spans="1:8" ht="14.4">
      <c r="A2083" s="112">
        <v>1</v>
      </c>
      <c r="B2083" s="112" t="s">
        <v>2983</v>
      </c>
      <c r="C2083" s="112" t="s">
        <v>812</v>
      </c>
      <c r="D2083" s="112" t="s">
        <v>2553</v>
      </c>
      <c r="E2083" s="112" t="s">
        <v>819</v>
      </c>
      <c r="F2083" s="112" t="s">
        <v>816</v>
      </c>
      <c r="G2083" s="112" t="s">
        <v>812</v>
      </c>
      <c r="H2083" s="112"/>
    </row>
    <row r="2084" spans="1:8" ht="14.4">
      <c r="A2084" s="112">
        <v>1</v>
      </c>
      <c r="B2084" s="112" t="s">
        <v>2986</v>
      </c>
      <c r="C2084" s="112" t="s">
        <v>812</v>
      </c>
      <c r="D2084" s="112" t="s">
        <v>2553</v>
      </c>
      <c r="E2084" s="112" t="s">
        <v>819</v>
      </c>
      <c r="F2084" s="112" t="s">
        <v>816</v>
      </c>
      <c r="G2084" s="112" t="s">
        <v>812</v>
      </c>
      <c r="H2084" s="112"/>
    </row>
    <row r="2085" spans="1:8" ht="14.4">
      <c r="A2085" s="112">
        <v>1</v>
      </c>
      <c r="B2085" s="112" t="s">
        <v>2988</v>
      </c>
      <c r="C2085" s="112" t="s">
        <v>812</v>
      </c>
      <c r="D2085" s="112" t="s">
        <v>2553</v>
      </c>
      <c r="E2085" s="112" t="s">
        <v>819</v>
      </c>
      <c r="F2085" s="112" t="s">
        <v>816</v>
      </c>
      <c r="G2085" s="112" t="s">
        <v>812</v>
      </c>
      <c r="H2085" s="112"/>
    </row>
    <row r="2086" spans="1:8" ht="14.4">
      <c r="A2086" s="112">
        <v>1</v>
      </c>
      <c r="B2086" s="112" t="s">
        <v>2991</v>
      </c>
      <c r="C2086" s="112" t="s">
        <v>812</v>
      </c>
      <c r="D2086" s="112" t="s">
        <v>2553</v>
      </c>
      <c r="E2086" s="112" t="s">
        <v>819</v>
      </c>
      <c r="F2086" s="112" t="s">
        <v>816</v>
      </c>
      <c r="G2086" s="112" t="s">
        <v>812</v>
      </c>
      <c r="H2086" s="112"/>
    </row>
    <row r="2087" spans="1:8" ht="14.4">
      <c r="A2087" s="112">
        <v>1</v>
      </c>
      <c r="B2087" s="112" t="s">
        <v>2993</v>
      </c>
      <c r="C2087" s="112" t="s">
        <v>812</v>
      </c>
      <c r="D2087" s="112" t="s">
        <v>2553</v>
      </c>
      <c r="E2087" s="112" t="s">
        <v>819</v>
      </c>
      <c r="F2087" s="112" t="s">
        <v>816</v>
      </c>
      <c r="G2087" s="112" t="s">
        <v>812</v>
      </c>
      <c r="H2087" s="112"/>
    </row>
    <row r="2088" spans="1:8" ht="14.4">
      <c r="A2088" s="112">
        <v>1</v>
      </c>
      <c r="B2088" s="112" t="s">
        <v>2995</v>
      </c>
      <c r="C2088" s="112" t="s">
        <v>812</v>
      </c>
      <c r="D2088" s="112" t="s">
        <v>2553</v>
      </c>
      <c r="E2088" s="112" t="s">
        <v>819</v>
      </c>
      <c r="F2088" s="112" t="s">
        <v>816</v>
      </c>
      <c r="G2088" s="112" t="s">
        <v>812</v>
      </c>
      <c r="H2088" s="112"/>
    </row>
    <row r="2089" spans="1:8" ht="14.4">
      <c r="A2089" s="112">
        <v>1</v>
      </c>
      <c r="B2089" s="112" t="s">
        <v>2997</v>
      </c>
      <c r="C2089" s="112" t="s">
        <v>812</v>
      </c>
      <c r="D2089" s="112" t="s">
        <v>2553</v>
      </c>
      <c r="E2089" s="112" t="s">
        <v>819</v>
      </c>
      <c r="F2089" s="112" t="s">
        <v>816</v>
      </c>
      <c r="G2089" s="112" t="s">
        <v>812</v>
      </c>
      <c r="H2089" s="112"/>
    </row>
    <row r="2090" spans="1:8" ht="14.4">
      <c r="A2090" s="112">
        <v>1</v>
      </c>
      <c r="B2090" s="112" t="s">
        <v>2999</v>
      </c>
      <c r="C2090" s="112" t="s">
        <v>812</v>
      </c>
      <c r="D2090" s="112" t="s">
        <v>2553</v>
      </c>
      <c r="E2090" s="112" t="s">
        <v>819</v>
      </c>
      <c r="F2090" s="112" t="s">
        <v>816</v>
      </c>
      <c r="G2090" s="112" t="s">
        <v>812</v>
      </c>
      <c r="H2090" s="112"/>
    </row>
    <row r="2091" spans="1:8" ht="14.4">
      <c r="A2091" s="112">
        <v>1</v>
      </c>
      <c r="B2091" s="112" t="s">
        <v>3001</v>
      </c>
      <c r="C2091" s="112" t="s">
        <v>812</v>
      </c>
      <c r="D2091" s="112" t="s">
        <v>2553</v>
      </c>
      <c r="E2091" s="112" t="s">
        <v>819</v>
      </c>
      <c r="F2091" s="112" t="s">
        <v>816</v>
      </c>
      <c r="G2091" s="112" t="s">
        <v>812</v>
      </c>
      <c r="H2091" s="112"/>
    </row>
    <row r="2092" spans="1:8" ht="14.4">
      <c r="A2092" s="112">
        <v>1</v>
      </c>
      <c r="B2092" s="112" t="s">
        <v>3003</v>
      </c>
      <c r="C2092" s="112" t="s">
        <v>812</v>
      </c>
      <c r="D2092" s="112" t="s">
        <v>2553</v>
      </c>
      <c r="E2092" s="112" t="s">
        <v>819</v>
      </c>
      <c r="F2092" s="112" t="s">
        <v>816</v>
      </c>
      <c r="G2092" s="112" t="s">
        <v>812</v>
      </c>
      <c r="H2092" s="112"/>
    </row>
    <row r="2093" spans="1:8" ht="14.4">
      <c r="A2093" s="112">
        <v>1</v>
      </c>
      <c r="B2093" s="112" t="s">
        <v>3006</v>
      </c>
      <c r="C2093" s="112" t="s">
        <v>812</v>
      </c>
      <c r="D2093" s="112" t="s">
        <v>2553</v>
      </c>
      <c r="E2093" s="112" t="s">
        <v>819</v>
      </c>
      <c r="F2093" s="112" t="s">
        <v>816</v>
      </c>
      <c r="G2093" s="112" t="s">
        <v>812</v>
      </c>
      <c r="H2093" s="112"/>
    </row>
    <row r="2094" spans="1:8" ht="14.4">
      <c r="A2094" s="112">
        <v>1</v>
      </c>
      <c r="B2094" s="112" t="s">
        <v>3009</v>
      </c>
      <c r="C2094" s="112" t="s">
        <v>812</v>
      </c>
      <c r="D2094" s="112" t="s">
        <v>2553</v>
      </c>
      <c r="E2094" s="112" t="s">
        <v>819</v>
      </c>
      <c r="F2094" s="112" t="s">
        <v>816</v>
      </c>
      <c r="G2094" s="112" t="s">
        <v>812</v>
      </c>
      <c r="H2094" s="112"/>
    </row>
    <row r="2095" spans="1:8" ht="14.4">
      <c r="A2095" s="112">
        <v>1</v>
      </c>
      <c r="B2095" s="112" t="s">
        <v>3011</v>
      </c>
      <c r="C2095" s="112" t="s">
        <v>812</v>
      </c>
      <c r="D2095" s="112" t="s">
        <v>2553</v>
      </c>
      <c r="E2095" s="112" t="s">
        <v>819</v>
      </c>
      <c r="F2095" s="112" t="s">
        <v>816</v>
      </c>
      <c r="G2095" s="112" t="s">
        <v>812</v>
      </c>
      <c r="H2095" s="112"/>
    </row>
    <row r="2096" spans="1:8" ht="14.4">
      <c r="A2096" s="112">
        <v>1</v>
      </c>
      <c r="B2096" s="112" t="s">
        <v>3013</v>
      </c>
      <c r="C2096" s="112" t="s">
        <v>812</v>
      </c>
      <c r="D2096" s="112" t="s">
        <v>2553</v>
      </c>
      <c r="E2096" s="112" t="s">
        <v>819</v>
      </c>
      <c r="F2096" s="112" t="s">
        <v>816</v>
      </c>
      <c r="G2096" s="112" t="s">
        <v>812</v>
      </c>
      <c r="H2096" s="112"/>
    </row>
    <row r="2097" spans="1:8" ht="14.4">
      <c r="A2097" s="112">
        <v>1</v>
      </c>
      <c r="B2097" s="112" t="s">
        <v>3015</v>
      </c>
      <c r="C2097" s="112" t="s">
        <v>812</v>
      </c>
      <c r="D2097" s="112" t="s">
        <v>2553</v>
      </c>
      <c r="E2097" s="112" t="s">
        <v>819</v>
      </c>
      <c r="F2097" s="112" t="s">
        <v>816</v>
      </c>
      <c r="G2097" s="112" t="s">
        <v>812</v>
      </c>
      <c r="H2097" s="112"/>
    </row>
    <row r="2098" spans="1:8" ht="14.4">
      <c r="A2098" s="112">
        <v>1</v>
      </c>
      <c r="B2098" s="112" t="s">
        <v>3018</v>
      </c>
      <c r="C2098" s="112" t="s">
        <v>812</v>
      </c>
      <c r="D2098" s="112" t="s">
        <v>2553</v>
      </c>
      <c r="E2098" s="112" t="s">
        <v>819</v>
      </c>
      <c r="F2098" s="112" t="s">
        <v>816</v>
      </c>
      <c r="G2098" s="112" t="s">
        <v>812</v>
      </c>
      <c r="H2098" s="112"/>
    </row>
    <row r="2099" spans="1:8" ht="14.4">
      <c r="A2099" s="112">
        <v>1</v>
      </c>
      <c r="B2099" s="112" t="s">
        <v>3020</v>
      </c>
      <c r="C2099" s="112" t="s">
        <v>812</v>
      </c>
      <c r="D2099" s="112" t="s">
        <v>2553</v>
      </c>
      <c r="E2099" s="112" t="s">
        <v>819</v>
      </c>
      <c r="F2099" s="112" t="s">
        <v>816</v>
      </c>
      <c r="G2099" s="112" t="s">
        <v>812</v>
      </c>
      <c r="H2099" s="112"/>
    </row>
    <row r="2100" spans="1:8" ht="14.4">
      <c r="A2100" s="112">
        <v>1</v>
      </c>
      <c r="B2100" s="112" t="s">
        <v>3021</v>
      </c>
      <c r="C2100" s="112" t="s">
        <v>812</v>
      </c>
      <c r="D2100" s="112" t="s">
        <v>2553</v>
      </c>
      <c r="E2100" s="112" t="s">
        <v>819</v>
      </c>
      <c r="F2100" s="112" t="s">
        <v>816</v>
      </c>
      <c r="G2100" s="112" t="s">
        <v>812</v>
      </c>
      <c r="H2100" s="112"/>
    </row>
    <row r="2101" spans="1:8" ht="14.4">
      <c r="A2101" s="112">
        <v>1</v>
      </c>
      <c r="B2101" s="112" t="s">
        <v>3022</v>
      </c>
      <c r="C2101" s="112" t="s">
        <v>812</v>
      </c>
      <c r="D2101" s="112" t="s">
        <v>2553</v>
      </c>
      <c r="E2101" s="112" t="s">
        <v>819</v>
      </c>
      <c r="F2101" s="112" t="s">
        <v>816</v>
      </c>
      <c r="G2101" s="112" t="s">
        <v>812</v>
      </c>
      <c r="H2101" s="112"/>
    </row>
    <row r="2102" spans="1:8" ht="14.4">
      <c r="A2102" s="112">
        <v>1</v>
      </c>
      <c r="B2102" s="112" t="s">
        <v>3023</v>
      </c>
      <c r="C2102" s="112" t="s">
        <v>812</v>
      </c>
      <c r="D2102" s="112" t="s">
        <v>2553</v>
      </c>
      <c r="E2102" s="112" t="s">
        <v>819</v>
      </c>
      <c r="F2102" s="112" t="s">
        <v>816</v>
      </c>
      <c r="G2102" s="112" t="s">
        <v>812</v>
      </c>
      <c r="H2102" s="112"/>
    </row>
    <row r="2103" spans="1:8" ht="14.4">
      <c r="A2103" s="112">
        <v>1</v>
      </c>
      <c r="B2103" s="112" t="s">
        <v>3024</v>
      </c>
      <c r="C2103" s="112" t="s">
        <v>812</v>
      </c>
      <c r="D2103" s="112" t="s">
        <v>2553</v>
      </c>
      <c r="E2103" s="112" t="s">
        <v>819</v>
      </c>
      <c r="F2103" s="112" t="s">
        <v>816</v>
      </c>
      <c r="G2103" s="112" t="s">
        <v>812</v>
      </c>
      <c r="H2103" s="112"/>
    </row>
    <row r="2104" spans="1:8" ht="14.4">
      <c r="A2104" s="112">
        <v>1</v>
      </c>
      <c r="B2104" s="112" t="s">
        <v>3025</v>
      </c>
      <c r="C2104" s="112" t="s">
        <v>812</v>
      </c>
      <c r="D2104" s="112" t="s">
        <v>2553</v>
      </c>
      <c r="E2104" s="112" t="s">
        <v>819</v>
      </c>
      <c r="F2104" s="112" t="s">
        <v>816</v>
      </c>
      <c r="G2104" s="112" t="s">
        <v>812</v>
      </c>
      <c r="H2104" s="112"/>
    </row>
    <row r="2105" spans="1:8" ht="14.4">
      <c r="A2105" s="112">
        <v>1</v>
      </c>
      <c r="B2105" s="112" t="s">
        <v>3026</v>
      </c>
      <c r="C2105" s="112" t="s">
        <v>812</v>
      </c>
      <c r="D2105" s="112" t="s">
        <v>2553</v>
      </c>
      <c r="E2105" s="112" t="s">
        <v>819</v>
      </c>
      <c r="F2105" s="112" t="s">
        <v>816</v>
      </c>
      <c r="G2105" s="112" t="s">
        <v>812</v>
      </c>
      <c r="H2105" s="112"/>
    </row>
    <row r="2106" spans="1:8" ht="14.4">
      <c r="A2106" s="112">
        <v>1</v>
      </c>
      <c r="B2106" s="112" t="s">
        <v>3027</v>
      </c>
      <c r="C2106" s="112" t="s">
        <v>812</v>
      </c>
      <c r="D2106" s="112" t="s">
        <v>2553</v>
      </c>
      <c r="E2106" s="112" t="s">
        <v>819</v>
      </c>
      <c r="F2106" s="112" t="s">
        <v>816</v>
      </c>
      <c r="G2106" s="112" t="s">
        <v>812</v>
      </c>
      <c r="H2106" s="112"/>
    </row>
    <row r="2107" spans="1:8" ht="14.4">
      <c r="A2107" s="112">
        <v>1</v>
      </c>
      <c r="B2107" s="112" t="s">
        <v>3028</v>
      </c>
      <c r="C2107" s="112" t="s">
        <v>812</v>
      </c>
      <c r="D2107" s="112" t="s">
        <v>2553</v>
      </c>
      <c r="E2107" s="112" t="s">
        <v>819</v>
      </c>
      <c r="F2107" s="112" t="s">
        <v>816</v>
      </c>
      <c r="G2107" s="112" t="s">
        <v>812</v>
      </c>
      <c r="H2107" s="112"/>
    </row>
    <row r="2108" spans="1:8" ht="14.4">
      <c r="A2108" s="112">
        <v>1</v>
      </c>
      <c r="B2108" s="112" t="s">
        <v>3029</v>
      </c>
      <c r="C2108" s="112" t="s">
        <v>812</v>
      </c>
      <c r="D2108" s="112" t="s">
        <v>2553</v>
      </c>
      <c r="E2108" s="112" t="s">
        <v>819</v>
      </c>
      <c r="F2108" s="112" t="s">
        <v>816</v>
      </c>
      <c r="G2108" s="112" t="s">
        <v>812</v>
      </c>
      <c r="H2108" s="112"/>
    </row>
    <row r="2109" spans="1:8" ht="14.4">
      <c r="A2109" s="112">
        <v>1</v>
      </c>
      <c r="B2109" s="112" t="s">
        <v>3030</v>
      </c>
      <c r="C2109" s="112" t="s">
        <v>812</v>
      </c>
      <c r="D2109" s="112" t="s">
        <v>2553</v>
      </c>
      <c r="E2109" s="112" t="s">
        <v>819</v>
      </c>
      <c r="F2109" s="112" t="s">
        <v>816</v>
      </c>
      <c r="G2109" s="112" t="s">
        <v>812</v>
      </c>
      <c r="H2109" s="112"/>
    </row>
    <row r="2110" spans="1:8" ht="14.4">
      <c r="A2110" s="112">
        <v>1</v>
      </c>
      <c r="B2110" s="112" t="s">
        <v>3031</v>
      </c>
      <c r="C2110" s="112" t="s">
        <v>812</v>
      </c>
      <c r="D2110" s="112" t="s">
        <v>2553</v>
      </c>
      <c r="E2110" s="112" t="s">
        <v>819</v>
      </c>
      <c r="F2110" s="112" t="s">
        <v>816</v>
      </c>
      <c r="G2110" s="112" t="s">
        <v>812</v>
      </c>
      <c r="H2110" s="112"/>
    </row>
    <row r="2111" spans="1:8" ht="14.4">
      <c r="A2111" s="112">
        <v>1</v>
      </c>
      <c r="B2111" s="112" t="s">
        <v>3032</v>
      </c>
      <c r="C2111" s="112" t="s">
        <v>812</v>
      </c>
      <c r="D2111" s="112" t="s">
        <v>2553</v>
      </c>
      <c r="E2111" s="112" t="s">
        <v>819</v>
      </c>
      <c r="F2111" s="112" t="s">
        <v>816</v>
      </c>
      <c r="G2111" s="112" t="s">
        <v>812</v>
      </c>
      <c r="H2111" s="112"/>
    </row>
    <row r="2112" spans="1:8" ht="14.4">
      <c r="A2112" s="112">
        <v>1</v>
      </c>
      <c r="B2112" s="112" t="s">
        <v>3033</v>
      </c>
      <c r="C2112" s="112" t="s">
        <v>812</v>
      </c>
      <c r="D2112" s="112" t="s">
        <v>2553</v>
      </c>
      <c r="E2112" s="112" t="s">
        <v>819</v>
      </c>
      <c r="F2112" s="112" t="s">
        <v>816</v>
      </c>
      <c r="G2112" s="112" t="s">
        <v>812</v>
      </c>
      <c r="H2112" s="112"/>
    </row>
    <row r="2113" spans="1:8" ht="14.4">
      <c r="A2113" s="112">
        <v>1</v>
      </c>
      <c r="B2113" s="112" t="s">
        <v>3034</v>
      </c>
      <c r="C2113" s="112" t="s">
        <v>812</v>
      </c>
      <c r="D2113" s="112" t="s">
        <v>2553</v>
      </c>
      <c r="E2113" s="112" t="s">
        <v>819</v>
      </c>
      <c r="F2113" s="112" t="s">
        <v>816</v>
      </c>
      <c r="G2113" s="112" t="s">
        <v>812</v>
      </c>
      <c r="H2113" s="112"/>
    </row>
    <row r="2114" spans="1:8" ht="14.4">
      <c r="A2114" s="112">
        <v>1</v>
      </c>
      <c r="B2114" s="112" t="s">
        <v>3035</v>
      </c>
      <c r="C2114" s="112" t="s">
        <v>812</v>
      </c>
      <c r="D2114" s="112" t="s">
        <v>2553</v>
      </c>
      <c r="E2114" s="112" t="s">
        <v>819</v>
      </c>
      <c r="F2114" s="112" t="s">
        <v>816</v>
      </c>
      <c r="G2114" s="112" t="s">
        <v>812</v>
      </c>
      <c r="H2114" s="112"/>
    </row>
    <row r="2115" spans="1:8" ht="14.4">
      <c r="A2115" s="112">
        <v>1</v>
      </c>
      <c r="B2115" s="112" t="s">
        <v>3036</v>
      </c>
      <c r="C2115" s="112" t="s">
        <v>812</v>
      </c>
      <c r="D2115" s="112" t="s">
        <v>2553</v>
      </c>
      <c r="E2115" s="112" t="s">
        <v>819</v>
      </c>
      <c r="F2115" s="112" t="s">
        <v>816</v>
      </c>
      <c r="G2115" s="112" t="s">
        <v>812</v>
      </c>
      <c r="H2115" s="112"/>
    </row>
    <row r="2116" spans="1:8" ht="14.4">
      <c r="A2116" s="112">
        <v>1</v>
      </c>
      <c r="B2116" s="112" t="s">
        <v>3037</v>
      </c>
      <c r="C2116" s="112" t="s">
        <v>812</v>
      </c>
      <c r="D2116" s="112" t="s">
        <v>2553</v>
      </c>
      <c r="E2116" s="112" t="s">
        <v>819</v>
      </c>
      <c r="F2116" s="112" t="s">
        <v>816</v>
      </c>
      <c r="G2116" s="112" t="s">
        <v>812</v>
      </c>
      <c r="H2116" s="112"/>
    </row>
    <row r="2117" spans="1:8" ht="14.4">
      <c r="A2117" s="112">
        <v>1</v>
      </c>
      <c r="B2117" s="112" t="s">
        <v>3038</v>
      </c>
      <c r="C2117" s="112" t="s">
        <v>812</v>
      </c>
      <c r="D2117" s="112" t="s">
        <v>2553</v>
      </c>
      <c r="E2117" s="112" t="s">
        <v>819</v>
      </c>
      <c r="F2117" s="112" t="s">
        <v>816</v>
      </c>
      <c r="G2117" s="112" t="s">
        <v>812</v>
      </c>
      <c r="H2117" s="112"/>
    </row>
    <row r="2118" spans="1:8" ht="14.4">
      <c r="A2118" s="112">
        <v>1</v>
      </c>
      <c r="B2118" s="112" t="s">
        <v>3039</v>
      </c>
      <c r="C2118" s="112" t="s">
        <v>812</v>
      </c>
      <c r="D2118" s="112" t="s">
        <v>2553</v>
      </c>
      <c r="E2118" s="112" t="s">
        <v>819</v>
      </c>
      <c r="F2118" s="112" t="s">
        <v>816</v>
      </c>
      <c r="G2118" s="112" t="s">
        <v>812</v>
      </c>
      <c r="H2118" s="112"/>
    </row>
    <row r="2119" spans="1:8" ht="14.4">
      <c r="A2119" s="112">
        <v>1</v>
      </c>
      <c r="B2119" s="112" t="s">
        <v>3040</v>
      </c>
      <c r="C2119" s="112" t="s">
        <v>812</v>
      </c>
      <c r="D2119" s="112" t="s">
        <v>2553</v>
      </c>
      <c r="E2119" s="112" t="s">
        <v>819</v>
      </c>
      <c r="F2119" s="112" t="s">
        <v>816</v>
      </c>
      <c r="G2119" s="112" t="s">
        <v>812</v>
      </c>
      <c r="H2119" s="112"/>
    </row>
    <row r="2120" spans="1:8" ht="14.4">
      <c r="A2120" s="112">
        <v>1</v>
      </c>
      <c r="B2120" s="112" t="s">
        <v>3041</v>
      </c>
      <c r="C2120" s="112" t="s">
        <v>812</v>
      </c>
      <c r="D2120" s="112" t="s">
        <v>2553</v>
      </c>
      <c r="E2120" s="112" t="s">
        <v>819</v>
      </c>
      <c r="F2120" s="112" t="s">
        <v>816</v>
      </c>
      <c r="G2120" s="112" t="s">
        <v>812</v>
      </c>
      <c r="H2120" s="112"/>
    </row>
    <row r="2121" spans="1:8" ht="14.4">
      <c r="A2121" s="112">
        <v>1</v>
      </c>
      <c r="B2121" s="112" t="s">
        <v>3042</v>
      </c>
      <c r="C2121" s="112" t="s">
        <v>812</v>
      </c>
      <c r="D2121" s="112" t="s">
        <v>2553</v>
      </c>
      <c r="E2121" s="112" t="s">
        <v>819</v>
      </c>
      <c r="F2121" s="112" t="s">
        <v>816</v>
      </c>
      <c r="G2121" s="112" t="s">
        <v>812</v>
      </c>
      <c r="H2121" s="112"/>
    </row>
    <row r="2122" spans="1:8" ht="14.4">
      <c r="A2122" s="112">
        <v>1</v>
      </c>
      <c r="B2122" s="112" t="s">
        <v>3043</v>
      </c>
      <c r="C2122" s="112" t="s">
        <v>812</v>
      </c>
      <c r="D2122" s="112" t="s">
        <v>2553</v>
      </c>
      <c r="E2122" s="112" t="s">
        <v>819</v>
      </c>
      <c r="F2122" s="112" t="s">
        <v>816</v>
      </c>
      <c r="G2122" s="112" t="s">
        <v>812</v>
      </c>
      <c r="H2122" s="112"/>
    </row>
    <row r="2123" spans="1:8" ht="14.4">
      <c r="A2123" s="112">
        <v>1</v>
      </c>
      <c r="B2123" s="112" t="s">
        <v>3044</v>
      </c>
      <c r="C2123" s="112" t="s">
        <v>812</v>
      </c>
      <c r="D2123" s="112" t="s">
        <v>2553</v>
      </c>
      <c r="E2123" s="112" t="s">
        <v>819</v>
      </c>
      <c r="F2123" s="112" t="s">
        <v>816</v>
      </c>
      <c r="G2123" s="112" t="s">
        <v>812</v>
      </c>
      <c r="H2123" s="112"/>
    </row>
    <row r="2124" spans="1:8" ht="14.4">
      <c r="A2124" s="112">
        <v>1</v>
      </c>
      <c r="B2124" s="112" t="s">
        <v>3045</v>
      </c>
      <c r="C2124" s="112" t="s">
        <v>812</v>
      </c>
      <c r="D2124" s="112" t="s">
        <v>2553</v>
      </c>
      <c r="E2124" s="112" t="s">
        <v>819</v>
      </c>
      <c r="F2124" s="112" t="s">
        <v>816</v>
      </c>
      <c r="G2124" s="112" t="s">
        <v>812</v>
      </c>
      <c r="H2124" s="112"/>
    </row>
    <row r="2125" spans="1:8" ht="14.4">
      <c r="A2125" s="112">
        <v>1</v>
      </c>
      <c r="B2125" s="112" t="s">
        <v>3046</v>
      </c>
      <c r="C2125" s="112" t="s">
        <v>812</v>
      </c>
      <c r="D2125" s="112" t="s">
        <v>2553</v>
      </c>
      <c r="E2125" s="112" t="s">
        <v>819</v>
      </c>
      <c r="F2125" s="112" t="s">
        <v>816</v>
      </c>
      <c r="G2125" s="112" t="s">
        <v>812</v>
      </c>
      <c r="H2125" s="112"/>
    </row>
    <row r="2126" spans="1:8" ht="14.4">
      <c r="A2126" s="112">
        <v>1</v>
      </c>
      <c r="B2126" s="112" t="s">
        <v>3047</v>
      </c>
      <c r="C2126" s="112" t="s">
        <v>812</v>
      </c>
      <c r="D2126" s="112" t="s">
        <v>2553</v>
      </c>
      <c r="E2126" s="112" t="s">
        <v>819</v>
      </c>
      <c r="F2126" s="112" t="s">
        <v>816</v>
      </c>
      <c r="G2126" s="112" t="s">
        <v>812</v>
      </c>
      <c r="H2126" s="112"/>
    </row>
    <row r="2127" spans="1:8" ht="14.4">
      <c r="A2127" s="112">
        <v>1</v>
      </c>
      <c r="B2127" s="112" t="s">
        <v>3048</v>
      </c>
      <c r="C2127" s="112" t="s">
        <v>812</v>
      </c>
      <c r="D2127" s="112" t="s">
        <v>2553</v>
      </c>
      <c r="E2127" s="112" t="s">
        <v>819</v>
      </c>
      <c r="F2127" s="112" t="s">
        <v>816</v>
      </c>
      <c r="G2127" s="112" t="s">
        <v>812</v>
      </c>
      <c r="H2127" s="112"/>
    </row>
    <row r="2128" spans="1:8" ht="14.4">
      <c r="A2128" s="112">
        <v>1</v>
      </c>
      <c r="B2128" s="112" t="s">
        <v>3049</v>
      </c>
      <c r="C2128" s="112" t="s">
        <v>812</v>
      </c>
      <c r="D2128" s="112" t="s">
        <v>2553</v>
      </c>
      <c r="E2128" s="112" t="s">
        <v>819</v>
      </c>
      <c r="F2128" s="112" t="s">
        <v>816</v>
      </c>
      <c r="G2128" s="112" t="s">
        <v>812</v>
      </c>
      <c r="H2128" s="112"/>
    </row>
    <row r="2129" spans="1:8" ht="14.4">
      <c r="A2129" s="112">
        <v>1</v>
      </c>
      <c r="B2129" s="112" t="s">
        <v>3050</v>
      </c>
      <c r="C2129" s="112" t="s">
        <v>812</v>
      </c>
      <c r="D2129" s="112" t="s">
        <v>2553</v>
      </c>
      <c r="E2129" s="112" t="s">
        <v>819</v>
      </c>
      <c r="F2129" s="112" t="s">
        <v>816</v>
      </c>
      <c r="G2129" s="112" t="s">
        <v>812</v>
      </c>
      <c r="H2129" s="112"/>
    </row>
    <row r="2130" spans="1:8" ht="14.4">
      <c r="A2130" s="112">
        <v>1</v>
      </c>
      <c r="B2130" s="112" t="s">
        <v>3051</v>
      </c>
      <c r="C2130" s="112" t="s">
        <v>812</v>
      </c>
      <c r="D2130" s="112" t="s">
        <v>2553</v>
      </c>
      <c r="E2130" s="112" t="s">
        <v>819</v>
      </c>
      <c r="F2130" s="112" t="s">
        <v>816</v>
      </c>
      <c r="G2130" s="112" t="s">
        <v>812</v>
      </c>
      <c r="H2130" s="112"/>
    </row>
    <row r="2131" spans="1:8" ht="14.4">
      <c r="A2131" s="112">
        <v>1</v>
      </c>
      <c r="B2131" s="112" t="s">
        <v>3052</v>
      </c>
      <c r="C2131" s="112" t="s">
        <v>812</v>
      </c>
      <c r="D2131" s="112" t="s">
        <v>2553</v>
      </c>
      <c r="E2131" s="112" t="s">
        <v>819</v>
      </c>
      <c r="F2131" s="112" t="s">
        <v>816</v>
      </c>
      <c r="G2131" s="112" t="s">
        <v>812</v>
      </c>
      <c r="H2131" s="112"/>
    </row>
    <row r="2132" spans="1:8" ht="14.4">
      <c r="A2132" s="112">
        <v>1</v>
      </c>
      <c r="B2132" s="112" t="s">
        <v>3053</v>
      </c>
      <c r="C2132" s="112" t="s">
        <v>812</v>
      </c>
      <c r="D2132" s="112" t="s">
        <v>2553</v>
      </c>
      <c r="E2132" s="112" t="s">
        <v>819</v>
      </c>
      <c r="F2132" s="112" t="s">
        <v>816</v>
      </c>
      <c r="G2132" s="112" t="s">
        <v>812</v>
      </c>
      <c r="H2132" s="112"/>
    </row>
    <row r="2133" spans="1:8" ht="14.4">
      <c r="A2133" s="112">
        <v>1</v>
      </c>
      <c r="B2133" s="112" t="s">
        <v>3054</v>
      </c>
      <c r="C2133" s="112" t="s">
        <v>812</v>
      </c>
      <c r="D2133" s="112" t="s">
        <v>2553</v>
      </c>
      <c r="E2133" s="112" t="s">
        <v>819</v>
      </c>
      <c r="F2133" s="112" t="s">
        <v>816</v>
      </c>
      <c r="G2133" s="112" t="s">
        <v>812</v>
      </c>
      <c r="H2133" s="112"/>
    </row>
    <row r="2134" spans="1:8" ht="14.4">
      <c r="A2134" s="112">
        <v>1</v>
      </c>
      <c r="B2134" s="112" t="s">
        <v>3055</v>
      </c>
      <c r="C2134" s="112" t="s">
        <v>812</v>
      </c>
      <c r="D2134" s="112" t="s">
        <v>2553</v>
      </c>
      <c r="E2134" s="112" t="s">
        <v>819</v>
      </c>
      <c r="F2134" s="112" t="s">
        <v>816</v>
      </c>
      <c r="G2134" s="112" t="s">
        <v>812</v>
      </c>
      <c r="H2134" s="112"/>
    </row>
    <row r="2135" spans="1:8" ht="14.4">
      <c r="A2135" s="112">
        <v>1</v>
      </c>
      <c r="B2135" s="112" t="s">
        <v>3056</v>
      </c>
      <c r="C2135" s="112" t="s">
        <v>812</v>
      </c>
      <c r="D2135" s="112" t="s">
        <v>2553</v>
      </c>
      <c r="E2135" s="112" t="s">
        <v>819</v>
      </c>
      <c r="F2135" s="112" t="s">
        <v>816</v>
      </c>
      <c r="G2135" s="112" t="s">
        <v>812</v>
      </c>
      <c r="H2135" s="112"/>
    </row>
    <row r="2136" spans="1:8" ht="14.4">
      <c r="A2136" s="112">
        <v>1</v>
      </c>
      <c r="B2136" s="112" t="s">
        <v>3057</v>
      </c>
      <c r="C2136" s="112" t="s">
        <v>812</v>
      </c>
      <c r="D2136" s="112" t="s">
        <v>2553</v>
      </c>
      <c r="E2136" s="112" t="s">
        <v>819</v>
      </c>
      <c r="F2136" s="112" t="s">
        <v>816</v>
      </c>
      <c r="G2136" s="112" t="s">
        <v>812</v>
      </c>
      <c r="H2136" s="112"/>
    </row>
    <row r="2137" spans="1:8" ht="14.4">
      <c r="A2137" s="112">
        <v>1</v>
      </c>
      <c r="B2137" s="112" t="s">
        <v>3058</v>
      </c>
      <c r="C2137" s="112" t="s">
        <v>812</v>
      </c>
      <c r="D2137" s="112" t="s">
        <v>2553</v>
      </c>
      <c r="E2137" s="112" t="s">
        <v>819</v>
      </c>
      <c r="F2137" s="112" t="s">
        <v>816</v>
      </c>
      <c r="G2137" s="112" t="s">
        <v>812</v>
      </c>
      <c r="H2137" s="112"/>
    </row>
    <row r="2138" spans="1:8" ht="14.4">
      <c r="A2138" s="112">
        <v>1</v>
      </c>
      <c r="B2138" s="112" t="s">
        <v>3059</v>
      </c>
      <c r="C2138" s="112" t="s">
        <v>812</v>
      </c>
      <c r="D2138" s="112" t="s">
        <v>2553</v>
      </c>
      <c r="E2138" s="112" t="s">
        <v>819</v>
      </c>
      <c r="F2138" s="112" t="s">
        <v>816</v>
      </c>
      <c r="G2138" s="112" t="s">
        <v>812</v>
      </c>
      <c r="H2138" s="112"/>
    </row>
    <row r="2139" spans="1:8" ht="14.4">
      <c r="A2139" s="112">
        <v>1</v>
      </c>
      <c r="B2139" s="112" t="s">
        <v>3060</v>
      </c>
      <c r="C2139" s="112" t="s">
        <v>812</v>
      </c>
      <c r="D2139" s="112" t="s">
        <v>2553</v>
      </c>
      <c r="E2139" s="112" t="s">
        <v>819</v>
      </c>
      <c r="F2139" s="112" t="s">
        <v>816</v>
      </c>
      <c r="G2139" s="112" t="s">
        <v>812</v>
      </c>
      <c r="H2139" s="112"/>
    </row>
    <row r="2140" spans="1:8" ht="14.4">
      <c r="A2140" s="112">
        <v>1</v>
      </c>
      <c r="B2140" s="112" t="s">
        <v>3061</v>
      </c>
      <c r="C2140" s="112" t="s">
        <v>812</v>
      </c>
      <c r="D2140" s="112" t="s">
        <v>2553</v>
      </c>
      <c r="E2140" s="112" t="s">
        <v>819</v>
      </c>
      <c r="F2140" s="112" t="s">
        <v>816</v>
      </c>
      <c r="G2140" s="112" t="s">
        <v>812</v>
      </c>
      <c r="H2140" s="112"/>
    </row>
    <row r="2141" spans="1:8" ht="14.4">
      <c r="A2141" s="112">
        <v>1</v>
      </c>
      <c r="B2141" s="112" t="s">
        <v>3062</v>
      </c>
      <c r="C2141" s="112" t="s">
        <v>812</v>
      </c>
      <c r="D2141" s="112" t="s">
        <v>2553</v>
      </c>
      <c r="E2141" s="112" t="s">
        <v>819</v>
      </c>
      <c r="F2141" s="112" t="s">
        <v>816</v>
      </c>
      <c r="G2141" s="112" t="s">
        <v>812</v>
      </c>
      <c r="H2141" s="112"/>
    </row>
    <row r="2142" spans="1:8" ht="14.4">
      <c r="A2142" s="112">
        <v>1</v>
      </c>
      <c r="B2142" s="112" t="s">
        <v>3063</v>
      </c>
      <c r="C2142" s="112" t="s">
        <v>812</v>
      </c>
      <c r="D2142" s="112" t="s">
        <v>2553</v>
      </c>
      <c r="E2142" s="112" t="s">
        <v>819</v>
      </c>
      <c r="F2142" s="112" t="s">
        <v>816</v>
      </c>
      <c r="G2142" s="112" t="s">
        <v>812</v>
      </c>
      <c r="H2142" s="112"/>
    </row>
    <row r="2143" spans="1:8" ht="14.4">
      <c r="A2143" s="112">
        <v>1</v>
      </c>
      <c r="B2143" s="112" t="s">
        <v>3064</v>
      </c>
      <c r="C2143" s="112" t="s">
        <v>812</v>
      </c>
      <c r="D2143" s="112" t="s">
        <v>2553</v>
      </c>
      <c r="E2143" s="112" t="s">
        <v>819</v>
      </c>
      <c r="F2143" s="112" t="s">
        <v>816</v>
      </c>
      <c r="G2143" s="112" t="s">
        <v>812</v>
      </c>
      <c r="H2143" s="112"/>
    </row>
    <row r="2144" spans="1:8" ht="14.4">
      <c r="A2144" s="112">
        <v>1</v>
      </c>
      <c r="B2144" s="112" t="s">
        <v>3065</v>
      </c>
      <c r="C2144" s="112" t="s">
        <v>812</v>
      </c>
      <c r="D2144" s="112" t="s">
        <v>2553</v>
      </c>
      <c r="E2144" s="112" t="s">
        <v>819</v>
      </c>
      <c r="F2144" s="112" t="s">
        <v>816</v>
      </c>
      <c r="G2144" s="112" t="s">
        <v>812</v>
      </c>
      <c r="H2144" s="112"/>
    </row>
    <row r="2145" spans="1:8" ht="14.4">
      <c r="A2145" s="112">
        <v>1</v>
      </c>
      <c r="B2145" s="112" t="s">
        <v>3066</v>
      </c>
      <c r="C2145" s="112" t="s">
        <v>812</v>
      </c>
      <c r="D2145" s="112" t="s">
        <v>2553</v>
      </c>
      <c r="E2145" s="112" t="s">
        <v>819</v>
      </c>
      <c r="F2145" s="112" t="s">
        <v>816</v>
      </c>
      <c r="G2145" s="112" t="s">
        <v>812</v>
      </c>
      <c r="H2145" s="112"/>
    </row>
    <row r="2146" spans="1:8" ht="14.4">
      <c r="A2146" s="112">
        <v>1</v>
      </c>
      <c r="B2146" s="112" t="s">
        <v>3067</v>
      </c>
      <c r="C2146" s="112" t="s">
        <v>812</v>
      </c>
      <c r="D2146" s="112" t="s">
        <v>2553</v>
      </c>
      <c r="E2146" s="112" t="s">
        <v>819</v>
      </c>
      <c r="F2146" s="112" t="s">
        <v>816</v>
      </c>
      <c r="G2146" s="112" t="s">
        <v>812</v>
      </c>
      <c r="H2146" s="112"/>
    </row>
    <row r="2147" spans="1:8" ht="14.4">
      <c r="A2147" s="112">
        <v>1</v>
      </c>
      <c r="B2147" s="112" t="s">
        <v>3068</v>
      </c>
      <c r="C2147" s="112" t="s">
        <v>812</v>
      </c>
      <c r="D2147" s="112" t="s">
        <v>2553</v>
      </c>
      <c r="E2147" s="112" t="s">
        <v>819</v>
      </c>
      <c r="F2147" s="112" t="s">
        <v>816</v>
      </c>
      <c r="G2147" s="112" t="s">
        <v>812</v>
      </c>
      <c r="H2147" s="112"/>
    </row>
    <row r="2148" spans="1:8" ht="14.4">
      <c r="A2148" s="112">
        <v>1</v>
      </c>
      <c r="B2148" s="112" t="s">
        <v>3069</v>
      </c>
      <c r="C2148" s="112" t="s">
        <v>812</v>
      </c>
      <c r="D2148" s="112" t="s">
        <v>2553</v>
      </c>
      <c r="E2148" s="112" t="s">
        <v>819</v>
      </c>
      <c r="F2148" s="112" t="s">
        <v>816</v>
      </c>
      <c r="G2148" s="112" t="s">
        <v>812</v>
      </c>
      <c r="H2148" s="112"/>
    </row>
    <row r="2149" spans="1:8" ht="14.4">
      <c r="A2149" s="112">
        <v>1</v>
      </c>
      <c r="B2149" s="112" t="s">
        <v>3070</v>
      </c>
      <c r="C2149" s="112" t="s">
        <v>812</v>
      </c>
      <c r="D2149" s="112" t="s">
        <v>2553</v>
      </c>
      <c r="E2149" s="112" t="s">
        <v>819</v>
      </c>
      <c r="F2149" s="112" t="s">
        <v>816</v>
      </c>
      <c r="G2149" s="112" t="s">
        <v>812</v>
      </c>
      <c r="H2149" s="112"/>
    </row>
    <row r="2150" spans="1:8" ht="14.4">
      <c r="A2150" s="112">
        <v>1</v>
      </c>
      <c r="B2150" s="112" t="s">
        <v>3071</v>
      </c>
      <c r="C2150" s="112" t="s">
        <v>812</v>
      </c>
      <c r="D2150" s="112" t="s">
        <v>2553</v>
      </c>
      <c r="E2150" s="112" t="s">
        <v>819</v>
      </c>
      <c r="F2150" s="112" t="s">
        <v>816</v>
      </c>
      <c r="G2150" s="112" t="s">
        <v>812</v>
      </c>
      <c r="H2150" s="112"/>
    </row>
    <row r="2151" spans="1:8" ht="14.4">
      <c r="A2151" s="112">
        <v>1</v>
      </c>
      <c r="B2151" s="112" t="s">
        <v>3072</v>
      </c>
      <c r="C2151" s="112" t="s">
        <v>812</v>
      </c>
      <c r="D2151" s="112" t="s">
        <v>2553</v>
      </c>
      <c r="E2151" s="112" t="s">
        <v>819</v>
      </c>
      <c r="F2151" s="112" t="s">
        <v>816</v>
      </c>
      <c r="G2151" s="112" t="s">
        <v>812</v>
      </c>
      <c r="H2151" s="112"/>
    </row>
    <row r="2152" spans="1:8" ht="14.4">
      <c r="A2152" s="112">
        <v>1</v>
      </c>
      <c r="B2152" s="112" t="s">
        <v>3073</v>
      </c>
      <c r="C2152" s="112" t="s">
        <v>812</v>
      </c>
      <c r="D2152" s="112" t="s">
        <v>2553</v>
      </c>
      <c r="E2152" s="112" t="s">
        <v>819</v>
      </c>
      <c r="F2152" s="112" t="s">
        <v>816</v>
      </c>
      <c r="G2152" s="112" t="s">
        <v>812</v>
      </c>
      <c r="H2152" s="112"/>
    </row>
    <row r="2153" spans="1:8" ht="14.4">
      <c r="A2153" s="112">
        <v>1</v>
      </c>
      <c r="B2153" s="112" t="s">
        <v>3074</v>
      </c>
      <c r="C2153" s="112" t="s">
        <v>812</v>
      </c>
      <c r="D2153" s="112" t="s">
        <v>2553</v>
      </c>
      <c r="E2153" s="112" t="s">
        <v>819</v>
      </c>
      <c r="F2153" s="112" t="s">
        <v>816</v>
      </c>
      <c r="G2153" s="112" t="s">
        <v>812</v>
      </c>
      <c r="H2153" s="112"/>
    </row>
    <row r="2154" spans="1:8" ht="14.4">
      <c r="A2154" s="112">
        <v>1</v>
      </c>
      <c r="B2154" s="112" t="s">
        <v>3075</v>
      </c>
      <c r="C2154" s="112" t="s">
        <v>812</v>
      </c>
      <c r="D2154" s="112" t="s">
        <v>2553</v>
      </c>
      <c r="E2154" s="112" t="s">
        <v>819</v>
      </c>
      <c r="F2154" s="112" t="s">
        <v>816</v>
      </c>
      <c r="G2154" s="112" t="s">
        <v>812</v>
      </c>
      <c r="H2154" s="112"/>
    </row>
    <row r="2155" spans="1:8" ht="14.4">
      <c r="A2155" s="112">
        <v>1</v>
      </c>
      <c r="B2155" s="112" t="s">
        <v>3076</v>
      </c>
      <c r="C2155" s="112" t="s">
        <v>812</v>
      </c>
      <c r="D2155" s="112" t="s">
        <v>2553</v>
      </c>
      <c r="E2155" s="112" t="s">
        <v>819</v>
      </c>
      <c r="F2155" s="112" t="s">
        <v>816</v>
      </c>
      <c r="G2155" s="112" t="s">
        <v>812</v>
      </c>
      <c r="H2155" s="112"/>
    </row>
    <row r="2156" spans="1:8" ht="14.4">
      <c r="A2156" s="112">
        <v>1</v>
      </c>
      <c r="B2156" s="112" t="s">
        <v>3077</v>
      </c>
      <c r="C2156" s="112" t="s">
        <v>812</v>
      </c>
      <c r="D2156" s="112" t="s">
        <v>2553</v>
      </c>
      <c r="E2156" s="112" t="s">
        <v>819</v>
      </c>
      <c r="F2156" s="112" t="s">
        <v>816</v>
      </c>
      <c r="G2156" s="112" t="s">
        <v>812</v>
      </c>
      <c r="H2156" s="112"/>
    </row>
    <row r="2157" spans="1:8" ht="14.4">
      <c r="A2157" s="112">
        <v>1</v>
      </c>
      <c r="B2157" s="112" t="s">
        <v>3078</v>
      </c>
      <c r="C2157" s="112" t="s">
        <v>812</v>
      </c>
      <c r="D2157" s="112" t="s">
        <v>2553</v>
      </c>
      <c r="E2157" s="112" t="s">
        <v>819</v>
      </c>
      <c r="F2157" s="112" t="s">
        <v>816</v>
      </c>
      <c r="G2157" s="112" t="s">
        <v>812</v>
      </c>
      <c r="H2157" s="112"/>
    </row>
    <row r="2158" spans="1:8" ht="14.4">
      <c r="A2158" s="112">
        <v>1</v>
      </c>
      <c r="B2158" s="112" t="s">
        <v>3079</v>
      </c>
      <c r="C2158" s="112" t="s">
        <v>812</v>
      </c>
      <c r="D2158" s="112" t="s">
        <v>2553</v>
      </c>
      <c r="E2158" s="112" t="s">
        <v>819</v>
      </c>
      <c r="F2158" s="112" t="s">
        <v>816</v>
      </c>
      <c r="G2158" s="112" t="s">
        <v>812</v>
      </c>
      <c r="H2158" s="112"/>
    </row>
    <row r="2159" spans="1:8" ht="14.4">
      <c r="A2159" s="112">
        <v>1</v>
      </c>
      <c r="B2159" s="112" t="s">
        <v>3080</v>
      </c>
      <c r="C2159" s="112" t="s">
        <v>812</v>
      </c>
      <c r="D2159" s="112" t="s">
        <v>2553</v>
      </c>
      <c r="E2159" s="112" t="s">
        <v>819</v>
      </c>
      <c r="F2159" s="112" t="s">
        <v>816</v>
      </c>
      <c r="G2159" s="112" t="s">
        <v>812</v>
      </c>
      <c r="H2159" s="112"/>
    </row>
    <row r="2160" spans="1:8" ht="14.4">
      <c r="A2160" s="112">
        <v>1</v>
      </c>
      <c r="B2160" s="112" t="s">
        <v>3081</v>
      </c>
      <c r="C2160" s="112" t="s">
        <v>812</v>
      </c>
      <c r="D2160" s="112" t="s">
        <v>2553</v>
      </c>
      <c r="E2160" s="112" t="s">
        <v>819</v>
      </c>
      <c r="F2160" s="112" t="s">
        <v>816</v>
      </c>
      <c r="G2160" s="112" t="s">
        <v>812</v>
      </c>
      <c r="H2160" s="112"/>
    </row>
    <row r="2161" spans="1:8" ht="14.4">
      <c r="A2161" s="112">
        <v>1</v>
      </c>
      <c r="B2161" s="112" t="s">
        <v>3082</v>
      </c>
      <c r="C2161" s="112" t="s">
        <v>812</v>
      </c>
      <c r="D2161" s="112" t="s">
        <v>2553</v>
      </c>
      <c r="E2161" s="112" t="s">
        <v>819</v>
      </c>
      <c r="F2161" s="112" t="s">
        <v>816</v>
      </c>
      <c r="G2161" s="112" t="s">
        <v>812</v>
      </c>
      <c r="H2161" s="112"/>
    </row>
    <row r="2162" spans="1:8" ht="14.4">
      <c r="A2162" s="112">
        <v>1</v>
      </c>
      <c r="B2162" s="112" t="s">
        <v>3083</v>
      </c>
      <c r="C2162" s="112" t="s">
        <v>812</v>
      </c>
      <c r="D2162" s="112" t="s">
        <v>2553</v>
      </c>
      <c r="E2162" s="112" t="s">
        <v>819</v>
      </c>
      <c r="F2162" s="112" t="s">
        <v>816</v>
      </c>
      <c r="G2162" s="112" t="s">
        <v>812</v>
      </c>
      <c r="H2162" s="112"/>
    </row>
    <row r="2163" spans="1:8" ht="14.4">
      <c r="A2163" s="112">
        <v>1</v>
      </c>
      <c r="B2163" s="112" t="s">
        <v>3084</v>
      </c>
      <c r="C2163" s="112" t="s">
        <v>812</v>
      </c>
      <c r="D2163" s="112" t="s">
        <v>2553</v>
      </c>
      <c r="E2163" s="112" t="s">
        <v>819</v>
      </c>
      <c r="F2163" s="112" t="s">
        <v>816</v>
      </c>
      <c r="G2163" s="112" t="s">
        <v>812</v>
      </c>
      <c r="H2163" s="112"/>
    </row>
    <row r="2164" spans="1:8" ht="14.4">
      <c r="A2164" s="112">
        <v>1</v>
      </c>
      <c r="B2164" s="112" t="s">
        <v>3085</v>
      </c>
      <c r="C2164" s="112" t="s">
        <v>812</v>
      </c>
      <c r="D2164" s="112" t="s">
        <v>2553</v>
      </c>
      <c r="E2164" s="112" t="s">
        <v>819</v>
      </c>
      <c r="F2164" s="112" t="s">
        <v>816</v>
      </c>
      <c r="G2164" s="112" t="s">
        <v>812</v>
      </c>
      <c r="H2164" s="112"/>
    </row>
    <row r="2165" spans="1:8" ht="14.4">
      <c r="A2165" s="112">
        <v>1</v>
      </c>
      <c r="B2165" s="112" t="s">
        <v>3086</v>
      </c>
      <c r="C2165" s="112" t="s">
        <v>812</v>
      </c>
      <c r="D2165" s="112" t="s">
        <v>2553</v>
      </c>
      <c r="E2165" s="112" t="s">
        <v>819</v>
      </c>
      <c r="F2165" s="112" t="s">
        <v>816</v>
      </c>
      <c r="G2165" s="112" t="s">
        <v>812</v>
      </c>
      <c r="H2165" s="112"/>
    </row>
    <row r="2166" spans="1:8" ht="14.4">
      <c r="A2166" s="112">
        <v>1</v>
      </c>
      <c r="B2166" s="112" t="s">
        <v>3087</v>
      </c>
      <c r="C2166" s="112" t="s">
        <v>812</v>
      </c>
      <c r="D2166" s="112" t="s">
        <v>2553</v>
      </c>
      <c r="E2166" s="112" t="s">
        <v>819</v>
      </c>
      <c r="F2166" s="112" t="s">
        <v>816</v>
      </c>
      <c r="G2166" s="112" t="s">
        <v>812</v>
      </c>
      <c r="H2166" s="112"/>
    </row>
    <row r="2167" spans="1:8" ht="14.4">
      <c r="A2167" s="112">
        <v>1</v>
      </c>
      <c r="B2167" s="112" t="s">
        <v>3088</v>
      </c>
      <c r="C2167" s="112" t="s">
        <v>812</v>
      </c>
      <c r="D2167" s="112" t="s">
        <v>2553</v>
      </c>
      <c r="E2167" s="112" t="s">
        <v>819</v>
      </c>
      <c r="F2167" s="112" t="s">
        <v>816</v>
      </c>
      <c r="G2167" s="112" t="s">
        <v>812</v>
      </c>
      <c r="H2167" s="112"/>
    </row>
    <row r="2168" spans="1:8" ht="14.4">
      <c r="A2168" s="112">
        <v>1</v>
      </c>
      <c r="B2168" s="112" t="s">
        <v>3089</v>
      </c>
      <c r="C2168" s="112" t="s">
        <v>812</v>
      </c>
      <c r="D2168" s="112" t="s">
        <v>2553</v>
      </c>
      <c r="E2168" s="112" t="s">
        <v>819</v>
      </c>
      <c r="F2168" s="112" t="s">
        <v>816</v>
      </c>
      <c r="G2168" s="112" t="s">
        <v>812</v>
      </c>
      <c r="H2168" s="112"/>
    </row>
    <row r="2169" spans="1:8" ht="14.4">
      <c r="A2169" s="112">
        <v>1</v>
      </c>
      <c r="B2169" s="112" t="s">
        <v>3090</v>
      </c>
      <c r="C2169" s="112" t="s">
        <v>812</v>
      </c>
      <c r="D2169" s="112" t="s">
        <v>2553</v>
      </c>
      <c r="E2169" s="112" t="s">
        <v>819</v>
      </c>
      <c r="F2169" s="112" t="s">
        <v>816</v>
      </c>
      <c r="G2169" s="112" t="s">
        <v>812</v>
      </c>
      <c r="H2169" s="112"/>
    </row>
    <row r="2170" spans="1:8" ht="14.4">
      <c r="A2170" s="112">
        <v>1</v>
      </c>
      <c r="B2170" s="112" t="s">
        <v>3091</v>
      </c>
      <c r="C2170" s="112" t="s">
        <v>812</v>
      </c>
      <c r="D2170" s="112" t="s">
        <v>2553</v>
      </c>
      <c r="E2170" s="112" t="s">
        <v>819</v>
      </c>
      <c r="F2170" s="112" t="s">
        <v>816</v>
      </c>
      <c r="G2170" s="112" t="s">
        <v>812</v>
      </c>
      <c r="H2170" s="112"/>
    </row>
    <row r="2171" spans="1:8" ht="14.4">
      <c r="A2171" s="112">
        <v>1</v>
      </c>
      <c r="B2171" s="112" t="s">
        <v>3092</v>
      </c>
      <c r="C2171" s="112" t="s">
        <v>812</v>
      </c>
      <c r="D2171" s="112" t="s">
        <v>2553</v>
      </c>
      <c r="E2171" s="112" t="s">
        <v>819</v>
      </c>
      <c r="F2171" s="112" t="s">
        <v>816</v>
      </c>
      <c r="G2171" s="112" t="s">
        <v>812</v>
      </c>
      <c r="H2171" s="112"/>
    </row>
    <row r="2172" spans="1:8" ht="14.4">
      <c r="A2172" s="112">
        <v>1</v>
      </c>
      <c r="B2172" s="112" t="s">
        <v>3093</v>
      </c>
      <c r="C2172" s="112" t="s">
        <v>812</v>
      </c>
      <c r="D2172" s="112" t="s">
        <v>2553</v>
      </c>
      <c r="E2172" s="112" t="s">
        <v>819</v>
      </c>
      <c r="F2172" s="112" t="s">
        <v>816</v>
      </c>
      <c r="G2172" s="112" t="s">
        <v>812</v>
      </c>
      <c r="H2172" s="112"/>
    </row>
    <row r="2173" spans="1:8" ht="14.4">
      <c r="A2173" s="112">
        <v>1</v>
      </c>
      <c r="B2173" s="112" t="s">
        <v>3094</v>
      </c>
      <c r="C2173" s="112" t="s">
        <v>812</v>
      </c>
      <c r="D2173" s="112" t="s">
        <v>2553</v>
      </c>
      <c r="E2173" s="112" t="s">
        <v>819</v>
      </c>
      <c r="F2173" s="112" t="s">
        <v>816</v>
      </c>
      <c r="G2173" s="112" t="s">
        <v>812</v>
      </c>
      <c r="H2173" s="112"/>
    </row>
    <row r="2174" spans="1:8" ht="14.4">
      <c r="A2174" s="112">
        <v>1</v>
      </c>
      <c r="B2174" s="112" t="s">
        <v>3095</v>
      </c>
      <c r="C2174" s="112" t="s">
        <v>812</v>
      </c>
      <c r="D2174" s="112" t="s">
        <v>2553</v>
      </c>
      <c r="E2174" s="112" t="s">
        <v>819</v>
      </c>
      <c r="F2174" s="112" t="s">
        <v>816</v>
      </c>
      <c r="G2174" s="112" t="s">
        <v>812</v>
      </c>
      <c r="H2174" s="112"/>
    </row>
    <row r="2175" spans="1:8" ht="14.4">
      <c r="A2175" s="112">
        <v>1</v>
      </c>
      <c r="B2175" s="112" t="s">
        <v>3096</v>
      </c>
      <c r="C2175" s="112" t="s">
        <v>812</v>
      </c>
      <c r="D2175" s="112" t="s">
        <v>2553</v>
      </c>
      <c r="E2175" s="112" t="s">
        <v>819</v>
      </c>
      <c r="F2175" s="112" t="s">
        <v>816</v>
      </c>
      <c r="G2175" s="112" t="s">
        <v>812</v>
      </c>
      <c r="H2175" s="112"/>
    </row>
    <row r="2176" spans="1:8" ht="14.4">
      <c r="A2176" s="112">
        <v>1</v>
      </c>
      <c r="B2176" s="112" t="s">
        <v>3097</v>
      </c>
      <c r="C2176" s="112" t="s">
        <v>812</v>
      </c>
      <c r="D2176" s="112" t="s">
        <v>2553</v>
      </c>
      <c r="E2176" s="112" t="s">
        <v>819</v>
      </c>
      <c r="F2176" s="112" t="s">
        <v>816</v>
      </c>
      <c r="G2176" s="112" t="s">
        <v>812</v>
      </c>
      <c r="H2176" s="112"/>
    </row>
    <row r="2177" spans="1:8" ht="14.4">
      <c r="A2177" s="112">
        <v>1</v>
      </c>
      <c r="B2177" s="112" t="s">
        <v>3098</v>
      </c>
      <c r="C2177" s="112" t="s">
        <v>812</v>
      </c>
      <c r="D2177" s="112" t="s">
        <v>2553</v>
      </c>
      <c r="E2177" s="112" t="s">
        <v>819</v>
      </c>
      <c r="F2177" s="112" t="s">
        <v>816</v>
      </c>
      <c r="G2177" s="112" t="s">
        <v>812</v>
      </c>
      <c r="H2177" s="112"/>
    </row>
    <row r="2178" spans="1:8" ht="14.4">
      <c r="A2178" s="112">
        <v>1</v>
      </c>
      <c r="B2178" s="112" t="s">
        <v>3099</v>
      </c>
      <c r="C2178" s="112" t="s">
        <v>812</v>
      </c>
      <c r="D2178" s="112" t="s">
        <v>2553</v>
      </c>
      <c r="E2178" s="112" t="s">
        <v>819</v>
      </c>
      <c r="F2178" s="112" t="s">
        <v>816</v>
      </c>
      <c r="G2178" s="112" t="s">
        <v>812</v>
      </c>
      <c r="H2178" s="112"/>
    </row>
    <row r="2179" spans="1:8" ht="14.4">
      <c r="A2179" s="112">
        <v>1</v>
      </c>
      <c r="B2179" s="112" t="s">
        <v>3100</v>
      </c>
      <c r="C2179" s="112" t="s">
        <v>812</v>
      </c>
      <c r="D2179" s="112" t="s">
        <v>2553</v>
      </c>
      <c r="E2179" s="112" t="s">
        <v>819</v>
      </c>
      <c r="F2179" s="112" t="s">
        <v>816</v>
      </c>
      <c r="G2179" s="112" t="s">
        <v>812</v>
      </c>
      <c r="H2179" s="112"/>
    </row>
    <row r="2180" spans="1:8" ht="14.4">
      <c r="A2180" s="112">
        <v>1</v>
      </c>
      <c r="B2180" s="112" t="s">
        <v>3101</v>
      </c>
      <c r="C2180" s="112" t="s">
        <v>812</v>
      </c>
      <c r="D2180" s="112" t="s">
        <v>2553</v>
      </c>
      <c r="E2180" s="112" t="s">
        <v>819</v>
      </c>
      <c r="F2180" s="112" t="s">
        <v>816</v>
      </c>
      <c r="G2180" s="112" t="s">
        <v>812</v>
      </c>
      <c r="H2180" s="112"/>
    </row>
    <row r="2181" spans="1:8" ht="14.4">
      <c r="A2181" s="112">
        <v>1</v>
      </c>
      <c r="B2181" s="112" t="s">
        <v>3102</v>
      </c>
      <c r="C2181" s="112" t="s">
        <v>812</v>
      </c>
      <c r="D2181" s="112" t="s">
        <v>2553</v>
      </c>
      <c r="E2181" s="112" t="s">
        <v>819</v>
      </c>
      <c r="F2181" s="112" t="s">
        <v>816</v>
      </c>
      <c r="G2181" s="112" t="s">
        <v>812</v>
      </c>
      <c r="H2181" s="112"/>
    </row>
    <row r="2182" spans="1:8" ht="14.4">
      <c r="A2182" s="112">
        <v>1</v>
      </c>
      <c r="B2182" s="112" t="s">
        <v>3103</v>
      </c>
      <c r="C2182" s="112" t="s">
        <v>812</v>
      </c>
      <c r="D2182" s="112" t="s">
        <v>2553</v>
      </c>
      <c r="E2182" s="112" t="s">
        <v>819</v>
      </c>
      <c r="F2182" s="112" t="s">
        <v>816</v>
      </c>
      <c r="G2182" s="112" t="s">
        <v>812</v>
      </c>
      <c r="H2182" s="112"/>
    </row>
    <row r="2183" spans="1:8" ht="14.4">
      <c r="A2183" s="112">
        <v>1</v>
      </c>
      <c r="B2183" s="112" t="s">
        <v>3104</v>
      </c>
      <c r="C2183" s="112" t="s">
        <v>812</v>
      </c>
      <c r="D2183" s="112" t="s">
        <v>2553</v>
      </c>
      <c r="E2183" s="112" t="s">
        <v>819</v>
      </c>
      <c r="F2183" s="112" t="s">
        <v>816</v>
      </c>
      <c r="G2183" s="112" t="s">
        <v>812</v>
      </c>
      <c r="H2183" s="112"/>
    </row>
    <row r="2184" spans="1:8" ht="14.4">
      <c r="A2184" s="112">
        <v>1</v>
      </c>
      <c r="B2184" s="112" t="s">
        <v>3105</v>
      </c>
      <c r="C2184" s="112" t="s">
        <v>812</v>
      </c>
      <c r="D2184" s="112" t="s">
        <v>2553</v>
      </c>
      <c r="E2184" s="112" t="s">
        <v>819</v>
      </c>
      <c r="F2184" s="112" t="s">
        <v>816</v>
      </c>
      <c r="G2184" s="112" t="s">
        <v>812</v>
      </c>
      <c r="H2184" s="112"/>
    </row>
    <row r="2185" spans="1:8" ht="14.4">
      <c r="A2185" s="112">
        <v>1</v>
      </c>
      <c r="B2185" s="112" t="s">
        <v>3106</v>
      </c>
      <c r="C2185" s="112" t="s">
        <v>812</v>
      </c>
      <c r="D2185" s="112" t="s">
        <v>2553</v>
      </c>
      <c r="E2185" s="112" t="s">
        <v>819</v>
      </c>
      <c r="F2185" s="112" t="s">
        <v>816</v>
      </c>
      <c r="G2185" s="112" t="s">
        <v>812</v>
      </c>
      <c r="H2185" s="112"/>
    </row>
    <row r="2186" spans="1:8" ht="14.4">
      <c r="A2186" s="112">
        <v>1</v>
      </c>
      <c r="B2186" s="112" t="s">
        <v>3107</v>
      </c>
      <c r="C2186" s="112" t="s">
        <v>812</v>
      </c>
      <c r="D2186" s="112" t="s">
        <v>2553</v>
      </c>
      <c r="E2186" s="112" t="s">
        <v>819</v>
      </c>
      <c r="F2186" s="112" t="s">
        <v>816</v>
      </c>
      <c r="G2186" s="112" t="s">
        <v>812</v>
      </c>
      <c r="H2186" s="112"/>
    </row>
    <row r="2187" spans="1:8" ht="14.4">
      <c r="A2187" s="112">
        <v>1</v>
      </c>
      <c r="B2187" s="112" t="s">
        <v>3108</v>
      </c>
      <c r="C2187" s="112" t="s">
        <v>812</v>
      </c>
      <c r="D2187" s="112" t="s">
        <v>2553</v>
      </c>
      <c r="E2187" s="112" t="s">
        <v>819</v>
      </c>
      <c r="F2187" s="112" t="s">
        <v>816</v>
      </c>
      <c r="G2187" s="112" t="s">
        <v>812</v>
      </c>
      <c r="H2187" s="112"/>
    </row>
    <row r="2188" spans="1:8" ht="14.4">
      <c r="A2188" s="112">
        <v>1</v>
      </c>
      <c r="B2188" s="112" t="s">
        <v>3109</v>
      </c>
      <c r="C2188" s="112" t="s">
        <v>812</v>
      </c>
      <c r="D2188" s="112" t="s">
        <v>2553</v>
      </c>
      <c r="E2188" s="112" t="s">
        <v>819</v>
      </c>
      <c r="F2188" s="112" t="s">
        <v>816</v>
      </c>
      <c r="G2188" s="112" t="s">
        <v>812</v>
      </c>
      <c r="H2188" s="112"/>
    </row>
    <row r="2189" spans="1:8" ht="14.4">
      <c r="A2189" s="112">
        <v>1</v>
      </c>
      <c r="B2189" s="112" t="s">
        <v>3110</v>
      </c>
      <c r="C2189" s="112" t="s">
        <v>812</v>
      </c>
      <c r="D2189" s="112" t="s">
        <v>2553</v>
      </c>
      <c r="E2189" s="112" t="s">
        <v>819</v>
      </c>
      <c r="F2189" s="112" t="s">
        <v>816</v>
      </c>
      <c r="G2189" s="112" t="s">
        <v>812</v>
      </c>
      <c r="H2189" s="112"/>
    </row>
    <row r="2190" spans="1:8" ht="14.4">
      <c r="A2190" s="112">
        <v>1</v>
      </c>
      <c r="B2190" s="112" t="s">
        <v>3111</v>
      </c>
      <c r="C2190" s="112" t="s">
        <v>812</v>
      </c>
      <c r="D2190" s="112" t="s">
        <v>2553</v>
      </c>
      <c r="E2190" s="112" t="s">
        <v>819</v>
      </c>
      <c r="F2190" s="112" t="s">
        <v>816</v>
      </c>
      <c r="G2190" s="112" t="s">
        <v>812</v>
      </c>
      <c r="H2190" s="112"/>
    </row>
    <row r="2191" spans="1:8" ht="14.4">
      <c r="A2191" s="112">
        <v>1</v>
      </c>
      <c r="B2191" s="112" t="s">
        <v>3112</v>
      </c>
      <c r="C2191" s="112" t="s">
        <v>812</v>
      </c>
      <c r="D2191" s="112" t="s">
        <v>2553</v>
      </c>
      <c r="E2191" s="112" t="s">
        <v>819</v>
      </c>
      <c r="F2191" s="112" t="s">
        <v>816</v>
      </c>
      <c r="G2191" s="112" t="s">
        <v>812</v>
      </c>
      <c r="H2191" s="112"/>
    </row>
    <row r="2192" spans="1:8" ht="14.4">
      <c r="A2192" s="112">
        <v>1</v>
      </c>
      <c r="B2192" s="112" t="s">
        <v>3113</v>
      </c>
      <c r="C2192" s="112" t="s">
        <v>812</v>
      </c>
      <c r="D2192" s="112" t="s">
        <v>2553</v>
      </c>
      <c r="E2192" s="112" t="s">
        <v>819</v>
      </c>
      <c r="F2192" s="112" t="s">
        <v>816</v>
      </c>
      <c r="G2192" s="112" t="s">
        <v>812</v>
      </c>
      <c r="H2192" s="112"/>
    </row>
    <row r="2193" spans="1:8" ht="14.4">
      <c r="A2193" s="112">
        <v>1</v>
      </c>
      <c r="B2193" s="112" t="s">
        <v>3114</v>
      </c>
      <c r="C2193" s="112" t="s">
        <v>812</v>
      </c>
      <c r="D2193" s="112" t="s">
        <v>2553</v>
      </c>
      <c r="E2193" s="112" t="s">
        <v>819</v>
      </c>
      <c r="F2193" s="112" t="s">
        <v>816</v>
      </c>
      <c r="G2193" s="112" t="s">
        <v>812</v>
      </c>
      <c r="H2193" s="112"/>
    </row>
    <row r="2194" spans="1:8" ht="14.4">
      <c r="A2194" s="112">
        <v>1</v>
      </c>
      <c r="B2194" s="112" t="s">
        <v>3115</v>
      </c>
      <c r="C2194" s="112" t="s">
        <v>812</v>
      </c>
      <c r="D2194" s="112" t="s">
        <v>2553</v>
      </c>
      <c r="E2194" s="112" t="s">
        <v>819</v>
      </c>
      <c r="F2194" s="112" t="s">
        <v>816</v>
      </c>
      <c r="G2194" s="112" t="s">
        <v>812</v>
      </c>
      <c r="H2194" s="112"/>
    </row>
    <row r="2195" spans="1:8" ht="14.4">
      <c r="A2195" s="112">
        <v>1</v>
      </c>
      <c r="B2195" s="112" t="s">
        <v>3116</v>
      </c>
      <c r="C2195" s="112" t="s">
        <v>812</v>
      </c>
      <c r="D2195" s="112" t="s">
        <v>2553</v>
      </c>
      <c r="E2195" s="112" t="s">
        <v>819</v>
      </c>
      <c r="F2195" s="112" t="s">
        <v>816</v>
      </c>
      <c r="G2195" s="112" t="s">
        <v>812</v>
      </c>
      <c r="H2195" s="112"/>
    </row>
    <row r="2196" spans="1:8" ht="14.4">
      <c r="A2196" s="112">
        <v>1</v>
      </c>
      <c r="B2196" s="112" t="s">
        <v>3117</v>
      </c>
      <c r="C2196" s="112" t="s">
        <v>812</v>
      </c>
      <c r="D2196" s="112" t="s">
        <v>2553</v>
      </c>
      <c r="E2196" s="112" t="s">
        <v>819</v>
      </c>
      <c r="F2196" s="112" t="s">
        <v>816</v>
      </c>
      <c r="G2196" s="112" t="s">
        <v>812</v>
      </c>
      <c r="H2196" s="112"/>
    </row>
    <row r="2197" spans="1:8" ht="14.4">
      <c r="A2197" s="112">
        <v>1</v>
      </c>
      <c r="B2197" s="112" t="s">
        <v>3118</v>
      </c>
      <c r="C2197" s="112" t="s">
        <v>812</v>
      </c>
      <c r="D2197" s="112" t="s">
        <v>2553</v>
      </c>
      <c r="E2197" s="112" t="s">
        <v>819</v>
      </c>
      <c r="F2197" s="112" t="s">
        <v>816</v>
      </c>
      <c r="G2197" s="112" t="s">
        <v>812</v>
      </c>
      <c r="H2197" s="112"/>
    </row>
    <row r="2198" spans="1:8" ht="14.4">
      <c r="A2198" s="112">
        <v>1</v>
      </c>
      <c r="B2198" s="112" t="s">
        <v>3119</v>
      </c>
      <c r="C2198" s="112" t="s">
        <v>812</v>
      </c>
      <c r="D2198" s="112" t="s">
        <v>2553</v>
      </c>
      <c r="E2198" s="112" t="s">
        <v>819</v>
      </c>
      <c r="F2198" s="112" t="s">
        <v>816</v>
      </c>
      <c r="G2198" s="112" t="s">
        <v>812</v>
      </c>
      <c r="H2198" s="112"/>
    </row>
    <row r="2199" spans="1:8" ht="14.4">
      <c r="A2199" s="112">
        <v>1</v>
      </c>
      <c r="B2199" s="112" t="s">
        <v>3120</v>
      </c>
      <c r="C2199" s="112" t="s">
        <v>812</v>
      </c>
      <c r="D2199" s="112" t="s">
        <v>2553</v>
      </c>
      <c r="E2199" s="112" t="s">
        <v>819</v>
      </c>
      <c r="F2199" s="112" t="s">
        <v>816</v>
      </c>
      <c r="G2199" s="112" t="s">
        <v>812</v>
      </c>
      <c r="H2199" s="112"/>
    </row>
    <row r="2200" spans="1:8" ht="14.4">
      <c r="A2200" s="112">
        <v>1</v>
      </c>
      <c r="B2200" s="112" t="s">
        <v>3121</v>
      </c>
      <c r="C2200" s="112" t="s">
        <v>812</v>
      </c>
      <c r="D2200" s="112" t="s">
        <v>2553</v>
      </c>
      <c r="E2200" s="112" t="s">
        <v>819</v>
      </c>
      <c r="F2200" s="112" t="s">
        <v>816</v>
      </c>
      <c r="G2200" s="112" t="s">
        <v>812</v>
      </c>
      <c r="H2200" s="112"/>
    </row>
    <row r="2201" spans="1:8" ht="14.4">
      <c r="A2201" s="112">
        <v>1</v>
      </c>
      <c r="B2201" s="112" t="s">
        <v>3122</v>
      </c>
      <c r="C2201" s="112" t="s">
        <v>812</v>
      </c>
      <c r="D2201" s="112" t="s">
        <v>2553</v>
      </c>
      <c r="E2201" s="112" t="s">
        <v>819</v>
      </c>
      <c r="F2201" s="112" t="s">
        <v>816</v>
      </c>
      <c r="G2201" s="112" t="s">
        <v>812</v>
      </c>
      <c r="H2201" s="112"/>
    </row>
    <row r="2202" spans="1:8" ht="14.4">
      <c r="A2202" s="112">
        <v>1</v>
      </c>
      <c r="B2202" s="112" t="s">
        <v>3123</v>
      </c>
      <c r="C2202" s="112" t="s">
        <v>812</v>
      </c>
      <c r="D2202" s="112" t="s">
        <v>2553</v>
      </c>
      <c r="E2202" s="112" t="s">
        <v>819</v>
      </c>
      <c r="F2202" s="112" t="s">
        <v>816</v>
      </c>
      <c r="G2202" s="112" t="s">
        <v>812</v>
      </c>
      <c r="H2202" s="112"/>
    </row>
    <row r="2203" spans="1:8" ht="14.4">
      <c r="A2203" s="112">
        <v>1</v>
      </c>
      <c r="B2203" s="112" t="s">
        <v>3124</v>
      </c>
      <c r="C2203" s="112" t="s">
        <v>812</v>
      </c>
      <c r="D2203" s="112" t="s">
        <v>2553</v>
      </c>
      <c r="E2203" s="112" t="s">
        <v>819</v>
      </c>
      <c r="F2203" s="112" t="s">
        <v>816</v>
      </c>
      <c r="G2203" s="112" t="s">
        <v>812</v>
      </c>
      <c r="H2203" s="112"/>
    </row>
    <row r="2204" spans="1:8" ht="14.4">
      <c r="A2204" s="112">
        <v>1</v>
      </c>
      <c r="B2204" s="112" t="s">
        <v>3125</v>
      </c>
      <c r="C2204" s="112" t="s">
        <v>812</v>
      </c>
      <c r="D2204" s="112" t="s">
        <v>2553</v>
      </c>
      <c r="E2204" s="112" t="s">
        <v>819</v>
      </c>
      <c r="F2204" s="112" t="s">
        <v>816</v>
      </c>
      <c r="G2204" s="112" t="s">
        <v>812</v>
      </c>
      <c r="H2204" s="112"/>
    </row>
    <row r="2205" spans="1:8" ht="14.4">
      <c r="A2205" s="112">
        <v>1</v>
      </c>
      <c r="B2205" s="112" t="s">
        <v>3126</v>
      </c>
      <c r="C2205" s="112" t="s">
        <v>812</v>
      </c>
      <c r="D2205" s="112" t="s">
        <v>2553</v>
      </c>
      <c r="E2205" s="112" t="s">
        <v>819</v>
      </c>
      <c r="F2205" s="112" t="s">
        <v>816</v>
      </c>
      <c r="G2205" s="112" t="s">
        <v>812</v>
      </c>
      <c r="H2205" s="112"/>
    </row>
    <row r="2206" spans="1:8" ht="14.4">
      <c r="A2206" s="112">
        <v>1</v>
      </c>
      <c r="B2206" s="112" t="s">
        <v>3127</v>
      </c>
      <c r="C2206" s="112" t="s">
        <v>812</v>
      </c>
      <c r="D2206" s="112" t="s">
        <v>2553</v>
      </c>
      <c r="E2206" s="112" t="s">
        <v>819</v>
      </c>
      <c r="F2206" s="112" t="s">
        <v>816</v>
      </c>
      <c r="G2206" s="112" t="s">
        <v>812</v>
      </c>
      <c r="H2206" s="112"/>
    </row>
    <row r="2207" spans="1:8" ht="14.4">
      <c r="A2207" s="112">
        <v>1</v>
      </c>
      <c r="B2207" s="112" t="s">
        <v>3128</v>
      </c>
      <c r="C2207" s="112" t="s">
        <v>812</v>
      </c>
      <c r="D2207" s="112" t="s">
        <v>2553</v>
      </c>
      <c r="E2207" s="112" t="s">
        <v>819</v>
      </c>
      <c r="F2207" s="112" t="s">
        <v>816</v>
      </c>
      <c r="G2207" s="112" t="s">
        <v>812</v>
      </c>
      <c r="H2207" s="112"/>
    </row>
    <row r="2208" spans="1:8" ht="14.4">
      <c r="A2208" s="112">
        <v>1</v>
      </c>
      <c r="B2208" s="112" t="s">
        <v>3129</v>
      </c>
      <c r="C2208" s="112" t="s">
        <v>812</v>
      </c>
      <c r="D2208" s="112" t="s">
        <v>2553</v>
      </c>
      <c r="E2208" s="112" t="s">
        <v>819</v>
      </c>
      <c r="F2208" s="112" t="s">
        <v>816</v>
      </c>
      <c r="G2208" s="112" t="s">
        <v>812</v>
      </c>
      <c r="H2208" s="112"/>
    </row>
    <row r="2209" spans="1:8" ht="14.4">
      <c r="A2209" s="112">
        <v>1</v>
      </c>
      <c r="B2209" s="112" t="s">
        <v>3130</v>
      </c>
      <c r="C2209" s="112" t="s">
        <v>812</v>
      </c>
      <c r="D2209" s="112" t="s">
        <v>2553</v>
      </c>
      <c r="E2209" s="112" t="s">
        <v>819</v>
      </c>
      <c r="F2209" s="112" t="s">
        <v>816</v>
      </c>
      <c r="G2209" s="112" t="s">
        <v>812</v>
      </c>
      <c r="H2209" s="112"/>
    </row>
    <row r="2210" spans="1:8" ht="14.4">
      <c r="A2210" s="112">
        <v>1</v>
      </c>
      <c r="B2210" s="112" t="s">
        <v>3131</v>
      </c>
      <c r="C2210" s="112" t="s">
        <v>812</v>
      </c>
      <c r="D2210" s="112" t="s">
        <v>2553</v>
      </c>
      <c r="E2210" s="112" t="s">
        <v>819</v>
      </c>
      <c r="F2210" s="112" t="s">
        <v>816</v>
      </c>
      <c r="G2210" s="112" t="s">
        <v>812</v>
      </c>
      <c r="H2210" s="112"/>
    </row>
    <row r="2211" spans="1:8" ht="14.4">
      <c r="A2211" s="112">
        <v>1</v>
      </c>
      <c r="B2211" s="112" t="s">
        <v>3132</v>
      </c>
      <c r="C2211" s="112" t="s">
        <v>812</v>
      </c>
      <c r="D2211" s="112" t="s">
        <v>2553</v>
      </c>
      <c r="E2211" s="112" t="s">
        <v>819</v>
      </c>
      <c r="F2211" s="112" t="s">
        <v>816</v>
      </c>
      <c r="G2211" s="112" t="s">
        <v>812</v>
      </c>
      <c r="H2211" s="112"/>
    </row>
    <row r="2212" spans="1:8" ht="14.4">
      <c r="A2212" s="112">
        <v>1</v>
      </c>
      <c r="B2212" s="112" t="s">
        <v>3133</v>
      </c>
      <c r="C2212" s="112" t="s">
        <v>812</v>
      </c>
      <c r="D2212" s="112" t="s">
        <v>2553</v>
      </c>
      <c r="E2212" s="112" t="s">
        <v>819</v>
      </c>
      <c r="F2212" s="112" t="s">
        <v>816</v>
      </c>
      <c r="G2212" s="112" t="s">
        <v>812</v>
      </c>
      <c r="H2212" s="112"/>
    </row>
    <row r="2213" spans="1:8" ht="14.4">
      <c r="A2213" s="112">
        <v>1</v>
      </c>
      <c r="B2213" s="112" t="s">
        <v>3134</v>
      </c>
      <c r="C2213" s="112" t="s">
        <v>812</v>
      </c>
      <c r="D2213" s="112" t="s">
        <v>2553</v>
      </c>
      <c r="E2213" s="112" t="s">
        <v>819</v>
      </c>
      <c r="F2213" s="112" t="s">
        <v>816</v>
      </c>
      <c r="G2213" s="112" t="s">
        <v>812</v>
      </c>
      <c r="H2213" s="112"/>
    </row>
    <row r="2214" spans="1:8" ht="14.4">
      <c r="A2214" s="112">
        <v>1</v>
      </c>
      <c r="B2214" s="112" t="s">
        <v>3135</v>
      </c>
      <c r="C2214" s="112" t="s">
        <v>812</v>
      </c>
      <c r="D2214" s="112" t="s">
        <v>2553</v>
      </c>
      <c r="E2214" s="112" t="s">
        <v>819</v>
      </c>
      <c r="F2214" s="112" t="s">
        <v>816</v>
      </c>
      <c r="G2214" s="112" t="s">
        <v>812</v>
      </c>
      <c r="H2214" s="112"/>
    </row>
    <row r="2215" spans="1:8" ht="14.4">
      <c r="A2215" s="112">
        <v>1</v>
      </c>
      <c r="B2215" s="112" t="s">
        <v>3136</v>
      </c>
      <c r="C2215" s="112" t="s">
        <v>812</v>
      </c>
      <c r="D2215" s="112" t="s">
        <v>2553</v>
      </c>
      <c r="E2215" s="112" t="s">
        <v>819</v>
      </c>
      <c r="F2215" s="112" t="s">
        <v>816</v>
      </c>
      <c r="G2215" s="112" t="s">
        <v>812</v>
      </c>
      <c r="H2215" s="112"/>
    </row>
    <row r="2216" spans="1:8" ht="14.4">
      <c r="A2216" s="112">
        <v>1</v>
      </c>
      <c r="B2216" s="112" t="s">
        <v>3137</v>
      </c>
      <c r="C2216" s="112" t="s">
        <v>812</v>
      </c>
      <c r="D2216" s="112" t="s">
        <v>2553</v>
      </c>
      <c r="E2216" s="112" t="s">
        <v>819</v>
      </c>
      <c r="F2216" s="112" t="s">
        <v>816</v>
      </c>
      <c r="G2216" s="112" t="s">
        <v>812</v>
      </c>
      <c r="H2216" s="112"/>
    </row>
    <row r="2217" spans="1:8" ht="14.4">
      <c r="A2217" s="112">
        <v>1</v>
      </c>
      <c r="B2217" s="112" t="s">
        <v>3138</v>
      </c>
      <c r="C2217" s="112" t="s">
        <v>812</v>
      </c>
      <c r="D2217" s="112" t="s">
        <v>2553</v>
      </c>
      <c r="E2217" s="112" t="s">
        <v>819</v>
      </c>
      <c r="F2217" s="112" t="s">
        <v>816</v>
      </c>
      <c r="G2217" s="112" t="s">
        <v>812</v>
      </c>
      <c r="H2217" s="112"/>
    </row>
    <row r="2218" spans="1:8" ht="14.4">
      <c r="A2218" s="112">
        <v>1</v>
      </c>
      <c r="B2218" s="112" t="s">
        <v>3139</v>
      </c>
      <c r="C2218" s="112" t="s">
        <v>812</v>
      </c>
      <c r="D2218" s="112" t="s">
        <v>2553</v>
      </c>
      <c r="E2218" s="112" t="s">
        <v>819</v>
      </c>
      <c r="F2218" s="112" t="s">
        <v>816</v>
      </c>
      <c r="G2218" s="112" t="s">
        <v>812</v>
      </c>
      <c r="H2218" s="112"/>
    </row>
    <row r="2219" spans="1:8" ht="14.4">
      <c r="A2219" s="112">
        <v>1</v>
      </c>
      <c r="B2219" s="112" t="s">
        <v>3140</v>
      </c>
      <c r="C2219" s="112" t="s">
        <v>812</v>
      </c>
      <c r="D2219" s="112" t="s">
        <v>2553</v>
      </c>
      <c r="E2219" s="112" t="s">
        <v>819</v>
      </c>
      <c r="F2219" s="112" t="s">
        <v>816</v>
      </c>
      <c r="G2219" s="112" t="s">
        <v>812</v>
      </c>
      <c r="H2219" s="112"/>
    </row>
    <row r="2220" spans="1:8" ht="14.4">
      <c r="A2220" s="112">
        <v>1</v>
      </c>
      <c r="B2220" s="112" t="s">
        <v>3141</v>
      </c>
      <c r="C2220" s="112" t="s">
        <v>812</v>
      </c>
      <c r="D2220" s="112" t="s">
        <v>2553</v>
      </c>
      <c r="E2220" s="112" t="s">
        <v>819</v>
      </c>
      <c r="F2220" s="112" t="s">
        <v>816</v>
      </c>
      <c r="G2220" s="112" t="s">
        <v>812</v>
      </c>
      <c r="H2220" s="112"/>
    </row>
    <row r="2221" spans="1:8" ht="14.4">
      <c r="A2221" s="112">
        <v>1</v>
      </c>
      <c r="B2221" s="112" t="s">
        <v>3142</v>
      </c>
      <c r="C2221" s="112" t="s">
        <v>812</v>
      </c>
      <c r="D2221" s="112" t="s">
        <v>2553</v>
      </c>
      <c r="E2221" s="112" t="s">
        <v>819</v>
      </c>
      <c r="F2221" s="112" t="s">
        <v>816</v>
      </c>
      <c r="G2221" s="112" t="s">
        <v>812</v>
      </c>
      <c r="H2221" s="112"/>
    </row>
    <row r="2222" spans="1:8" ht="14.4">
      <c r="A2222" s="112">
        <v>1</v>
      </c>
      <c r="B2222" s="112" t="s">
        <v>3143</v>
      </c>
      <c r="C2222" s="112" t="s">
        <v>812</v>
      </c>
      <c r="D2222" s="112" t="s">
        <v>2553</v>
      </c>
      <c r="E2222" s="112" t="s">
        <v>819</v>
      </c>
      <c r="F2222" s="112" t="s">
        <v>816</v>
      </c>
      <c r="G2222" s="112" t="s">
        <v>812</v>
      </c>
      <c r="H2222" s="112"/>
    </row>
    <row r="2223" spans="1:8" ht="14.4">
      <c r="A2223" s="112">
        <v>1</v>
      </c>
      <c r="B2223" s="112" t="s">
        <v>3144</v>
      </c>
      <c r="C2223" s="112" t="s">
        <v>812</v>
      </c>
      <c r="D2223" s="112" t="s">
        <v>2553</v>
      </c>
      <c r="E2223" s="112" t="s">
        <v>819</v>
      </c>
      <c r="F2223" s="112" t="s">
        <v>816</v>
      </c>
      <c r="G2223" s="112" t="s">
        <v>812</v>
      </c>
      <c r="H2223" s="112"/>
    </row>
    <row r="2224" spans="1:8" ht="14.4">
      <c r="A2224" s="112">
        <v>1</v>
      </c>
      <c r="B2224" s="112" t="s">
        <v>3145</v>
      </c>
      <c r="C2224" s="112" t="s">
        <v>812</v>
      </c>
      <c r="D2224" s="112" t="s">
        <v>2553</v>
      </c>
      <c r="E2224" s="112" t="s">
        <v>819</v>
      </c>
      <c r="F2224" s="112" t="s">
        <v>816</v>
      </c>
      <c r="G2224" s="112" t="s">
        <v>812</v>
      </c>
      <c r="H2224" s="112"/>
    </row>
    <row r="2225" spans="1:8" ht="14.4">
      <c r="A2225" s="112">
        <v>1</v>
      </c>
      <c r="B2225" s="112" t="s">
        <v>3146</v>
      </c>
      <c r="C2225" s="112" t="s">
        <v>812</v>
      </c>
      <c r="D2225" s="112" t="s">
        <v>2553</v>
      </c>
      <c r="E2225" s="112" t="s">
        <v>819</v>
      </c>
      <c r="F2225" s="112" t="s">
        <v>816</v>
      </c>
      <c r="G2225" s="112" t="s">
        <v>812</v>
      </c>
      <c r="H2225" s="112"/>
    </row>
    <row r="2226" spans="1:8" ht="14.4">
      <c r="A2226" s="112">
        <v>1</v>
      </c>
      <c r="B2226" s="112" t="s">
        <v>3147</v>
      </c>
      <c r="C2226" s="112" t="s">
        <v>812</v>
      </c>
      <c r="D2226" s="112" t="s">
        <v>2553</v>
      </c>
      <c r="E2226" s="112" t="s">
        <v>819</v>
      </c>
      <c r="F2226" s="112" t="s">
        <v>816</v>
      </c>
      <c r="G2226" s="112" t="s">
        <v>812</v>
      </c>
      <c r="H2226" s="112"/>
    </row>
    <row r="2227" spans="1:8" ht="14.4">
      <c r="A2227" s="112">
        <v>1</v>
      </c>
      <c r="B2227" s="112" t="s">
        <v>3148</v>
      </c>
      <c r="C2227" s="112" t="s">
        <v>812</v>
      </c>
      <c r="D2227" s="112" t="s">
        <v>2553</v>
      </c>
      <c r="E2227" s="112" t="s">
        <v>819</v>
      </c>
      <c r="F2227" s="112" t="s">
        <v>816</v>
      </c>
      <c r="G2227" s="112" t="s">
        <v>812</v>
      </c>
      <c r="H2227" s="112"/>
    </row>
    <row r="2228" spans="1:8" ht="14.4">
      <c r="A2228" s="112">
        <v>1</v>
      </c>
      <c r="B2228" s="112" t="s">
        <v>3149</v>
      </c>
      <c r="C2228" s="112" t="s">
        <v>812</v>
      </c>
      <c r="D2228" s="112" t="s">
        <v>2553</v>
      </c>
      <c r="E2228" s="112" t="s">
        <v>819</v>
      </c>
      <c r="F2228" s="112" t="s">
        <v>816</v>
      </c>
      <c r="G2228" s="112" t="s">
        <v>812</v>
      </c>
      <c r="H2228" s="112"/>
    </row>
    <row r="2229" spans="1:8" ht="14.4">
      <c r="A2229" s="112">
        <v>1</v>
      </c>
      <c r="B2229" s="112" t="s">
        <v>3150</v>
      </c>
      <c r="C2229" s="112" t="s">
        <v>812</v>
      </c>
      <c r="D2229" s="112" t="s">
        <v>2553</v>
      </c>
      <c r="E2229" s="112" t="s">
        <v>819</v>
      </c>
      <c r="F2229" s="112" t="s">
        <v>816</v>
      </c>
      <c r="G2229" s="112" t="s">
        <v>812</v>
      </c>
      <c r="H2229" s="112"/>
    </row>
    <row r="2230" spans="1:8" ht="14.4">
      <c r="A2230" s="112">
        <v>1</v>
      </c>
      <c r="B2230" s="112" t="s">
        <v>3151</v>
      </c>
      <c r="C2230" s="112" t="s">
        <v>812</v>
      </c>
      <c r="D2230" s="112" t="s">
        <v>2553</v>
      </c>
      <c r="E2230" s="112" t="s">
        <v>819</v>
      </c>
      <c r="F2230" s="112" t="s">
        <v>816</v>
      </c>
      <c r="G2230" s="112" t="s">
        <v>812</v>
      </c>
      <c r="H2230" s="112"/>
    </row>
    <row r="2231" spans="1:8" ht="14.4">
      <c r="A2231" s="112">
        <v>1</v>
      </c>
      <c r="B2231" s="112" t="s">
        <v>3152</v>
      </c>
      <c r="C2231" s="112" t="s">
        <v>812</v>
      </c>
      <c r="D2231" s="112" t="s">
        <v>2553</v>
      </c>
      <c r="E2231" s="112" t="s">
        <v>819</v>
      </c>
      <c r="F2231" s="112" t="s">
        <v>816</v>
      </c>
      <c r="G2231" s="112" t="s">
        <v>812</v>
      </c>
      <c r="H2231" s="112"/>
    </row>
    <row r="2232" spans="1:8" ht="14.4">
      <c r="A2232" s="112">
        <v>1</v>
      </c>
      <c r="B2232" s="112" t="s">
        <v>3153</v>
      </c>
      <c r="C2232" s="112" t="s">
        <v>812</v>
      </c>
      <c r="D2232" s="112" t="s">
        <v>2553</v>
      </c>
      <c r="E2232" s="112" t="s">
        <v>819</v>
      </c>
      <c r="F2232" s="112" t="s">
        <v>816</v>
      </c>
      <c r="G2232" s="112" t="s">
        <v>812</v>
      </c>
      <c r="H2232" s="112"/>
    </row>
    <row r="2233" spans="1:8" ht="14.4">
      <c r="A2233" s="112">
        <v>1</v>
      </c>
      <c r="B2233" s="112" t="s">
        <v>3154</v>
      </c>
      <c r="C2233" s="112" t="s">
        <v>812</v>
      </c>
      <c r="D2233" s="112" t="s">
        <v>2553</v>
      </c>
      <c r="E2233" s="112" t="s">
        <v>819</v>
      </c>
      <c r="F2233" s="112" t="s">
        <v>816</v>
      </c>
      <c r="G2233" s="112" t="s">
        <v>812</v>
      </c>
      <c r="H2233" s="112"/>
    </row>
    <row r="2234" spans="1:8" ht="14.4">
      <c r="A2234" s="112">
        <v>1</v>
      </c>
      <c r="B2234" s="112" t="s">
        <v>3155</v>
      </c>
      <c r="C2234" s="112" t="s">
        <v>812</v>
      </c>
      <c r="D2234" s="112" t="s">
        <v>2553</v>
      </c>
      <c r="E2234" s="112" t="s">
        <v>819</v>
      </c>
      <c r="F2234" s="112" t="s">
        <v>816</v>
      </c>
      <c r="G2234" s="112" t="s">
        <v>812</v>
      </c>
      <c r="H2234" s="112"/>
    </row>
    <row r="2235" spans="1:8" ht="14.4">
      <c r="A2235" s="112">
        <v>1</v>
      </c>
      <c r="B2235" s="112" t="s">
        <v>3156</v>
      </c>
      <c r="C2235" s="112" t="s">
        <v>812</v>
      </c>
      <c r="D2235" s="112" t="s">
        <v>2553</v>
      </c>
      <c r="E2235" s="112" t="s">
        <v>819</v>
      </c>
      <c r="F2235" s="112" t="s">
        <v>816</v>
      </c>
      <c r="G2235" s="112" t="s">
        <v>812</v>
      </c>
      <c r="H2235" s="112"/>
    </row>
    <row r="2236" spans="1:8" ht="14.4">
      <c r="A2236" s="112">
        <v>1</v>
      </c>
      <c r="B2236" s="112" t="s">
        <v>3157</v>
      </c>
      <c r="C2236" s="112" t="s">
        <v>812</v>
      </c>
      <c r="D2236" s="112" t="s">
        <v>2553</v>
      </c>
      <c r="E2236" s="112" t="s">
        <v>819</v>
      </c>
      <c r="F2236" s="112" t="s">
        <v>816</v>
      </c>
      <c r="G2236" s="112" t="s">
        <v>812</v>
      </c>
      <c r="H2236" s="112"/>
    </row>
    <row r="2237" spans="1:8" ht="14.4">
      <c r="A2237" s="112">
        <v>1</v>
      </c>
      <c r="B2237" s="112" t="s">
        <v>3158</v>
      </c>
      <c r="C2237" s="112" t="s">
        <v>812</v>
      </c>
      <c r="D2237" s="112" t="s">
        <v>2553</v>
      </c>
      <c r="E2237" s="112" t="s">
        <v>819</v>
      </c>
      <c r="F2237" s="112" t="s">
        <v>816</v>
      </c>
      <c r="G2237" s="112" t="s">
        <v>812</v>
      </c>
      <c r="H2237" s="112"/>
    </row>
    <row r="2238" spans="1:8" ht="14.4">
      <c r="A2238" s="112">
        <v>1</v>
      </c>
      <c r="B2238" s="112" t="s">
        <v>3159</v>
      </c>
      <c r="C2238" s="112" t="s">
        <v>812</v>
      </c>
      <c r="D2238" s="112" t="s">
        <v>2553</v>
      </c>
      <c r="E2238" s="112" t="s">
        <v>819</v>
      </c>
      <c r="F2238" s="112" t="s">
        <v>816</v>
      </c>
      <c r="G2238" s="112" t="s">
        <v>812</v>
      </c>
      <c r="H2238" s="112"/>
    </row>
    <row r="2239" spans="1:8" ht="14.4">
      <c r="A2239" s="112">
        <v>1</v>
      </c>
      <c r="B2239" s="112" t="s">
        <v>3160</v>
      </c>
      <c r="C2239" s="112" t="s">
        <v>812</v>
      </c>
      <c r="D2239" s="112" t="s">
        <v>2553</v>
      </c>
      <c r="E2239" s="112" t="s">
        <v>819</v>
      </c>
      <c r="F2239" s="112" t="s">
        <v>816</v>
      </c>
      <c r="G2239" s="112" t="s">
        <v>812</v>
      </c>
      <c r="H2239" s="112"/>
    </row>
    <row r="2240" spans="1:8" ht="14.4">
      <c r="A2240" s="112">
        <v>1</v>
      </c>
      <c r="B2240" s="112" t="s">
        <v>3161</v>
      </c>
      <c r="C2240" s="112" t="s">
        <v>812</v>
      </c>
      <c r="D2240" s="112" t="s">
        <v>2553</v>
      </c>
      <c r="E2240" s="112" t="s">
        <v>819</v>
      </c>
      <c r="F2240" s="112" t="s">
        <v>816</v>
      </c>
      <c r="G2240" s="112" t="s">
        <v>812</v>
      </c>
      <c r="H2240" s="112"/>
    </row>
    <row r="2241" spans="1:8" ht="14.4">
      <c r="A2241" s="112">
        <v>1</v>
      </c>
      <c r="B2241" s="112" t="s">
        <v>3162</v>
      </c>
      <c r="C2241" s="112" t="s">
        <v>812</v>
      </c>
      <c r="D2241" s="112" t="s">
        <v>2553</v>
      </c>
      <c r="E2241" s="112" t="s">
        <v>819</v>
      </c>
      <c r="F2241" s="112" t="s">
        <v>816</v>
      </c>
      <c r="G2241" s="112" t="s">
        <v>812</v>
      </c>
      <c r="H2241" s="112"/>
    </row>
    <row r="2242" spans="1:8" ht="14.4">
      <c r="A2242" s="112">
        <v>1</v>
      </c>
      <c r="B2242" s="112" t="s">
        <v>3163</v>
      </c>
      <c r="C2242" s="112" t="s">
        <v>812</v>
      </c>
      <c r="D2242" s="112" t="s">
        <v>2553</v>
      </c>
      <c r="E2242" s="112" t="s">
        <v>819</v>
      </c>
      <c r="F2242" s="112" t="s">
        <v>816</v>
      </c>
      <c r="G2242" s="112" t="s">
        <v>812</v>
      </c>
      <c r="H2242" s="112"/>
    </row>
    <row r="2243" spans="1:8" ht="14.4">
      <c r="A2243" s="112">
        <v>1</v>
      </c>
      <c r="B2243" s="112" t="s">
        <v>3164</v>
      </c>
      <c r="C2243" s="112" t="s">
        <v>812</v>
      </c>
      <c r="D2243" s="112" t="s">
        <v>2553</v>
      </c>
      <c r="E2243" s="112" t="s">
        <v>819</v>
      </c>
      <c r="F2243" s="112" t="s">
        <v>816</v>
      </c>
      <c r="G2243" s="112" t="s">
        <v>812</v>
      </c>
      <c r="H2243" s="112"/>
    </row>
    <row r="2244" spans="1:8" ht="14.4">
      <c r="A2244" s="112">
        <v>1</v>
      </c>
      <c r="B2244" s="112" t="s">
        <v>3165</v>
      </c>
      <c r="C2244" s="112" t="s">
        <v>812</v>
      </c>
      <c r="D2244" s="112" t="s">
        <v>2553</v>
      </c>
      <c r="E2244" s="112" t="s">
        <v>819</v>
      </c>
      <c r="F2244" s="112" t="s">
        <v>816</v>
      </c>
      <c r="G2244" s="112" t="s">
        <v>812</v>
      </c>
      <c r="H2244" s="112"/>
    </row>
    <row r="2245" spans="1:8" ht="14.4">
      <c r="A2245" s="112">
        <v>1</v>
      </c>
      <c r="B2245" s="112" t="s">
        <v>3166</v>
      </c>
      <c r="C2245" s="112" t="s">
        <v>812</v>
      </c>
      <c r="D2245" s="112" t="s">
        <v>2553</v>
      </c>
      <c r="E2245" s="112" t="s">
        <v>819</v>
      </c>
      <c r="F2245" s="112" t="s">
        <v>816</v>
      </c>
      <c r="G2245" s="112" t="s">
        <v>812</v>
      </c>
      <c r="H2245" s="112"/>
    </row>
    <row r="2246" spans="1:8" ht="14.4">
      <c r="A2246" s="112">
        <v>1</v>
      </c>
      <c r="B2246" s="112" t="s">
        <v>3167</v>
      </c>
      <c r="C2246" s="112" t="s">
        <v>812</v>
      </c>
      <c r="D2246" s="112" t="s">
        <v>2553</v>
      </c>
      <c r="E2246" s="112" t="s">
        <v>819</v>
      </c>
      <c r="F2246" s="112" t="s">
        <v>816</v>
      </c>
      <c r="G2246" s="112" t="s">
        <v>812</v>
      </c>
      <c r="H2246" s="112"/>
    </row>
    <row r="2247" spans="1:8" ht="14.4">
      <c r="A2247" s="112">
        <v>1</v>
      </c>
      <c r="B2247" s="112" t="s">
        <v>3168</v>
      </c>
      <c r="C2247" s="112" t="s">
        <v>812</v>
      </c>
      <c r="D2247" s="112" t="s">
        <v>2553</v>
      </c>
      <c r="E2247" s="112" t="s">
        <v>819</v>
      </c>
      <c r="F2247" s="112" t="s">
        <v>816</v>
      </c>
      <c r="G2247" s="112" t="s">
        <v>812</v>
      </c>
      <c r="H2247" s="112"/>
    </row>
    <row r="2248" spans="1:8" ht="14.4">
      <c r="A2248" s="112">
        <v>1</v>
      </c>
      <c r="B2248" s="112" t="s">
        <v>3169</v>
      </c>
      <c r="C2248" s="112" t="s">
        <v>812</v>
      </c>
      <c r="D2248" s="112" t="s">
        <v>2553</v>
      </c>
      <c r="E2248" s="112" t="s">
        <v>819</v>
      </c>
      <c r="F2248" s="112" t="s">
        <v>816</v>
      </c>
      <c r="G2248" s="112" t="s">
        <v>812</v>
      </c>
      <c r="H2248" s="112"/>
    </row>
    <row r="2249" spans="1:8" ht="14.4">
      <c r="A2249" s="112">
        <v>1</v>
      </c>
      <c r="B2249" s="112" t="s">
        <v>3170</v>
      </c>
      <c r="C2249" s="112" t="s">
        <v>812</v>
      </c>
      <c r="D2249" s="112" t="s">
        <v>2553</v>
      </c>
      <c r="E2249" s="112" t="s">
        <v>819</v>
      </c>
      <c r="F2249" s="112" t="s">
        <v>816</v>
      </c>
      <c r="G2249" s="112" t="s">
        <v>812</v>
      </c>
      <c r="H2249" s="112"/>
    </row>
    <row r="2250" spans="1:8" ht="14.4">
      <c r="A2250" s="112">
        <v>1</v>
      </c>
      <c r="B2250" s="112" t="s">
        <v>1506</v>
      </c>
      <c r="C2250" s="112">
        <v>3</v>
      </c>
      <c r="D2250" s="112" t="s">
        <v>30</v>
      </c>
      <c r="E2250" s="112" t="s">
        <v>819</v>
      </c>
      <c r="F2250" s="112" t="s">
        <v>812</v>
      </c>
      <c r="G2250" s="112" t="s">
        <v>812</v>
      </c>
      <c r="H2250" s="112">
        <v>3</v>
      </c>
    </row>
    <row r="2251" spans="1:8" ht="14.4">
      <c r="A2251" s="112">
        <v>1</v>
      </c>
      <c r="B2251" s="112" t="s">
        <v>1508</v>
      </c>
      <c r="C2251" s="112">
        <v>0.05</v>
      </c>
      <c r="D2251" s="112" t="s">
        <v>30</v>
      </c>
      <c r="E2251" s="112" t="s">
        <v>819</v>
      </c>
      <c r="F2251" s="112" t="s">
        <v>812</v>
      </c>
      <c r="G2251" s="112" t="s">
        <v>812</v>
      </c>
      <c r="H2251" s="112">
        <v>0.05</v>
      </c>
    </row>
    <row r="2252" spans="1:8" ht="14.4">
      <c r="A2252" s="112">
        <v>1</v>
      </c>
      <c r="B2252" s="112" t="s">
        <v>58</v>
      </c>
      <c r="C2252" s="112">
        <v>0.05</v>
      </c>
      <c r="D2252" s="112" t="s">
        <v>30</v>
      </c>
      <c r="E2252" s="112" t="s">
        <v>819</v>
      </c>
      <c r="F2252" s="112" t="s">
        <v>812</v>
      </c>
      <c r="G2252" s="112" t="s">
        <v>812</v>
      </c>
      <c r="H2252" s="112">
        <v>0.05</v>
      </c>
    </row>
    <row r="2253" spans="1:8" ht="14.4">
      <c r="A2253" s="112">
        <v>1</v>
      </c>
      <c r="B2253" s="112" t="s">
        <v>1512</v>
      </c>
      <c r="C2253" s="112">
        <v>0.05</v>
      </c>
      <c r="D2253" s="112" t="s">
        <v>30</v>
      </c>
      <c r="E2253" s="112" t="s">
        <v>819</v>
      </c>
      <c r="F2253" s="112" t="s">
        <v>812</v>
      </c>
      <c r="G2253" s="112" t="s">
        <v>812</v>
      </c>
      <c r="H2253" s="112">
        <v>0.05</v>
      </c>
    </row>
    <row r="2254" spans="1:8" ht="14.4">
      <c r="A2254" s="112">
        <v>1</v>
      </c>
      <c r="B2254" s="112" t="s">
        <v>1514</v>
      </c>
      <c r="C2254" s="112">
        <v>0.05</v>
      </c>
      <c r="D2254" s="112" t="s">
        <v>30</v>
      </c>
      <c r="E2254" s="112" t="s">
        <v>819</v>
      </c>
      <c r="F2254" s="112" t="s">
        <v>812</v>
      </c>
      <c r="G2254" s="112" t="s">
        <v>812</v>
      </c>
      <c r="H2254" s="112">
        <v>0.05</v>
      </c>
    </row>
    <row r="2255" spans="1:8" ht="14.4">
      <c r="A2255" s="112">
        <v>1</v>
      </c>
      <c r="B2255" s="112" t="s">
        <v>1517</v>
      </c>
      <c r="C2255" s="112">
        <v>0.5</v>
      </c>
      <c r="D2255" s="112" t="s">
        <v>30</v>
      </c>
      <c r="E2255" s="112" t="s">
        <v>819</v>
      </c>
      <c r="F2255" s="112" t="s">
        <v>812</v>
      </c>
      <c r="G2255" s="112" t="s">
        <v>812</v>
      </c>
      <c r="H2255" s="112">
        <v>0.5</v>
      </c>
    </row>
    <row r="2256" spans="1:8" ht="14.4">
      <c r="A2256" s="112">
        <v>1</v>
      </c>
      <c r="B2256" s="112" t="s">
        <v>1519</v>
      </c>
      <c r="C2256" s="112">
        <v>3</v>
      </c>
      <c r="D2256" s="112" t="s">
        <v>30</v>
      </c>
      <c r="E2256" s="112" t="s">
        <v>819</v>
      </c>
      <c r="F2256" s="112" t="s">
        <v>812</v>
      </c>
      <c r="G2256" s="112" t="s">
        <v>812</v>
      </c>
      <c r="H2256" s="112">
        <v>3</v>
      </c>
    </row>
    <row r="2257" spans="1:8" ht="14.4">
      <c r="A2257" s="112">
        <v>1</v>
      </c>
      <c r="B2257" s="112" t="s">
        <v>1521</v>
      </c>
      <c r="C2257" s="112">
        <v>0.3</v>
      </c>
      <c r="D2257" s="112" t="s">
        <v>30</v>
      </c>
      <c r="E2257" s="112" t="s">
        <v>819</v>
      </c>
      <c r="F2257" s="112" t="s">
        <v>812</v>
      </c>
      <c r="G2257" s="112" t="s">
        <v>812</v>
      </c>
      <c r="H2257" s="112">
        <v>0.3</v>
      </c>
    </row>
    <row r="2258" spans="1:8" ht="14.4">
      <c r="A2258" s="112">
        <v>1</v>
      </c>
      <c r="B2258" s="112" t="s">
        <v>1524</v>
      </c>
      <c r="C2258" s="112">
        <v>5</v>
      </c>
      <c r="D2258" s="112" t="s">
        <v>30</v>
      </c>
      <c r="E2258" s="112" t="s">
        <v>819</v>
      </c>
      <c r="F2258" s="112" t="s">
        <v>812</v>
      </c>
      <c r="G2258" s="112" t="s">
        <v>812</v>
      </c>
      <c r="H2258" s="112">
        <v>5</v>
      </c>
    </row>
    <row r="2259" spans="1:8" ht="14.4">
      <c r="A2259" s="112">
        <v>1</v>
      </c>
      <c r="B2259" s="112" t="s">
        <v>1526</v>
      </c>
      <c r="C2259" s="112">
        <v>0.05</v>
      </c>
      <c r="D2259" s="112" t="s">
        <v>30</v>
      </c>
      <c r="E2259" s="112" t="s">
        <v>819</v>
      </c>
      <c r="F2259" s="112" t="s">
        <v>812</v>
      </c>
      <c r="G2259" s="112" t="s">
        <v>812</v>
      </c>
      <c r="H2259" s="112">
        <v>0.05</v>
      </c>
    </row>
    <row r="2260" spans="1:8" ht="14.4">
      <c r="A2260" s="112">
        <v>1</v>
      </c>
      <c r="B2260" s="112" t="s">
        <v>1529</v>
      </c>
      <c r="C2260" s="112">
        <v>0.05</v>
      </c>
      <c r="D2260" s="112" t="s">
        <v>30</v>
      </c>
      <c r="E2260" s="112" t="s">
        <v>819</v>
      </c>
      <c r="F2260" s="112" t="s">
        <v>812</v>
      </c>
      <c r="G2260" s="112" t="s">
        <v>812</v>
      </c>
      <c r="H2260" s="112">
        <v>0.05</v>
      </c>
    </row>
    <row r="2261" spans="1:8" ht="14.4">
      <c r="A2261" s="112">
        <v>1</v>
      </c>
      <c r="B2261" s="112" t="s">
        <v>1531</v>
      </c>
      <c r="C2261" s="112">
        <v>0.05</v>
      </c>
      <c r="D2261" s="112" t="s">
        <v>30</v>
      </c>
      <c r="E2261" s="112" t="s">
        <v>819</v>
      </c>
      <c r="F2261" s="112" t="s">
        <v>812</v>
      </c>
      <c r="G2261" s="112" t="s">
        <v>812</v>
      </c>
      <c r="H2261" s="112">
        <v>0.05</v>
      </c>
    </row>
    <row r="2262" spans="1:8" ht="14.4">
      <c r="A2262" s="112">
        <v>1</v>
      </c>
      <c r="B2262" s="112" t="s">
        <v>1533</v>
      </c>
      <c r="C2262" s="112">
        <v>0.5</v>
      </c>
      <c r="D2262" s="112" t="s">
        <v>30</v>
      </c>
      <c r="E2262" s="112" t="s">
        <v>819</v>
      </c>
      <c r="F2262" s="112" t="s">
        <v>812</v>
      </c>
      <c r="G2262" s="112" t="s">
        <v>812</v>
      </c>
      <c r="H2262" s="112">
        <v>0.5</v>
      </c>
    </row>
    <row r="2263" spans="1:8" ht="14.4">
      <c r="A2263" s="112">
        <v>1</v>
      </c>
      <c r="B2263" s="112" t="s">
        <v>1535</v>
      </c>
      <c r="C2263" s="112">
        <v>0.05</v>
      </c>
      <c r="D2263" s="112" t="s">
        <v>30</v>
      </c>
      <c r="E2263" s="112" t="s">
        <v>819</v>
      </c>
      <c r="F2263" s="112" t="s">
        <v>812</v>
      </c>
      <c r="G2263" s="112" t="s">
        <v>812</v>
      </c>
      <c r="H2263" s="112">
        <v>0.05</v>
      </c>
    </row>
    <row r="2264" spans="1:8" ht="14.4">
      <c r="A2264" s="112">
        <v>1</v>
      </c>
      <c r="B2264" s="112" t="s">
        <v>1537</v>
      </c>
      <c r="C2264" s="112">
        <v>0.05</v>
      </c>
      <c r="D2264" s="112" t="s">
        <v>30</v>
      </c>
      <c r="E2264" s="112" t="s">
        <v>819</v>
      </c>
      <c r="F2264" s="112" t="s">
        <v>812</v>
      </c>
      <c r="G2264" s="112" t="s">
        <v>812</v>
      </c>
      <c r="H2264" s="112">
        <v>0.05</v>
      </c>
    </row>
    <row r="2265" spans="1:8" ht="14.4">
      <c r="A2265" s="112">
        <v>1</v>
      </c>
      <c r="B2265" s="112" t="s">
        <v>1539</v>
      </c>
      <c r="C2265" s="112">
        <v>0.05</v>
      </c>
      <c r="D2265" s="112" t="s">
        <v>30</v>
      </c>
      <c r="E2265" s="112" t="s">
        <v>819</v>
      </c>
      <c r="F2265" s="112" t="s">
        <v>812</v>
      </c>
      <c r="G2265" s="112" t="s">
        <v>812</v>
      </c>
      <c r="H2265" s="112">
        <v>0.05</v>
      </c>
    </row>
    <row r="2266" spans="1:8" ht="14.4">
      <c r="A2266" s="112">
        <v>1</v>
      </c>
      <c r="B2266" s="112" t="s">
        <v>951</v>
      </c>
      <c r="C2266" s="112">
        <v>0.05</v>
      </c>
      <c r="D2266" s="112" t="s">
        <v>30</v>
      </c>
      <c r="E2266" s="112" t="s">
        <v>819</v>
      </c>
      <c r="F2266" s="112" t="s">
        <v>812</v>
      </c>
      <c r="G2266" s="112" t="s">
        <v>812</v>
      </c>
      <c r="H2266" s="112">
        <v>0.05</v>
      </c>
    </row>
    <row r="2267" spans="1:8" ht="14.4">
      <c r="A2267" s="112">
        <v>1</v>
      </c>
      <c r="B2267" s="112" t="s">
        <v>135</v>
      </c>
      <c r="C2267" s="112">
        <v>0.05</v>
      </c>
      <c r="D2267" s="112" t="s">
        <v>30</v>
      </c>
      <c r="E2267" s="112" t="s">
        <v>819</v>
      </c>
      <c r="F2267" s="112" t="s">
        <v>812</v>
      </c>
      <c r="G2267" s="112" t="s">
        <v>812</v>
      </c>
      <c r="H2267" s="112">
        <v>0.05</v>
      </c>
    </row>
    <row r="2268" spans="1:8" ht="14.4">
      <c r="A2268" s="112">
        <v>1</v>
      </c>
      <c r="B2268" s="112" t="s">
        <v>1543</v>
      </c>
      <c r="C2268" s="112">
        <v>1</v>
      </c>
      <c r="D2268" s="112" t="s">
        <v>30</v>
      </c>
      <c r="E2268" s="112" t="s">
        <v>819</v>
      </c>
      <c r="F2268" s="112" t="s">
        <v>812</v>
      </c>
      <c r="G2268" s="112" t="s">
        <v>812</v>
      </c>
      <c r="H2268" s="112">
        <v>1</v>
      </c>
    </row>
    <row r="2269" spans="1:8" ht="14.4">
      <c r="A2269" s="112">
        <v>1</v>
      </c>
      <c r="B2269" s="112" t="s">
        <v>1545</v>
      </c>
      <c r="C2269" s="112">
        <v>0.05</v>
      </c>
      <c r="D2269" s="112" t="s">
        <v>30</v>
      </c>
      <c r="E2269" s="112" t="s">
        <v>819</v>
      </c>
      <c r="F2269" s="112" t="s">
        <v>812</v>
      </c>
      <c r="G2269" s="112" t="s">
        <v>812</v>
      </c>
      <c r="H2269" s="112">
        <v>0.05</v>
      </c>
    </row>
    <row r="2270" spans="1:8" ht="14.4">
      <c r="A2270" s="112">
        <v>1</v>
      </c>
      <c r="B2270" s="112" t="s">
        <v>1547</v>
      </c>
      <c r="C2270" s="112">
        <v>0.05</v>
      </c>
      <c r="D2270" s="112" t="s">
        <v>30</v>
      </c>
      <c r="E2270" s="112" t="s">
        <v>819</v>
      </c>
      <c r="F2270" s="112" t="s">
        <v>812</v>
      </c>
      <c r="G2270" s="112" t="s">
        <v>812</v>
      </c>
      <c r="H2270" s="112">
        <v>0.05</v>
      </c>
    </row>
    <row r="2271" spans="1:8" ht="14.4">
      <c r="A2271" s="112">
        <v>1</v>
      </c>
      <c r="B2271" s="112" t="s">
        <v>1549</v>
      </c>
      <c r="C2271" s="112">
        <v>0.05</v>
      </c>
      <c r="D2271" s="112" t="s">
        <v>30</v>
      </c>
      <c r="E2271" s="112" t="s">
        <v>819</v>
      </c>
      <c r="F2271" s="112" t="s">
        <v>812</v>
      </c>
      <c r="G2271" s="112" t="s">
        <v>812</v>
      </c>
      <c r="H2271" s="112">
        <v>0.05</v>
      </c>
    </row>
    <row r="2272" spans="1:8" ht="14.4">
      <c r="A2272" s="112">
        <v>1</v>
      </c>
      <c r="B2272" s="112" t="s">
        <v>1551</v>
      </c>
      <c r="C2272" s="112">
        <v>0.05</v>
      </c>
      <c r="D2272" s="112" t="s">
        <v>30</v>
      </c>
      <c r="E2272" s="112" t="s">
        <v>819</v>
      </c>
      <c r="F2272" s="112" t="s">
        <v>812</v>
      </c>
      <c r="G2272" s="112" t="s">
        <v>812</v>
      </c>
      <c r="H2272" s="112">
        <v>0.05</v>
      </c>
    </row>
    <row r="2273" spans="1:8" ht="14.4">
      <c r="A2273" s="112">
        <v>1</v>
      </c>
      <c r="B2273" s="112" t="s">
        <v>1553</v>
      </c>
      <c r="C2273" s="112">
        <v>0.1</v>
      </c>
      <c r="D2273" s="112" t="s">
        <v>30</v>
      </c>
      <c r="E2273" s="112" t="s">
        <v>819</v>
      </c>
      <c r="F2273" s="112" t="s">
        <v>812</v>
      </c>
      <c r="G2273" s="112" t="s">
        <v>812</v>
      </c>
      <c r="H2273" s="112">
        <v>0.1</v>
      </c>
    </row>
    <row r="2274" spans="1:8" ht="14.4">
      <c r="A2274" s="112">
        <v>1</v>
      </c>
      <c r="B2274" s="112" t="s">
        <v>1555</v>
      </c>
      <c r="C2274" s="112">
        <v>0.05</v>
      </c>
      <c r="D2274" s="112" t="s">
        <v>30</v>
      </c>
      <c r="E2274" s="112" t="s">
        <v>819</v>
      </c>
      <c r="F2274" s="112" t="s">
        <v>812</v>
      </c>
      <c r="G2274" s="112" t="s">
        <v>812</v>
      </c>
      <c r="H2274" s="112">
        <v>0.05</v>
      </c>
    </row>
    <row r="2275" spans="1:8" ht="14.4">
      <c r="A2275" s="112">
        <v>1</v>
      </c>
      <c r="B2275" s="112" t="s">
        <v>1557</v>
      </c>
      <c r="C2275" s="112">
        <v>0.3</v>
      </c>
      <c r="D2275" s="112" t="s">
        <v>30</v>
      </c>
      <c r="E2275" s="112" t="s">
        <v>819</v>
      </c>
      <c r="F2275" s="112" t="s">
        <v>812</v>
      </c>
      <c r="G2275" s="112" t="s">
        <v>812</v>
      </c>
      <c r="H2275" s="112">
        <v>0.3</v>
      </c>
    </row>
    <row r="2276" spans="1:8" ht="14.4">
      <c r="A2276" s="112">
        <v>1</v>
      </c>
      <c r="B2276" s="112" t="s">
        <v>1561</v>
      </c>
      <c r="C2276" s="112">
        <v>0.05</v>
      </c>
      <c r="D2276" s="112" t="s">
        <v>30</v>
      </c>
      <c r="E2276" s="112" t="s">
        <v>819</v>
      </c>
      <c r="F2276" s="112" t="s">
        <v>812</v>
      </c>
      <c r="G2276" s="112" t="s">
        <v>812</v>
      </c>
      <c r="H2276" s="112">
        <v>0.05</v>
      </c>
    </row>
    <row r="2277" spans="1:8" ht="14.4">
      <c r="A2277" s="112">
        <v>1</v>
      </c>
      <c r="B2277" s="112" t="s">
        <v>1563</v>
      </c>
      <c r="C2277" s="112">
        <v>5</v>
      </c>
      <c r="D2277" s="112" t="s">
        <v>30</v>
      </c>
      <c r="E2277" s="112" t="s">
        <v>819</v>
      </c>
      <c r="F2277" s="112" t="s">
        <v>812</v>
      </c>
      <c r="G2277" s="112" t="s">
        <v>812</v>
      </c>
      <c r="H2277" s="112">
        <v>5</v>
      </c>
    </row>
    <row r="2278" spans="1:8" ht="14.4">
      <c r="A2278" s="112">
        <v>1</v>
      </c>
      <c r="B2278" s="112" t="s">
        <v>1566</v>
      </c>
      <c r="C2278" s="112">
        <v>0.05</v>
      </c>
      <c r="D2278" s="112" t="s">
        <v>30</v>
      </c>
      <c r="E2278" s="112" t="s">
        <v>819</v>
      </c>
      <c r="F2278" s="112" t="s">
        <v>812</v>
      </c>
      <c r="G2278" s="112" t="s">
        <v>812</v>
      </c>
      <c r="H2278" s="112">
        <v>0.05</v>
      </c>
    </row>
    <row r="2279" spans="1:8" ht="14.4">
      <c r="A2279" s="112">
        <v>1</v>
      </c>
      <c r="B2279" s="112" t="s">
        <v>1569</v>
      </c>
      <c r="C2279" s="112">
        <v>0.7</v>
      </c>
      <c r="D2279" s="112" t="s">
        <v>30</v>
      </c>
      <c r="E2279" s="112" t="s">
        <v>819</v>
      </c>
      <c r="F2279" s="112" t="s">
        <v>812</v>
      </c>
      <c r="G2279" s="112" t="s">
        <v>812</v>
      </c>
      <c r="H2279" s="112">
        <v>0.7</v>
      </c>
    </row>
    <row r="2280" spans="1:8" ht="14.4">
      <c r="A2280" s="112">
        <v>1</v>
      </c>
      <c r="B2280" s="112" t="s">
        <v>1571</v>
      </c>
      <c r="C2280" s="112">
        <v>0.05</v>
      </c>
      <c r="D2280" s="112" t="s">
        <v>30</v>
      </c>
      <c r="E2280" s="112" t="s">
        <v>819</v>
      </c>
      <c r="F2280" s="112" t="s">
        <v>812</v>
      </c>
      <c r="G2280" s="112" t="s">
        <v>812</v>
      </c>
      <c r="H2280" s="112">
        <v>0.05</v>
      </c>
    </row>
    <row r="2281" spans="1:8" ht="14.4">
      <c r="A2281" s="112">
        <v>1</v>
      </c>
      <c r="B2281" s="112" t="s">
        <v>1573</v>
      </c>
      <c r="C2281" s="112">
        <v>0.05</v>
      </c>
      <c r="D2281" s="112" t="s">
        <v>30</v>
      </c>
      <c r="E2281" s="112" t="s">
        <v>819</v>
      </c>
      <c r="F2281" s="112" t="s">
        <v>812</v>
      </c>
      <c r="G2281" s="112" t="s">
        <v>812</v>
      </c>
      <c r="H2281" s="112">
        <v>0.05</v>
      </c>
    </row>
    <row r="2282" spans="1:8" ht="14.4">
      <c r="A2282" s="112">
        <v>1</v>
      </c>
      <c r="B2282" s="112" t="s">
        <v>1575</v>
      </c>
      <c r="C2282" s="112">
        <v>0.05</v>
      </c>
      <c r="D2282" s="112" t="s">
        <v>30</v>
      </c>
      <c r="E2282" s="112" t="s">
        <v>819</v>
      </c>
      <c r="F2282" s="112" t="s">
        <v>812</v>
      </c>
      <c r="G2282" s="112" t="s">
        <v>812</v>
      </c>
      <c r="H2282" s="112">
        <v>0.05</v>
      </c>
    </row>
    <row r="2283" spans="1:8" ht="14.4">
      <c r="A2283" s="112">
        <v>1</v>
      </c>
      <c r="B2283" s="112" t="s">
        <v>1578</v>
      </c>
      <c r="C2283" s="112">
        <v>0.7</v>
      </c>
      <c r="D2283" s="112" t="s">
        <v>30</v>
      </c>
      <c r="E2283" s="112" t="s">
        <v>819</v>
      </c>
      <c r="F2283" s="112" t="s">
        <v>812</v>
      </c>
      <c r="G2283" s="112" t="s">
        <v>812</v>
      </c>
      <c r="H2283" s="112">
        <v>0.7</v>
      </c>
    </row>
    <row r="2284" spans="1:8" ht="14.4">
      <c r="A2284" s="112">
        <v>1</v>
      </c>
      <c r="B2284" s="112" t="s">
        <v>1581</v>
      </c>
      <c r="C2284" s="112">
        <v>0.05</v>
      </c>
      <c r="D2284" s="112" t="s">
        <v>30</v>
      </c>
      <c r="E2284" s="112" t="s">
        <v>819</v>
      </c>
      <c r="F2284" s="112" t="s">
        <v>812</v>
      </c>
      <c r="G2284" s="112" t="s">
        <v>812</v>
      </c>
      <c r="H2284" s="112">
        <v>0.05</v>
      </c>
    </row>
    <row r="2285" spans="1:8" ht="14.4">
      <c r="A2285" s="112">
        <v>1</v>
      </c>
      <c r="B2285" s="112" t="s">
        <v>1583</v>
      </c>
      <c r="C2285" s="112">
        <v>0.5</v>
      </c>
      <c r="D2285" s="112" t="s">
        <v>30</v>
      </c>
      <c r="E2285" s="112" t="s">
        <v>819</v>
      </c>
      <c r="F2285" s="112" t="s">
        <v>812</v>
      </c>
      <c r="G2285" s="112" t="s">
        <v>812</v>
      </c>
      <c r="H2285" s="112">
        <v>0.5</v>
      </c>
    </row>
    <row r="2286" spans="1:8" ht="14.4">
      <c r="A2286" s="112">
        <v>1</v>
      </c>
      <c r="B2286" s="112" t="s">
        <v>1586</v>
      </c>
      <c r="C2286" s="112">
        <v>5</v>
      </c>
      <c r="D2286" s="112" t="s">
        <v>30</v>
      </c>
      <c r="E2286" s="112" t="s">
        <v>819</v>
      </c>
      <c r="F2286" s="112" t="s">
        <v>812</v>
      </c>
      <c r="G2286" s="112" t="s">
        <v>812</v>
      </c>
      <c r="H2286" s="112">
        <v>5</v>
      </c>
    </row>
    <row r="2287" spans="1:8" ht="14.4">
      <c r="A2287" s="112">
        <v>1</v>
      </c>
      <c r="B2287" s="112" t="s">
        <v>1589</v>
      </c>
      <c r="C2287" s="112">
        <v>0.05</v>
      </c>
      <c r="D2287" s="112" t="s">
        <v>30</v>
      </c>
      <c r="E2287" s="112" t="s">
        <v>819</v>
      </c>
      <c r="F2287" s="112" t="s">
        <v>812</v>
      </c>
      <c r="G2287" s="112" t="s">
        <v>812</v>
      </c>
      <c r="H2287" s="112">
        <v>0.05</v>
      </c>
    </row>
    <row r="2288" spans="1:8" ht="14.4">
      <c r="A2288" s="112">
        <v>1</v>
      </c>
      <c r="B2288" s="112" t="s">
        <v>1592</v>
      </c>
      <c r="C2288" s="112">
        <v>1</v>
      </c>
      <c r="D2288" s="112" t="s">
        <v>30</v>
      </c>
      <c r="E2288" s="112" t="s">
        <v>819</v>
      </c>
      <c r="F2288" s="112" t="s">
        <v>812</v>
      </c>
      <c r="G2288" s="112" t="s">
        <v>812</v>
      </c>
      <c r="H2288" s="112">
        <v>1</v>
      </c>
    </row>
    <row r="2289" spans="1:8" ht="14.4">
      <c r="A2289" s="112">
        <v>1</v>
      </c>
      <c r="B2289" s="112" t="s">
        <v>1594</v>
      </c>
      <c r="C2289" s="112">
        <v>0.05</v>
      </c>
      <c r="D2289" s="112" t="s">
        <v>30</v>
      </c>
      <c r="E2289" s="112" t="s">
        <v>819</v>
      </c>
      <c r="F2289" s="112" t="s">
        <v>812</v>
      </c>
      <c r="G2289" s="112" t="s">
        <v>812</v>
      </c>
      <c r="H2289" s="112">
        <v>0.05</v>
      </c>
    </row>
    <row r="2290" spans="1:8" ht="14.4">
      <c r="A2290" s="112">
        <v>1</v>
      </c>
      <c r="B2290" s="112" t="s">
        <v>1596</v>
      </c>
      <c r="C2290" s="112">
        <v>0.05</v>
      </c>
      <c r="D2290" s="112" t="s">
        <v>30</v>
      </c>
      <c r="E2290" s="112" t="s">
        <v>819</v>
      </c>
      <c r="F2290" s="112" t="s">
        <v>812</v>
      </c>
      <c r="G2290" s="112" t="s">
        <v>812</v>
      </c>
      <c r="H2290" s="112">
        <v>0.05</v>
      </c>
    </row>
    <row r="2291" spans="1:8" ht="14.4">
      <c r="A2291" s="112">
        <v>1</v>
      </c>
      <c r="B2291" s="112" t="s">
        <v>1599</v>
      </c>
      <c r="C2291" s="112">
        <v>0.05</v>
      </c>
      <c r="D2291" s="112" t="s">
        <v>30</v>
      </c>
      <c r="E2291" s="112" t="s">
        <v>819</v>
      </c>
      <c r="F2291" s="112" t="s">
        <v>812</v>
      </c>
      <c r="G2291" s="112" t="s">
        <v>812</v>
      </c>
      <c r="H2291" s="112">
        <v>0.05</v>
      </c>
    </row>
    <row r="2292" spans="1:8" ht="14.4">
      <c r="A2292" s="112">
        <v>1</v>
      </c>
      <c r="B2292" s="112" t="s">
        <v>1601</v>
      </c>
      <c r="C2292" s="112">
        <v>0.3</v>
      </c>
      <c r="D2292" s="112" t="s">
        <v>30</v>
      </c>
      <c r="E2292" s="112" t="s">
        <v>819</v>
      </c>
      <c r="F2292" s="112" t="s">
        <v>812</v>
      </c>
      <c r="G2292" s="112" t="s">
        <v>812</v>
      </c>
      <c r="H2292" s="112">
        <v>0.3</v>
      </c>
    </row>
    <row r="2293" spans="1:8" ht="14.4">
      <c r="A2293" s="112">
        <v>1</v>
      </c>
      <c r="B2293" s="112" t="s">
        <v>1603</v>
      </c>
      <c r="C2293" s="112">
        <v>0.05</v>
      </c>
      <c r="D2293" s="112" t="s">
        <v>30</v>
      </c>
      <c r="E2293" s="112" t="s">
        <v>819</v>
      </c>
      <c r="F2293" s="112" t="s">
        <v>812</v>
      </c>
      <c r="G2293" s="112" t="s">
        <v>812</v>
      </c>
      <c r="H2293" s="112">
        <v>0.05</v>
      </c>
    </row>
    <row r="2294" spans="1:8" ht="14.4">
      <c r="A2294" s="112">
        <v>1</v>
      </c>
      <c r="B2294" s="112" t="s">
        <v>1606</v>
      </c>
      <c r="C2294" s="112">
        <v>3</v>
      </c>
      <c r="D2294" s="112" t="s">
        <v>30</v>
      </c>
      <c r="E2294" s="112" t="s">
        <v>819</v>
      </c>
      <c r="F2294" s="112" t="s">
        <v>812</v>
      </c>
      <c r="G2294" s="112" t="s">
        <v>812</v>
      </c>
      <c r="H2294" s="112">
        <v>3</v>
      </c>
    </row>
    <row r="2295" spans="1:8" ht="14.4">
      <c r="A2295" s="112">
        <v>1</v>
      </c>
      <c r="B2295" s="112" t="s">
        <v>1606</v>
      </c>
      <c r="C2295" s="112">
        <v>0.05</v>
      </c>
      <c r="D2295" s="112" t="s">
        <v>30</v>
      </c>
      <c r="E2295" s="112" t="s">
        <v>819</v>
      </c>
      <c r="F2295" s="112" t="s">
        <v>812</v>
      </c>
      <c r="G2295" s="112" t="s">
        <v>812</v>
      </c>
      <c r="H2295" s="112">
        <v>0.05</v>
      </c>
    </row>
    <row r="2296" spans="1:8" ht="14.4">
      <c r="A2296" s="112">
        <v>1</v>
      </c>
      <c r="B2296" s="112" t="s">
        <v>1609</v>
      </c>
      <c r="C2296" s="112">
        <v>0.05</v>
      </c>
      <c r="D2296" s="112" t="s">
        <v>30</v>
      </c>
      <c r="E2296" s="112" t="s">
        <v>819</v>
      </c>
      <c r="F2296" s="112" t="s">
        <v>812</v>
      </c>
      <c r="G2296" s="112" t="s">
        <v>812</v>
      </c>
      <c r="H2296" s="112">
        <v>0.05</v>
      </c>
    </row>
    <row r="2297" spans="1:8" ht="14.4">
      <c r="A2297" s="112">
        <v>1</v>
      </c>
      <c r="B2297" s="112" t="s">
        <v>1612</v>
      </c>
      <c r="C2297" s="112">
        <v>0.05</v>
      </c>
      <c r="D2297" s="112" t="s">
        <v>30</v>
      </c>
      <c r="E2297" s="112" t="s">
        <v>819</v>
      </c>
      <c r="F2297" s="112" t="s">
        <v>812</v>
      </c>
      <c r="G2297" s="112" t="s">
        <v>812</v>
      </c>
      <c r="H2297" s="112">
        <v>0.05</v>
      </c>
    </row>
    <row r="2298" spans="1:8" ht="14.4">
      <c r="A2298" s="112">
        <v>1</v>
      </c>
      <c r="B2298" s="112" t="s">
        <v>1614</v>
      </c>
      <c r="C2298" s="112">
        <v>5</v>
      </c>
      <c r="D2298" s="112" t="s">
        <v>30</v>
      </c>
      <c r="E2298" s="112" t="s">
        <v>819</v>
      </c>
      <c r="F2298" s="112" t="s">
        <v>812</v>
      </c>
      <c r="G2298" s="112" t="s">
        <v>812</v>
      </c>
      <c r="H2298" s="112">
        <v>5</v>
      </c>
    </row>
    <row r="2299" spans="1:8" ht="14.4">
      <c r="A2299" s="112">
        <v>1</v>
      </c>
      <c r="B2299" s="112" t="s">
        <v>1617</v>
      </c>
      <c r="C2299" s="112">
        <v>0.05</v>
      </c>
      <c r="D2299" s="112" t="s">
        <v>30</v>
      </c>
      <c r="E2299" s="112" t="s">
        <v>819</v>
      </c>
      <c r="F2299" s="112" t="s">
        <v>812</v>
      </c>
      <c r="G2299" s="112" t="s">
        <v>812</v>
      </c>
      <c r="H2299" s="112">
        <v>0.05</v>
      </c>
    </row>
    <row r="2300" spans="1:8" ht="14.4">
      <c r="A2300" s="112">
        <v>1</v>
      </c>
      <c r="B2300" s="112" t="s">
        <v>1620</v>
      </c>
      <c r="C2300" s="112">
        <v>0.5</v>
      </c>
      <c r="D2300" s="112" t="s">
        <v>30</v>
      </c>
      <c r="E2300" s="112" t="s">
        <v>819</v>
      </c>
      <c r="F2300" s="112" t="s">
        <v>812</v>
      </c>
      <c r="G2300" s="112" t="s">
        <v>812</v>
      </c>
      <c r="H2300" s="112">
        <v>0.5</v>
      </c>
    </row>
    <row r="2301" spans="1:8" ht="14.4">
      <c r="A2301" s="112">
        <v>1</v>
      </c>
      <c r="B2301" s="112" t="s">
        <v>1622</v>
      </c>
      <c r="C2301" s="112">
        <v>0.7</v>
      </c>
      <c r="D2301" s="112" t="s">
        <v>30</v>
      </c>
      <c r="E2301" s="112" t="s">
        <v>819</v>
      </c>
      <c r="F2301" s="112" t="s">
        <v>812</v>
      </c>
      <c r="G2301" s="112" t="s">
        <v>812</v>
      </c>
      <c r="H2301" s="112">
        <v>0.7</v>
      </c>
    </row>
    <row r="2302" spans="1:8" ht="14.4">
      <c r="A2302" s="112">
        <v>1</v>
      </c>
      <c r="B2302" s="112" t="s">
        <v>1624</v>
      </c>
      <c r="C2302" s="112">
        <v>5</v>
      </c>
      <c r="D2302" s="112" t="s">
        <v>30</v>
      </c>
      <c r="E2302" s="112" t="s">
        <v>819</v>
      </c>
      <c r="F2302" s="112" t="s">
        <v>812</v>
      </c>
      <c r="G2302" s="112" t="s">
        <v>812</v>
      </c>
      <c r="H2302" s="112">
        <v>5</v>
      </c>
    </row>
    <row r="2303" spans="1:8" ht="14.4">
      <c r="A2303" s="112">
        <v>1</v>
      </c>
      <c r="B2303" s="112" t="s">
        <v>1627</v>
      </c>
      <c r="C2303" s="112">
        <v>0.05</v>
      </c>
      <c r="D2303" s="112" t="s">
        <v>30</v>
      </c>
      <c r="E2303" s="112" t="s">
        <v>819</v>
      </c>
      <c r="F2303" s="112" t="s">
        <v>812</v>
      </c>
      <c r="G2303" s="112" t="s">
        <v>812</v>
      </c>
      <c r="H2303" s="112">
        <v>0.05</v>
      </c>
    </row>
    <row r="2304" spans="1:8" ht="14.4">
      <c r="A2304" s="112">
        <v>1</v>
      </c>
      <c r="B2304" s="112" t="s">
        <v>1630</v>
      </c>
      <c r="C2304" s="112">
        <v>5</v>
      </c>
      <c r="D2304" s="112" t="s">
        <v>30</v>
      </c>
      <c r="E2304" s="112" t="s">
        <v>819</v>
      </c>
      <c r="F2304" s="112" t="s">
        <v>812</v>
      </c>
      <c r="G2304" s="112" t="s">
        <v>812</v>
      </c>
      <c r="H2304" s="112">
        <v>5</v>
      </c>
    </row>
    <row r="2305" spans="1:8" ht="14.4">
      <c r="A2305" s="112">
        <v>1</v>
      </c>
      <c r="B2305" s="112" t="s">
        <v>1633</v>
      </c>
      <c r="C2305" s="112">
        <v>0.7</v>
      </c>
      <c r="D2305" s="112" t="s">
        <v>30</v>
      </c>
      <c r="E2305" s="112" t="s">
        <v>819</v>
      </c>
      <c r="F2305" s="112" t="s">
        <v>812</v>
      </c>
      <c r="G2305" s="112" t="s">
        <v>812</v>
      </c>
      <c r="H2305" s="112">
        <v>0.7</v>
      </c>
    </row>
    <row r="2306" spans="1:8" ht="14.4">
      <c r="A2306" s="112">
        <v>1</v>
      </c>
      <c r="B2306" s="112" t="s">
        <v>1635</v>
      </c>
      <c r="C2306" s="112">
        <v>0.05</v>
      </c>
      <c r="D2306" s="112" t="s">
        <v>30</v>
      </c>
      <c r="E2306" s="112" t="s">
        <v>819</v>
      </c>
      <c r="F2306" s="112" t="s">
        <v>812</v>
      </c>
      <c r="G2306" s="112" t="s">
        <v>812</v>
      </c>
      <c r="H2306" s="112">
        <v>0.05</v>
      </c>
    </row>
    <row r="2307" spans="1:8" ht="14.4">
      <c r="A2307" s="112">
        <v>1</v>
      </c>
      <c r="B2307" s="112" t="s">
        <v>1637</v>
      </c>
      <c r="C2307" s="112">
        <v>0.5</v>
      </c>
      <c r="D2307" s="112" t="s">
        <v>30</v>
      </c>
      <c r="E2307" s="112" t="s">
        <v>819</v>
      </c>
      <c r="F2307" s="112" t="s">
        <v>812</v>
      </c>
      <c r="G2307" s="112" t="s">
        <v>812</v>
      </c>
      <c r="H2307" s="112">
        <v>0.5</v>
      </c>
    </row>
    <row r="2308" spans="1:8" ht="14.4">
      <c r="A2308" s="112">
        <v>1</v>
      </c>
      <c r="B2308" s="112" t="s">
        <v>1640</v>
      </c>
      <c r="C2308" s="112">
        <v>1</v>
      </c>
      <c r="D2308" s="112" t="s">
        <v>30</v>
      </c>
      <c r="E2308" s="112" t="s">
        <v>819</v>
      </c>
      <c r="F2308" s="112" t="s">
        <v>812</v>
      </c>
      <c r="G2308" s="112" t="s">
        <v>812</v>
      </c>
      <c r="H2308" s="112">
        <v>1</v>
      </c>
    </row>
    <row r="2309" spans="1:8" ht="14.4">
      <c r="A2309" s="112">
        <v>1</v>
      </c>
      <c r="B2309" s="112" t="s">
        <v>1642</v>
      </c>
      <c r="C2309" s="112">
        <v>0.05</v>
      </c>
      <c r="D2309" s="112" t="s">
        <v>30</v>
      </c>
      <c r="E2309" s="112" t="s">
        <v>819</v>
      </c>
      <c r="F2309" s="112" t="s">
        <v>812</v>
      </c>
      <c r="G2309" s="112" t="s">
        <v>812</v>
      </c>
      <c r="H2309" s="112">
        <v>0.05</v>
      </c>
    </row>
    <row r="2310" spans="1:8" ht="14.4">
      <c r="A2310" s="112">
        <v>1</v>
      </c>
      <c r="B2310" s="112" t="s">
        <v>1645</v>
      </c>
      <c r="C2310" s="112">
        <v>0.05</v>
      </c>
      <c r="D2310" s="112" t="s">
        <v>30</v>
      </c>
      <c r="E2310" s="112" t="s">
        <v>819</v>
      </c>
      <c r="F2310" s="112" t="s">
        <v>812</v>
      </c>
      <c r="G2310" s="112" t="s">
        <v>812</v>
      </c>
      <c r="H2310" s="112">
        <v>0.05</v>
      </c>
    </row>
    <row r="2311" spans="1:8" ht="14.4">
      <c r="A2311" s="112">
        <v>1</v>
      </c>
      <c r="B2311" s="112" t="s">
        <v>1647</v>
      </c>
      <c r="C2311" s="112">
        <v>0.05</v>
      </c>
      <c r="D2311" s="112" t="s">
        <v>30</v>
      </c>
      <c r="E2311" s="112" t="s">
        <v>819</v>
      </c>
      <c r="F2311" s="112" t="s">
        <v>812</v>
      </c>
      <c r="G2311" s="112" t="s">
        <v>812</v>
      </c>
      <c r="H2311" s="112">
        <v>0.05</v>
      </c>
    </row>
    <row r="2312" spans="1:8" ht="14.4">
      <c r="A2312" s="112">
        <v>1</v>
      </c>
      <c r="B2312" s="112" t="s">
        <v>1649</v>
      </c>
      <c r="C2312" s="112">
        <v>0.1</v>
      </c>
      <c r="D2312" s="112" t="s">
        <v>30</v>
      </c>
      <c r="E2312" s="112" t="s">
        <v>819</v>
      </c>
      <c r="F2312" s="112" t="s">
        <v>812</v>
      </c>
      <c r="G2312" s="112" t="s">
        <v>812</v>
      </c>
      <c r="H2312" s="112">
        <v>0.1</v>
      </c>
    </row>
    <row r="2313" spans="1:8" ht="14.4">
      <c r="A2313" s="112">
        <v>1</v>
      </c>
      <c r="B2313" s="112" t="s">
        <v>1651</v>
      </c>
      <c r="C2313" s="112">
        <v>0.05</v>
      </c>
      <c r="D2313" s="112" t="s">
        <v>30</v>
      </c>
      <c r="E2313" s="112" t="s">
        <v>819</v>
      </c>
      <c r="F2313" s="112" t="s">
        <v>812</v>
      </c>
      <c r="G2313" s="112" t="s">
        <v>812</v>
      </c>
      <c r="H2313" s="112">
        <v>0.05</v>
      </c>
    </row>
    <row r="2314" spans="1:8" ht="14.4">
      <c r="A2314" s="112">
        <v>1</v>
      </c>
      <c r="B2314" s="112" t="s">
        <v>1653</v>
      </c>
      <c r="C2314" s="112">
        <v>0.05</v>
      </c>
      <c r="D2314" s="112" t="s">
        <v>30</v>
      </c>
      <c r="E2314" s="112" t="s">
        <v>819</v>
      </c>
      <c r="F2314" s="112" t="s">
        <v>812</v>
      </c>
      <c r="G2314" s="112" t="s">
        <v>812</v>
      </c>
      <c r="H2314" s="112">
        <v>0.05</v>
      </c>
    </row>
    <row r="2315" spans="1:8" ht="14.4">
      <c r="A2315" s="112">
        <v>1</v>
      </c>
      <c r="B2315" s="112" t="s">
        <v>1655</v>
      </c>
      <c r="C2315" s="112">
        <v>0.05</v>
      </c>
      <c r="D2315" s="112" t="s">
        <v>30</v>
      </c>
      <c r="E2315" s="112" t="s">
        <v>819</v>
      </c>
      <c r="F2315" s="112" t="s">
        <v>812</v>
      </c>
      <c r="G2315" s="112" t="s">
        <v>812</v>
      </c>
      <c r="H2315" s="112">
        <v>0.05</v>
      </c>
    </row>
    <row r="2316" spans="1:8" ht="14.4">
      <c r="A2316" s="112">
        <v>1</v>
      </c>
      <c r="B2316" s="112" t="s">
        <v>238</v>
      </c>
      <c r="C2316" s="112">
        <v>0.05</v>
      </c>
      <c r="D2316" s="112" t="s">
        <v>30</v>
      </c>
      <c r="E2316" s="112" t="s">
        <v>819</v>
      </c>
      <c r="F2316" s="112" t="s">
        <v>812</v>
      </c>
      <c r="G2316" s="112" t="s">
        <v>812</v>
      </c>
      <c r="H2316" s="112">
        <v>0.05</v>
      </c>
    </row>
    <row r="2317" spans="1:8" ht="14.4">
      <c r="A2317" s="112">
        <v>1</v>
      </c>
      <c r="B2317" s="112" t="s">
        <v>1658</v>
      </c>
      <c r="C2317" s="112">
        <v>0.5</v>
      </c>
      <c r="D2317" s="112" t="s">
        <v>30</v>
      </c>
      <c r="E2317" s="112" t="s">
        <v>819</v>
      </c>
      <c r="F2317" s="112" t="s">
        <v>812</v>
      </c>
      <c r="G2317" s="112" t="s">
        <v>812</v>
      </c>
      <c r="H2317" s="112">
        <v>0.5</v>
      </c>
    </row>
    <row r="2318" spans="1:8" ht="14.4">
      <c r="A2318" s="112">
        <v>1</v>
      </c>
      <c r="B2318" s="112" t="s">
        <v>1660</v>
      </c>
      <c r="C2318" s="112">
        <v>0.5</v>
      </c>
      <c r="D2318" s="112" t="s">
        <v>30</v>
      </c>
      <c r="E2318" s="112" t="s">
        <v>819</v>
      </c>
      <c r="F2318" s="112" t="s">
        <v>812</v>
      </c>
      <c r="G2318" s="112" t="s">
        <v>812</v>
      </c>
      <c r="H2318" s="112">
        <v>0.5</v>
      </c>
    </row>
    <row r="2319" spans="1:8" ht="14.4">
      <c r="A2319" s="112">
        <v>1</v>
      </c>
      <c r="B2319" s="112" t="s">
        <v>1662</v>
      </c>
      <c r="C2319" s="112">
        <v>0.05</v>
      </c>
      <c r="D2319" s="112" t="s">
        <v>30</v>
      </c>
      <c r="E2319" s="112" t="s">
        <v>819</v>
      </c>
      <c r="F2319" s="112" t="s">
        <v>812</v>
      </c>
      <c r="G2319" s="112" t="s">
        <v>812</v>
      </c>
      <c r="H2319" s="112">
        <v>0.05</v>
      </c>
    </row>
    <row r="2320" spans="1:8" ht="14.4">
      <c r="A2320" s="112">
        <v>1</v>
      </c>
      <c r="B2320" s="112" t="s">
        <v>1664</v>
      </c>
      <c r="C2320" s="112">
        <v>0.05</v>
      </c>
      <c r="D2320" s="112" t="s">
        <v>30</v>
      </c>
      <c r="E2320" s="112" t="s">
        <v>819</v>
      </c>
      <c r="F2320" s="112" t="s">
        <v>812</v>
      </c>
      <c r="G2320" s="112" t="s">
        <v>812</v>
      </c>
      <c r="H2320" s="112">
        <v>0.05</v>
      </c>
    </row>
    <row r="2321" spans="1:8" ht="14.4">
      <c r="A2321" s="112">
        <v>1</v>
      </c>
      <c r="B2321" s="112" t="s">
        <v>1666</v>
      </c>
      <c r="C2321" s="112">
        <v>0.05</v>
      </c>
      <c r="D2321" s="112" t="s">
        <v>30</v>
      </c>
      <c r="E2321" s="112" t="s">
        <v>819</v>
      </c>
      <c r="F2321" s="112" t="s">
        <v>812</v>
      </c>
      <c r="G2321" s="112" t="s">
        <v>812</v>
      </c>
      <c r="H2321" s="112">
        <v>0.05</v>
      </c>
    </row>
    <row r="2322" spans="1:8" ht="14.4">
      <c r="A2322" s="112">
        <v>1</v>
      </c>
      <c r="B2322" s="112" t="s">
        <v>1668</v>
      </c>
      <c r="C2322" s="112">
        <v>0.05</v>
      </c>
      <c r="D2322" s="112" t="s">
        <v>30</v>
      </c>
      <c r="E2322" s="112" t="s">
        <v>819</v>
      </c>
      <c r="F2322" s="112" t="s">
        <v>812</v>
      </c>
      <c r="G2322" s="112" t="s">
        <v>812</v>
      </c>
      <c r="H2322" s="112">
        <v>0.05</v>
      </c>
    </row>
    <row r="2323" spans="1:8" ht="14.4">
      <c r="A2323" s="112">
        <v>1</v>
      </c>
      <c r="B2323" s="112" t="s">
        <v>1670</v>
      </c>
      <c r="C2323" s="112">
        <v>0.3</v>
      </c>
      <c r="D2323" s="112" t="s">
        <v>30</v>
      </c>
      <c r="E2323" s="112" t="s">
        <v>819</v>
      </c>
      <c r="F2323" s="112" t="s">
        <v>812</v>
      </c>
      <c r="G2323" s="112" t="s">
        <v>812</v>
      </c>
      <c r="H2323" s="112">
        <v>0.3</v>
      </c>
    </row>
    <row r="2324" spans="1:8" ht="14.4">
      <c r="A2324" s="112">
        <v>1</v>
      </c>
      <c r="B2324" s="112" t="s">
        <v>1673</v>
      </c>
      <c r="C2324" s="112">
        <v>0.05</v>
      </c>
      <c r="D2324" s="112" t="s">
        <v>30</v>
      </c>
      <c r="E2324" s="112" t="s">
        <v>819</v>
      </c>
      <c r="F2324" s="112" t="s">
        <v>812</v>
      </c>
      <c r="G2324" s="112" t="s">
        <v>812</v>
      </c>
      <c r="H2324" s="112">
        <v>0.05</v>
      </c>
    </row>
    <row r="2325" spans="1:8" ht="14.4">
      <c r="A2325" s="112">
        <v>1</v>
      </c>
      <c r="B2325" s="112" t="s">
        <v>1675</v>
      </c>
      <c r="C2325" s="112">
        <v>0.05</v>
      </c>
      <c r="D2325" s="112" t="s">
        <v>30</v>
      </c>
      <c r="E2325" s="112" t="s">
        <v>819</v>
      </c>
      <c r="F2325" s="112" t="s">
        <v>812</v>
      </c>
      <c r="G2325" s="112" t="s">
        <v>812</v>
      </c>
      <c r="H2325" s="112">
        <v>0.05</v>
      </c>
    </row>
    <row r="2326" spans="1:8" ht="14.4">
      <c r="A2326" s="112">
        <v>1</v>
      </c>
      <c r="B2326" s="112" t="s">
        <v>1677</v>
      </c>
      <c r="C2326" s="112">
        <v>0.05</v>
      </c>
      <c r="D2326" s="112" t="s">
        <v>30</v>
      </c>
      <c r="E2326" s="112" t="s">
        <v>819</v>
      </c>
      <c r="F2326" s="112" t="s">
        <v>812</v>
      </c>
      <c r="G2326" s="112" t="s">
        <v>812</v>
      </c>
      <c r="H2326" s="112">
        <v>0.05</v>
      </c>
    </row>
    <row r="2327" spans="1:8" ht="14.4">
      <c r="A2327" s="112">
        <v>1</v>
      </c>
      <c r="B2327" s="112" t="s">
        <v>1680</v>
      </c>
      <c r="C2327" s="112">
        <v>0.05</v>
      </c>
      <c r="D2327" s="112" t="s">
        <v>30</v>
      </c>
      <c r="E2327" s="112" t="s">
        <v>819</v>
      </c>
      <c r="F2327" s="112" t="s">
        <v>812</v>
      </c>
      <c r="G2327" s="112" t="s">
        <v>812</v>
      </c>
      <c r="H2327" s="112">
        <v>0.05</v>
      </c>
    </row>
    <row r="2328" spans="1:8" ht="14.4">
      <c r="A2328" s="112">
        <v>1</v>
      </c>
      <c r="B2328" s="112" t="s">
        <v>1683</v>
      </c>
      <c r="C2328" s="112">
        <v>0.05</v>
      </c>
      <c r="D2328" s="112" t="s">
        <v>30</v>
      </c>
      <c r="E2328" s="112" t="s">
        <v>819</v>
      </c>
      <c r="F2328" s="112" t="s">
        <v>812</v>
      </c>
      <c r="G2328" s="112" t="s">
        <v>812</v>
      </c>
      <c r="H2328" s="112">
        <v>0.05</v>
      </c>
    </row>
    <row r="2329" spans="1:8" ht="14.4">
      <c r="A2329" s="112">
        <v>1</v>
      </c>
      <c r="B2329" s="112" t="s">
        <v>1685</v>
      </c>
      <c r="C2329" s="112">
        <v>0.05</v>
      </c>
      <c r="D2329" s="112" t="s">
        <v>30</v>
      </c>
      <c r="E2329" s="112" t="s">
        <v>819</v>
      </c>
      <c r="F2329" s="112" t="s">
        <v>812</v>
      </c>
      <c r="G2329" s="112" t="s">
        <v>812</v>
      </c>
      <c r="H2329" s="112">
        <v>0.05</v>
      </c>
    </row>
    <row r="2330" spans="1:8" ht="14.4">
      <c r="A2330" s="112">
        <v>1</v>
      </c>
      <c r="B2330" s="112" t="s">
        <v>1687</v>
      </c>
      <c r="C2330" s="112">
        <v>0.05</v>
      </c>
      <c r="D2330" s="112" t="s">
        <v>30</v>
      </c>
      <c r="E2330" s="112" t="s">
        <v>819</v>
      </c>
      <c r="F2330" s="112" t="s">
        <v>812</v>
      </c>
      <c r="G2330" s="112" t="s">
        <v>812</v>
      </c>
      <c r="H2330" s="112">
        <v>0.05</v>
      </c>
    </row>
    <row r="2331" spans="1:8" ht="14.4">
      <c r="A2331" s="112">
        <v>1</v>
      </c>
      <c r="B2331" s="112" t="s">
        <v>1689</v>
      </c>
      <c r="C2331" s="112">
        <v>0.05</v>
      </c>
      <c r="D2331" s="112" t="s">
        <v>30</v>
      </c>
      <c r="E2331" s="112" t="s">
        <v>819</v>
      </c>
      <c r="F2331" s="112" t="s">
        <v>812</v>
      </c>
      <c r="G2331" s="112" t="s">
        <v>812</v>
      </c>
      <c r="H2331" s="112">
        <v>0.05</v>
      </c>
    </row>
    <row r="2332" spans="1:8" ht="14.4">
      <c r="A2332" s="112">
        <v>1</v>
      </c>
      <c r="B2332" s="112" t="s">
        <v>1691</v>
      </c>
      <c r="C2332" s="112">
        <v>3</v>
      </c>
      <c r="D2332" s="112" t="s">
        <v>30</v>
      </c>
      <c r="E2332" s="112" t="s">
        <v>819</v>
      </c>
      <c r="F2332" s="112" t="s">
        <v>812</v>
      </c>
      <c r="G2332" s="112" t="s">
        <v>812</v>
      </c>
      <c r="H2332" s="112">
        <v>3</v>
      </c>
    </row>
    <row r="2333" spans="1:8" ht="14.4">
      <c r="A2333" s="112">
        <v>1</v>
      </c>
      <c r="B2333" s="112" t="s">
        <v>1693</v>
      </c>
      <c r="C2333" s="112">
        <v>0.05</v>
      </c>
      <c r="D2333" s="112" t="s">
        <v>30</v>
      </c>
      <c r="E2333" s="112" t="s">
        <v>819</v>
      </c>
      <c r="F2333" s="112" t="s">
        <v>812</v>
      </c>
      <c r="G2333" s="112" t="s">
        <v>812</v>
      </c>
      <c r="H2333" s="112">
        <v>0.05</v>
      </c>
    </row>
    <row r="2334" spans="1:8" ht="14.4">
      <c r="A2334" s="112">
        <v>1</v>
      </c>
      <c r="B2334" s="112" t="s">
        <v>1695</v>
      </c>
      <c r="C2334" s="112">
        <v>0.05</v>
      </c>
      <c r="D2334" s="112" t="s">
        <v>30</v>
      </c>
      <c r="E2334" s="112" t="s">
        <v>819</v>
      </c>
      <c r="F2334" s="112" t="s">
        <v>812</v>
      </c>
      <c r="G2334" s="112" t="s">
        <v>812</v>
      </c>
      <c r="H2334" s="112">
        <v>0.05</v>
      </c>
    </row>
    <row r="2335" spans="1:8" ht="14.4">
      <c r="A2335" s="112">
        <v>1</v>
      </c>
      <c r="B2335" s="112" t="s">
        <v>1698</v>
      </c>
      <c r="C2335" s="112">
        <v>0.05</v>
      </c>
      <c r="D2335" s="112" t="s">
        <v>30</v>
      </c>
      <c r="E2335" s="112" t="s">
        <v>819</v>
      </c>
      <c r="F2335" s="112" t="s">
        <v>812</v>
      </c>
      <c r="G2335" s="112" t="s">
        <v>812</v>
      </c>
      <c r="H2335" s="112">
        <v>0.05</v>
      </c>
    </row>
    <row r="2336" spans="1:8" ht="14.4">
      <c r="A2336" s="112">
        <v>1</v>
      </c>
      <c r="B2336" s="112" t="s">
        <v>1700</v>
      </c>
      <c r="C2336" s="112">
        <v>0.05</v>
      </c>
      <c r="D2336" s="112" t="s">
        <v>30</v>
      </c>
      <c r="E2336" s="112" t="s">
        <v>819</v>
      </c>
      <c r="F2336" s="112" t="s">
        <v>812</v>
      </c>
      <c r="G2336" s="112" t="s">
        <v>812</v>
      </c>
      <c r="H2336" s="112">
        <v>0.05</v>
      </c>
    </row>
    <row r="2337" spans="1:8" ht="14.4">
      <c r="A2337" s="112">
        <v>1</v>
      </c>
      <c r="B2337" s="112" t="s">
        <v>1702</v>
      </c>
      <c r="C2337" s="112">
        <v>0.05</v>
      </c>
      <c r="D2337" s="112" t="s">
        <v>30</v>
      </c>
      <c r="E2337" s="112" t="s">
        <v>819</v>
      </c>
      <c r="F2337" s="112" t="s">
        <v>812</v>
      </c>
      <c r="G2337" s="112" t="s">
        <v>812</v>
      </c>
      <c r="H2337" s="112">
        <v>0.05</v>
      </c>
    </row>
    <row r="2338" spans="1:8" ht="14.4">
      <c r="A2338" s="112">
        <v>1</v>
      </c>
      <c r="B2338" s="112" t="s">
        <v>1705</v>
      </c>
      <c r="C2338" s="112">
        <v>0.05</v>
      </c>
      <c r="D2338" s="112" t="s">
        <v>30</v>
      </c>
      <c r="E2338" s="112" t="s">
        <v>819</v>
      </c>
      <c r="F2338" s="112" t="s">
        <v>812</v>
      </c>
      <c r="G2338" s="112" t="s">
        <v>812</v>
      </c>
      <c r="H2338" s="112">
        <v>0.05</v>
      </c>
    </row>
    <row r="2339" spans="1:8" ht="14.4">
      <c r="A2339" s="112">
        <v>1</v>
      </c>
      <c r="B2339" s="112" t="s">
        <v>1707</v>
      </c>
      <c r="C2339" s="112">
        <v>0.05</v>
      </c>
      <c r="D2339" s="112" t="s">
        <v>30</v>
      </c>
      <c r="E2339" s="112" t="s">
        <v>819</v>
      </c>
      <c r="F2339" s="112" t="s">
        <v>812</v>
      </c>
      <c r="G2339" s="112" t="s">
        <v>812</v>
      </c>
      <c r="H2339" s="112">
        <v>0.05</v>
      </c>
    </row>
    <row r="2340" spans="1:8" ht="14.4">
      <c r="A2340" s="112">
        <v>1</v>
      </c>
      <c r="B2340" s="112" t="s">
        <v>1710</v>
      </c>
      <c r="C2340" s="112">
        <v>0.05</v>
      </c>
      <c r="D2340" s="112" t="s">
        <v>30</v>
      </c>
      <c r="E2340" s="112" t="s">
        <v>819</v>
      </c>
      <c r="F2340" s="112" t="s">
        <v>812</v>
      </c>
      <c r="G2340" s="112" t="s">
        <v>812</v>
      </c>
      <c r="H2340" s="112">
        <v>0.05</v>
      </c>
    </row>
    <row r="2341" spans="1:8" ht="14.4">
      <c r="A2341" s="112">
        <v>1</v>
      </c>
      <c r="B2341" s="112" t="s">
        <v>1712</v>
      </c>
      <c r="C2341" s="112">
        <v>0.05</v>
      </c>
      <c r="D2341" s="112" t="s">
        <v>30</v>
      </c>
      <c r="E2341" s="112" t="s">
        <v>819</v>
      </c>
      <c r="F2341" s="112" t="s">
        <v>812</v>
      </c>
      <c r="G2341" s="112" t="s">
        <v>812</v>
      </c>
      <c r="H2341" s="112">
        <v>0.05</v>
      </c>
    </row>
    <row r="2342" spans="1:8" ht="14.4">
      <c r="A2342" s="112">
        <v>1</v>
      </c>
      <c r="B2342" s="112" t="s">
        <v>1714</v>
      </c>
      <c r="C2342" s="112">
        <v>0.05</v>
      </c>
      <c r="D2342" s="112" t="s">
        <v>30</v>
      </c>
      <c r="E2342" s="112" t="s">
        <v>819</v>
      </c>
      <c r="F2342" s="112" t="s">
        <v>812</v>
      </c>
      <c r="G2342" s="112" t="s">
        <v>812</v>
      </c>
      <c r="H2342" s="112">
        <v>0.05</v>
      </c>
    </row>
    <row r="2343" spans="1:8" ht="14.4">
      <c r="A2343" s="112">
        <v>1</v>
      </c>
      <c r="B2343" s="112" t="s">
        <v>1716</v>
      </c>
      <c r="C2343" s="112">
        <v>0.05</v>
      </c>
      <c r="D2343" s="112" t="s">
        <v>30</v>
      </c>
      <c r="E2343" s="112" t="s">
        <v>819</v>
      </c>
      <c r="F2343" s="112" t="s">
        <v>812</v>
      </c>
      <c r="G2343" s="112" t="s">
        <v>812</v>
      </c>
      <c r="H2343" s="112">
        <v>0.05</v>
      </c>
    </row>
    <row r="2344" spans="1:8" ht="14.4">
      <c r="A2344" s="112">
        <v>1</v>
      </c>
      <c r="B2344" s="112" t="s">
        <v>1718</v>
      </c>
      <c r="C2344" s="112">
        <v>0.3</v>
      </c>
      <c r="D2344" s="112" t="s">
        <v>30</v>
      </c>
      <c r="E2344" s="112" t="s">
        <v>819</v>
      </c>
      <c r="F2344" s="112" t="s">
        <v>812</v>
      </c>
      <c r="G2344" s="112" t="s">
        <v>812</v>
      </c>
      <c r="H2344" s="112">
        <v>0.3</v>
      </c>
    </row>
    <row r="2345" spans="1:8" ht="14.4">
      <c r="A2345" s="112">
        <v>1</v>
      </c>
      <c r="B2345" s="112" t="s">
        <v>1721</v>
      </c>
      <c r="C2345" s="112">
        <v>0.7</v>
      </c>
      <c r="D2345" s="112" t="s">
        <v>30</v>
      </c>
      <c r="E2345" s="112" t="s">
        <v>819</v>
      </c>
      <c r="F2345" s="112" t="s">
        <v>812</v>
      </c>
      <c r="G2345" s="112" t="s">
        <v>812</v>
      </c>
      <c r="H2345" s="112">
        <v>0.7</v>
      </c>
    </row>
    <row r="2346" spans="1:8" ht="14.4">
      <c r="A2346" s="112">
        <v>1</v>
      </c>
      <c r="B2346" s="112" t="s">
        <v>310</v>
      </c>
      <c r="C2346" s="112">
        <v>0.3</v>
      </c>
      <c r="D2346" s="112" t="s">
        <v>30</v>
      </c>
      <c r="E2346" s="112" t="s">
        <v>819</v>
      </c>
      <c r="F2346" s="112" t="s">
        <v>812</v>
      </c>
      <c r="G2346" s="112" t="s">
        <v>812</v>
      </c>
      <c r="H2346" s="112">
        <v>0.3</v>
      </c>
    </row>
    <row r="2347" spans="1:8" ht="14.4">
      <c r="A2347" s="112">
        <v>1</v>
      </c>
      <c r="B2347" s="112" t="s">
        <v>1724</v>
      </c>
      <c r="C2347" s="112">
        <v>0.5</v>
      </c>
      <c r="D2347" s="112" t="s">
        <v>30</v>
      </c>
      <c r="E2347" s="112" t="s">
        <v>819</v>
      </c>
      <c r="F2347" s="112" t="s">
        <v>812</v>
      </c>
      <c r="G2347" s="112" t="s">
        <v>812</v>
      </c>
      <c r="H2347" s="112">
        <v>0.5</v>
      </c>
    </row>
    <row r="2348" spans="1:8" ht="14.4">
      <c r="A2348" s="112">
        <v>1</v>
      </c>
      <c r="B2348" s="112" t="s">
        <v>1727</v>
      </c>
      <c r="C2348" s="112">
        <v>0.05</v>
      </c>
      <c r="D2348" s="112" t="s">
        <v>30</v>
      </c>
      <c r="E2348" s="112" t="s">
        <v>819</v>
      </c>
      <c r="F2348" s="112" t="s">
        <v>812</v>
      </c>
      <c r="G2348" s="112" t="s">
        <v>812</v>
      </c>
      <c r="H2348" s="112">
        <v>0.05</v>
      </c>
    </row>
    <row r="2349" spans="1:8" ht="14.4">
      <c r="A2349" s="112">
        <v>1</v>
      </c>
      <c r="B2349" s="112" t="s">
        <v>1730</v>
      </c>
      <c r="C2349" s="112">
        <v>0.05</v>
      </c>
      <c r="D2349" s="112" t="s">
        <v>30</v>
      </c>
      <c r="E2349" s="112" t="s">
        <v>819</v>
      </c>
      <c r="F2349" s="112" t="s">
        <v>812</v>
      </c>
      <c r="G2349" s="112" t="s">
        <v>812</v>
      </c>
      <c r="H2349" s="112">
        <v>0.05</v>
      </c>
    </row>
    <row r="2350" spans="1:8" ht="14.4">
      <c r="A2350" s="112">
        <v>1</v>
      </c>
      <c r="B2350" s="112" t="s">
        <v>1732</v>
      </c>
      <c r="C2350" s="112">
        <v>0.05</v>
      </c>
      <c r="D2350" s="112" t="s">
        <v>30</v>
      </c>
      <c r="E2350" s="112" t="s">
        <v>819</v>
      </c>
      <c r="F2350" s="112" t="s">
        <v>812</v>
      </c>
      <c r="G2350" s="112" t="s">
        <v>812</v>
      </c>
      <c r="H2350" s="112">
        <v>0.05</v>
      </c>
    </row>
    <row r="2351" spans="1:8" ht="14.4">
      <c r="A2351" s="112">
        <v>1</v>
      </c>
      <c r="B2351" s="112" t="s">
        <v>1734</v>
      </c>
      <c r="C2351" s="112">
        <v>0.05</v>
      </c>
      <c r="D2351" s="112" t="s">
        <v>30</v>
      </c>
      <c r="E2351" s="112" t="s">
        <v>819</v>
      </c>
      <c r="F2351" s="112" t="s">
        <v>812</v>
      </c>
      <c r="G2351" s="112" t="s">
        <v>812</v>
      </c>
      <c r="H2351" s="112">
        <v>0.05</v>
      </c>
    </row>
    <row r="2352" spans="1:8" ht="14.4">
      <c r="A2352" s="112">
        <v>1</v>
      </c>
      <c r="B2352" s="112" t="s">
        <v>1736</v>
      </c>
      <c r="C2352" s="112">
        <v>0.05</v>
      </c>
      <c r="D2352" s="112" t="s">
        <v>30</v>
      </c>
      <c r="E2352" s="112" t="s">
        <v>819</v>
      </c>
      <c r="F2352" s="112" t="s">
        <v>812</v>
      </c>
      <c r="G2352" s="112" t="s">
        <v>812</v>
      </c>
      <c r="H2352" s="112">
        <v>0.05</v>
      </c>
    </row>
    <row r="2353" spans="1:8" ht="14.4">
      <c r="A2353" s="112">
        <v>1</v>
      </c>
      <c r="B2353" s="112" t="s">
        <v>1738</v>
      </c>
      <c r="C2353" s="112">
        <v>5</v>
      </c>
      <c r="D2353" s="112" t="s">
        <v>30</v>
      </c>
      <c r="E2353" s="112" t="s">
        <v>819</v>
      </c>
      <c r="F2353" s="112" t="s">
        <v>812</v>
      </c>
      <c r="G2353" s="112" t="s">
        <v>812</v>
      </c>
      <c r="H2353" s="112">
        <v>5</v>
      </c>
    </row>
    <row r="2354" spans="1:8" ht="14.4">
      <c r="A2354" s="112">
        <v>1</v>
      </c>
      <c r="B2354" s="112" t="s">
        <v>1738</v>
      </c>
      <c r="C2354" s="112">
        <v>0.05</v>
      </c>
      <c r="D2354" s="112" t="s">
        <v>30</v>
      </c>
      <c r="E2354" s="112" t="s">
        <v>819</v>
      </c>
      <c r="F2354" s="112" t="s">
        <v>812</v>
      </c>
      <c r="G2354" s="112" t="s">
        <v>812</v>
      </c>
      <c r="H2354" s="112">
        <v>0.05</v>
      </c>
    </row>
    <row r="2355" spans="1:8" ht="14.4">
      <c r="A2355" s="112">
        <v>1</v>
      </c>
      <c r="B2355" s="112" t="s">
        <v>1742</v>
      </c>
      <c r="C2355" s="112">
        <v>0.5</v>
      </c>
      <c r="D2355" s="112" t="s">
        <v>30</v>
      </c>
      <c r="E2355" s="112" t="s">
        <v>819</v>
      </c>
      <c r="F2355" s="112" t="s">
        <v>812</v>
      </c>
      <c r="G2355" s="112" t="s">
        <v>812</v>
      </c>
      <c r="H2355" s="112">
        <v>0.5</v>
      </c>
    </row>
    <row r="2356" spans="1:8" ht="14.4">
      <c r="A2356" s="112">
        <v>1</v>
      </c>
      <c r="B2356" s="112" t="s">
        <v>1744</v>
      </c>
      <c r="C2356" s="112">
        <v>0.05</v>
      </c>
      <c r="D2356" s="112" t="s">
        <v>30</v>
      </c>
      <c r="E2356" s="112" t="s">
        <v>819</v>
      </c>
      <c r="F2356" s="112" t="s">
        <v>812</v>
      </c>
      <c r="G2356" s="112" t="s">
        <v>812</v>
      </c>
      <c r="H2356" s="112">
        <v>0.05</v>
      </c>
    </row>
    <row r="2357" spans="1:8" ht="14.4">
      <c r="A2357" s="112">
        <v>1</v>
      </c>
      <c r="B2357" s="112" t="s">
        <v>1746</v>
      </c>
      <c r="C2357" s="112">
        <v>0.05</v>
      </c>
      <c r="D2357" s="112" t="s">
        <v>30</v>
      </c>
      <c r="E2357" s="112" t="s">
        <v>819</v>
      </c>
      <c r="F2357" s="112" t="s">
        <v>812</v>
      </c>
      <c r="G2357" s="112" t="s">
        <v>812</v>
      </c>
      <c r="H2357" s="112">
        <v>0.05</v>
      </c>
    </row>
    <row r="2358" spans="1:8" ht="14.4">
      <c r="A2358" s="112">
        <v>1</v>
      </c>
      <c r="B2358" s="112" t="s">
        <v>1748</v>
      </c>
      <c r="C2358" s="112">
        <v>0.05</v>
      </c>
      <c r="D2358" s="112" t="s">
        <v>30</v>
      </c>
      <c r="E2358" s="112" t="s">
        <v>819</v>
      </c>
      <c r="F2358" s="112" t="s">
        <v>812</v>
      </c>
      <c r="G2358" s="112" t="s">
        <v>812</v>
      </c>
      <c r="H2358" s="112">
        <v>0.05</v>
      </c>
    </row>
    <row r="2359" spans="1:8" ht="14.4">
      <c r="A2359" s="112">
        <v>1</v>
      </c>
      <c r="B2359" s="112" t="s">
        <v>1750</v>
      </c>
      <c r="C2359" s="112">
        <v>0.5</v>
      </c>
      <c r="D2359" s="112" t="s">
        <v>30</v>
      </c>
      <c r="E2359" s="112" t="s">
        <v>819</v>
      </c>
      <c r="F2359" s="112" t="s">
        <v>812</v>
      </c>
      <c r="G2359" s="112" t="s">
        <v>812</v>
      </c>
      <c r="H2359" s="112">
        <v>0.5</v>
      </c>
    </row>
    <row r="2360" spans="1:8" ht="14.4">
      <c r="A2360" s="112">
        <v>1</v>
      </c>
      <c r="B2360" s="112" t="s">
        <v>1752</v>
      </c>
      <c r="C2360" s="112">
        <v>0.1</v>
      </c>
      <c r="D2360" s="112" t="s">
        <v>30</v>
      </c>
      <c r="E2360" s="112" t="s">
        <v>819</v>
      </c>
      <c r="F2360" s="112" t="s">
        <v>812</v>
      </c>
      <c r="G2360" s="112" t="s">
        <v>812</v>
      </c>
      <c r="H2360" s="112">
        <v>0.1</v>
      </c>
    </row>
    <row r="2361" spans="1:8" ht="14.4">
      <c r="A2361" s="112">
        <v>1</v>
      </c>
      <c r="B2361" s="112" t="s">
        <v>1754</v>
      </c>
      <c r="C2361" s="112">
        <v>0.05</v>
      </c>
      <c r="D2361" s="112" t="s">
        <v>30</v>
      </c>
      <c r="E2361" s="112" t="s">
        <v>819</v>
      </c>
      <c r="F2361" s="112" t="s">
        <v>812</v>
      </c>
      <c r="G2361" s="112" t="s">
        <v>812</v>
      </c>
      <c r="H2361" s="112">
        <v>0.05</v>
      </c>
    </row>
    <row r="2362" spans="1:8" ht="14.4">
      <c r="A2362" s="112">
        <v>1</v>
      </c>
      <c r="B2362" s="112" t="s">
        <v>1756</v>
      </c>
      <c r="C2362" s="112">
        <v>0.05</v>
      </c>
      <c r="D2362" s="112" t="s">
        <v>30</v>
      </c>
      <c r="E2362" s="112" t="s">
        <v>819</v>
      </c>
      <c r="F2362" s="112" t="s">
        <v>812</v>
      </c>
      <c r="G2362" s="112" t="s">
        <v>812</v>
      </c>
      <c r="H2362" s="112">
        <v>0.05</v>
      </c>
    </row>
    <row r="2363" spans="1:8" ht="14.4">
      <c r="A2363" s="112">
        <v>1</v>
      </c>
      <c r="B2363" s="112" t="s">
        <v>1758</v>
      </c>
      <c r="C2363" s="112">
        <v>5</v>
      </c>
      <c r="D2363" s="112" t="s">
        <v>30</v>
      </c>
      <c r="E2363" s="112" t="s">
        <v>819</v>
      </c>
      <c r="F2363" s="112" t="s">
        <v>812</v>
      </c>
      <c r="G2363" s="112" t="s">
        <v>812</v>
      </c>
      <c r="H2363" s="112">
        <v>5</v>
      </c>
    </row>
    <row r="2364" spans="1:8" ht="14.4">
      <c r="A2364" s="112">
        <v>1</v>
      </c>
      <c r="B2364" s="112" t="s">
        <v>1760</v>
      </c>
      <c r="C2364" s="112">
        <v>0.05</v>
      </c>
      <c r="D2364" s="112" t="s">
        <v>30</v>
      </c>
      <c r="E2364" s="112" t="s">
        <v>819</v>
      </c>
      <c r="F2364" s="112" t="s">
        <v>812</v>
      </c>
      <c r="G2364" s="112" t="s">
        <v>812</v>
      </c>
      <c r="H2364" s="112">
        <v>0.05</v>
      </c>
    </row>
    <row r="2365" spans="1:8" ht="14.4">
      <c r="A2365" s="112">
        <v>1</v>
      </c>
      <c r="B2365" s="112" t="s">
        <v>1763</v>
      </c>
      <c r="C2365" s="112">
        <v>3</v>
      </c>
      <c r="D2365" s="112" t="s">
        <v>30</v>
      </c>
      <c r="E2365" s="112" t="s">
        <v>819</v>
      </c>
      <c r="F2365" s="112" t="s">
        <v>812</v>
      </c>
      <c r="G2365" s="112" t="s">
        <v>812</v>
      </c>
      <c r="H2365" s="112">
        <v>3</v>
      </c>
    </row>
    <row r="2366" spans="1:8" ht="14.4">
      <c r="A2366" s="112">
        <v>1</v>
      </c>
      <c r="B2366" s="112" t="s">
        <v>1765</v>
      </c>
      <c r="C2366" s="112">
        <v>0.05</v>
      </c>
      <c r="D2366" s="112" t="s">
        <v>30</v>
      </c>
      <c r="E2366" s="112" t="s">
        <v>819</v>
      </c>
      <c r="F2366" s="112" t="s">
        <v>812</v>
      </c>
      <c r="G2366" s="112" t="s">
        <v>812</v>
      </c>
      <c r="H2366" s="112">
        <v>0.05</v>
      </c>
    </row>
    <row r="2367" spans="1:8" ht="14.4">
      <c r="A2367" s="112">
        <v>1</v>
      </c>
      <c r="B2367" s="112" t="s">
        <v>1768</v>
      </c>
      <c r="C2367" s="112">
        <v>0.05</v>
      </c>
      <c r="D2367" s="112" t="s">
        <v>30</v>
      </c>
      <c r="E2367" s="112" t="s">
        <v>819</v>
      </c>
      <c r="F2367" s="112" t="s">
        <v>812</v>
      </c>
      <c r="G2367" s="112" t="s">
        <v>812</v>
      </c>
      <c r="H2367" s="112">
        <v>0.05</v>
      </c>
    </row>
    <row r="2368" spans="1:8" ht="14.4">
      <c r="A2368" s="112">
        <v>1</v>
      </c>
      <c r="B2368" s="112" t="s">
        <v>1771</v>
      </c>
      <c r="C2368" s="112">
        <v>0.5</v>
      </c>
      <c r="D2368" s="112" t="s">
        <v>30</v>
      </c>
      <c r="E2368" s="112" t="s">
        <v>819</v>
      </c>
      <c r="F2368" s="112" t="s">
        <v>812</v>
      </c>
      <c r="G2368" s="112" t="s">
        <v>812</v>
      </c>
      <c r="H2368" s="112">
        <v>0.5</v>
      </c>
    </row>
    <row r="2369" spans="1:8" ht="14.4">
      <c r="A2369" s="112">
        <v>1</v>
      </c>
      <c r="B2369" s="112" t="s">
        <v>1773</v>
      </c>
      <c r="C2369" s="112">
        <v>0.05</v>
      </c>
      <c r="D2369" s="112" t="s">
        <v>30</v>
      </c>
      <c r="E2369" s="112" t="s">
        <v>819</v>
      </c>
      <c r="F2369" s="112" t="s">
        <v>812</v>
      </c>
      <c r="G2369" s="112" t="s">
        <v>812</v>
      </c>
      <c r="H2369" s="112">
        <v>0.05</v>
      </c>
    </row>
    <row r="2370" spans="1:8" ht="14.4">
      <c r="A2370" s="112">
        <v>1</v>
      </c>
      <c r="B2370" s="112" t="s">
        <v>1775</v>
      </c>
      <c r="C2370" s="112">
        <v>0.05</v>
      </c>
      <c r="D2370" s="112" t="s">
        <v>30</v>
      </c>
      <c r="E2370" s="112" t="s">
        <v>819</v>
      </c>
      <c r="F2370" s="112" t="s">
        <v>812</v>
      </c>
      <c r="G2370" s="112" t="s">
        <v>812</v>
      </c>
      <c r="H2370" s="112">
        <v>0.05</v>
      </c>
    </row>
    <row r="2371" spans="1:8" ht="14.4">
      <c r="A2371" s="112">
        <v>1</v>
      </c>
      <c r="B2371" s="112" t="s">
        <v>1777</v>
      </c>
      <c r="C2371" s="112">
        <v>0.05</v>
      </c>
      <c r="D2371" s="112" t="s">
        <v>30</v>
      </c>
      <c r="E2371" s="112" t="s">
        <v>819</v>
      </c>
      <c r="F2371" s="112" t="s">
        <v>812</v>
      </c>
      <c r="G2371" s="112" t="s">
        <v>812</v>
      </c>
      <c r="H2371" s="112">
        <v>0.05</v>
      </c>
    </row>
    <row r="2372" spans="1:8" ht="14.4">
      <c r="A2372" s="112">
        <v>1</v>
      </c>
      <c r="B2372" s="112" t="s">
        <v>1779</v>
      </c>
      <c r="C2372" s="112">
        <v>0.5</v>
      </c>
      <c r="D2372" s="112" t="s">
        <v>30</v>
      </c>
      <c r="E2372" s="112" t="s">
        <v>819</v>
      </c>
      <c r="F2372" s="112" t="s">
        <v>812</v>
      </c>
      <c r="G2372" s="112" t="s">
        <v>812</v>
      </c>
      <c r="H2372" s="112">
        <v>0.5</v>
      </c>
    </row>
    <row r="2373" spans="1:8" ht="14.4">
      <c r="A2373" s="112">
        <v>1</v>
      </c>
      <c r="B2373" s="112" t="s">
        <v>1782</v>
      </c>
      <c r="C2373" s="112">
        <v>0.7</v>
      </c>
      <c r="D2373" s="112" t="s">
        <v>30</v>
      </c>
      <c r="E2373" s="112" t="s">
        <v>819</v>
      </c>
      <c r="F2373" s="112" t="s">
        <v>812</v>
      </c>
      <c r="G2373" s="112" t="s">
        <v>812</v>
      </c>
      <c r="H2373" s="112">
        <v>0.7</v>
      </c>
    </row>
    <row r="2374" spans="1:8" ht="14.4">
      <c r="A2374" s="112">
        <v>1</v>
      </c>
      <c r="B2374" s="112" t="s">
        <v>1784</v>
      </c>
      <c r="C2374" s="112">
        <v>1</v>
      </c>
      <c r="D2374" s="112" t="s">
        <v>30</v>
      </c>
      <c r="E2374" s="112" t="s">
        <v>819</v>
      </c>
      <c r="F2374" s="112" t="s">
        <v>812</v>
      </c>
      <c r="G2374" s="112" t="s">
        <v>812</v>
      </c>
      <c r="H2374" s="112">
        <v>1</v>
      </c>
    </row>
    <row r="2375" spans="1:8" ht="14.4">
      <c r="A2375" s="112">
        <v>1</v>
      </c>
      <c r="B2375" s="112" t="s">
        <v>1786</v>
      </c>
      <c r="C2375" s="112">
        <v>0.7</v>
      </c>
      <c r="D2375" s="112" t="s">
        <v>30</v>
      </c>
      <c r="E2375" s="112" t="s">
        <v>819</v>
      </c>
      <c r="F2375" s="112" t="s">
        <v>812</v>
      </c>
      <c r="G2375" s="112" t="s">
        <v>812</v>
      </c>
      <c r="H2375" s="112">
        <v>0.7</v>
      </c>
    </row>
    <row r="2376" spans="1:8" ht="14.4">
      <c r="A2376" s="112">
        <v>1</v>
      </c>
      <c r="B2376" s="112" t="s">
        <v>1790</v>
      </c>
      <c r="C2376" s="112">
        <v>0.05</v>
      </c>
      <c r="D2376" s="112" t="s">
        <v>30</v>
      </c>
      <c r="E2376" s="112" t="s">
        <v>819</v>
      </c>
      <c r="F2376" s="112" t="s">
        <v>812</v>
      </c>
      <c r="G2376" s="112" t="s">
        <v>812</v>
      </c>
      <c r="H2376" s="112">
        <v>0.05</v>
      </c>
    </row>
    <row r="2377" spans="1:8" ht="14.4">
      <c r="A2377" s="112">
        <v>1</v>
      </c>
      <c r="B2377" s="112" t="s">
        <v>1792</v>
      </c>
      <c r="C2377" s="112">
        <v>0.05</v>
      </c>
      <c r="D2377" s="112" t="s">
        <v>30</v>
      </c>
      <c r="E2377" s="112" t="s">
        <v>819</v>
      </c>
      <c r="F2377" s="112" t="s">
        <v>812</v>
      </c>
      <c r="G2377" s="112" t="s">
        <v>812</v>
      </c>
      <c r="H2377" s="112">
        <v>0.05</v>
      </c>
    </row>
    <row r="2378" spans="1:8" ht="14.4">
      <c r="A2378" s="112">
        <v>1</v>
      </c>
      <c r="B2378" s="112" t="s">
        <v>1794</v>
      </c>
      <c r="C2378" s="112">
        <v>0.05</v>
      </c>
      <c r="D2378" s="112" t="s">
        <v>30</v>
      </c>
      <c r="E2378" s="112" t="s">
        <v>819</v>
      </c>
      <c r="F2378" s="112" t="s">
        <v>812</v>
      </c>
      <c r="G2378" s="112" t="s">
        <v>812</v>
      </c>
      <c r="H2378" s="112">
        <v>0.05</v>
      </c>
    </row>
    <row r="2379" spans="1:8" ht="14.4">
      <c r="A2379" s="112">
        <v>1</v>
      </c>
      <c r="B2379" s="112" t="s">
        <v>1797</v>
      </c>
      <c r="C2379" s="112">
        <v>0.7</v>
      </c>
      <c r="D2379" s="112" t="s">
        <v>30</v>
      </c>
      <c r="E2379" s="112" t="s">
        <v>819</v>
      </c>
      <c r="F2379" s="112" t="s">
        <v>812</v>
      </c>
      <c r="G2379" s="112" t="s">
        <v>812</v>
      </c>
      <c r="H2379" s="112">
        <v>0.7</v>
      </c>
    </row>
    <row r="2380" spans="1:8" ht="14.4">
      <c r="A2380" s="112">
        <v>1</v>
      </c>
      <c r="B2380" s="112" t="s">
        <v>1799</v>
      </c>
      <c r="C2380" s="112">
        <v>0.05</v>
      </c>
      <c r="D2380" s="112" t="s">
        <v>30</v>
      </c>
      <c r="E2380" s="112" t="s">
        <v>819</v>
      </c>
      <c r="F2380" s="112" t="s">
        <v>812</v>
      </c>
      <c r="G2380" s="112" t="s">
        <v>812</v>
      </c>
      <c r="H2380" s="112">
        <v>0.05</v>
      </c>
    </row>
    <row r="2381" spans="1:8" ht="14.4">
      <c r="A2381" s="112">
        <v>1</v>
      </c>
      <c r="B2381" s="112" t="s">
        <v>1802</v>
      </c>
      <c r="C2381" s="112">
        <v>0.5</v>
      </c>
      <c r="D2381" s="112" t="s">
        <v>30</v>
      </c>
      <c r="E2381" s="112" t="s">
        <v>819</v>
      </c>
      <c r="F2381" s="112" t="s">
        <v>812</v>
      </c>
      <c r="G2381" s="112" t="s">
        <v>812</v>
      </c>
      <c r="H2381" s="112">
        <v>0.5</v>
      </c>
    </row>
    <row r="2382" spans="1:8" ht="14.4">
      <c r="A2382" s="112">
        <v>1</v>
      </c>
      <c r="B2382" s="112" t="s">
        <v>1805</v>
      </c>
      <c r="C2382" s="112">
        <v>0.05</v>
      </c>
      <c r="D2382" s="112" t="s">
        <v>30</v>
      </c>
      <c r="E2382" s="112" t="s">
        <v>819</v>
      </c>
      <c r="F2382" s="112" t="s">
        <v>812</v>
      </c>
      <c r="G2382" s="112" t="s">
        <v>812</v>
      </c>
      <c r="H2382" s="112">
        <v>0.05</v>
      </c>
    </row>
    <row r="2383" spans="1:8" ht="14.4">
      <c r="A2383" s="112">
        <v>1</v>
      </c>
      <c r="B2383" s="112" t="s">
        <v>1807</v>
      </c>
      <c r="C2383" s="112">
        <v>0.05</v>
      </c>
      <c r="D2383" s="112" t="s">
        <v>30</v>
      </c>
      <c r="E2383" s="112" t="s">
        <v>819</v>
      </c>
      <c r="F2383" s="112" t="s">
        <v>812</v>
      </c>
      <c r="G2383" s="112" t="s">
        <v>812</v>
      </c>
      <c r="H2383" s="112">
        <v>0.05</v>
      </c>
    </row>
    <row r="2384" spans="1:8" ht="14.4">
      <c r="A2384" s="112">
        <v>1</v>
      </c>
      <c r="B2384" s="112" t="s">
        <v>1809</v>
      </c>
      <c r="C2384" s="112">
        <v>0.05</v>
      </c>
      <c r="D2384" s="112" t="s">
        <v>30</v>
      </c>
      <c r="E2384" s="112" t="s">
        <v>819</v>
      </c>
      <c r="F2384" s="112" t="s">
        <v>812</v>
      </c>
      <c r="G2384" s="112" t="s">
        <v>812</v>
      </c>
      <c r="H2384" s="112">
        <v>0.05</v>
      </c>
    </row>
    <row r="2385" spans="1:8" ht="14.4">
      <c r="A2385" s="112">
        <v>1</v>
      </c>
      <c r="B2385" s="112" t="s">
        <v>1811</v>
      </c>
      <c r="C2385" s="112">
        <v>0.05</v>
      </c>
      <c r="D2385" s="112" t="s">
        <v>30</v>
      </c>
      <c r="E2385" s="112" t="s">
        <v>819</v>
      </c>
      <c r="F2385" s="112" t="s">
        <v>812</v>
      </c>
      <c r="G2385" s="112" t="s">
        <v>812</v>
      </c>
      <c r="H2385" s="112">
        <v>0.05</v>
      </c>
    </row>
    <row r="2386" spans="1:8" ht="14.4">
      <c r="A2386" s="112">
        <v>1</v>
      </c>
      <c r="B2386" s="112" t="s">
        <v>1813</v>
      </c>
      <c r="C2386" s="112">
        <v>1</v>
      </c>
      <c r="D2386" s="112" t="s">
        <v>30</v>
      </c>
      <c r="E2386" s="112" t="s">
        <v>819</v>
      </c>
      <c r="F2386" s="112" t="s">
        <v>812</v>
      </c>
      <c r="G2386" s="112" t="s">
        <v>812</v>
      </c>
      <c r="H2386" s="112">
        <v>1</v>
      </c>
    </row>
    <row r="2387" spans="1:8" ht="14.4">
      <c r="A2387" s="112">
        <v>1</v>
      </c>
      <c r="B2387" s="112" t="s">
        <v>1815</v>
      </c>
      <c r="C2387" s="112">
        <v>1</v>
      </c>
      <c r="D2387" s="112" t="s">
        <v>30</v>
      </c>
      <c r="E2387" s="112" t="s">
        <v>819</v>
      </c>
      <c r="F2387" s="112" t="s">
        <v>812</v>
      </c>
      <c r="G2387" s="112" t="s">
        <v>812</v>
      </c>
      <c r="H2387" s="112">
        <v>1</v>
      </c>
    </row>
    <row r="2388" spans="1:8" ht="14.4">
      <c r="A2388" s="112">
        <v>1</v>
      </c>
      <c r="B2388" s="112" t="s">
        <v>1817</v>
      </c>
      <c r="C2388" s="112">
        <v>0.05</v>
      </c>
      <c r="D2388" s="112" t="s">
        <v>30</v>
      </c>
      <c r="E2388" s="112" t="s">
        <v>819</v>
      </c>
      <c r="F2388" s="112" t="s">
        <v>812</v>
      </c>
      <c r="G2388" s="112" t="s">
        <v>812</v>
      </c>
      <c r="H2388" s="112">
        <v>0.05</v>
      </c>
    </row>
    <row r="2389" spans="1:8" ht="14.4">
      <c r="A2389" s="112">
        <v>1</v>
      </c>
      <c r="B2389" s="112" t="s">
        <v>1819</v>
      </c>
      <c r="C2389" s="112">
        <v>3</v>
      </c>
      <c r="D2389" s="112" t="s">
        <v>30</v>
      </c>
      <c r="E2389" s="112" t="s">
        <v>819</v>
      </c>
      <c r="F2389" s="112" t="s">
        <v>812</v>
      </c>
      <c r="G2389" s="112" t="s">
        <v>812</v>
      </c>
      <c r="H2389" s="112">
        <v>3</v>
      </c>
    </row>
    <row r="2390" spans="1:8" ht="14.4">
      <c r="A2390" s="112">
        <v>1</v>
      </c>
      <c r="B2390" s="112" t="s">
        <v>1821</v>
      </c>
      <c r="C2390" s="112">
        <v>0.05</v>
      </c>
      <c r="D2390" s="112" t="s">
        <v>30</v>
      </c>
      <c r="E2390" s="112" t="s">
        <v>819</v>
      </c>
      <c r="F2390" s="112" t="s">
        <v>812</v>
      </c>
      <c r="G2390" s="112" t="s">
        <v>812</v>
      </c>
      <c r="H2390" s="112">
        <v>0.05</v>
      </c>
    </row>
    <row r="2391" spans="1:8" ht="14.4">
      <c r="A2391" s="112">
        <v>1</v>
      </c>
      <c r="B2391" s="112" t="s">
        <v>1823</v>
      </c>
      <c r="C2391" s="112">
        <v>0.05</v>
      </c>
      <c r="D2391" s="112" t="s">
        <v>30</v>
      </c>
      <c r="E2391" s="112" t="s">
        <v>819</v>
      </c>
      <c r="F2391" s="112" t="s">
        <v>812</v>
      </c>
      <c r="G2391" s="112" t="s">
        <v>812</v>
      </c>
      <c r="H2391" s="112">
        <v>0.05</v>
      </c>
    </row>
    <row r="2392" spans="1:8" ht="14.4">
      <c r="A2392" s="112">
        <v>1</v>
      </c>
      <c r="B2392" s="112" t="s">
        <v>1825</v>
      </c>
      <c r="C2392" s="112">
        <v>3</v>
      </c>
      <c r="D2392" s="112" t="s">
        <v>30</v>
      </c>
      <c r="E2392" s="112" t="s">
        <v>819</v>
      </c>
      <c r="F2392" s="112" t="s">
        <v>812</v>
      </c>
      <c r="G2392" s="112" t="s">
        <v>812</v>
      </c>
      <c r="H2392" s="112">
        <v>3</v>
      </c>
    </row>
    <row r="2393" spans="1:8" ht="14.4">
      <c r="A2393" s="112">
        <v>1</v>
      </c>
      <c r="B2393" s="112" t="s">
        <v>1827</v>
      </c>
      <c r="C2393" s="112">
        <v>0.05</v>
      </c>
      <c r="D2393" s="112" t="s">
        <v>30</v>
      </c>
      <c r="E2393" s="112" t="s">
        <v>819</v>
      </c>
      <c r="F2393" s="112" t="s">
        <v>812</v>
      </c>
      <c r="G2393" s="112" t="s">
        <v>812</v>
      </c>
      <c r="H2393" s="112">
        <v>0.05</v>
      </c>
    </row>
    <row r="2394" spans="1:8" ht="14.4">
      <c r="A2394" s="112">
        <v>1</v>
      </c>
      <c r="B2394" s="112" t="s">
        <v>1829</v>
      </c>
      <c r="C2394" s="112">
        <v>0.05</v>
      </c>
      <c r="D2394" s="112" t="s">
        <v>30</v>
      </c>
      <c r="E2394" s="112" t="s">
        <v>819</v>
      </c>
      <c r="F2394" s="112" t="s">
        <v>812</v>
      </c>
      <c r="G2394" s="112" t="s">
        <v>812</v>
      </c>
      <c r="H2394" s="112">
        <v>0.05</v>
      </c>
    </row>
    <row r="2395" spans="1:8" ht="14.4">
      <c r="A2395" s="112">
        <v>1</v>
      </c>
      <c r="B2395" s="112" t="s">
        <v>1831</v>
      </c>
      <c r="C2395" s="112">
        <v>0.05</v>
      </c>
      <c r="D2395" s="112" t="s">
        <v>30</v>
      </c>
      <c r="E2395" s="112" t="s">
        <v>819</v>
      </c>
      <c r="F2395" s="112" t="s">
        <v>812</v>
      </c>
      <c r="G2395" s="112" t="s">
        <v>812</v>
      </c>
      <c r="H2395" s="112">
        <v>0.05</v>
      </c>
    </row>
    <row r="2396" spans="1:8" ht="14.4">
      <c r="A2396" s="112">
        <v>1</v>
      </c>
      <c r="B2396" s="112" t="s">
        <v>1834</v>
      </c>
      <c r="C2396" s="112">
        <v>0.05</v>
      </c>
      <c r="D2396" s="112" t="s">
        <v>30</v>
      </c>
      <c r="E2396" s="112" t="s">
        <v>819</v>
      </c>
      <c r="F2396" s="112" t="s">
        <v>812</v>
      </c>
      <c r="G2396" s="112" t="s">
        <v>812</v>
      </c>
      <c r="H2396" s="112">
        <v>0.05</v>
      </c>
    </row>
    <row r="2397" spans="1:8" ht="14.4">
      <c r="A2397" s="112">
        <v>1</v>
      </c>
      <c r="B2397" s="112" t="s">
        <v>1837</v>
      </c>
      <c r="C2397" s="112">
        <v>0.05</v>
      </c>
      <c r="D2397" s="112" t="s">
        <v>30</v>
      </c>
      <c r="E2397" s="112" t="s">
        <v>819</v>
      </c>
      <c r="F2397" s="112" t="s">
        <v>812</v>
      </c>
      <c r="G2397" s="112" t="s">
        <v>812</v>
      </c>
      <c r="H2397" s="112">
        <v>0.05</v>
      </c>
    </row>
    <row r="2398" spans="1:8" ht="14.4">
      <c r="A2398" s="112">
        <v>1</v>
      </c>
      <c r="B2398" s="112" t="s">
        <v>1840</v>
      </c>
      <c r="C2398" s="112">
        <v>0.05</v>
      </c>
      <c r="D2398" s="112" t="s">
        <v>30</v>
      </c>
      <c r="E2398" s="112" t="s">
        <v>819</v>
      </c>
      <c r="F2398" s="112" t="s">
        <v>812</v>
      </c>
      <c r="G2398" s="112" t="s">
        <v>812</v>
      </c>
      <c r="H2398" s="112">
        <v>0.05</v>
      </c>
    </row>
    <row r="2399" spans="1:8" ht="14.4">
      <c r="A2399" s="112">
        <v>1</v>
      </c>
      <c r="B2399" s="112" t="s">
        <v>1843</v>
      </c>
      <c r="C2399" s="112">
        <v>0.05</v>
      </c>
      <c r="D2399" s="112" t="s">
        <v>30</v>
      </c>
      <c r="E2399" s="112" t="s">
        <v>819</v>
      </c>
      <c r="F2399" s="112" t="s">
        <v>812</v>
      </c>
      <c r="G2399" s="112" t="s">
        <v>812</v>
      </c>
      <c r="H2399" s="112">
        <v>0.05</v>
      </c>
    </row>
    <row r="2400" spans="1:8" ht="14.4">
      <c r="A2400" s="112">
        <v>1</v>
      </c>
      <c r="B2400" s="112" t="s">
        <v>1846</v>
      </c>
      <c r="C2400" s="112">
        <v>1</v>
      </c>
      <c r="D2400" s="112" t="s">
        <v>30</v>
      </c>
      <c r="E2400" s="112" t="s">
        <v>819</v>
      </c>
      <c r="F2400" s="112" t="s">
        <v>812</v>
      </c>
      <c r="G2400" s="112" t="s">
        <v>812</v>
      </c>
      <c r="H2400" s="112">
        <v>1</v>
      </c>
    </row>
    <row r="2401" spans="1:8" ht="14.4">
      <c r="A2401" s="112">
        <v>1</v>
      </c>
      <c r="B2401" s="112" t="s">
        <v>1849</v>
      </c>
      <c r="C2401" s="112">
        <v>0.05</v>
      </c>
      <c r="D2401" s="112" t="s">
        <v>30</v>
      </c>
      <c r="E2401" s="112" t="s">
        <v>819</v>
      </c>
      <c r="F2401" s="112" t="s">
        <v>812</v>
      </c>
      <c r="G2401" s="112" t="s">
        <v>812</v>
      </c>
      <c r="H2401" s="112">
        <v>0.05</v>
      </c>
    </row>
    <row r="2402" spans="1:8" ht="14.4">
      <c r="A2402" s="112">
        <v>1</v>
      </c>
      <c r="B2402" s="112" t="s">
        <v>1851</v>
      </c>
      <c r="C2402" s="112">
        <v>0.05</v>
      </c>
      <c r="D2402" s="112" t="s">
        <v>30</v>
      </c>
      <c r="E2402" s="112" t="s">
        <v>819</v>
      </c>
      <c r="F2402" s="112" t="s">
        <v>812</v>
      </c>
      <c r="G2402" s="112" t="s">
        <v>812</v>
      </c>
      <c r="H2402" s="112">
        <v>0.05</v>
      </c>
    </row>
    <row r="2403" spans="1:8" ht="14.4">
      <c r="A2403" s="112">
        <v>1</v>
      </c>
      <c r="B2403" s="112" t="s">
        <v>1853</v>
      </c>
      <c r="C2403" s="112">
        <v>0.1</v>
      </c>
      <c r="D2403" s="112" t="s">
        <v>30</v>
      </c>
      <c r="E2403" s="112" t="s">
        <v>819</v>
      </c>
      <c r="F2403" s="112" t="s">
        <v>812</v>
      </c>
      <c r="G2403" s="112" t="s">
        <v>812</v>
      </c>
      <c r="H2403" s="112">
        <v>0.1</v>
      </c>
    </row>
    <row r="2404" spans="1:8" ht="14.4">
      <c r="A2404" s="112">
        <v>1</v>
      </c>
      <c r="B2404" s="112" t="s">
        <v>1855</v>
      </c>
      <c r="C2404" s="112">
        <v>0.05</v>
      </c>
      <c r="D2404" s="112" t="s">
        <v>30</v>
      </c>
      <c r="E2404" s="112" t="s">
        <v>819</v>
      </c>
      <c r="F2404" s="112" t="s">
        <v>812</v>
      </c>
      <c r="G2404" s="112" t="s">
        <v>812</v>
      </c>
      <c r="H2404" s="112">
        <v>0.05</v>
      </c>
    </row>
    <row r="2405" spans="1:8" ht="14.4">
      <c r="A2405" s="112">
        <v>1</v>
      </c>
      <c r="B2405" s="112" t="s">
        <v>1857</v>
      </c>
      <c r="C2405" s="112">
        <v>0.05</v>
      </c>
      <c r="D2405" s="112" t="s">
        <v>30</v>
      </c>
      <c r="E2405" s="112" t="s">
        <v>819</v>
      </c>
      <c r="F2405" s="112" t="s">
        <v>812</v>
      </c>
      <c r="G2405" s="112" t="s">
        <v>812</v>
      </c>
      <c r="H2405" s="112">
        <v>0.05</v>
      </c>
    </row>
    <row r="2406" spans="1:8" ht="14.4">
      <c r="A2406" s="112">
        <v>1</v>
      </c>
      <c r="B2406" s="112" t="s">
        <v>1859</v>
      </c>
      <c r="C2406" s="112">
        <v>0.1</v>
      </c>
      <c r="D2406" s="112" t="s">
        <v>30</v>
      </c>
      <c r="E2406" s="112" t="s">
        <v>819</v>
      </c>
      <c r="F2406" s="112" t="s">
        <v>812</v>
      </c>
      <c r="G2406" s="112" t="s">
        <v>812</v>
      </c>
      <c r="H2406" s="112">
        <v>0.1</v>
      </c>
    </row>
    <row r="2407" spans="1:8" ht="14.4">
      <c r="A2407" s="112">
        <v>1</v>
      </c>
      <c r="B2407" s="112" t="s">
        <v>1861</v>
      </c>
      <c r="C2407" s="112">
        <v>0.1</v>
      </c>
      <c r="D2407" s="112" t="s">
        <v>30</v>
      </c>
      <c r="E2407" s="112" t="s">
        <v>819</v>
      </c>
      <c r="F2407" s="112" t="s">
        <v>812</v>
      </c>
      <c r="G2407" s="112" t="s">
        <v>812</v>
      </c>
      <c r="H2407" s="112">
        <v>5</v>
      </c>
    </row>
    <row r="2408" spans="1:8" ht="14.4">
      <c r="A2408" s="112">
        <v>1</v>
      </c>
      <c r="B2408" s="112" t="s">
        <v>1863</v>
      </c>
      <c r="C2408" s="112">
        <v>0.05</v>
      </c>
      <c r="D2408" s="112" t="s">
        <v>30</v>
      </c>
      <c r="E2408" s="112" t="s">
        <v>819</v>
      </c>
      <c r="F2408" s="112" t="s">
        <v>812</v>
      </c>
      <c r="G2408" s="112" t="s">
        <v>812</v>
      </c>
      <c r="H2408" s="112">
        <v>0.05</v>
      </c>
    </row>
    <row r="2409" spans="1:8" ht="14.4">
      <c r="A2409" s="112">
        <v>1</v>
      </c>
      <c r="B2409" s="112" t="s">
        <v>1865</v>
      </c>
      <c r="C2409" s="112">
        <v>0.05</v>
      </c>
      <c r="D2409" s="112" t="s">
        <v>30</v>
      </c>
      <c r="E2409" s="112" t="s">
        <v>819</v>
      </c>
      <c r="F2409" s="112" t="s">
        <v>812</v>
      </c>
      <c r="G2409" s="112" t="s">
        <v>812</v>
      </c>
      <c r="H2409" s="112">
        <v>0.05</v>
      </c>
    </row>
    <row r="2410" spans="1:8" ht="14.4">
      <c r="A2410" s="112">
        <v>1</v>
      </c>
      <c r="B2410" s="112" t="s">
        <v>1868</v>
      </c>
      <c r="C2410" s="112">
        <v>0.05</v>
      </c>
      <c r="D2410" s="112" t="s">
        <v>30</v>
      </c>
      <c r="E2410" s="112" t="s">
        <v>819</v>
      </c>
      <c r="F2410" s="112" t="s">
        <v>812</v>
      </c>
      <c r="G2410" s="112" t="s">
        <v>812</v>
      </c>
      <c r="H2410" s="112">
        <v>0.05</v>
      </c>
    </row>
    <row r="2411" spans="1:8" ht="14.4">
      <c r="A2411" s="112">
        <v>1</v>
      </c>
      <c r="B2411" s="112" t="s">
        <v>1871</v>
      </c>
      <c r="C2411" s="112">
        <v>0.05</v>
      </c>
      <c r="D2411" s="112" t="s">
        <v>30</v>
      </c>
      <c r="E2411" s="112" t="s">
        <v>819</v>
      </c>
      <c r="F2411" s="112" t="s">
        <v>812</v>
      </c>
      <c r="G2411" s="112" t="s">
        <v>812</v>
      </c>
      <c r="H2411" s="112">
        <v>0.05</v>
      </c>
    </row>
    <row r="2412" spans="1:8" ht="14.4">
      <c r="A2412" s="112">
        <v>1</v>
      </c>
      <c r="B2412" s="112" t="s">
        <v>1873</v>
      </c>
      <c r="C2412" s="112">
        <v>0.05</v>
      </c>
      <c r="D2412" s="112" t="s">
        <v>30</v>
      </c>
      <c r="E2412" s="112" t="s">
        <v>819</v>
      </c>
      <c r="F2412" s="112" t="s">
        <v>812</v>
      </c>
      <c r="G2412" s="112" t="s">
        <v>812</v>
      </c>
      <c r="H2412" s="112">
        <v>0.05</v>
      </c>
    </row>
    <row r="2413" spans="1:8" ht="14.4">
      <c r="A2413" s="112">
        <v>1</v>
      </c>
      <c r="B2413" s="112" t="s">
        <v>1875</v>
      </c>
      <c r="C2413" s="112">
        <v>0.05</v>
      </c>
      <c r="D2413" s="112" t="s">
        <v>30</v>
      </c>
      <c r="E2413" s="112" t="s">
        <v>819</v>
      </c>
      <c r="F2413" s="112" t="s">
        <v>812</v>
      </c>
      <c r="G2413" s="112" t="s">
        <v>812</v>
      </c>
      <c r="H2413" s="112">
        <v>0.05</v>
      </c>
    </row>
    <row r="2414" spans="1:8" ht="14.4">
      <c r="A2414" s="112">
        <v>1</v>
      </c>
      <c r="B2414" s="112" t="s">
        <v>1877</v>
      </c>
      <c r="C2414" s="112">
        <v>0.05</v>
      </c>
      <c r="D2414" s="112" t="s">
        <v>30</v>
      </c>
      <c r="E2414" s="112" t="s">
        <v>819</v>
      </c>
      <c r="F2414" s="112" t="s">
        <v>812</v>
      </c>
      <c r="G2414" s="112" t="s">
        <v>812</v>
      </c>
      <c r="H2414" s="112">
        <v>0.05</v>
      </c>
    </row>
    <row r="2415" spans="1:8" ht="14.4">
      <c r="A2415" s="112">
        <v>1</v>
      </c>
      <c r="B2415" s="112" t="s">
        <v>1879</v>
      </c>
      <c r="C2415" s="112">
        <v>0.05</v>
      </c>
      <c r="D2415" s="112" t="s">
        <v>30</v>
      </c>
      <c r="E2415" s="112" t="s">
        <v>819</v>
      </c>
      <c r="F2415" s="112" t="s">
        <v>812</v>
      </c>
      <c r="G2415" s="112" t="s">
        <v>812</v>
      </c>
      <c r="H2415" s="112">
        <v>0.05</v>
      </c>
    </row>
    <row r="2416" spans="1:8" ht="14.4">
      <c r="A2416" s="112">
        <v>1</v>
      </c>
      <c r="B2416" s="112" t="s">
        <v>1881</v>
      </c>
      <c r="C2416" s="112">
        <v>0.5</v>
      </c>
      <c r="D2416" s="112" t="s">
        <v>30</v>
      </c>
      <c r="E2416" s="112" t="s">
        <v>819</v>
      </c>
      <c r="F2416" s="112" t="s">
        <v>812</v>
      </c>
      <c r="G2416" s="112" t="s">
        <v>812</v>
      </c>
      <c r="H2416" s="112">
        <v>0.5</v>
      </c>
    </row>
    <row r="2417" spans="1:8" ht="14.4">
      <c r="A2417" s="112">
        <v>1</v>
      </c>
      <c r="B2417" s="112" t="s">
        <v>1883</v>
      </c>
      <c r="C2417" s="112">
        <v>3</v>
      </c>
      <c r="D2417" s="112" t="s">
        <v>30</v>
      </c>
      <c r="E2417" s="112" t="s">
        <v>819</v>
      </c>
      <c r="F2417" s="112" t="s">
        <v>812</v>
      </c>
      <c r="G2417" s="112" t="s">
        <v>812</v>
      </c>
      <c r="H2417" s="112">
        <v>3</v>
      </c>
    </row>
    <row r="2418" spans="1:8" ht="14.4">
      <c r="A2418" s="112">
        <v>1</v>
      </c>
      <c r="B2418" s="112" t="s">
        <v>1885</v>
      </c>
      <c r="C2418" s="112">
        <v>1</v>
      </c>
      <c r="D2418" s="112" t="s">
        <v>30</v>
      </c>
      <c r="E2418" s="112" t="s">
        <v>819</v>
      </c>
      <c r="F2418" s="112" t="s">
        <v>812</v>
      </c>
      <c r="G2418" s="112" t="s">
        <v>812</v>
      </c>
      <c r="H2418" s="112">
        <v>1</v>
      </c>
    </row>
    <row r="2419" spans="1:8" ht="14.4">
      <c r="A2419" s="112">
        <v>1</v>
      </c>
      <c r="B2419" s="112" t="s">
        <v>1887</v>
      </c>
      <c r="C2419" s="112">
        <v>0.05</v>
      </c>
      <c r="D2419" s="112" t="s">
        <v>30</v>
      </c>
      <c r="E2419" s="112" t="s">
        <v>819</v>
      </c>
      <c r="F2419" s="112" t="s">
        <v>812</v>
      </c>
      <c r="G2419" s="112" t="s">
        <v>812</v>
      </c>
      <c r="H2419" s="112">
        <v>0.05</v>
      </c>
    </row>
    <row r="2420" spans="1:8" ht="14.4">
      <c r="A2420" s="112">
        <v>1</v>
      </c>
      <c r="B2420" s="112" t="s">
        <v>1889</v>
      </c>
      <c r="C2420" s="112">
        <v>0.05</v>
      </c>
      <c r="D2420" s="112" t="s">
        <v>30</v>
      </c>
      <c r="E2420" s="112" t="s">
        <v>819</v>
      </c>
      <c r="F2420" s="112" t="s">
        <v>812</v>
      </c>
      <c r="G2420" s="112" t="s">
        <v>812</v>
      </c>
      <c r="H2420" s="112">
        <v>0.05</v>
      </c>
    </row>
    <row r="2421" spans="1:8" ht="14.4">
      <c r="A2421" s="112">
        <v>1</v>
      </c>
      <c r="B2421" s="112" t="s">
        <v>1891</v>
      </c>
      <c r="C2421" s="112">
        <v>0.05</v>
      </c>
      <c r="D2421" s="112" t="s">
        <v>30</v>
      </c>
      <c r="E2421" s="112" t="s">
        <v>819</v>
      </c>
      <c r="F2421" s="112" t="s">
        <v>812</v>
      </c>
      <c r="G2421" s="112" t="s">
        <v>812</v>
      </c>
      <c r="H2421" s="112">
        <v>0.05</v>
      </c>
    </row>
    <row r="2422" spans="1:8" ht="14.4">
      <c r="A2422" s="112">
        <v>1</v>
      </c>
      <c r="B2422" s="112" t="s">
        <v>1893</v>
      </c>
      <c r="C2422" s="112">
        <v>0.05</v>
      </c>
      <c r="D2422" s="112" t="s">
        <v>30</v>
      </c>
      <c r="E2422" s="112" t="s">
        <v>819</v>
      </c>
      <c r="F2422" s="112" t="s">
        <v>812</v>
      </c>
      <c r="G2422" s="112" t="s">
        <v>812</v>
      </c>
      <c r="H2422" s="112">
        <v>0.05</v>
      </c>
    </row>
    <row r="2423" spans="1:8" ht="14.4">
      <c r="A2423" s="112">
        <v>1</v>
      </c>
      <c r="B2423" s="112" t="s">
        <v>1896</v>
      </c>
      <c r="C2423" s="112">
        <v>0.05</v>
      </c>
      <c r="D2423" s="112" t="s">
        <v>30</v>
      </c>
      <c r="E2423" s="112" t="s">
        <v>819</v>
      </c>
      <c r="F2423" s="112" t="s">
        <v>812</v>
      </c>
      <c r="G2423" s="112" t="s">
        <v>812</v>
      </c>
      <c r="H2423" s="112">
        <v>0.05</v>
      </c>
    </row>
    <row r="2424" spans="1:8" ht="14.4">
      <c r="A2424" s="112">
        <v>1</v>
      </c>
      <c r="B2424" s="112" t="s">
        <v>1898</v>
      </c>
      <c r="C2424" s="112">
        <v>0.05</v>
      </c>
      <c r="D2424" s="112" t="s">
        <v>30</v>
      </c>
      <c r="E2424" s="112" t="s">
        <v>819</v>
      </c>
      <c r="F2424" s="112" t="s">
        <v>812</v>
      </c>
      <c r="G2424" s="112" t="s">
        <v>812</v>
      </c>
      <c r="H2424" s="112">
        <v>0.05</v>
      </c>
    </row>
    <row r="2425" spans="1:8" ht="14.4">
      <c r="A2425" s="112">
        <v>1</v>
      </c>
      <c r="B2425" s="112" t="s">
        <v>1901</v>
      </c>
      <c r="C2425" s="112">
        <v>0.3</v>
      </c>
      <c r="D2425" s="112" t="s">
        <v>30</v>
      </c>
      <c r="E2425" s="112" t="s">
        <v>819</v>
      </c>
      <c r="F2425" s="112" t="s">
        <v>812</v>
      </c>
      <c r="G2425" s="112" t="s">
        <v>812</v>
      </c>
      <c r="H2425" s="112">
        <v>0.3</v>
      </c>
    </row>
    <row r="2426" spans="1:8" ht="14.4">
      <c r="A2426" s="112">
        <v>1</v>
      </c>
      <c r="B2426" s="112" t="s">
        <v>1903</v>
      </c>
      <c r="C2426" s="112">
        <v>1</v>
      </c>
      <c r="D2426" s="112" t="s">
        <v>30</v>
      </c>
      <c r="E2426" s="112" t="s">
        <v>819</v>
      </c>
      <c r="F2426" s="112" t="s">
        <v>812</v>
      </c>
      <c r="G2426" s="112" t="s">
        <v>812</v>
      </c>
      <c r="H2426" s="112">
        <v>1</v>
      </c>
    </row>
    <row r="2427" spans="1:8" ht="14.4">
      <c r="A2427" s="112">
        <v>1</v>
      </c>
      <c r="B2427" s="112" t="s">
        <v>1905</v>
      </c>
      <c r="C2427" s="112">
        <v>0.1</v>
      </c>
      <c r="D2427" s="112" t="s">
        <v>30</v>
      </c>
      <c r="E2427" s="112" t="s">
        <v>819</v>
      </c>
      <c r="F2427" s="112" t="s">
        <v>812</v>
      </c>
      <c r="G2427" s="112" t="s">
        <v>812</v>
      </c>
      <c r="H2427" s="112">
        <v>0.1</v>
      </c>
    </row>
    <row r="2428" spans="1:8" ht="14.4">
      <c r="A2428" s="112">
        <v>1</v>
      </c>
      <c r="B2428" s="112" t="s">
        <v>1908</v>
      </c>
      <c r="C2428" s="112">
        <v>0.05</v>
      </c>
      <c r="D2428" s="112" t="s">
        <v>30</v>
      </c>
      <c r="E2428" s="112" t="s">
        <v>819</v>
      </c>
      <c r="F2428" s="112" t="s">
        <v>812</v>
      </c>
      <c r="G2428" s="112" t="s">
        <v>812</v>
      </c>
      <c r="H2428" s="112">
        <v>0.05</v>
      </c>
    </row>
    <row r="2429" spans="1:8" ht="14.4">
      <c r="A2429" s="112">
        <v>1</v>
      </c>
      <c r="B2429" s="112" t="s">
        <v>1910</v>
      </c>
      <c r="C2429" s="112">
        <v>0.05</v>
      </c>
      <c r="D2429" s="112" t="s">
        <v>30</v>
      </c>
      <c r="E2429" s="112" t="s">
        <v>819</v>
      </c>
      <c r="F2429" s="112" t="s">
        <v>812</v>
      </c>
      <c r="G2429" s="112" t="s">
        <v>812</v>
      </c>
      <c r="H2429" s="112">
        <v>0.05</v>
      </c>
    </row>
    <row r="2430" spans="1:8" ht="14.4">
      <c r="A2430" s="112">
        <v>1</v>
      </c>
      <c r="B2430" s="112" t="s">
        <v>1911</v>
      </c>
      <c r="C2430" s="112">
        <v>0.05</v>
      </c>
      <c r="D2430" s="112" t="s">
        <v>30</v>
      </c>
      <c r="E2430" s="112" t="s">
        <v>819</v>
      </c>
      <c r="F2430" s="112" t="s">
        <v>812</v>
      </c>
      <c r="G2430" s="112" t="s">
        <v>812</v>
      </c>
      <c r="H2430" s="112">
        <v>0.05</v>
      </c>
    </row>
    <row r="2431" spans="1:8" ht="14.4">
      <c r="A2431" s="112">
        <v>1</v>
      </c>
      <c r="B2431" s="112" t="s">
        <v>1912</v>
      </c>
      <c r="C2431" s="112">
        <v>0.05</v>
      </c>
      <c r="D2431" s="112" t="s">
        <v>30</v>
      </c>
      <c r="E2431" s="112" t="s">
        <v>819</v>
      </c>
      <c r="F2431" s="112" t="s">
        <v>812</v>
      </c>
      <c r="G2431" s="112" t="s">
        <v>812</v>
      </c>
      <c r="H2431" s="112">
        <v>0.05</v>
      </c>
    </row>
    <row r="2432" spans="1:8" ht="14.4">
      <c r="A2432" s="112">
        <v>1</v>
      </c>
      <c r="B2432" s="112" t="s">
        <v>1913</v>
      </c>
      <c r="C2432" s="112">
        <v>0.1</v>
      </c>
      <c r="D2432" s="112" t="s">
        <v>30</v>
      </c>
      <c r="E2432" s="112" t="s">
        <v>819</v>
      </c>
      <c r="F2432" s="112" t="s">
        <v>812</v>
      </c>
      <c r="G2432" s="112" t="s">
        <v>812</v>
      </c>
      <c r="H2432" s="112">
        <v>0.1</v>
      </c>
    </row>
    <row r="2433" spans="1:8" ht="14.4">
      <c r="A2433" s="112">
        <v>1</v>
      </c>
      <c r="B2433" s="112" t="s">
        <v>1914</v>
      </c>
      <c r="C2433" s="112">
        <v>0.05</v>
      </c>
      <c r="D2433" s="112" t="s">
        <v>30</v>
      </c>
      <c r="E2433" s="112" t="s">
        <v>819</v>
      </c>
      <c r="F2433" s="112" t="s">
        <v>812</v>
      </c>
      <c r="G2433" s="112" t="s">
        <v>812</v>
      </c>
      <c r="H2433" s="112">
        <v>0.05</v>
      </c>
    </row>
    <row r="2434" spans="1:8" ht="14.4">
      <c r="A2434" s="112">
        <v>1</v>
      </c>
      <c r="B2434" s="112" t="s">
        <v>1915</v>
      </c>
      <c r="C2434" s="112">
        <v>0.05</v>
      </c>
      <c r="D2434" s="112" t="s">
        <v>30</v>
      </c>
      <c r="E2434" s="112" t="s">
        <v>819</v>
      </c>
      <c r="F2434" s="112" t="s">
        <v>812</v>
      </c>
      <c r="G2434" s="112" t="s">
        <v>812</v>
      </c>
      <c r="H2434" s="112">
        <v>0.05</v>
      </c>
    </row>
    <row r="2435" spans="1:8" ht="14.4">
      <c r="A2435" s="112">
        <v>1</v>
      </c>
      <c r="B2435" s="112" t="s">
        <v>1916</v>
      </c>
      <c r="C2435" s="112">
        <v>0.05</v>
      </c>
      <c r="D2435" s="112" t="s">
        <v>30</v>
      </c>
      <c r="E2435" s="112" t="s">
        <v>819</v>
      </c>
      <c r="F2435" s="112" t="s">
        <v>812</v>
      </c>
      <c r="G2435" s="112" t="s">
        <v>812</v>
      </c>
      <c r="H2435" s="112">
        <v>0.05</v>
      </c>
    </row>
    <row r="2436" spans="1:8" ht="14.4">
      <c r="A2436" s="112">
        <v>1</v>
      </c>
      <c r="B2436" s="112" t="s">
        <v>1917</v>
      </c>
      <c r="C2436" s="112">
        <v>0.05</v>
      </c>
      <c r="D2436" s="112" t="s">
        <v>30</v>
      </c>
      <c r="E2436" s="112" t="s">
        <v>819</v>
      </c>
      <c r="F2436" s="112" t="s">
        <v>812</v>
      </c>
      <c r="G2436" s="112" t="s">
        <v>812</v>
      </c>
      <c r="H2436" s="112">
        <v>0.05</v>
      </c>
    </row>
    <row r="2437" spans="1:8" ht="14.4">
      <c r="A2437" s="112">
        <v>1</v>
      </c>
      <c r="B2437" s="112" t="s">
        <v>1918</v>
      </c>
      <c r="C2437" s="112">
        <v>0.05</v>
      </c>
      <c r="D2437" s="112" t="s">
        <v>30</v>
      </c>
      <c r="E2437" s="112" t="s">
        <v>819</v>
      </c>
      <c r="F2437" s="112" t="s">
        <v>812</v>
      </c>
      <c r="G2437" s="112" t="s">
        <v>812</v>
      </c>
      <c r="H2437" s="112">
        <v>0.05</v>
      </c>
    </row>
    <row r="2438" spans="1:8" ht="14.4">
      <c r="A2438" s="112">
        <v>1</v>
      </c>
      <c r="B2438" s="112" t="s">
        <v>1919</v>
      </c>
      <c r="C2438" s="112">
        <v>0.05</v>
      </c>
      <c r="D2438" s="112" t="s">
        <v>30</v>
      </c>
      <c r="E2438" s="112" t="s">
        <v>819</v>
      </c>
      <c r="F2438" s="112" t="s">
        <v>812</v>
      </c>
      <c r="G2438" s="112" t="s">
        <v>812</v>
      </c>
      <c r="H2438" s="112">
        <v>0.05</v>
      </c>
    </row>
    <row r="2439" spans="1:8" ht="14.4">
      <c r="A2439" s="112">
        <v>1</v>
      </c>
      <c r="B2439" s="112" t="s">
        <v>1920</v>
      </c>
      <c r="C2439" s="112">
        <v>0.05</v>
      </c>
      <c r="D2439" s="112" t="s">
        <v>30</v>
      </c>
      <c r="E2439" s="112" t="s">
        <v>819</v>
      </c>
      <c r="F2439" s="112" t="s">
        <v>812</v>
      </c>
      <c r="G2439" s="112" t="s">
        <v>812</v>
      </c>
      <c r="H2439" s="112">
        <v>0.05</v>
      </c>
    </row>
    <row r="2440" spans="1:8" ht="14.4">
      <c r="A2440" s="112">
        <v>1</v>
      </c>
      <c r="B2440" s="112" t="s">
        <v>1921</v>
      </c>
      <c r="C2440" s="112">
        <v>0.3</v>
      </c>
      <c r="D2440" s="112" t="s">
        <v>30</v>
      </c>
      <c r="E2440" s="112" t="s">
        <v>819</v>
      </c>
      <c r="F2440" s="112" t="s">
        <v>812</v>
      </c>
      <c r="G2440" s="112" t="s">
        <v>812</v>
      </c>
      <c r="H2440" s="112">
        <v>0.3</v>
      </c>
    </row>
    <row r="2441" spans="1:8" ht="14.4">
      <c r="A2441" s="112">
        <v>1</v>
      </c>
      <c r="B2441" s="112" t="s">
        <v>1922</v>
      </c>
      <c r="C2441" s="112">
        <v>0.05</v>
      </c>
      <c r="D2441" s="112" t="s">
        <v>30</v>
      </c>
      <c r="E2441" s="112" t="s">
        <v>819</v>
      </c>
      <c r="F2441" s="112" t="s">
        <v>812</v>
      </c>
      <c r="G2441" s="112" t="s">
        <v>812</v>
      </c>
      <c r="H2441" s="112">
        <v>0.05</v>
      </c>
    </row>
    <row r="2442" spans="1:8" ht="14.4">
      <c r="A2442" s="112">
        <v>1</v>
      </c>
      <c r="B2442" s="112" t="s">
        <v>1923</v>
      </c>
      <c r="C2442" s="112">
        <v>0.05</v>
      </c>
      <c r="D2442" s="112" t="s">
        <v>30</v>
      </c>
      <c r="E2442" s="112" t="s">
        <v>819</v>
      </c>
      <c r="F2442" s="112" t="s">
        <v>812</v>
      </c>
      <c r="G2442" s="112" t="s">
        <v>812</v>
      </c>
      <c r="H2442" s="112">
        <v>0.05</v>
      </c>
    </row>
    <row r="2443" spans="1:8" ht="14.4">
      <c r="A2443" s="112">
        <v>1</v>
      </c>
      <c r="B2443" s="112" t="s">
        <v>1924</v>
      </c>
      <c r="C2443" s="112">
        <v>3</v>
      </c>
      <c r="D2443" s="112" t="s">
        <v>30</v>
      </c>
      <c r="E2443" s="112" t="s">
        <v>819</v>
      </c>
      <c r="F2443" s="112" t="s">
        <v>812</v>
      </c>
      <c r="G2443" s="112" t="s">
        <v>812</v>
      </c>
      <c r="H2443" s="112">
        <v>3</v>
      </c>
    </row>
    <row r="2444" spans="1:8" ht="14.4">
      <c r="A2444" s="112">
        <v>1</v>
      </c>
      <c r="B2444" s="112" t="s">
        <v>1925</v>
      </c>
      <c r="C2444" s="112">
        <v>0.05</v>
      </c>
      <c r="D2444" s="112" t="s">
        <v>30</v>
      </c>
      <c r="E2444" s="112" t="s">
        <v>819</v>
      </c>
      <c r="F2444" s="112" t="s">
        <v>812</v>
      </c>
      <c r="G2444" s="112" t="s">
        <v>812</v>
      </c>
      <c r="H2444" s="112">
        <v>0.05</v>
      </c>
    </row>
    <row r="2445" spans="1:8" ht="14.4">
      <c r="A2445" s="112">
        <v>1</v>
      </c>
      <c r="B2445" s="112" t="s">
        <v>1926</v>
      </c>
      <c r="C2445" s="112">
        <v>0.05</v>
      </c>
      <c r="D2445" s="112" t="s">
        <v>30</v>
      </c>
      <c r="E2445" s="112" t="s">
        <v>819</v>
      </c>
      <c r="F2445" s="112" t="s">
        <v>812</v>
      </c>
      <c r="G2445" s="112" t="s">
        <v>812</v>
      </c>
      <c r="H2445" s="112">
        <v>0.05</v>
      </c>
    </row>
    <row r="2446" spans="1:8" ht="14.4">
      <c r="A2446" s="112">
        <v>1</v>
      </c>
      <c r="B2446" s="112" t="s">
        <v>1927</v>
      </c>
      <c r="C2446" s="112">
        <v>0.5</v>
      </c>
      <c r="D2446" s="112" t="s">
        <v>30</v>
      </c>
      <c r="E2446" s="112" t="s">
        <v>819</v>
      </c>
      <c r="F2446" s="112" t="s">
        <v>812</v>
      </c>
      <c r="G2446" s="112" t="s">
        <v>812</v>
      </c>
      <c r="H2446" s="112">
        <v>0.5</v>
      </c>
    </row>
    <row r="2447" spans="1:8" ht="14.4">
      <c r="A2447" s="112">
        <v>1</v>
      </c>
      <c r="B2447" s="112" t="s">
        <v>1928</v>
      </c>
      <c r="C2447" s="112">
        <v>0.1</v>
      </c>
      <c r="D2447" s="112" t="s">
        <v>30</v>
      </c>
      <c r="E2447" s="112" t="s">
        <v>819</v>
      </c>
      <c r="F2447" s="112" t="s">
        <v>812</v>
      </c>
      <c r="G2447" s="112" t="s">
        <v>812</v>
      </c>
      <c r="H2447" s="112">
        <v>0.1</v>
      </c>
    </row>
    <row r="2448" spans="1:8" ht="14.4">
      <c r="A2448" s="112">
        <v>1</v>
      </c>
      <c r="B2448" s="112" t="s">
        <v>1929</v>
      </c>
      <c r="C2448" s="112">
        <v>0.05</v>
      </c>
      <c r="D2448" s="112" t="s">
        <v>30</v>
      </c>
      <c r="E2448" s="112" t="s">
        <v>819</v>
      </c>
      <c r="F2448" s="112" t="s">
        <v>812</v>
      </c>
      <c r="G2448" s="112" t="s">
        <v>812</v>
      </c>
      <c r="H2448" s="112">
        <v>0.05</v>
      </c>
    </row>
    <row r="2449" spans="1:8" ht="14.4">
      <c r="A2449" s="112">
        <v>1</v>
      </c>
      <c r="B2449" s="112" t="s">
        <v>1930</v>
      </c>
      <c r="C2449" s="112">
        <v>0.05</v>
      </c>
      <c r="D2449" s="112" t="s">
        <v>30</v>
      </c>
      <c r="E2449" s="112" t="s">
        <v>819</v>
      </c>
      <c r="F2449" s="112" t="s">
        <v>812</v>
      </c>
      <c r="G2449" s="112" t="s">
        <v>812</v>
      </c>
      <c r="H2449" s="112">
        <v>0.05</v>
      </c>
    </row>
    <row r="2450" spans="1:8" ht="14.4">
      <c r="A2450" s="112">
        <v>1</v>
      </c>
      <c r="B2450" s="112" t="s">
        <v>1931</v>
      </c>
      <c r="C2450" s="112">
        <v>0.5</v>
      </c>
      <c r="D2450" s="112" t="s">
        <v>30</v>
      </c>
      <c r="E2450" s="112" t="s">
        <v>819</v>
      </c>
      <c r="F2450" s="112" t="s">
        <v>812</v>
      </c>
      <c r="G2450" s="112" t="s">
        <v>812</v>
      </c>
      <c r="H2450" s="112">
        <v>0.5</v>
      </c>
    </row>
    <row r="2451" spans="1:8" ht="14.4">
      <c r="A2451" s="112">
        <v>1</v>
      </c>
      <c r="B2451" s="112" t="s">
        <v>1691</v>
      </c>
      <c r="C2451" s="112">
        <v>0.3</v>
      </c>
      <c r="D2451" s="112" t="s">
        <v>30</v>
      </c>
      <c r="E2451" s="112" t="s">
        <v>819</v>
      </c>
      <c r="F2451" s="112" t="s">
        <v>812</v>
      </c>
      <c r="G2451" s="112" t="s">
        <v>812</v>
      </c>
      <c r="H2451" s="112">
        <v>0.3</v>
      </c>
    </row>
    <row r="2452" spans="1:8" ht="14.4">
      <c r="A2452" s="112">
        <v>1</v>
      </c>
      <c r="B2452" s="112" t="s">
        <v>1932</v>
      </c>
      <c r="C2452" s="112">
        <v>0.1</v>
      </c>
      <c r="D2452" s="112" t="s">
        <v>30</v>
      </c>
      <c r="E2452" s="112" t="s">
        <v>819</v>
      </c>
      <c r="F2452" s="112" t="s">
        <v>812</v>
      </c>
      <c r="G2452" s="112" t="s">
        <v>812</v>
      </c>
      <c r="H2452" s="112">
        <v>0.1</v>
      </c>
    </row>
    <row r="2453" spans="1:8" ht="14.4">
      <c r="A2453" s="112">
        <v>1</v>
      </c>
      <c r="B2453" s="112" t="s">
        <v>1933</v>
      </c>
      <c r="C2453" s="112">
        <v>0.05</v>
      </c>
      <c r="D2453" s="112" t="s">
        <v>30</v>
      </c>
      <c r="E2453" s="112" t="s">
        <v>819</v>
      </c>
      <c r="F2453" s="112" t="s">
        <v>812</v>
      </c>
      <c r="G2453" s="112" t="s">
        <v>812</v>
      </c>
      <c r="H2453" s="112">
        <v>0.05</v>
      </c>
    </row>
    <row r="2454" spans="1:8" ht="14.4">
      <c r="A2454" s="112">
        <v>1</v>
      </c>
      <c r="B2454" s="112" t="s">
        <v>1934</v>
      </c>
      <c r="C2454" s="112">
        <v>0.05</v>
      </c>
      <c r="D2454" s="112" t="s">
        <v>30</v>
      </c>
      <c r="E2454" s="112" t="s">
        <v>819</v>
      </c>
      <c r="F2454" s="112" t="s">
        <v>812</v>
      </c>
      <c r="G2454" s="112" t="s">
        <v>812</v>
      </c>
      <c r="H2454" s="112">
        <v>0.05</v>
      </c>
    </row>
    <row r="2455" spans="1:8" ht="14.4">
      <c r="A2455" s="112">
        <v>1</v>
      </c>
      <c r="B2455" s="112" t="s">
        <v>1935</v>
      </c>
      <c r="C2455" s="112">
        <v>0.05</v>
      </c>
      <c r="D2455" s="112" t="s">
        <v>30</v>
      </c>
      <c r="E2455" s="112" t="s">
        <v>819</v>
      </c>
      <c r="F2455" s="112" t="s">
        <v>812</v>
      </c>
      <c r="G2455" s="112" t="s">
        <v>812</v>
      </c>
      <c r="H2455" s="112">
        <v>0.05</v>
      </c>
    </row>
    <row r="2456" spans="1:8" ht="14.4">
      <c r="A2456" s="112">
        <v>1</v>
      </c>
      <c r="B2456" s="112" t="s">
        <v>1936</v>
      </c>
      <c r="C2456" s="112">
        <v>0.05</v>
      </c>
      <c r="D2456" s="112" t="s">
        <v>30</v>
      </c>
      <c r="E2456" s="112" t="s">
        <v>819</v>
      </c>
      <c r="F2456" s="112" t="s">
        <v>812</v>
      </c>
      <c r="G2456" s="112" t="s">
        <v>812</v>
      </c>
      <c r="H2456" s="112">
        <v>0.05</v>
      </c>
    </row>
    <row r="2457" spans="1:8" ht="14.4">
      <c r="A2457" s="112">
        <v>1</v>
      </c>
      <c r="B2457" s="112" t="s">
        <v>1937</v>
      </c>
      <c r="C2457" s="112">
        <v>0.05</v>
      </c>
      <c r="D2457" s="112" t="s">
        <v>30</v>
      </c>
      <c r="E2457" s="112" t="s">
        <v>819</v>
      </c>
      <c r="F2457" s="112" t="s">
        <v>812</v>
      </c>
      <c r="G2457" s="112" t="s">
        <v>812</v>
      </c>
      <c r="H2457" s="112">
        <v>0.05</v>
      </c>
    </row>
    <row r="2458" spans="1:8" ht="14.4">
      <c r="A2458" s="112">
        <v>1</v>
      </c>
      <c r="B2458" s="112" t="s">
        <v>1938</v>
      </c>
      <c r="C2458" s="112">
        <v>0.05</v>
      </c>
      <c r="D2458" s="112" t="s">
        <v>30</v>
      </c>
      <c r="E2458" s="112" t="s">
        <v>819</v>
      </c>
      <c r="F2458" s="112" t="s">
        <v>812</v>
      </c>
      <c r="G2458" s="112" t="s">
        <v>812</v>
      </c>
      <c r="H2458" s="112">
        <v>0.05</v>
      </c>
    </row>
    <row r="2459" spans="1:8" ht="14.4">
      <c r="A2459" s="112">
        <v>1</v>
      </c>
      <c r="B2459" s="112" t="s">
        <v>1939</v>
      </c>
      <c r="C2459" s="112">
        <v>0.5</v>
      </c>
      <c r="D2459" s="112" t="s">
        <v>30</v>
      </c>
      <c r="E2459" s="112" t="s">
        <v>819</v>
      </c>
      <c r="F2459" s="112" t="s">
        <v>812</v>
      </c>
      <c r="G2459" s="112" t="s">
        <v>812</v>
      </c>
      <c r="H2459" s="112">
        <v>0.5</v>
      </c>
    </row>
    <row r="2460" spans="1:8" ht="14.4">
      <c r="A2460" s="112">
        <v>1</v>
      </c>
      <c r="B2460" s="112" t="s">
        <v>1940</v>
      </c>
      <c r="C2460" s="112">
        <v>0.05</v>
      </c>
      <c r="D2460" s="112" t="s">
        <v>30</v>
      </c>
      <c r="E2460" s="112" t="s">
        <v>819</v>
      </c>
      <c r="F2460" s="112" t="s">
        <v>812</v>
      </c>
      <c r="G2460" s="112" t="s">
        <v>812</v>
      </c>
      <c r="H2460" s="112">
        <v>0.05</v>
      </c>
    </row>
    <row r="2461" spans="1:8" ht="14.4">
      <c r="A2461" s="112">
        <v>1</v>
      </c>
      <c r="B2461" s="112" t="s">
        <v>1941</v>
      </c>
      <c r="C2461" s="112">
        <v>0.05</v>
      </c>
      <c r="D2461" s="112" t="s">
        <v>30</v>
      </c>
      <c r="E2461" s="112" t="s">
        <v>819</v>
      </c>
      <c r="F2461" s="112" t="s">
        <v>812</v>
      </c>
      <c r="G2461" s="112" t="s">
        <v>812</v>
      </c>
      <c r="H2461" s="112">
        <v>0.05</v>
      </c>
    </row>
    <row r="2462" spans="1:8" ht="14.4">
      <c r="A2462" s="112">
        <v>1</v>
      </c>
      <c r="B2462" s="112" t="s">
        <v>1942</v>
      </c>
      <c r="C2462" s="112">
        <v>0.7</v>
      </c>
      <c r="D2462" s="112" t="s">
        <v>30</v>
      </c>
      <c r="E2462" s="112" t="s">
        <v>819</v>
      </c>
      <c r="F2462" s="112" t="s">
        <v>812</v>
      </c>
      <c r="G2462" s="112" t="s">
        <v>812</v>
      </c>
      <c r="H2462" s="112">
        <v>0.7</v>
      </c>
    </row>
    <row r="2463" spans="1:8" ht="14.4">
      <c r="A2463" s="112">
        <v>1</v>
      </c>
      <c r="B2463" s="112" t="s">
        <v>1943</v>
      </c>
      <c r="C2463" s="112">
        <v>0.5</v>
      </c>
      <c r="D2463" s="112" t="s">
        <v>30</v>
      </c>
      <c r="E2463" s="112" t="s">
        <v>819</v>
      </c>
      <c r="F2463" s="112" t="s">
        <v>812</v>
      </c>
      <c r="G2463" s="112" t="s">
        <v>812</v>
      </c>
      <c r="H2463" s="112">
        <v>0.5</v>
      </c>
    </row>
    <row r="2464" spans="1:8" ht="14.4">
      <c r="A2464" s="112">
        <v>1</v>
      </c>
      <c r="B2464" s="112" t="s">
        <v>1944</v>
      </c>
      <c r="C2464" s="112">
        <v>0.05</v>
      </c>
      <c r="D2464" s="112" t="s">
        <v>30</v>
      </c>
      <c r="E2464" s="112" t="s">
        <v>819</v>
      </c>
      <c r="F2464" s="112" t="s">
        <v>812</v>
      </c>
      <c r="G2464" s="112" t="s">
        <v>812</v>
      </c>
      <c r="H2464" s="112">
        <v>0.05</v>
      </c>
    </row>
    <row r="2465" spans="1:8" ht="14.4">
      <c r="A2465" s="112">
        <v>1</v>
      </c>
      <c r="B2465" s="112" t="s">
        <v>1945</v>
      </c>
      <c r="C2465" s="112">
        <v>0.05</v>
      </c>
      <c r="D2465" s="112" t="s">
        <v>30</v>
      </c>
      <c r="E2465" s="112" t="s">
        <v>819</v>
      </c>
      <c r="F2465" s="112" t="s">
        <v>812</v>
      </c>
      <c r="G2465" s="112" t="s">
        <v>812</v>
      </c>
      <c r="H2465" s="112">
        <v>0.05</v>
      </c>
    </row>
    <row r="2466" spans="1:8" ht="14.4">
      <c r="A2466" s="112"/>
      <c r="B2466" s="112"/>
      <c r="C2466" s="112"/>
      <c r="D2466" s="112"/>
      <c r="E2466" s="112"/>
      <c r="F2466" s="112"/>
      <c r="G2466" s="112"/>
      <c r="H2466" s="112"/>
    </row>
    <row r="2467" spans="1:8" ht="14.4">
      <c r="A2467" s="112"/>
      <c r="B2467" s="112" t="s">
        <v>3871</v>
      </c>
      <c r="C2467" s="112"/>
      <c r="D2467" s="112"/>
      <c r="E2467" s="112"/>
      <c r="F2467" s="112"/>
      <c r="G2467" s="112"/>
      <c r="H2467" s="112"/>
    </row>
    <row r="2468" spans="1:8" ht="14.4">
      <c r="A2468" s="112"/>
      <c r="B2468" s="112"/>
      <c r="C2468" s="112"/>
      <c r="D2468" s="112"/>
      <c r="E2468" s="112"/>
      <c r="F2468" s="112"/>
      <c r="G2468" s="112"/>
      <c r="H2468" s="112"/>
    </row>
    <row r="2469" spans="1:8" ht="14.4">
      <c r="A2469" s="112"/>
      <c r="B2469" s="112" t="s">
        <v>1947</v>
      </c>
      <c r="C2469" s="112"/>
      <c r="D2469" s="112"/>
      <c r="E2469" s="112"/>
      <c r="F2469" s="112"/>
      <c r="G2469" s="112"/>
      <c r="H2469" s="112"/>
    </row>
    <row r="2470" spans="1:8" ht="14.4">
      <c r="A2470" s="112"/>
      <c r="B2470" s="112" t="s">
        <v>3872</v>
      </c>
      <c r="C2470" s="112" t="s">
        <v>14</v>
      </c>
      <c r="D2470" s="112" t="s">
        <v>810</v>
      </c>
      <c r="E2470" s="112"/>
      <c r="F2470" s="112"/>
      <c r="G2470" s="112"/>
      <c r="H2470" s="112"/>
    </row>
    <row r="2471" spans="1:8" ht="14.4">
      <c r="A2471" s="112"/>
      <c r="B2471" s="112" t="s">
        <v>3873</v>
      </c>
      <c r="C2471" s="112" t="s">
        <v>3874</v>
      </c>
      <c r="D2471" s="112" t="s">
        <v>3875</v>
      </c>
      <c r="E2471" s="112"/>
      <c r="F2471" s="112"/>
      <c r="G2471" s="112"/>
      <c r="H2471" s="112"/>
    </row>
    <row r="2472" spans="1:8" ht="14.4">
      <c r="A2472" s="112"/>
      <c r="B2472" s="112" t="s">
        <v>3876</v>
      </c>
      <c r="C2472" s="112" t="s">
        <v>3874</v>
      </c>
      <c r="D2472" s="112" t="s">
        <v>3877</v>
      </c>
      <c r="E2472" s="112"/>
      <c r="F2472" s="112"/>
      <c r="G2472" s="112"/>
      <c r="H2472" s="112"/>
    </row>
    <row r="2473" spans="1:8" ht="14.4">
      <c r="A2473" s="112"/>
      <c r="B2473" s="112" t="s">
        <v>3878</v>
      </c>
      <c r="C2473" s="112" t="s">
        <v>3879</v>
      </c>
      <c r="D2473" s="112" t="s">
        <v>3880</v>
      </c>
      <c r="E2473" s="112"/>
      <c r="F2473" s="112"/>
      <c r="G2473" s="112"/>
      <c r="H2473" s="112"/>
    </row>
    <row r="2474" spans="1:8" ht="14.4">
      <c r="A2474" s="112"/>
      <c r="B2474" s="112" t="s">
        <v>3191</v>
      </c>
      <c r="C2474" s="112" t="s">
        <v>3881</v>
      </c>
      <c r="D2474" s="112" t="s">
        <v>3882</v>
      </c>
      <c r="E2474" s="112"/>
      <c r="F2474" s="112"/>
      <c r="G2474" s="112"/>
      <c r="H2474" s="112"/>
    </row>
    <row r="2475" spans="1:8" ht="14.4">
      <c r="A2475" s="112"/>
      <c r="B2475" s="112" t="s">
        <v>3194</v>
      </c>
      <c r="C2475" s="112" t="s">
        <v>3883</v>
      </c>
      <c r="D2475" s="112" t="s">
        <v>812</v>
      </c>
      <c r="E2475" s="112"/>
      <c r="F2475" s="112"/>
      <c r="G2475" s="112"/>
      <c r="H2475" s="112"/>
    </row>
    <row r="2476" spans="1:8" ht="14.4">
      <c r="A2476" s="112"/>
      <c r="B2476" s="112" t="s">
        <v>3884</v>
      </c>
      <c r="C2476" s="112" t="s">
        <v>3885</v>
      </c>
      <c r="D2476" s="112" t="s">
        <v>3886</v>
      </c>
      <c r="E2476" s="112"/>
      <c r="F2476" s="112"/>
      <c r="G2476" s="112"/>
      <c r="H2476" s="112"/>
    </row>
    <row r="2477" spans="1:8" ht="14.4">
      <c r="A2477" s="112"/>
      <c r="B2477" s="112" t="s">
        <v>3887</v>
      </c>
      <c r="C2477" s="112" t="s">
        <v>3888</v>
      </c>
      <c r="D2477" s="112" t="s">
        <v>3882</v>
      </c>
      <c r="E2477" s="112"/>
      <c r="F2477" s="112"/>
      <c r="G2477" s="112"/>
      <c r="H2477" s="112"/>
    </row>
    <row r="2478" spans="1:8" ht="14.4">
      <c r="A2478" s="112"/>
      <c r="B2478" s="112" t="s">
        <v>3889</v>
      </c>
      <c r="C2478" s="112" t="s">
        <v>3874</v>
      </c>
      <c r="D2478" s="112" t="s">
        <v>812</v>
      </c>
      <c r="E2478" s="112"/>
      <c r="F2478" s="112"/>
      <c r="G2478" s="112"/>
      <c r="H2478" s="112"/>
    </row>
    <row r="2479" spans="1:8" ht="14.4">
      <c r="A2479" s="112"/>
      <c r="B2479" s="112" t="s">
        <v>3890</v>
      </c>
      <c r="C2479" s="112" t="s">
        <v>3885</v>
      </c>
      <c r="D2479" s="112" t="s">
        <v>3875</v>
      </c>
      <c r="E2479" s="112"/>
      <c r="F2479" s="112"/>
      <c r="G2479" s="112"/>
      <c r="H2479" s="112"/>
    </row>
    <row r="2480" spans="1:8" ht="14.4">
      <c r="A2480" s="112"/>
      <c r="B2480" s="112" t="s">
        <v>3214</v>
      </c>
      <c r="C2480" s="112" t="s">
        <v>3883</v>
      </c>
      <c r="D2480" s="112" t="s">
        <v>3875</v>
      </c>
      <c r="E2480" s="112"/>
      <c r="F2480" s="112"/>
      <c r="G2480" s="112"/>
      <c r="H2480" s="112"/>
    </row>
    <row r="2481" spans="1:8" ht="14.4">
      <c r="A2481" s="112"/>
      <c r="B2481" s="112" t="s">
        <v>3224</v>
      </c>
      <c r="C2481" s="112" t="s">
        <v>3891</v>
      </c>
      <c r="D2481" s="112" t="s">
        <v>812</v>
      </c>
      <c r="E2481" s="112"/>
      <c r="F2481" s="112"/>
      <c r="G2481" s="112"/>
      <c r="H2481" s="112"/>
    </row>
    <row r="2482" spans="1:8" ht="14.4">
      <c r="A2482" s="112"/>
      <c r="B2482" s="112" t="s">
        <v>3892</v>
      </c>
      <c r="C2482" s="112" t="s">
        <v>3881</v>
      </c>
      <c r="D2482" s="112" t="s">
        <v>3880</v>
      </c>
      <c r="E2482" s="112"/>
      <c r="F2482" s="112"/>
      <c r="G2482" s="112"/>
      <c r="H2482" s="112"/>
    </row>
    <row r="2483" spans="1:8" ht="14.4">
      <c r="A2483" s="112"/>
      <c r="B2483" s="112" t="s">
        <v>3893</v>
      </c>
      <c r="C2483" s="112" t="s">
        <v>3883</v>
      </c>
      <c r="D2483" s="112" t="s">
        <v>3894</v>
      </c>
      <c r="E2483" s="112"/>
      <c r="F2483" s="112"/>
      <c r="G2483" s="112"/>
      <c r="H2483" s="112"/>
    </row>
    <row r="2484" spans="1:8" ht="14.4">
      <c r="A2484" s="112"/>
      <c r="B2484" s="112" t="s">
        <v>3895</v>
      </c>
      <c r="C2484" s="112" t="s">
        <v>3896</v>
      </c>
      <c r="D2484" s="112" t="s">
        <v>3875</v>
      </c>
      <c r="E2484" s="112"/>
      <c r="F2484" s="112"/>
      <c r="G2484" s="112"/>
      <c r="H2484" s="112"/>
    </row>
    <row r="2485" spans="1:8" ht="14.4">
      <c r="A2485" s="112"/>
      <c r="B2485" s="112" t="s">
        <v>3897</v>
      </c>
      <c r="C2485" s="112" t="s">
        <v>3891</v>
      </c>
      <c r="D2485" s="112" t="s">
        <v>812</v>
      </c>
      <c r="E2485" s="112"/>
      <c r="F2485" s="112"/>
      <c r="G2485" s="112"/>
      <c r="H2485" s="112"/>
    </row>
    <row r="2486" spans="1:8" ht="14.4">
      <c r="A2486" s="112"/>
      <c r="B2486" s="112" t="s">
        <v>3898</v>
      </c>
      <c r="C2486" s="112" t="s">
        <v>3874</v>
      </c>
      <c r="D2486" s="112" t="s">
        <v>3899</v>
      </c>
      <c r="E2486" s="112"/>
      <c r="F2486" s="112"/>
      <c r="G2486" s="112"/>
      <c r="H2486" s="112"/>
    </row>
    <row r="2487" spans="1:8" ht="14.4">
      <c r="A2487" s="112"/>
      <c r="B2487" s="112" t="s">
        <v>3241</v>
      </c>
      <c r="C2487" s="112" t="s">
        <v>3874</v>
      </c>
      <c r="D2487" s="112" t="s">
        <v>3882</v>
      </c>
      <c r="E2487" s="112"/>
      <c r="F2487" s="112"/>
      <c r="G2487" s="112"/>
      <c r="H2487" s="112"/>
    </row>
    <row r="2488" spans="1:8" ht="14.4">
      <c r="A2488" s="112"/>
      <c r="B2488" s="112" t="s">
        <v>3900</v>
      </c>
      <c r="C2488" s="112" t="s">
        <v>3891</v>
      </c>
      <c r="D2488" s="112" t="s">
        <v>3901</v>
      </c>
      <c r="E2488" s="112"/>
      <c r="F2488" s="112"/>
      <c r="G2488" s="112"/>
      <c r="H2488" s="112"/>
    </row>
    <row r="2489" spans="1:8" ht="14.4">
      <c r="A2489" s="112"/>
      <c r="B2489" s="112" t="s">
        <v>3902</v>
      </c>
      <c r="C2489" s="112" t="s">
        <v>3881</v>
      </c>
      <c r="D2489" s="112" t="s">
        <v>812</v>
      </c>
      <c r="E2489" s="112"/>
      <c r="F2489" s="112"/>
      <c r="G2489" s="112"/>
      <c r="H2489" s="112"/>
    </row>
    <row r="2490" spans="1:8" ht="14.4">
      <c r="A2490" s="112"/>
      <c r="B2490" s="112" t="s">
        <v>3903</v>
      </c>
      <c r="C2490" s="112" t="s">
        <v>3904</v>
      </c>
      <c r="D2490" s="112" t="s">
        <v>3882</v>
      </c>
      <c r="E2490" s="112"/>
      <c r="F2490" s="112"/>
      <c r="G2490" s="112"/>
      <c r="H2490" s="112"/>
    </row>
    <row r="2491" spans="1:8" ht="14.4">
      <c r="A2491" s="112"/>
      <c r="B2491" s="112" t="s">
        <v>3905</v>
      </c>
      <c r="C2491" s="112" t="s">
        <v>3906</v>
      </c>
      <c r="D2491" s="112" t="s">
        <v>3907</v>
      </c>
      <c r="E2491" s="112"/>
      <c r="F2491" s="112"/>
      <c r="G2491" s="112"/>
      <c r="H2491" s="112"/>
    </row>
    <row r="2492" spans="1:8" ht="14.4">
      <c r="A2492" s="112"/>
      <c r="B2492" s="112" t="s">
        <v>3908</v>
      </c>
      <c r="C2492" s="112" t="s">
        <v>3883</v>
      </c>
      <c r="D2492" s="112" t="s">
        <v>812</v>
      </c>
      <c r="E2492" s="112"/>
      <c r="F2492" s="112"/>
      <c r="G2492" s="112"/>
      <c r="H2492" s="112"/>
    </row>
    <row r="2493" spans="1:8" ht="14.4">
      <c r="A2493" s="112"/>
      <c r="B2493" s="112" t="s">
        <v>3909</v>
      </c>
      <c r="C2493" s="112" t="s">
        <v>3883</v>
      </c>
      <c r="D2493" s="112" t="s">
        <v>3910</v>
      </c>
      <c r="E2493" s="112"/>
      <c r="F2493" s="112"/>
      <c r="G2493" s="112"/>
      <c r="H2493" s="112"/>
    </row>
    <row r="2494" spans="1:8" ht="14.4">
      <c r="A2494" s="112"/>
      <c r="B2494" s="112" t="s">
        <v>582</v>
      </c>
      <c r="C2494" s="112" t="s">
        <v>3885</v>
      </c>
      <c r="D2494" s="112" t="s">
        <v>3875</v>
      </c>
      <c r="E2494" s="112"/>
      <c r="F2494" s="112"/>
      <c r="G2494" s="112"/>
      <c r="H2494" s="112"/>
    </row>
    <row r="2495" spans="1:8" ht="14.4">
      <c r="A2495" s="112"/>
      <c r="B2495" s="112" t="s">
        <v>3911</v>
      </c>
      <c r="C2495" s="112" t="s">
        <v>3912</v>
      </c>
      <c r="D2495" s="112" t="s">
        <v>812</v>
      </c>
      <c r="E2495" s="112"/>
      <c r="F2495" s="112"/>
      <c r="G2495" s="112"/>
      <c r="H2495" s="112"/>
    </row>
    <row r="2496" spans="1:8" ht="14.4">
      <c r="A2496" s="112"/>
      <c r="B2496" s="112" t="s">
        <v>3913</v>
      </c>
      <c r="C2496" s="112" t="s">
        <v>3881</v>
      </c>
      <c r="D2496" s="112" t="s">
        <v>812</v>
      </c>
      <c r="E2496" s="112"/>
      <c r="F2496" s="112"/>
      <c r="G2496" s="112"/>
      <c r="H2496" s="112"/>
    </row>
    <row r="2497" spans="1:8" ht="14.4">
      <c r="A2497" s="112"/>
      <c r="B2497" s="112" t="s">
        <v>3914</v>
      </c>
      <c r="C2497" s="112" t="s">
        <v>3906</v>
      </c>
      <c r="D2497" s="112" t="s">
        <v>3915</v>
      </c>
      <c r="E2497" s="112"/>
      <c r="F2497" s="112"/>
      <c r="G2497" s="112"/>
      <c r="H2497" s="112"/>
    </row>
    <row r="2498" spans="1:8" ht="14.4">
      <c r="A2498" s="112"/>
      <c r="B2498" s="112" t="s">
        <v>3916</v>
      </c>
      <c r="C2498" s="112" t="s">
        <v>3917</v>
      </c>
      <c r="D2498" s="112" t="s">
        <v>3901</v>
      </c>
      <c r="E2498" s="112"/>
      <c r="F2498" s="112"/>
      <c r="G2498" s="112"/>
      <c r="H2498" s="112"/>
    </row>
    <row r="2499" spans="1:8" ht="14.4">
      <c r="A2499" s="112"/>
      <c r="B2499" s="112" t="s">
        <v>3918</v>
      </c>
      <c r="C2499" s="112" t="s">
        <v>3881</v>
      </c>
      <c r="D2499" s="112" t="s">
        <v>3880</v>
      </c>
      <c r="E2499" s="112"/>
      <c r="F2499" s="112"/>
      <c r="G2499" s="112"/>
      <c r="H2499" s="112"/>
    </row>
    <row r="2500" spans="1:8" ht="14.4">
      <c r="A2500" s="112"/>
      <c r="B2500" s="112" t="s">
        <v>3919</v>
      </c>
      <c r="C2500" s="112" t="s">
        <v>3920</v>
      </c>
      <c r="D2500" s="112" t="s">
        <v>3886</v>
      </c>
      <c r="E2500" s="112"/>
      <c r="F2500" s="112"/>
      <c r="G2500" s="112"/>
      <c r="H2500" s="112"/>
    </row>
    <row r="2501" spans="1:8" ht="14.4">
      <c r="A2501" s="112"/>
      <c r="B2501" s="112" t="s">
        <v>3921</v>
      </c>
      <c r="C2501" s="112" t="s">
        <v>3922</v>
      </c>
      <c r="D2501" s="112" t="s">
        <v>3875</v>
      </c>
      <c r="E2501" s="112"/>
      <c r="F2501" s="112"/>
      <c r="G2501" s="112"/>
      <c r="H2501" s="112"/>
    </row>
    <row r="2502" spans="1:8" ht="14.4">
      <c r="A2502" s="112"/>
      <c r="B2502" s="112" t="s">
        <v>3309</v>
      </c>
      <c r="C2502" s="112" t="s">
        <v>3880</v>
      </c>
      <c r="D2502" s="112"/>
      <c r="E2502" s="112"/>
      <c r="F2502" s="112"/>
      <c r="G2502" s="112"/>
      <c r="H2502" s="112"/>
    </row>
    <row r="2503" spans="1:8" ht="14.4">
      <c r="A2503" s="112"/>
      <c r="B2503" s="112" t="s">
        <v>3923</v>
      </c>
      <c r="C2503" s="112" t="s">
        <v>3924</v>
      </c>
      <c r="D2503" s="112" t="s">
        <v>3880</v>
      </c>
      <c r="E2503" s="112"/>
      <c r="F2503" s="112"/>
      <c r="G2503" s="112"/>
      <c r="H2503" s="112"/>
    </row>
    <row r="2504" spans="1:8" ht="14.4">
      <c r="A2504" s="112"/>
      <c r="B2504" s="112" t="s">
        <v>3925</v>
      </c>
      <c r="C2504" s="112" t="s">
        <v>3926</v>
      </c>
      <c r="D2504" s="112" t="s">
        <v>3880</v>
      </c>
      <c r="E2504" s="112"/>
      <c r="F2504" s="112"/>
      <c r="G2504" s="112"/>
      <c r="H2504" s="112"/>
    </row>
    <row r="2505" spans="1:8" ht="14.4">
      <c r="A2505" s="112"/>
      <c r="B2505" s="112" t="s">
        <v>3927</v>
      </c>
      <c r="C2505" s="112" t="s">
        <v>3928</v>
      </c>
      <c r="D2505" s="112" t="s">
        <v>3880</v>
      </c>
      <c r="E2505" s="112"/>
      <c r="F2505" s="112"/>
      <c r="G2505" s="112"/>
      <c r="H2505" s="112"/>
    </row>
    <row r="2506" spans="1:8" ht="14.4">
      <c r="A2506" s="112"/>
      <c r="B2506" s="112" t="s">
        <v>3929</v>
      </c>
      <c r="C2506" s="112" t="s">
        <v>3930</v>
      </c>
      <c r="D2506" s="112" t="s">
        <v>3880</v>
      </c>
      <c r="E2506" s="112"/>
      <c r="F2506" s="112"/>
      <c r="G2506" s="112"/>
      <c r="H2506" s="112"/>
    </row>
    <row r="2507" spans="1:8" ht="14.4">
      <c r="A2507" s="112"/>
      <c r="B2507" s="112" t="s">
        <v>3311</v>
      </c>
      <c r="C2507" s="112" t="s">
        <v>3931</v>
      </c>
      <c r="D2507" s="112" t="s">
        <v>3875</v>
      </c>
      <c r="E2507" s="112"/>
      <c r="F2507" s="112"/>
      <c r="G2507" s="112"/>
      <c r="H2507" s="112"/>
    </row>
    <row r="2508" spans="1:8" ht="14.4">
      <c r="A2508" s="112"/>
      <c r="B2508" s="112" t="s">
        <v>3932</v>
      </c>
      <c r="C2508" s="112" t="s">
        <v>3933</v>
      </c>
      <c r="D2508" s="112" t="s">
        <v>3875</v>
      </c>
      <c r="E2508" s="112"/>
      <c r="F2508" s="112"/>
      <c r="G2508" s="112"/>
      <c r="H2508" s="112"/>
    </row>
    <row r="2509" spans="1:8" ht="14.4">
      <c r="A2509" s="112"/>
      <c r="B2509" s="112" t="s">
        <v>3934</v>
      </c>
      <c r="C2509" s="112" t="s">
        <v>3935</v>
      </c>
      <c r="D2509" s="112" t="s">
        <v>3894</v>
      </c>
      <c r="E2509" s="112"/>
      <c r="F2509" s="112"/>
      <c r="G2509" s="112"/>
      <c r="H2509" s="112"/>
    </row>
    <row r="2510" spans="1:8" ht="14.4">
      <c r="A2510" s="112"/>
      <c r="B2510" s="112" t="s">
        <v>3936</v>
      </c>
      <c r="C2510" s="112"/>
      <c r="D2510" s="112"/>
      <c r="E2510" s="112"/>
      <c r="F2510" s="112"/>
      <c r="G2510" s="112"/>
      <c r="H2510" s="112"/>
    </row>
    <row r="2511" spans="1:8" ht="14.4">
      <c r="A2511" s="112"/>
      <c r="B2511" s="112" t="s">
        <v>3937</v>
      </c>
      <c r="C2511" s="112" t="s">
        <v>3881</v>
      </c>
      <c r="D2511" s="112" t="s">
        <v>3880</v>
      </c>
      <c r="E2511" s="112"/>
      <c r="F2511" s="112"/>
      <c r="G2511" s="112"/>
      <c r="H2511" s="112"/>
    </row>
    <row r="2512" spans="1:8" ht="14.4">
      <c r="A2512" s="112"/>
      <c r="B2512" s="112" t="s">
        <v>3938</v>
      </c>
      <c r="C2512" s="112" t="s">
        <v>3879</v>
      </c>
      <c r="D2512" s="112" t="s">
        <v>812</v>
      </c>
      <c r="E2512" s="112"/>
      <c r="F2512" s="112"/>
      <c r="G2512" s="112"/>
      <c r="H2512" s="112"/>
    </row>
    <row r="2513" spans="1:8" ht="14.4">
      <c r="A2513" s="112"/>
      <c r="B2513" s="112" t="s">
        <v>3939</v>
      </c>
      <c r="C2513" s="112" t="s">
        <v>3940</v>
      </c>
      <c r="D2513" s="112" t="s">
        <v>812</v>
      </c>
      <c r="E2513" s="112"/>
      <c r="F2513" s="112"/>
      <c r="G2513" s="112"/>
      <c r="H2513" s="112"/>
    </row>
    <row r="2514" spans="1:8" ht="14.4">
      <c r="A2514" s="112"/>
      <c r="B2514" s="112" t="s">
        <v>3941</v>
      </c>
      <c r="C2514" s="112" t="s">
        <v>3942</v>
      </c>
      <c r="D2514" s="112" t="s">
        <v>3943</v>
      </c>
      <c r="E2514" s="112"/>
      <c r="F2514" s="112"/>
      <c r="G2514" s="112"/>
      <c r="H2514" s="112"/>
    </row>
    <row r="2515" spans="1:8" ht="14.4">
      <c r="A2515" s="112"/>
      <c r="B2515" s="112" t="s">
        <v>3944</v>
      </c>
      <c r="C2515" s="112" t="s">
        <v>3945</v>
      </c>
      <c r="D2515" s="112" t="s">
        <v>3882</v>
      </c>
      <c r="E2515" s="112"/>
      <c r="F2515" s="112"/>
      <c r="G2515" s="112"/>
      <c r="H2515" s="112"/>
    </row>
    <row r="2516" spans="1:8" ht="14.4">
      <c r="A2516" s="112"/>
      <c r="B2516" s="112" t="s">
        <v>3334</v>
      </c>
      <c r="C2516" s="112" t="s">
        <v>3881</v>
      </c>
      <c r="D2516" s="112" t="s">
        <v>3894</v>
      </c>
      <c r="E2516" s="112"/>
      <c r="F2516" s="112"/>
      <c r="G2516" s="112"/>
      <c r="H2516" s="112"/>
    </row>
    <row r="2517" spans="1:8" ht="14.4">
      <c r="A2517" s="112"/>
      <c r="B2517" s="112" t="s">
        <v>3946</v>
      </c>
      <c r="C2517" s="112" t="s">
        <v>3940</v>
      </c>
      <c r="D2517" s="112" t="s">
        <v>3947</v>
      </c>
      <c r="E2517" s="112"/>
      <c r="F2517" s="112"/>
      <c r="G2517" s="112"/>
      <c r="H2517" s="112"/>
    </row>
    <row r="2518" spans="1:8" ht="14.4">
      <c r="A2518" s="112"/>
      <c r="B2518" s="112" t="s">
        <v>3948</v>
      </c>
      <c r="C2518" s="112" t="s">
        <v>3885</v>
      </c>
      <c r="D2518" s="112" t="s">
        <v>3943</v>
      </c>
      <c r="E2518" s="112"/>
      <c r="F2518" s="112"/>
      <c r="G2518" s="112"/>
      <c r="H2518" s="112"/>
    </row>
    <row r="2519" spans="1:8" ht="14.4">
      <c r="A2519" s="112"/>
      <c r="B2519" s="112" t="s">
        <v>3949</v>
      </c>
      <c r="C2519" s="112" t="s">
        <v>3883</v>
      </c>
      <c r="D2519" s="112" t="s">
        <v>3894</v>
      </c>
      <c r="E2519" s="112"/>
      <c r="F2519" s="112"/>
      <c r="G2519" s="112"/>
      <c r="H2519" s="112"/>
    </row>
    <row r="2520" spans="1:8" ht="14.4">
      <c r="A2520" s="112"/>
      <c r="B2520" s="112" t="s">
        <v>3950</v>
      </c>
      <c r="C2520" s="112" t="s">
        <v>3935</v>
      </c>
      <c r="D2520" s="112" t="s">
        <v>3901</v>
      </c>
      <c r="E2520" s="112"/>
      <c r="F2520" s="112"/>
      <c r="G2520" s="112"/>
      <c r="H2520" s="112"/>
    </row>
    <row r="2521" spans="1:8" ht="14.4">
      <c r="A2521" s="112"/>
      <c r="B2521" s="112" t="s">
        <v>3951</v>
      </c>
      <c r="C2521" s="112" t="s">
        <v>3885</v>
      </c>
      <c r="D2521" s="112" t="s">
        <v>3880</v>
      </c>
      <c r="E2521" s="112"/>
      <c r="F2521" s="112"/>
      <c r="G2521" s="112"/>
      <c r="H2521" s="112"/>
    </row>
    <row r="2522" spans="1:8" ht="14.4">
      <c r="A2522" s="112"/>
      <c r="B2522" s="112" t="s">
        <v>3952</v>
      </c>
      <c r="C2522" s="112" t="s">
        <v>3883</v>
      </c>
      <c r="D2522" s="112" t="s">
        <v>3943</v>
      </c>
      <c r="E2522" s="112"/>
      <c r="F2522" s="112"/>
      <c r="G2522" s="112"/>
      <c r="H2522" s="112"/>
    </row>
    <row r="2523" spans="1:8" ht="14.4">
      <c r="A2523" s="112"/>
      <c r="B2523" s="112" t="s">
        <v>3953</v>
      </c>
      <c r="C2523" s="112" t="s">
        <v>3935</v>
      </c>
      <c r="D2523" s="112" t="s">
        <v>3882</v>
      </c>
      <c r="E2523" s="112"/>
      <c r="F2523" s="112"/>
      <c r="G2523" s="112"/>
      <c r="H2523" s="112"/>
    </row>
    <row r="2524" spans="1:8" ht="14.4">
      <c r="A2524" s="112"/>
      <c r="B2524" s="112" t="s">
        <v>3954</v>
      </c>
      <c r="C2524" s="112" t="s">
        <v>3955</v>
      </c>
      <c r="D2524" s="112" t="s">
        <v>3956</v>
      </c>
      <c r="E2524" s="112"/>
      <c r="F2524" s="112"/>
      <c r="G2524" s="112"/>
      <c r="H2524" s="112"/>
    </row>
    <row r="2525" spans="1:8" ht="14.4">
      <c r="A2525" s="112"/>
      <c r="B2525" s="112" t="s">
        <v>3957</v>
      </c>
      <c r="C2525" s="112" t="s">
        <v>3883</v>
      </c>
      <c r="D2525" s="112" t="s">
        <v>3880</v>
      </c>
      <c r="E2525" s="112"/>
      <c r="F2525" s="112"/>
      <c r="G2525" s="112"/>
      <c r="H2525" s="112"/>
    </row>
    <row r="2526" spans="1:8" ht="14.4">
      <c r="A2526" s="112"/>
      <c r="B2526" s="112" t="s">
        <v>3958</v>
      </c>
      <c r="C2526" s="112" t="s">
        <v>3885</v>
      </c>
      <c r="D2526" s="112" t="s">
        <v>812</v>
      </c>
      <c r="E2526" s="112"/>
      <c r="F2526" s="112"/>
      <c r="G2526" s="112"/>
      <c r="H2526" s="112"/>
    </row>
    <row r="2527" spans="1:8" ht="14.4">
      <c r="A2527" s="112"/>
      <c r="B2527" s="112" t="s">
        <v>3959</v>
      </c>
      <c r="C2527" s="112" t="s">
        <v>3960</v>
      </c>
      <c r="D2527" s="112" t="s">
        <v>812</v>
      </c>
      <c r="E2527" s="112"/>
      <c r="F2527" s="112"/>
      <c r="G2527" s="112"/>
      <c r="H2527" s="112"/>
    </row>
    <row r="2528" spans="1:8" ht="14.4">
      <c r="A2528" s="112"/>
      <c r="B2528" s="112" t="s">
        <v>3961</v>
      </c>
      <c r="C2528" s="112" t="s">
        <v>3888</v>
      </c>
      <c r="D2528" s="112" t="s">
        <v>812</v>
      </c>
      <c r="E2528" s="112"/>
      <c r="F2528" s="112"/>
      <c r="G2528" s="112"/>
      <c r="H2528" s="112"/>
    </row>
    <row r="2529" spans="1:8" ht="14.4">
      <c r="A2529" s="112"/>
      <c r="B2529" s="112" t="s">
        <v>3962</v>
      </c>
      <c r="C2529" s="112" t="s">
        <v>3883</v>
      </c>
      <c r="D2529" s="112" t="s">
        <v>3943</v>
      </c>
      <c r="E2529" s="112"/>
      <c r="F2529" s="112"/>
      <c r="G2529" s="112"/>
      <c r="H2529" s="112"/>
    </row>
    <row r="2530" spans="1:8" ht="14.4">
      <c r="A2530" s="112"/>
      <c r="B2530" s="112" t="s">
        <v>3963</v>
      </c>
      <c r="C2530" s="112" t="s">
        <v>3885</v>
      </c>
      <c r="D2530" s="112" t="s">
        <v>3880</v>
      </c>
      <c r="E2530" s="112"/>
      <c r="F2530" s="112"/>
      <c r="G2530" s="112"/>
      <c r="H2530" s="112"/>
    </row>
    <row r="2531" spans="1:8" ht="14.4">
      <c r="A2531" s="112"/>
      <c r="B2531" s="112" t="s">
        <v>3964</v>
      </c>
      <c r="C2531" s="112" t="s">
        <v>3874</v>
      </c>
      <c r="D2531" s="112" t="s">
        <v>3947</v>
      </c>
      <c r="E2531" s="112"/>
      <c r="F2531" s="112"/>
      <c r="G2531" s="112"/>
      <c r="H2531" s="112"/>
    </row>
    <row r="2532" spans="1:8" ht="14.4">
      <c r="A2532" s="112"/>
      <c r="B2532" s="112" t="s">
        <v>3965</v>
      </c>
      <c r="C2532" s="112" t="s">
        <v>3966</v>
      </c>
      <c r="D2532" s="112" t="s">
        <v>3880</v>
      </c>
      <c r="E2532" s="112"/>
      <c r="F2532" s="112"/>
      <c r="G2532" s="112"/>
      <c r="H2532" s="112"/>
    </row>
    <row r="2533" spans="1:8" ht="14.4">
      <c r="A2533" s="112"/>
      <c r="B2533" s="112" t="s">
        <v>3967</v>
      </c>
      <c r="C2533" s="112" t="s">
        <v>3935</v>
      </c>
      <c r="D2533" s="112" t="s">
        <v>3901</v>
      </c>
      <c r="E2533" s="112"/>
      <c r="F2533" s="112"/>
      <c r="G2533" s="112"/>
      <c r="H2533" s="112"/>
    </row>
    <row r="2534" spans="1:8" ht="14.4">
      <c r="A2534" s="112"/>
      <c r="B2534" s="112" t="s">
        <v>3391</v>
      </c>
      <c r="C2534" s="112" t="s">
        <v>3891</v>
      </c>
      <c r="D2534" s="112" t="s">
        <v>3880</v>
      </c>
      <c r="E2534" s="112"/>
      <c r="F2534" s="112"/>
      <c r="G2534" s="112"/>
      <c r="H2534" s="112"/>
    </row>
    <row r="2535" spans="1:8" ht="14.4">
      <c r="A2535" s="112"/>
      <c r="B2535" s="112" t="s">
        <v>3968</v>
      </c>
      <c r="C2535" s="112" t="s">
        <v>3883</v>
      </c>
      <c r="D2535" s="112" t="s">
        <v>3969</v>
      </c>
      <c r="E2535" s="112"/>
      <c r="F2535" s="112"/>
      <c r="G2535" s="112"/>
      <c r="H2535" s="112"/>
    </row>
    <row r="2536" spans="1:8" ht="14.4">
      <c r="A2536" s="112"/>
      <c r="B2536" s="112" t="s">
        <v>3401</v>
      </c>
      <c r="C2536" s="112" t="s">
        <v>3883</v>
      </c>
      <c r="D2536" s="112" t="s">
        <v>3910</v>
      </c>
      <c r="E2536" s="112"/>
      <c r="F2536" s="112"/>
      <c r="G2536" s="112"/>
      <c r="H2536" s="112"/>
    </row>
    <row r="2537" spans="1:8" ht="14.4">
      <c r="A2537" s="112"/>
      <c r="B2537" s="112" t="s">
        <v>3403</v>
      </c>
      <c r="C2537" s="112" t="s">
        <v>3945</v>
      </c>
      <c r="D2537" s="112" t="s">
        <v>3880</v>
      </c>
      <c r="E2537" s="112"/>
      <c r="F2537" s="112"/>
      <c r="G2537" s="112"/>
      <c r="H2537" s="112"/>
    </row>
    <row r="2538" spans="1:8" ht="14.4">
      <c r="A2538" s="112"/>
      <c r="B2538" s="112"/>
      <c r="C2538" s="112"/>
      <c r="D2538" s="112"/>
      <c r="E2538" s="112"/>
      <c r="F2538" s="112"/>
      <c r="G2538" s="112"/>
      <c r="H2538" s="112"/>
    </row>
    <row r="2539" spans="1:8" ht="14.4">
      <c r="A2539" s="112"/>
      <c r="B2539" s="112" t="s">
        <v>3970</v>
      </c>
      <c r="C2539" s="112"/>
      <c r="D2539" s="112"/>
      <c r="E2539" s="112"/>
      <c r="F2539" s="112"/>
      <c r="G2539" s="112"/>
      <c r="H2539" s="112"/>
    </row>
    <row r="2540" spans="1:8" ht="14.4">
      <c r="A2540" s="112"/>
      <c r="B2540" s="112" t="s">
        <v>3872</v>
      </c>
      <c r="C2540" s="112" t="s">
        <v>14</v>
      </c>
      <c r="D2540" s="112" t="s">
        <v>810</v>
      </c>
      <c r="E2540" s="112"/>
      <c r="F2540" s="112"/>
      <c r="G2540" s="112"/>
      <c r="H2540" s="112"/>
    </row>
    <row r="2541" spans="1:8" ht="14.4">
      <c r="A2541" s="112"/>
      <c r="B2541" s="112" t="s">
        <v>3971</v>
      </c>
      <c r="C2541" s="112"/>
      <c r="D2541" s="112"/>
      <c r="E2541" s="112"/>
      <c r="F2541" s="112"/>
      <c r="G2541" s="112"/>
      <c r="H2541" s="112"/>
    </row>
    <row r="2542" spans="1:8" ht="14.4">
      <c r="A2542" s="112"/>
      <c r="B2542" s="112" t="s">
        <v>3972</v>
      </c>
      <c r="C2542" s="112" t="s">
        <v>3924</v>
      </c>
      <c r="D2542" s="112" t="s">
        <v>3880</v>
      </c>
      <c r="E2542" s="112"/>
      <c r="F2542" s="112"/>
      <c r="G2542" s="112"/>
      <c r="H2542" s="112"/>
    </row>
    <row r="2543" spans="1:8" ht="14.4">
      <c r="A2543" s="112"/>
      <c r="B2543" s="112" t="s">
        <v>3973</v>
      </c>
      <c r="C2543" s="112" t="s">
        <v>3933</v>
      </c>
      <c r="D2543" s="112" t="s">
        <v>812</v>
      </c>
      <c r="E2543" s="112"/>
      <c r="F2543" s="112"/>
      <c r="G2543" s="112"/>
      <c r="H2543" s="112"/>
    </row>
    <row r="2544" spans="1:8" ht="14.4">
      <c r="A2544" s="112"/>
      <c r="B2544" s="112" t="s">
        <v>3974</v>
      </c>
      <c r="C2544" s="112" t="s">
        <v>3975</v>
      </c>
      <c r="D2544" s="112" t="s">
        <v>3880</v>
      </c>
      <c r="E2544" s="112"/>
      <c r="F2544" s="112"/>
      <c r="G2544" s="112"/>
      <c r="H2544" s="112"/>
    </row>
    <row r="2545" spans="1:8" ht="14.4">
      <c r="A2545" s="112"/>
      <c r="B2545" s="112" t="s">
        <v>3976</v>
      </c>
      <c r="C2545" s="112" t="s">
        <v>3977</v>
      </c>
      <c r="D2545" s="112" t="s">
        <v>3880</v>
      </c>
      <c r="E2545" s="112"/>
      <c r="F2545" s="112"/>
      <c r="G2545" s="112"/>
      <c r="H2545" s="112"/>
    </row>
    <row r="2546" spans="1:8" ht="14.4">
      <c r="A2546" s="112"/>
      <c r="B2546" s="112" t="s">
        <v>3978</v>
      </c>
      <c r="C2546" s="112" t="s">
        <v>3924</v>
      </c>
      <c r="D2546" s="112" t="s">
        <v>3894</v>
      </c>
      <c r="E2546" s="112"/>
      <c r="F2546" s="112"/>
      <c r="G2546" s="112"/>
      <c r="H2546" s="112"/>
    </row>
    <row r="2547" spans="1:8" ht="14.4">
      <c r="A2547" s="112"/>
      <c r="B2547" s="112" t="s">
        <v>3979</v>
      </c>
      <c r="C2547" s="112" t="s">
        <v>3874</v>
      </c>
      <c r="D2547" s="112" t="s">
        <v>3880</v>
      </c>
      <c r="E2547" s="112"/>
      <c r="F2547" s="112"/>
      <c r="G2547" s="112"/>
      <c r="H2547" s="112"/>
    </row>
    <row r="2548" spans="1:8" ht="14.4">
      <c r="A2548" s="112"/>
      <c r="B2548" s="112" t="s">
        <v>3980</v>
      </c>
      <c r="C2548" s="112" t="s">
        <v>3933</v>
      </c>
      <c r="D2548" s="112" t="s">
        <v>3910</v>
      </c>
      <c r="E2548" s="112"/>
      <c r="F2548" s="112"/>
      <c r="G2548" s="112"/>
      <c r="H2548" s="112"/>
    </row>
    <row r="2549" spans="1:8" ht="14.4">
      <c r="A2549" s="112"/>
      <c r="B2549" s="112" t="s">
        <v>3981</v>
      </c>
      <c r="C2549" s="112" t="s">
        <v>3896</v>
      </c>
      <c r="D2549" s="112" t="s">
        <v>3880</v>
      </c>
      <c r="E2549" s="112"/>
      <c r="F2549" s="112"/>
      <c r="G2549" s="112"/>
      <c r="H2549" s="112"/>
    </row>
    <row r="2550" spans="1:8" ht="14.4">
      <c r="A2550" s="112"/>
      <c r="B2550" s="112" t="s">
        <v>3982</v>
      </c>
      <c r="C2550" s="112" t="s">
        <v>3883</v>
      </c>
      <c r="D2550" s="112" t="s">
        <v>812</v>
      </c>
      <c r="E2550" s="112"/>
      <c r="F2550" s="112"/>
      <c r="G2550" s="112"/>
      <c r="H2550" s="112"/>
    </row>
    <row r="2551" spans="1:8" ht="14.4">
      <c r="A2551" s="112"/>
      <c r="B2551" s="112"/>
      <c r="C2551" s="112"/>
      <c r="D2551" s="112"/>
      <c r="E2551" s="112"/>
      <c r="F2551" s="112"/>
      <c r="G2551" s="112"/>
      <c r="H2551" s="112"/>
    </row>
    <row r="2552" spans="1:8" ht="14.4">
      <c r="A2552" s="112"/>
      <c r="B2552" s="112" t="s">
        <v>3983</v>
      </c>
      <c r="C2552" s="112"/>
      <c r="D2552" s="112"/>
      <c r="E2552" s="112"/>
      <c r="F2552" s="112"/>
      <c r="G2552" s="112"/>
      <c r="H2552" s="112"/>
    </row>
    <row r="2553" spans="1:8" ht="14.4">
      <c r="A2553" s="112"/>
      <c r="B2553" s="112" t="s">
        <v>3872</v>
      </c>
      <c r="C2553" s="112" t="s">
        <v>14</v>
      </c>
      <c r="D2553" s="112" t="s">
        <v>810</v>
      </c>
      <c r="E2553" s="112"/>
      <c r="F2553" s="112"/>
      <c r="G2553" s="112"/>
      <c r="H2553" s="112"/>
    </row>
    <row r="2554" spans="1:8" ht="14.4">
      <c r="A2554" s="112"/>
      <c r="B2554" s="112" t="s">
        <v>3984</v>
      </c>
      <c r="C2554" s="112" t="s">
        <v>3985</v>
      </c>
      <c r="D2554" s="112" t="s">
        <v>3986</v>
      </c>
      <c r="E2554" s="112"/>
      <c r="F2554" s="112"/>
      <c r="G2554" s="112"/>
      <c r="H2554" s="112"/>
    </row>
    <row r="2555" spans="1:8" ht="14.4">
      <c r="A2555" s="112"/>
      <c r="B2555" s="112" t="s">
        <v>3987</v>
      </c>
      <c r="C2555" s="112" t="s">
        <v>3888</v>
      </c>
      <c r="D2555" s="112" t="s">
        <v>3882</v>
      </c>
      <c r="E2555" s="112"/>
      <c r="F2555" s="112"/>
      <c r="G2555" s="112"/>
      <c r="H2555" s="112"/>
    </row>
    <row r="2556" spans="1:8" ht="14.4">
      <c r="A2556" s="112"/>
      <c r="B2556" s="112" t="s">
        <v>3988</v>
      </c>
      <c r="C2556" s="112" t="s">
        <v>3989</v>
      </c>
      <c r="D2556" s="112" t="s">
        <v>3882</v>
      </c>
      <c r="E2556" s="112"/>
      <c r="F2556" s="112"/>
      <c r="G2556" s="112"/>
      <c r="H2556" s="112"/>
    </row>
    <row r="2557" spans="1:8" ht="14.4">
      <c r="A2557" s="112"/>
      <c r="B2557" s="112" t="s">
        <v>3990</v>
      </c>
      <c r="C2557" s="112" t="s">
        <v>3928</v>
      </c>
      <c r="D2557" s="112" t="s">
        <v>3882</v>
      </c>
      <c r="E2557" s="112"/>
      <c r="F2557" s="112"/>
      <c r="G2557" s="112"/>
      <c r="H2557" s="112"/>
    </row>
    <row r="2558" spans="1:8" ht="14.4">
      <c r="A2558" s="112"/>
      <c r="B2558" s="112" t="s">
        <v>3991</v>
      </c>
      <c r="C2558" s="112" t="s">
        <v>3933</v>
      </c>
      <c r="D2558" s="112" t="s">
        <v>3947</v>
      </c>
      <c r="E2558" s="112"/>
      <c r="F2558" s="112"/>
      <c r="G2558" s="112"/>
      <c r="H2558" s="112"/>
    </row>
    <row r="2559" spans="1:8" ht="14.4">
      <c r="A2559" s="112"/>
      <c r="B2559" s="112" t="s">
        <v>3992</v>
      </c>
      <c r="C2559" s="112" t="s">
        <v>3933</v>
      </c>
      <c r="D2559" s="112" t="s">
        <v>3880</v>
      </c>
      <c r="E2559" s="112"/>
      <c r="F2559" s="112"/>
      <c r="G2559" s="112"/>
      <c r="H2559" s="112"/>
    </row>
    <row r="2560" spans="1:8" ht="14.4">
      <c r="A2560" s="112"/>
      <c r="B2560" s="112" t="s">
        <v>3993</v>
      </c>
      <c r="C2560" s="112" t="s">
        <v>812</v>
      </c>
      <c r="D2560" s="112" t="s">
        <v>812</v>
      </c>
      <c r="E2560" s="112"/>
      <c r="F2560" s="112"/>
      <c r="G2560" s="112"/>
      <c r="H2560" s="112"/>
    </row>
    <row r="2561" spans="1:8" ht="14.4">
      <c r="A2561" s="112"/>
      <c r="B2561" s="112" t="s">
        <v>3994</v>
      </c>
      <c r="C2561" s="112" t="s">
        <v>3883</v>
      </c>
      <c r="D2561" s="112" t="s">
        <v>812</v>
      </c>
      <c r="E2561" s="112"/>
      <c r="F2561" s="112"/>
      <c r="G2561" s="112"/>
      <c r="H2561" s="112"/>
    </row>
    <row r="2562" spans="1:8" ht="14.4">
      <c r="A2562" s="112"/>
      <c r="B2562" s="112" t="s">
        <v>3995</v>
      </c>
      <c r="C2562" s="112" t="s">
        <v>3977</v>
      </c>
      <c r="D2562" s="112" t="s">
        <v>3880</v>
      </c>
      <c r="E2562" s="112"/>
      <c r="F2562" s="112"/>
      <c r="G2562" s="112"/>
      <c r="H2562" s="112"/>
    </row>
    <row r="2563" spans="1:8" ht="14.4">
      <c r="A2563" s="112"/>
      <c r="B2563" s="112" t="s">
        <v>225</v>
      </c>
      <c r="C2563" s="112" t="s">
        <v>3977</v>
      </c>
      <c r="D2563" s="112" t="s">
        <v>3880</v>
      </c>
      <c r="E2563" s="112"/>
      <c r="F2563" s="112"/>
      <c r="G2563" s="112"/>
      <c r="H2563" s="112"/>
    </row>
    <row r="2564" spans="1:8" ht="14.4">
      <c r="A2564" s="112"/>
      <c r="B2564" s="112" t="s">
        <v>3996</v>
      </c>
      <c r="C2564" s="112" t="s">
        <v>3997</v>
      </c>
      <c r="D2564" s="112" t="s">
        <v>812</v>
      </c>
      <c r="E2564" s="112"/>
      <c r="F2564" s="112"/>
      <c r="G2564" s="112"/>
      <c r="H2564" s="112"/>
    </row>
    <row r="2565" spans="1:8" ht="14.4">
      <c r="A2565" s="112"/>
      <c r="B2565" s="112" t="s">
        <v>3998</v>
      </c>
      <c r="C2565" s="112" t="s">
        <v>3888</v>
      </c>
      <c r="D2565" s="112" t="s">
        <v>3886</v>
      </c>
      <c r="E2565" s="112"/>
      <c r="F2565" s="112"/>
      <c r="G2565" s="112"/>
      <c r="H2565" s="112"/>
    </row>
    <row r="2566" spans="1:8" ht="14.4">
      <c r="A2566" s="112"/>
      <c r="B2566" s="112" t="s">
        <v>3999</v>
      </c>
      <c r="C2566" s="112" t="s">
        <v>3886</v>
      </c>
      <c r="D2566" s="112"/>
      <c r="E2566" s="112"/>
      <c r="F2566" s="112"/>
      <c r="G2566" s="112"/>
      <c r="H2566" s="112"/>
    </row>
    <row r="2567" spans="1:8" ht="14.4">
      <c r="A2567" s="112"/>
      <c r="B2567" s="112" t="s">
        <v>4000</v>
      </c>
      <c r="C2567" s="112" t="s">
        <v>3874</v>
      </c>
      <c r="D2567" s="112" t="s">
        <v>3880</v>
      </c>
      <c r="E2567" s="112"/>
      <c r="F2567" s="112"/>
      <c r="G2567" s="112"/>
      <c r="H2567" s="112"/>
    </row>
    <row r="2568" spans="1:8" ht="14.4">
      <c r="A2568" s="112"/>
      <c r="B2568" s="112" t="s">
        <v>4001</v>
      </c>
      <c r="C2568" s="112" t="s">
        <v>3888</v>
      </c>
      <c r="D2568" s="112" t="s">
        <v>3875</v>
      </c>
      <c r="E2568" s="112"/>
      <c r="F2568" s="112"/>
      <c r="G2568" s="112"/>
      <c r="H2568" s="112"/>
    </row>
    <row r="2569" spans="1:8" ht="14.4">
      <c r="A2569" s="112"/>
      <c r="B2569" s="112" t="s">
        <v>4002</v>
      </c>
      <c r="C2569" s="112" t="s">
        <v>3931</v>
      </c>
      <c r="D2569" s="112" t="s">
        <v>3886</v>
      </c>
      <c r="E2569" s="112"/>
      <c r="F2569" s="112"/>
      <c r="G2569" s="112"/>
      <c r="H2569" s="112"/>
    </row>
    <row r="2570" spans="1:8" ht="14.4">
      <c r="A2570" s="112"/>
      <c r="B2570" s="112" t="s">
        <v>4003</v>
      </c>
      <c r="C2570" s="112" t="s">
        <v>3896</v>
      </c>
      <c r="D2570" s="112" t="s">
        <v>4004</v>
      </c>
      <c r="E2570" s="112"/>
      <c r="F2570" s="112"/>
      <c r="G2570" s="112"/>
      <c r="H2570" s="112"/>
    </row>
    <row r="2571" spans="1:8" ht="14.4">
      <c r="A2571" s="112"/>
      <c r="B2571" s="112" t="s">
        <v>4005</v>
      </c>
      <c r="C2571" s="112" t="s">
        <v>3997</v>
      </c>
      <c r="D2571" s="112" t="s">
        <v>3875</v>
      </c>
      <c r="E2571" s="112"/>
      <c r="F2571" s="112"/>
      <c r="G2571" s="112"/>
      <c r="H2571" s="112"/>
    </row>
    <row r="2572" spans="1:8" ht="14.4">
      <c r="A2572" s="112"/>
      <c r="B2572" s="112" t="s">
        <v>4006</v>
      </c>
      <c r="C2572" s="112" t="s">
        <v>3933</v>
      </c>
      <c r="D2572" s="112" t="s">
        <v>3880</v>
      </c>
      <c r="E2572" s="112"/>
      <c r="F2572" s="112"/>
      <c r="G2572" s="112"/>
      <c r="H2572" s="112"/>
    </row>
    <row r="2573" spans="1:8" ht="14.4">
      <c r="A2573" s="112"/>
      <c r="B2573" s="112" t="s">
        <v>4007</v>
      </c>
      <c r="C2573" s="112" t="s">
        <v>3966</v>
      </c>
      <c r="D2573" s="112" t="s">
        <v>4008</v>
      </c>
      <c r="E2573" s="112"/>
      <c r="F2573" s="112"/>
      <c r="G2573" s="112"/>
      <c r="H2573" s="112"/>
    </row>
    <row r="2574" spans="1:8" ht="14.4">
      <c r="A2574" s="112"/>
      <c r="B2574" s="112"/>
      <c r="C2574" s="112"/>
      <c r="D2574" s="112"/>
      <c r="E2574" s="112"/>
      <c r="F2574" s="112"/>
      <c r="G2574" s="112"/>
      <c r="H2574" s="112"/>
    </row>
    <row r="2575" spans="1:8" ht="14.4">
      <c r="A2575" s="112"/>
      <c r="B2575" s="112" t="s">
        <v>3428</v>
      </c>
      <c r="C2575" s="112"/>
      <c r="D2575" s="112"/>
      <c r="E2575" s="112"/>
      <c r="F2575" s="112"/>
      <c r="G2575" s="112"/>
      <c r="H2575" s="112"/>
    </row>
    <row r="2576" spans="1:8" ht="14.4">
      <c r="A2576" s="112"/>
      <c r="B2576" s="112" t="s">
        <v>3872</v>
      </c>
      <c r="C2576" s="112" t="s">
        <v>14</v>
      </c>
      <c r="D2576" s="112" t="s">
        <v>810</v>
      </c>
      <c r="E2576" s="112"/>
      <c r="F2576" s="112"/>
      <c r="G2576" s="112"/>
      <c r="H2576" s="112"/>
    </row>
    <row r="2577" spans="1:8" ht="14.4">
      <c r="A2577" s="112"/>
      <c r="B2577" s="112" t="s">
        <v>4009</v>
      </c>
      <c r="C2577" s="112" t="s">
        <v>3883</v>
      </c>
      <c r="D2577" s="112" t="s">
        <v>3910</v>
      </c>
      <c r="E2577" s="112"/>
      <c r="F2577" s="112"/>
      <c r="G2577" s="112"/>
      <c r="H2577" s="112"/>
    </row>
    <row r="2578" spans="1:8" ht="14.4">
      <c r="A2578" s="112"/>
      <c r="B2578" s="112" t="s">
        <v>4010</v>
      </c>
      <c r="C2578" s="112" t="s">
        <v>3888</v>
      </c>
      <c r="D2578" s="112" t="s">
        <v>4011</v>
      </c>
      <c r="E2578" s="112"/>
      <c r="F2578" s="112"/>
      <c r="G2578" s="112"/>
      <c r="H2578" s="112"/>
    </row>
    <row r="2579" spans="1:8" ht="14.4">
      <c r="A2579" s="112"/>
      <c r="B2579" s="112" t="s">
        <v>4012</v>
      </c>
      <c r="C2579" s="112" t="s">
        <v>3912</v>
      </c>
      <c r="D2579" s="112" t="s">
        <v>4013</v>
      </c>
      <c r="E2579" s="112"/>
      <c r="F2579" s="112"/>
      <c r="G2579" s="112"/>
      <c r="H2579" s="112"/>
    </row>
    <row r="2580" spans="1:8" ht="14.4">
      <c r="A2580" s="112"/>
      <c r="B2580" s="112" t="s">
        <v>4014</v>
      </c>
      <c r="C2580" s="112" t="s">
        <v>3896</v>
      </c>
      <c r="D2580" s="112" t="s">
        <v>4011</v>
      </c>
      <c r="E2580" s="112"/>
      <c r="F2580" s="112"/>
      <c r="G2580" s="112"/>
      <c r="H2580" s="112"/>
    </row>
    <row r="2581" spans="1:8" ht="14.4">
      <c r="A2581" s="112"/>
      <c r="B2581" s="112" t="s">
        <v>4015</v>
      </c>
      <c r="C2581" s="112" t="s">
        <v>3942</v>
      </c>
      <c r="D2581" s="112" t="s">
        <v>3910</v>
      </c>
      <c r="E2581" s="112"/>
      <c r="F2581" s="112"/>
      <c r="G2581" s="112"/>
      <c r="H2581" s="112"/>
    </row>
    <row r="2582" spans="1:8" ht="14.4">
      <c r="A2582" s="112"/>
      <c r="B2582" s="112" t="s">
        <v>4016</v>
      </c>
      <c r="C2582" s="112" t="s">
        <v>3935</v>
      </c>
      <c r="D2582" s="112" t="s">
        <v>3947</v>
      </c>
      <c r="E2582" s="112"/>
      <c r="F2582" s="112"/>
      <c r="G2582" s="112"/>
      <c r="H2582" s="112"/>
    </row>
    <row r="2583" spans="1:8" ht="14.4">
      <c r="A2583" s="112"/>
      <c r="B2583" s="112" t="s">
        <v>4017</v>
      </c>
      <c r="C2583" s="112" t="s">
        <v>3888</v>
      </c>
      <c r="D2583" s="112" t="s">
        <v>3875</v>
      </c>
      <c r="E2583" s="112"/>
      <c r="F2583" s="112"/>
      <c r="G2583" s="112"/>
      <c r="H2583" s="112"/>
    </row>
    <row r="2584" spans="1:8" ht="14.4">
      <c r="A2584" s="112"/>
      <c r="B2584" s="112" t="s">
        <v>4018</v>
      </c>
      <c r="C2584" s="112" t="s">
        <v>4019</v>
      </c>
      <c r="D2584" s="112" t="s">
        <v>3943</v>
      </c>
      <c r="E2584" s="112"/>
      <c r="F2584" s="112"/>
      <c r="G2584" s="112"/>
      <c r="H2584" s="112"/>
    </row>
    <row r="2585" spans="1:8" ht="14.4">
      <c r="A2585" s="112"/>
      <c r="B2585" s="112" t="s">
        <v>4020</v>
      </c>
      <c r="C2585" s="112" t="s">
        <v>3881</v>
      </c>
      <c r="D2585" s="112" t="s">
        <v>3875</v>
      </c>
      <c r="E2585" s="112"/>
      <c r="F2585" s="112"/>
      <c r="G2585" s="112"/>
      <c r="H2585" s="112"/>
    </row>
    <row r="2586" spans="1:8" ht="14.4">
      <c r="A2586" s="112"/>
      <c r="B2586" s="112" t="s">
        <v>4021</v>
      </c>
      <c r="C2586" s="112" t="s">
        <v>4022</v>
      </c>
      <c r="D2586" s="112" t="s">
        <v>4023</v>
      </c>
      <c r="E2586" s="112"/>
      <c r="F2586" s="112"/>
      <c r="G2586" s="112"/>
      <c r="H2586" s="112"/>
    </row>
    <row r="2587" spans="1:8" ht="14.4">
      <c r="A2587" s="112"/>
      <c r="B2587" s="112" t="s">
        <v>4024</v>
      </c>
      <c r="C2587" s="112" t="s">
        <v>3888</v>
      </c>
      <c r="D2587" s="112" t="s">
        <v>4011</v>
      </c>
      <c r="E2587" s="112"/>
      <c r="F2587" s="112"/>
      <c r="G2587" s="112"/>
      <c r="H2587" s="112"/>
    </row>
    <row r="2588" spans="1:8" ht="14.4">
      <c r="A2588" s="112"/>
      <c r="B2588" s="112" t="s">
        <v>4025</v>
      </c>
      <c r="C2588" s="112" t="s">
        <v>3883</v>
      </c>
      <c r="D2588" s="112" t="s">
        <v>3882</v>
      </c>
      <c r="E2588" s="112"/>
      <c r="F2588" s="112"/>
      <c r="G2588" s="112"/>
      <c r="H2588" s="112"/>
    </row>
    <row r="2589" spans="1:8" ht="14.4">
      <c r="A2589" s="112"/>
      <c r="B2589" s="112"/>
      <c r="C2589" s="112"/>
      <c r="D2589" s="112"/>
      <c r="E2589" s="112"/>
      <c r="F2589" s="112"/>
      <c r="G2589" s="112"/>
      <c r="H2589" s="112"/>
    </row>
    <row r="2590" spans="1:8" ht="14.4">
      <c r="A2590" s="112"/>
      <c r="B2590" s="112" t="s">
        <v>4026</v>
      </c>
      <c r="C2590" s="112"/>
      <c r="D2590" s="112"/>
      <c r="E2590" s="112"/>
      <c r="F2590" s="112"/>
      <c r="G2590" s="112"/>
      <c r="H2590" s="112"/>
    </row>
    <row r="2591" spans="1:8" ht="14.4">
      <c r="A2591" s="112"/>
      <c r="B2591" s="112" t="s">
        <v>3872</v>
      </c>
      <c r="C2591" s="112" t="s">
        <v>14</v>
      </c>
      <c r="D2591" s="112" t="s">
        <v>810</v>
      </c>
      <c r="E2591" s="112"/>
      <c r="F2591" s="112"/>
      <c r="G2591" s="112"/>
      <c r="H2591" s="112"/>
    </row>
    <row r="2592" spans="1:8" ht="14.4">
      <c r="A2592" s="112"/>
      <c r="B2592" s="112" t="s">
        <v>4027</v>
      </c>
      <c r="C2592" s="112"/>
      <c r="D2592" s="112"/>
      <c r="E2592" s="112"/>
      <c r="F2592" s="112"/>
      <c r="G2592" s="112"/>
      <c r="H2592" s="112"/>
    </row>
    <row r="2593" spans="1:8" ht="14.4">
      <c r="A2593" s="112"/>
      <c r="B2593" s="112" t="s">
        <v>4028</v>
      </c>
      <c r="C2593" s="112" t="s">
        <v>3940</v>
      </c>
      <c r="D2593" s="112" t="s">
        <v>3947</v>
      </c>
      <c r="E2593" s="112"/>
      <c r="F2593" s="112"/>
      <c r="G2593" s="112"/>
      <c r="H2593" s="112"/>
    </row>
    <row r="2594" spans="1:8" ht="14.4">
      <c r="A2594" s="112"/>
      <c r="B2594" s="112" t="s">
        <v>537</v>
      </c>
      <c r="C2594" s="112" t="s">
        <v>4029</v>
      </c>
      <c r="D2594" s="112" t="s">
        <v>3880</v>
      </c>
      <c r="E2594" s="112"/>
      <c r="F2594" s="112"/>
      <c r="G2594" s="112"/>
      <c r="H2594" s="112"/>
    </row>
    <row r="2595" spans="1:8" ht="14.4">
      <c r="A2595" s="112"/>
      <c r="B2595" s="112" t="s">
        <v>4030</v>
      </c>
      <c r="C2595" s="112" t="s">
        <v>3935</v>
      </c>
      <c r="D2595" s="112" t="s">
        <v>812</v>
      </c>
      <c r="E2595" s="112"/>
      <c r="F2595" s="112"/>
      <c r="G2595" s="112"/>
      <c r="H2595" s="112"/>
    </row>
    <row r="2596" spans="1:8" ht="14.4">
      <c r="A2596" s="112"/>
      <c r="B2596" s="112" t="s">
        <v>4031</v>
      </c>
      <c r="C2596" s="112" t="s">
        <v>3945</v>
      </c>
      <c r="D2596" s="112" t="s">
        <v>3894</v>
      </c>
      <c r="E2596" s="112"/>
      <c r="F2596" s="112"/>
      <c r="G2596" s="112"/>
      <c r="H2596" s="112"/>
    </row>
    <row r="2597" spans="1:8" ht="14.4">
      <c r="A2597" s="112"/>
      <c r="B2597" s="112" t="s">
        <v>4032</v>
      </c>
      <c r="C2597" s="112" t="s">
        <v>3881</v>
      </c>
      <c r="D2597" s="112" t="s">
        <v>3894</v>
      </c>
      <c r="E2597" s="112"/>
      <c r="F2597" s="112"/>
      <c r="G2597" s="112"/>
      <c r="H2597" s="112"/>
    </row>
    <row r="2598" spans="1:8" ht="14.4">
      <c r="A2598" s="112"/>
      <c r="B2598" s="112" t="s">
        <v>4033</v>
      </c>
      <c r="C2598" s="112"/>
      <c r="D2598" s="112"/>
      <c r="E2598" s="112"/>
      <c r="F2598" s="112"/>
      <c r="G2598" s="112"/>
      <c r="H2598" s="112"/>
    </row>
    <row r="2599" spans="1:8" ht="14.4">
      <c r="A2599" s="112"/>
      <c r="B2599" s="112" t="s">
        <v>3927</v>
      </c>
      <c r="C2599" s="112" t="s">
        <v>3874</v>
      </c>
      <c r="D2599" s="112" t="s">
        <v>812</v>
      </c>
      <c r="E2599" s="112"/>
      <c r="F2599" s="112"/>
      <c r="G2599" s="112"/>
      <c r="H2599" s="112"/>
    </row>
    <row r="2600" spans="1:8" ht="14.4">
      <c r="A2600" s="112"/>
      <c r="B2600" s="112" t="s">
        <v>816</v>
      </c>
      <c r="C2600" s="112" t="s">
        <v>3885</v>
      </c>
      <c r="D2600" s="112" t="s">
        <v>812</v>
      </c>
      <c r="E2600" s="112"/>
      <c r="F2600" s="112"/>
      <c r="G2600" s="112"/>
      <c r="H2600" s="112"/>
    </row>
    <row r="2601" spans="1:8" ht="14.4">
      <c r="A2601" s="112"/>
      <c r="B2601" s="112" t="s">
        <v>4034</v>
      </c>
      <c r="C2601" s="112" t="s">
        <v>3940</v>
      </c>
      <c r="D2601" s="112" t="s">
        <v>812</v>
      </c>
      <c r="E2601" s="112"/>
      <c r="F2601" s="112"/>
      <c r="G2601" s="112"/>
      <c r="H2601" s="112"/>
    </row>
    <row r="2602" spans="1:8" ht="14.4">
      <c r="A2602" s="112"/>
      <c r="B2602" s="112" t="s">
        <v>4035</v>
      </c>
      <c r="C2602" s="112"/>
      <c r="D2602" s="112"/>
      <c r="E2602" s="112"/>
      <c r="F2602" s="112"/>
      <c r="G2602" s="112"/>
      <c r="H2602" s="112"/>
    </row>
    <row r="2603" spans="1:8" ht="14.4">
      <c r="A2603" s="112"/>
      <c r="B2603" s="112" t="s">
        <v>3927</v>
      </c>
      <c r="C2603" s="112" t="s">
        <v>3885</v>
      </c>
      <c r="D2603" s="112" t="s">
        <v>812</v>
      </c>
      <c r="E2603" s="112"/>
      <c r="F2603" s="112"/>
      <c r="G2603" s="112"/>
      <c r="H2603" s="112"/>
    </row>
    <row r="2604" spans="1:8" ht="14.4">
      <c r="A2604" s="112"/>
      <c r="B2604" s="112" t="s">
        <v>816</v>
      </c>
      <c r="C2604" s="112" t="s">
        <v>4036</v>
      </c>
      <c r="D2604" s="112" t="s">
        <v>812</v>
      </c>
      <c r="E2604" s="112"/>
      <c r="F2604" s="112"/>
      <c r="G2604" s="112"/>
      <c r="H2604" s="112"/>
    </row>
    <row r="2605" spans="1:8" ht="14.4">
      <c r="A2605" s="112"/>
      <c r="B2605" s="112" t="s">
        <v>4034</v>
      </c>
      <c r="C2605" s="112" t="s">
        <v>3881</v>
      </c>
      <c r="D2605" s="112" t="s">
        <v>812</v>
      </c>
      <c r="E2605" s="112"/>
      <c r="F2605" s="112"/>
      <c r="G2605" s="112"/>
      <c r="H2605" s="112"/>
    </row>
    <row r="2606" spans="1:8" ht="14.4">
      <c r="A2606" s="112"/>
      <c r="B2606" s="112" t="s">
        <v>4037</v>
      </c>
      <c r="C2606" s="112" t="s">
        <v>4036</v>
      </c>
      <c r="D2606" s="112" t="s">
        <v>3894</v>
      </c>
      <c r="E2606" s="112"/>
      <c r="F2606" s="112"/>
      <c r="G2606" s="112"/>
      <c r="H2606" s="112"/>
    </row>
    <row r="2607" spans="1:8" ht="14.4">
      <c r="A2607" s="112"/>
      <c r="B2607" s="112" t="s">
        <v>4038</v>
      </c>
      <c r="C2607" s="112"/>
      <c r="D2607" s="112"/>
      <c r="E2607" s="112"/>
      <c r="F2607" s="112"/>
      <c r="G2607" s="112"/>
      <c r="H2607" s="112"/>
    </row>
    <row r="2608" spans="1:8" ht="14.4">
      <c r="A2608" s="112"/>
      <c r="B2608" s="112" t="s">
        <v>4039</v>
      </c>
      <c r="C2608" s="112" t="s">
        <v>3940</v>
      </c>
      <c r="D2608" s="112" t="s">
        <v>4011</v>
      </c>
      <c r="E2608" s="112"/>
      <c r="F2608" s="112"/>
      <c r="G2608" s="112"/>
      <c r="H2608" s="112"/>
    </row>
    <row r="2609" spans="1:8" ht="14.4">
      <c r="A2609" s="112"/>
      <c r="B2609" s="112" t="s">
        <v>4040</v>
      </c>
      <c r="C2609" s="112" t="s">
        <v>3935</v>
      </c>
      <c r="D2609" s="112" t="s">
        <v>3907</v>
      </c>
      <c r="E2609" s="112"/>
      <c r="F2609" s="112"/>
      <c r="G2609" s="112"/>
      <c r="H2609" s="112"/>
    </row>
    <row r="2610" spans="1:8" ht="14.4">
      <c r="A2610" s="112"/>
      <c r="B2610" s="112"/>
      <c r="C2610" s="112"/>
      <c r="D2610" s="112"/>
      <c r="E2610" s="112"/>
      <c r="F2610" s="112"/>
      <c r="G2610" s="112"/>
      <c r="H2610" s="112"/>
    </row>
    <row r="2611" spans="1:8" ht="14.4">
      <c r="A2611" s="112"/>
      <c r="B2611" s="112" t="s">
        <v>4041</v>
      </c>
      <c r="C2611" s="112"/>
      <c r="D2611" s="112"/>
      <c r="E2611" s="112"/>
      <c r="F2611" s="112"/>
      <c r="G2611" s="112"/>
      <c r="H2611" s="112"/>
    </row>
    <row r="2612" spans="1:8" ht="14.4">
      <c r="A2612" s="112"/>
      <c r="B2612" s="112" t="s">
        <v>3872</v>
      </c>
      <c r="C2612" s="112" t="s">
        <v>14</v>
      </c>
      <c r="D2612" s="112" t="s">
        <v>810</v>
      </c>
      <c r="E2612" s="112"/>
      <c r="F2612" s="112"/>
      <c r="G2612" s="112"/>
      <c r="H2612" s="112"/>
    </row>
    <row r="2613" spans="1:8" ht="14.4">
      <c r="A2613" s="112"/>
      <c r="B2613" s="112" t="s">
        <v>3812</v>
      </c>
      <c r="C2613" s="112"/>
      <c r="D2613" s="112"/>
      <c r="E2613" s="112"/>
      <c r="F2613" s="112"/>
      <c r="G2613" s="112"/>
      <c r="H2613" s="112"/>
    </row>
    <row r="2614" spans="1:8" ht="14.4">
      <c r="A2614" s="112"/>
      <c r="B2614" s="112" t="s">
        <v>4042</v>
      </c>
      <c r="C2614" s="112" t="s">
        <v>3815</v>
      </c>
      <c r="D2614" s="112" t="s">
        <v>4043</v>
      </c>
      <c r="E2614" s="112"/>
      <c r="F2614" s="112"/>
      <c r="G2614" s="112"/>
      <c r="H2614" s="112"/>
    </row>
    <row r="2615" spans="1:8" ht="14.4">
      <c r="A2615" s="112"/>
      <c r="B2615" s="112" t="s">
        <v>4044</v>
      </c>
      <c r="C2615" s="112" t="s">
        <v>3813</v>
      </c>
      <c r="D2615" s="112" t="s">
        <v>3815</v>
      </c>
      <c r="E2615" s="112"/>
      <c r="F2615" s="112"/>
      <c r="G2615" s="112"/>
      <c r="H2615" s="112"/>
    </row>
    <row r="2616" spans="1:8" ht="14.4">
      <c r="A2616" s="112"/>
      <c r="B2616" s="112" t="s">
        <v>4045</v>
      </c>
      <c r="C2616" s="112" t="s">
        <v>3874</v>
      </c>
      <c r="D2616" s="112" t="s">
        <v>3880</v>
      </c>
      <c r="E2616" s="112"/>
      <c r="F2616" s="112"/>
      <c r="G2616" s="112"/>
      <c r="H2616" s="112"/>
    </row>
    <row r="2617" spans="1:8" ht="14.4">
      <c r="A2617" s="112"/>
      <c r="B2617" s="112" t="s">
        <v>4046</v>
      </c>
      <c r="C2617" s="112" t="s">
        <v>3977</v>
      </c>
      <c r="D2617" s="112" t="s">
        <v>812</v>
      </c>
      <c r="E2617" s="112"/>
      <c r="F2617" s="112"/>
      <c r="G2617" s="112"/>
      <c r="H2617" s="112"/>
    </row>
    <row r="2618" spans="1:8" ht="14.4">
      <c r="A2618" s="112"/>
      <c r="B2618" s="112" t="s">
        <v>4047</v>
      </c>
      <c r="C2618" s="112" t="s">
        <v>3930</v>
      </c>
      <c r="D2618" s="112" t="s">
        <v>812</v>
      </c>
      <c r="E2618" s="112"/>
      <c r="F2618" s="112"/>
      <c r="G2618" s="112"/>
      <c r="H2618" s="112"/>
    </row>
    <row r="2619" spans="1:8" ht="14.4">
      <c r="A2619" s="112"/>
      <c r="B2619" s="112" t="s">
        <v>4048</v>
      </c>
      <c r="C2619" s="112" t="s">
        <v>3912</v>
      </c>
      <c r="D2619" s="112" t="s">
        <v>812</v>
      </c>
      <c r="E2619" s="112"/>
      <c r="F2619" s="112"/>
      <c r="G2619" s="112"/>
      <c r="H2619" s="112"/>
    </row>
    <row r="2620" spans="1:8" ht="14.4">
      <c r="A2620" s="112"/>
      <c r="B2620" s="112" t="s">
        <v>4049</v>
      </c>
      <c r="C2620" s="112" t="s">
        <v>3917</v>
      </c>
      <c r="D2620" s="112" t="s">
        <v>3943</v>
      </c>
      <c r="E2620" s="112"/>
      <c r="F2620" s="112"/>
      <c r="G2620" s="112"/>
      <c r="H2620" s="112"/>
    </row>
    <row r="2621" spans="1:8" ht="14.4">
      <c r="A2621" s="112"/>
      <c r="B2621" s="112" t="s">
        <v>4050</v>
      </c>
      <c r="C2621" s="112"/>
      <c r="D2621" s="112"/>
      <c r="E2621" s="112"/>
      <c r="F2621" s="112"/>
      <c r="G2621" s="112"/>
      <c r="H2621" s="112"/>
    </row>
    <row r="2622" spans="1:8" ht="14.4">
      <c r="A2622" s="112"/>
      <c r="B2622" s="112" t="s">
        <v>4051</v>
      </c>
      <c r="C2622" s="112" t="s">
        <v>4022</v>
      </c>
      <c r="D2622" s="112" t="s">
        <v>812</v>
      </c>
      <c r="E2622" s="112"/>
      <c r="F2622" s="112"/>
      <c r="G2622" s="112"/>
      <c r="H2622" s="112"/>
    </row>
    <row r="2623" spans="1:8" ht="14.4">
      <c r="A2623" s="112"/>
      <c r="B2623" s="112" t="s">
        <v>4052</v>
      </c>
      <c r="C2623" s="112" t="s">
        <v>4019</v>
      </c>
      <c r="D2623" s="112" t="s">
        <v>812</v>
      </c>
      <c r="E2623" s="112"/>
      <c r="F2623" s="112"/>
      <c r="G2623" s="112"/>
      <c r="H2623" s="112"/>
    </row>
    <row r="2624" spans="1:8" ht="14.4">
      <c r="A2624" s="112"/>
      <c r="B2624" s="112" t="s">
        <v>2890</v>
      </c>
      <c r="C2624" s="112" t="s">
        <v>3896</v>
      </c>
      <c r="D2624" s="112" t="s">
        <v>812</v>
      </c>
      <c r="E2624" s="112"/>
      <c r="F2624" s="112"/>
      <c r="G2624" s="112"/>
      <c r="H2624" s="112"/>
    </row>
    <row r="2625" spans="1:8" ht="14.4">
      <c r="A2625" s="112"/>
      <c r="B2625" s="112" t="s">
        <v>4053</v>
      </c>
      <c r="C2625" s="112" t="s">
        <v>4054</v>
      </c>
      <c r="D2625" s="112" t="s">
        <v>812</v>
      </c>
      <c r="E2625" s="112"/>
      <c r="F2625" s="112"/>
      <c r="G2625" s="112"/>
      <c r="H2625" s="112"/>
    </row>
    <row r="2626" spans="1:8" ht="14.4">
      <c r="A2626" s="112"/>
      <c r="B2626" s="112" t="s">
        <v>4055</v>
      </c>
      <c r="C2626" s="112" t="s">
        <v>4056</v>
      </c>
      <c r="D2626" s="112" t="s">
        <v>812</v>
      </c>
      <c r="E2626" s="112"/>
      <c r="F2626" s="112"/>
      <c r="G2626" s="112"/>
      <c r="H2626" s="112"/>
    </row>
    <row r="2627" spans="1:8" ht="14.4">
      <c r="A2627" s="112"/>
      <c r="B2627" s="112" t="s">
        <v>4057</v>
      </c>
      <c r="C2627" s="112" t="s">
        <v>3997</v>
      </c>
      <c r="D2627" s="112" t="s">
        <v>812</v>
      </c>
      <c r="E2627" s="112"/>
      <c r="F2627" s="112"/>
      <c r="G2627" s="112"/>
      <c r="H2627" s="112"/>
    </row>
    <row r="2628" spans="1:8" ht="14.4">
      <c r="A2628" s="112"/>
      <c r="B2628" s="112" t="s">
        <v>4058</v>
      </c>
      <c r="C2628" s="112"/>
      <c r="D2628" s="112"/>
      <c r="E2628" s="112"/>
      <c r="F2628" s="112"/>
      <c r="G2628" s="112"/>
      <c r="H2628" s="112"/>
    </row>
    <row r="2629" spans="1:8" ht="14.4">
      <c r="A2629" s="112"/>
      <c r="B2629" s="112" t="s">
        <v>4059</v>
      </c>
      <c r="C2629" s="112" t="s">
        <v>3924</v>
      </c>
      <c r="D2629" s="112" t="s">
        <v>3877</v>
      </c>
      <c r="E2629" s="112"/>
      <c r="F2629" s="112"/>
      <c r="G2629" s="112"/>
      <c r="H2629" s="112"/>
    </row>
    <row r="2630" spans="1:8" ht="14.4">
      <c r="A2630" s="112"/>
      <c r="B2630" s="112" t="s">
        <v>4060</v>
      </c>
      <c r="C2630" s="112" t="s">
        <v>3888</v>
      </c>
      <c r="D2630" s="112" t="s">
        <v>4023</v>
      </c>
      <c r="E2630" s="112"/>
      <c r="F2630" s="112"/>
      <c r="G2630" s="112"/>
      <c r="H2630" s="112"/>
    </row>
    <row r="2631" spans="1:8" ht="14.4">
      <c r="A2631" s="112"/>
      <c r="B2631" s="112" t="s">
        <v>4061</v>
      </c>
      <c r="C2631" s="112" t="s">
        <v>3935</v>
      </c>
      <c r="D2631" s="112" t="s">
        <v>3899</v>
      </c>
      <c r="E2631" s="112"/>
      <c r="F2631" s="112"/>
      <c r="G2631" s="112"/>
      <c r="H2631" s="112"/>
    </row>
    <row r="2632" spans="1:8" ht="14.4">
      <c r="A2632" s="112"/>
      <c r="B2632" s="112" t="s">
        <v>4062</v>
      </c>
      <c r="C2632" s="112"/>
      <c r="D2632" s="112"/>
      <c r="E2632" s="112"/>
      <c r="F2632" s="112"/>
      <c r="G2632" s="112"/>
      <c r="H2632" s="112"/>
    </row>
    <row r="2633" spans="1:8" ht="14.4">
      <c r="A2633" s="112"/>
      <c r="B2633" s="112" t="s">
        <v>4059</v>
      </c>
      <c r="C2633" s="112" t="s">
        <v>4063</v>
      </c>
      <c r="D2633" s="112" t="s">
        <v>3986</v>
      </c>
      <c r="E2633" s="112"/>
      <c r="F2633" s="112"/>
      <c r="G2633" s="112"/>
      <c r="H2633" s="112"/>
    </row>
    <row r="2634" spans="1:8" ht="14.4">
      <c r="A2634" s="112"/>
      <c r="B2634" s="112" t="s">
        <v>4060</v>
      </c>
      <c r="C2634" s="112" t="s">
        <v>3931</v>
      </c>
      <c r="D2634" s="112" t="s">
        <v>3901</v>
      </c>
      <c r="E2634" s="112"/>
      <c r="F2634" s="112"/>
      <c r="G2634" s="112"/>
      <c r="H2634" s="112"/>
    </row>
    <row r="2635" spans="1:8" ht="14.4">
      <c r="A2635" s="112"/>
      <c r="B2635" s="112" t="s">
        <v>4061</v>
      </c>
      <c r="C2635" s="112" t="s">
        <v>3896</v>
      </c>
      <c r="D2635" s="112" t="s">
        <v>3877</v>
      </c>
      <c r="E2635" s="112"/>
      <c r="F2635" s="112"/>
      <c r="G2635" s="112"/>
      <c r="H2635" s="112"/>
    </row>
    <row r="2636" spans="1:8" ht="14.4">
      <c r="A2636" s="112"/>
      <c r="B2636" s="112" t="s">
        <v>3824</v>
      </c>
      <c r="C2636" s="112" t="s">
        <v>3904</v>
      </c>
      <c r="D2636" s="112" t="s">
        <v>3947</v>
      </c>
      <c r="E2636" s="112"/>
      <c r="F2636" s="112"/>
      <c r="G2636" s="112"/>
      <c r="H2636" s="112"/>
    </row>
    <row r="2637" spans="1:8" ht="14.4">
      <c r="A2637" s="112"/>
      <c r="B2637" s="112" t="s">
        <v>4064</v>
      </c>
      <c r="C2637" s="112" t="s">
        <v>3885</v>
      </c>
      <c r="D2637" s="112" t="s">
        <v>812</v>
      </c>
      <c r="E2637" s="112"/>
      <c r="F2637" s="112"/>
      <c r="G2637" s="112"/>
      <c r="H2637" s="112"/>
    </row>
    <row r="2638" spans="1:8" ht="14.4">
      <c r="A2638" s="112"/>
      <c r="B2638" s="112"/>
      <c r="C2638" s="112"/>
      <c r="D2638" s="112"/>
      <c r="E2638" s="112"/>
      <c r="F2638" s="112"/>
      <c r="G2638" s="112"/>
      <c r="H2638" s="112"/>
    </row>
    <row r="2639" spans="1:8" ht="14.4">
      <c r="A2639" s="112"/>
      <c r="B2639" s="112" t="s">
        <v>4065</v>
      </c>
      <c r="C2639" s="112"/>
      <c r="D2639" s="112"/>
      <c r="E2639" s="112"/>
      <c r="F2639" s="112"/>
      <c r="G2639" s="112"/>
      <c r="H2639" s="112"/>
    </row>
    <row r="2640" spans="1:8" ht="14.4">
      <c r="A2640" s="112"/>
      <c r="B2640" s="112" t="s">
        <v>3872</v>
      </c>
      <c r="C2640" s="112" t="s">
        <v>14</v>
      </c>
      <c r="D2640" s="112" t="s">
        <v>810</v>
      </c>
      <c r="E2640" s="112"/>
      <c r="F2640" s="112"/>
      <c r="G2640" s="112"/>
      <c r="H2640" s="112"/>
    </row>
    <row r="2641" spans="1:8" ht="14.4">
      <c r="A2641" s="112"/>
      <c r="B2641" s="112" t="s">
        <v>3836</v>
      </c>
      <c r="C2641" s="112" t="s">
        <v>3997</v>
      </c>
      <c r="D2641" s="112" t="s">
        <v>4066</v>
      </c>
      <c r="E2641" s="112"/>
      <c r="F2641" s="112"/>
      <c r="G2641" s="112"/>
      <c r="H2641" s="112"/>
    </row>
    <row r="2642" spans="1:8" ht="14.4">
      <c r="A2642" s="112"/>
      <c r="B2642" s="112" t="s">
        <v>3838</v>
      </c>
      <c r="C2642" s="112" t="s">
        <v>3931</v>
      </c>
      <c r="D2642" s="112" t="s">
        <v>4008</v>
      </c>
      <c r="E2642" s="112"/>
      <c r="F2642" s="112"/>
      <c r="G2642" s="112"/>
      <c r="H2642" s="112"/>
    </row>
    <row r="2643" spans="1:8" ht="14.4">
      <c r="A2643" s="112"/>
      <c r="B2643" s="112" t="s">
        <v>4067</v>
      </c>
      <c r="C2643" s="112" t="s">
        <v>4068</v>
      </c>
      <c r="D2643" s="112" t="s">
        <v>812</v>
      </c>
      <c r="E2643" s="112"/>
      <c r="F2643" s="112"/>
      <c r="G2643" s="112"/>
      <c r="H2643" s="112"/>
    </row>
    <row r="2644" spans="1:8" ht="14.4">
      <c r="A2644" s="112"/>
      <c r="B2644" s="112" t="s">
        <v>4069</v>
      </c>
      <c r="C2644" s="112" t="s">
        <v>4070</v>
      </c>
      <c r="D2644" s="112" t="s">
        <v>812</v>
      </c>
      <c r="E2644" s="112"/>
      <c r="F2644" s="112"/>
      <c r="G2644" s="112"/>
      <c r="H2644" s="112"/>
    </row>
    <row r="2645" spans="1:8" ht="14.4">
      <c r="A2645" s="112"/>
      <c r="B2645" s="112" t="s">
        <v>4071</v>
      </c>
      <c r="C2645" s="112" t="s">
        <v>4072</v>
      </c>
      <c r="D2645" s="112" t="s">
        <v>812</v>
      </c>
      <c r="E2645" s="112"/>
      <c r="F2645" s="112"/>
      <c r="G2645" s="112"/>
      <c r="H2645" s="112"/>
    </row>
    <row r="2646" spans="1:8" ht="14.4">
      <c r="A2646" s="112"/>
      <c r="B2646" s="112" t="s">
        <v>3844</v>
      </c>
      <c r="C2646" s="112" t="s">
        <v>3933</v>
      </c>
      <c r="D2646" s="112" t="s">
        <v>4073</v>
      </c>
      <c r="E2646" s="112"/>
      <c r="F2646" s="112"/>
      <c r="G2646" s="112"/>
      <c r="H2646" s="112"/>
    </row>
    <row r="2647" spans="1:8" ht="14.4">
      <c r="A2647" s="112"/>
      <c r="B2647" s="112" t="s">
        <v>4074</v>
      </c>
      <c r="C2647" s="112" t="s">
        <v>3874</v>
      </c>
      <c r="D2647" s="112" t="s">
        <v>3943</v>
      </c>
      <c r="E2647" s="112"/>
      <c r="F2647" s="112"/>
      <c r="G2647" s="112"/>
      <c r="H2647" s="112"/>
    </row>
    <row r="2648" spans="1:8" ht="14.4">
      <c r="A2648" s="112"/>
      <c r="B2648" s="112" t="s">
        <v>4075</v>
      </c>
      <c r="C2648" s="112" t="s">
        <v>4072</v>
      </c>
      <c r="D2648" s="112" t="s">
        <v>812</v>
      </c>
      <c r="E2648" s="112"/>
      <c r="F2648" s="112"/>
      <c r="G2648" s="112"/>
      <c r="H2648" s="112"/>
    </row>
    <row r="2649" spans="1:8" ht="14.4">
      <c r="A2649" s="112"/>
      <c r="B2649" s="112" t="s">
        <v>3840</v>
      </c>
      <c r="C2649" s="112" t="s">
        <v>3924</v>
      </c>
      <c r="D2649" s="112" t="s">
        <v>4076</v>
      </c>
      <c r="E2649" s="112"/>
      <c r="F2649" s="112"/>
      <c r="G2649" s="112"/>
      <c r="H2649" s="112"/>
    </row>
    <row r="2650" spans="1:8" ht="14.4">
      <c r="A2650" s="112"/>
      <c r="B2650" s="112" t="s">
        <v>3842</v>
      </c>
      <c r="C2650" s="112" t="s">
        <v>4077</v>
      </c>
      <c r="D2650" s="112" t="s">
        <v>4078</v>
      </c>
      <c r="E2650" s="112"/>
      <c r="F2650" s="112"/>
      <c r="G2650" s="112"/>
      <c r="H2650" s="112"/>
    </row>
    <row r="2651" spans="1:8" ht="14.4">
      <c r="A2651" s="112"/>
      <c r="B2651" s="112" t="s">
        <v>4079</v>
      </c>
      <c r="C2651" s="112" t="s">
        <v>4080</v>
      </c>
      <c r="D2651" s="112" t="s">
        <v>812</v>
      </c>
      <c r="E2651" s="112"/>
      <c r="F2651" s="112"/>
      <c r="G2651" s="112"/>
      <c r="H2651" s="112"/>
    </row>
    <row r="2652" spans="1:8" ht="14.4">
      <c r="A2652" s="112"/>
      <c r="B2652" s="112"/>
      <c r="C2652" s="112"/>
      <c r="D2652" s="112"/>
      <c r="E2652" s="112"/>
      <c r="F2652" s="112"/>
      <c r="G2652" s="112"/>
      <c r="H2652" s="112"/>
    </row>
    <row r="2653" spans="1:8" ht="14.4">
      <c r="A2653" s="112"/>
      <c r="B2653" s="112" t="s">
        <v>4081</v>
      </c>
      <c r="C2653" s="112"/>
      <c r="D2653" s="112"/>
      <c r="E2653" s="112"/>
      <c r="F2653" s="112"/>
      <c r="G2653" s="112"/>
      <c r="H2653" s="112"/>
    </row>
    <row r="2654" spans="1:8" ht="14.4">
      <c r="A2654" s="112"/>
      <c r="B2654" s="112" t="s">
        <v>4082</v>
      </c>
      <c r="C2654" s="112" t="s">
        <v>14</v>
      </c>
      <c r="D2654" s="112"/>
      <c r="E2654" s="112"/>
      <c r="F2654" s="112"/>
      <c r="G2654" s="112"/>
      <c r="H2654" s="112"/>
    </row>
    <row r="2655" spans="1:8" ht="14.4">
      <c r="A2655" s="112"/>
      <c r="B2655" s="112" t="s">
        <v>4083</v>
      </c>
      <c r="C2655" s="112" t="s">
        <v>4084</v>
      </c>
      <c r="D2655" s="112"/>
      <c r="E2655" s="112"/>
      <c r="F2655" s="112"/>
      <c r="G2655" s="112"/>
      <c r="H2655" s="112"/>
    </row>
    <row r="2656" spans="1:8" ht="14.4">
      <c r="A2656" s="112"/>
      <c r="B2656" s="112" t="s">
        <v>4085</v>
      </c>
      <c r="C2656" s="112" t="s">
        <v>4086</v>
      </c>
      <c r="D2656" s="112"/>
      <c r="E2656" s="112"/>
      <c r="F2656" s="112"/>
      <c r="G2656" s="112"/>
      <c r="H2656" s="112"/>
    </row>
    <row r="2657" spans="1:8" ht="14.4">
      <c r="A2657" s="112"/>
      <c r="B2657" s="112" t="s">
        <v>4087</v>
      </c>
      <c r="C2657" s="112" t="s">
        <v>4088</v>
      </c>
      <c r="D2657" s="112"/>
      <c r="E2657" s="112"/>
      <c r="F2657" s="112"/>
      <c r="G2657" s="112"/>
      <c r="H2657" s="112"/>
    </row>
    <row r="2658" spans="1:8" ht="14.4">
      <c r="A2658" s="112"/>
      <c r="B2658" s="112" t="s">
        <v>4089</v>
      </c>
      <c r="C2658" s="112" t="s">
        <v>4090</v>
      </c>
      <c r="D2658" s="112"/>
      <c r="E2658" s="112"/>
      <c r="F2658" s="112"/>
      <c r="G2658" s="112"/>
      <c r="H2658" s="112"/>
    </row>
    <row r="2659" spans="1:8" ht="14.4">
      <c r="A2659" s="112"/>
      <c r="B2659" s="112" t="s">
        <v>4091</v>
      </c>
      <c r="C2659" s="112" t="s">
        <v>3891</v>
      </c>
      <c r="D2659" s="112"/>
      <c r="E2659" s="112"/>
      <c r="F2659" s="112"/>
      <c r="G2659" s="112"/>
      <c r="H2659" s="112"/>
    </row>
    <row r="2660" spans="1:8" ht="14.4">
      <c r="A2660" s="112"/>
      <c r="B2660" s="112" t="s">
        <v>4092</v>
      </c>
      <c r="C2660" s="112" t="s">
        <v>4093</v>
      </c>
      <c r="D2660" s="112"/>
      <c r="E2660" s="112"/>
      <c r="F2660" s="112"/>
      <c r="G2660" s="112"/>
      <c r="H2660" s="112"/>
    </row>
    <row r="2661" spans="1:8" ht="14.4">
      <c r="A2661" s="112"/>
      <c r="B2661" s="112" t="s">
        <v>4094</v>
      </c>
      <c r="C2661" s="112" t="s">
        <v>4095</v>
      </c>
      <c r="D2661" s="112"/>
      <c r="E2661" s="112"/>
      <c r="F2661" s="112"/>
      <c r="G2661" s="112"/>
      <c r="H2661" s="112"/>
    </row>
    <row r="2662" spans="1:8" ht="14.4">
      <c r="A2662" s="112"/>
      <c r="B2662" s="112" t="s">
        <v>4096</v>
      </c>
      <c r="C2662" s="112" t="s">
        <v>4097</v>
      </c>
      <c r="D2662" s="112"/>
      <c r="E2662" s="112"/>
      <c r="F2662" s="112"/>
      <c r="G2662" s="112"/>
      <c r="H2662" s="112"/>
    </row>
    <row r="2663" spans="1:8" ht="14.4">
      <c r="A2663" s="112"/>
      <c r="B2663" s="112" t="s">
        <v>4098</v>
      </c>
      <c r="C2663" s="112" t="s">
        <v>4099</v>
      </c>
      <c r="D2663" s="112"/>
      <c r="E2663" s="112"/>
      <c r="F2663" s="112"/>
      <c r="G2663" s="112"/>
      <c r="H2663" s="112"/>
    </row>
    <row r="2664" spans="1:8" ht="14.4">
      <c r="A2664" s="112"/>
      <c r="B2664" s="112" t="s">
        <v>4100</v>
      </c>
      <c r="C2664" s="112" t="s">
        <v>4101</v>
      </c>
      <c r="D2664" s="112"/>
      <c r="E2664" s="112"/>
      <c r="F2664" s="112"/>
      <c r="G2664" s="112"/>
      <c r="H2664" s="112"/>
    </row>
    <row r="2665" spans="1:8" ht="14.4">
      <c r="A2665" s="112"/>
      <c r="B2665" s="112" t="s">
        <v>4102</v>
      </c>
      <c r="C2665" s="112" t="s">
        <v>4103</v>
      </c>
      <c r="D2665" s="112"/>
      <c r="E2665" s="112"/>
      <c r="F2665" s="112"/>
      <c r="G2665" s="112"/>
      <c r="H2665" s="112"/>
    </row>
    <row r="2666" spans="1:8" ht="14.4">
      <c r="A2666" s="112"/>
      <c r="B2666" s="112" t="s">
        <v>4104</v>
      </c>
      <c r="C2666" s="112" t="s">
        <v>4105</v>
      </c>
      <c r="D2666" s="112"/>
      <c r="E2666" s="112"/>
      <c r="F2666" s="112"/>
      <c r="G2666" s="112"/>
      <c r="H2666" s="112"/>
    </row>
    <row r="2667" spans="1:8" ht="14.4">
      <c r="A2667" s="112"/>
      <c r="B2667" s="112" t="s">
        <v>4106</v>
      </c>
      <c r="C2667" s="112" t="s">
        <v>4107</v>
      </c>
      <c r="D2667" s="112"/>
      <c r="E2667" s="112"/>
      <c r="F2667" s="112"/>
      <c r="G2667" s="112"/>
      <c r="H2667" s="112"/>
    </row>
    <row r="2668" spans="1:8" ht="14.4">
      <c r="A2668" s="112"/>
      <c r="B2668" s="112" t="s">
        <v>4108</v>
      </c>
      <c r="C2668" s="112" t="s">
        <v>4109</v>
      </c>
      <c r="D2668" s="112"/>
      <c r="E2668" s="112"/>
      <c r="F2668" s="112"/>
      <c r="G2668" s="112"/>
      <c r="H2668" s="112"/>
    </row>
    <row r="2669" spans="1:8" ht="14.4">
      <c r="A2669" s="112"/>
      <c r="B2669" s="112" t="s">
        <v>4110</v>
      </c>
      <c r="C2669" s="112" t="s">
        <v>4111</v>
      </c>
      <c r="D2669" s="112"/>
      <c r="E2669" s="112"/>
      <c r="F2669" s="112"/>
      <c r="G2669" s="112"/>
      <c r="H2669" s="112"/>
    </row>
    <row r="2670" spans="1:8" ht="14.4">
      <c r="A2670" s="112"/>
      <c r="B2670" s="112" t="s">
        <v>4112</v>
      </c>
      <c r="C2670" s="112" t="s">
        <v>4113</v>
      </c>
      <c r="D2670" s="112"/>
      <c r="E2670" s="112"/>
      <c r="F2670" s="112"/>
      <c r="G2670" s="112"/>
      <c r="H2670" s="112"/>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D71"/>
  <sheetViews>
    <sheetView workbookViewId="0"/>
  </sheetViews>
  <sheetFormatPr defaultColWidth="14.44140625" defaultRowHeight="15" customHeight="1"/>
  <cols>
    <col min="1" max="1" width="8.109375" customWidth="1"/>
    <col min="2" max="2" width="13" customWidth="1"/>
    <col min="3" max="3" width="25.88671875" customWidth="1"/>
    <col min="4" max="4" width="9.44140625" customWidth="1"/>
    <col min="5" max="5" width="15" customWidth="1"/>
    <col min="6" max="6" width="6.5546875" customWidth="1"/>
    <col min="7" max="7" width="11.5546875" customWidth="1"/>
    <col min="8" max="8" width="9.5546875" customWidth="1"/>
    <col min="9" max="9" width="8" customWidth="1"/>
    <col min="10" max="10" width="25.88671875" customWidth="1"/>
    <col min="11" max="11" width="20.33203125" customWidth="1"/>
    <col min="12" max="12" width="2.109375" customWidth="1"/>
    <col min="13" max="13" width="2" customWidth="1"/>
    <col min="14" max="14" width="14.88671875" customWidth="1"/>
    <col min="15" max="15" width="2.6640625" customWidth="1"/>
    <col min="16" max="16" width="2" customWidth="1"/>
    <col min="17" max="17" width="15.5546875" customWidth="1"/>
    <col min="18" max="18" width="3" customWidth="1"/>
    <col min="19" max="19" width="2" customWidth="1"/>
    <col min="20" max="20" width="21" customWidth="1"/>
    <col min="21" max="21" width="2.6640625" customWidth="1"/>
    <col min="22" max="22" width="2" customWidth="1"/>
    <col min="23" max="23" width="16.88671875" customWidth="1"/>
    <col min="24" max="24" width="3" customWidth="1"/>
    <col min="25" max="25" width="2" customWidth="1"/>
    <col min="26" max="26" width="19" customWidth="1"/>
    <col min="27" max="27" width="2.6640625" customWidth="1"/>
    <col min="28" max="28" width="2" customWidth="1"/>
    <col min="29" max="29" width="17.5546875" customWidth="1"/>
    <col min="30" max="31" width="2" customWidth="1"/>
    <col min="32" max="32" width="8.88671875" customWidth="1"/>
    <col min="33" max="33" width="2.6640625" customWidth="1"/>
    <col min="34" max="34" width="2" customWidth="1"/>
    <col min="35" max="35" width="20.5546875" customWidth="1"/>
    <col min="36" max="36" width="2.6640625" customWidth="1"/>
    <col min="37" max="37" width="2" customWidth="1"/>
    <col min="38" max="38" width="16.88671875" customWidth="1"/>
    <col min="39" max="39" width="2.6640625" customWidth="1"/>
    <col min="40" max="40" width="2" customWidth="1"/>
    <col min="41" max="41" width="16.88671875" customWidth="1"/>
    <col min="42" max="42" width="2.6640625" customWidth="1"/>
    <col min="43" max="43" width="2" customWidth="1"/>
    <col min="44" max="44" width="14.88671875" customWidth="1"/>
    <col min="45" max="46" width="2" customWidth="1"/>
    <col min="47" max="47" width="11.33203125" customWidth="1"/>
    <col min="48" max="48" width="2.109375" customWidth="1"/>
    <col min="49" max="49" width="2" customWidth="1"/>
    <col min="50" max="50" width="12.88671875" customWidth="1"/>
    <col min="51" max="51" width="2.109375" customWidth="1"/>
    <col min="52" max="52" width="2" customWidth="1"/>
    <col min="53" max="53" width="18.109375" customWidth="1"/>
    <col min="54" max="54" width="2.109375" customWidth="1"/>
    <col min="55" max="55" width="2" customWidth="1"/>
    <col min="56" max="56" width="16.109375" customWidth="1"/>
  </cols>
  <sheetData>
    <row r="1" spans="1:56">
      <c r="A1" s="73" t="s">
        <v>805</v>
      </c>
      <c r="B1" s="73" t="s">
        <v>806</v>
      </c>
      <c r="C1" s="73" t="s">
        <v>42</v>
      </c>
      <c r="D1" s="73" t="s">
        <v>14</v>
      </c>
      <c r="E1" s="73" t="s">
        <v>807</v>
      </c>
      <c r="F1" s="73" t="s">
        <v>808</v>
      </c>
      <c r="G1" s="73" t="s">
        <v>809</v>
      </c>
      <c r="H1" s="73" t="s">
        <v>810</v>
      </c>
      <c r="I1" s="73" t="s">
        <v>811</v>
      </c>
      <c r="J1" s="115" t="s">
        <v>4114</v>
      </c>
      <c r="K1" s="73" t="s">
        <v>4115</v>
      </c>
      <c r="L1" s="93"/>
      <c r="M1" s="93"/>
      <c r="N1" s="93"/>
      <c r="O1" s="93"/>
      <c r="P1" s="93"/>
      <c r="Q1" s="93"/>
      <c r="R1" s="93"/>
      <c r="S1" s="93"/>
      <c r="T1" s="93"/>
      <c r="U1" s="93"/>
      <c r="V1" s="93"/>
      <c r="W1" s="93"/>
      <c r="X1" s="93"/>
      <c r="Y1" s="93"/>
      <c r="Z1" s="93"/>
      <c r="AA1" s="93"/>
      <c r="AB1" s="93"/>
      <c r="AC1" s="93"/>
      <c r="AD1" s="93"/>
      <c r="AE1" s="93"/>
      <c r="AF1" s="93"/>
      <c r="AG1" s="93"/>
      <c r="AH1" s="93"/>
      <c r="AI1" s="93"/>
      <c r="AJ1" s="93"/>
      <c r="AK1" s="93"/>
      <c r="AL1" s="93"/>
      <c r="AM1" s="93"/>
      <c r="AN1" s="93"/>
      <c r="AO1" s="93"/>
      <c r="AP1" s="93"/>
      <c r="AQ1" s="93"/>
      <c r="AR1" s="93"/>
      <c r="AS1" s="93"/>
      <c r="AT1" s="93"/>
      <c r="AU1" s="93"/>
      <c r="AV1" s="93"/>
      <c r="AW1" s="93"/>
      <c r="AX1" s="93"/>
      <c r="AY1" s="93"/>
      <c r="AZ1" s="93"/>
      <c r="BA1" s="93"/>
      <c r="BB1" s="93"/>
      <c r="BC1" s="93"/>
      <c r="BD1" s="93"/>
    </row>
    <row r="2" spans="1:56">
      <c r="A2" s="73">
        <v>1</v>
      </c>
      <c r="B2" s="73">
        <v>1000</v>
      </c>
      <c r="C2" s="73" t="e">
        <f ca="1">_xludf.TEXTJOIN(" ",TRUE,K2, VLOOKUP((VLOOKUP(RANDBETWEEN(1, (SUM(S4:S71))), R:R, 1, TRUE)),R:T,3,TRUE))</f>
        <v>#NAME?</v>
      </c>
      <c r="D2" s="73">
        <f t="shared" ref="D2:D6" ca="1" si="0">RANDBETWEEN(1,6)*100</f>
        <v>400</v>
      </c>
      <c r="E2" s="73" t="s">
        <v>927</v>
      </c>
      <c r="F2" s="73" t="s">
        <v>819</v>
      </c>
      <c r="G2" s="73" t="s">
        <v>928</v>
      </c>
      <c r="H2" s="73" t="s">
        <v>812</v>
      </c>
      <c r="I2" s="73">
        <f t="shared" ref="I2:I71" ca="1" si="1">D2</f>
        <v>400</v>
      </c>
      <c r="J2" s="116" t="s">
        <v>929</v>
      </c>
      <c r="K2" s="73" t="s">
        <v>930</v>
      </c>
      <c r="L2" s="93"/>
      <c r="M2" s="93"/>
      <c r="N2" s="93"/>
      <c r="O2" s="93"/>
      <c r="P2" s="93"/>
      <c r="Q2" s="93"/>
      <c r="R2" s="93"/>
      <c r="S2" s="93"/>
      <c r="T2" s="93"/>
      <c r="U2" s="93"/>
      <c r="V2" s="93"/>
      <c r="W2" s="93"/>
      <c r="X2" s="93"/>
      <c r="Y2" s="93"/>
      <c r="Z2" s="93"/>
      <c r="AA2" s="93"/>
      <c r="AB2" s="93"/>
      <c r="AC2" s="93"/>
      <c r="AD2" s="93"/>
      <c r="AE2" s="93"/>
      <c r="AF2" s="93"/>
      <c r="AG2" s="93"/>
      <c r="AH2" s="93"/>
      <c r="AI2" s="93"/>
      <c r="AJ2" s="93"/>
      <c r="AK2" s="93"/>
      <c r="AL2" s="93"/>
      <c r="AM2" s="93"/>
      <c r="AN2" s="93"/>
      <c r="AO2" s="93"/>
      <c r="AP2" s="93"/>
      <c r="AQ2" s="93"/>
      <c r="AR2" s="93"/>
      <c r="AS2" s="93"/>
      <c r="AT2" s="93"/>
      <c r="AU2" s="93"/>
      <c r="AV2" s="93"/>
      <c r="AW2" s="93"/>
      <c r="AX2" s="93"/>
      <c r="AY2" s="93"/>
      <c r="AZ2" s="93"/>
      <c r="BA2" s="93"/>
      <c r="BB2" s="93"/>
      <c r="BC2" s="93"/>
      <c r="BD2" s="93"/>
    </row>
    <row r="3" spans="1:56">
      <c r="A3" s="73">
        <f t="shared" ref="A3:A71" si="2">SUM(A2:B2)</f>
        <v>1001</v>
      </c>
      <c r="B3" s="73">
        <v>500</v>
      </c>
      <c r="C3" s="73" t="e">
        <f ca="1">_xludf.TEXTJOIN(" ",TRUE,K3, VLOOKUP((VLOOKUP(RANDBETWEEN(1, (SUM(M4:M71))), L:L, 1, TRUE)),L:N,3,TRUE))</f>
        <v>#NAME?</v>
      </c>
      <c r="D3" s="73">
        <f t="shared" ca="1" si="0"/>
        <v>300</v>
      </c>
      <c r="E3" s="73" t="s">
        <v>927</v>
      </c>
      <c r="F3" s="73" t="s">
        <v>819</v>
      </c>
      <c r="G3" s="73" t="s">
        <v>928</v>
      </c>
      <c r="H3" s="73" t="s">
        <v>812</v>
      </c>
      <c r="I3" s="73">
        <f t="shared" ca="1" si="1"/>
        <v>300</v>
      </c>
      <c r="J3" s="116" t="s">
        <v>931</v>
      </c>
      <c r="K3" s="73" t="s">
        <v>932</v>
      </c>
      <c r="L3" s="93" t="s">
        <v>933</v>
      </c>
      <c r="M3" s="93" t="s">
        <v>933</v>
      </c>
      <c r="N3" s="93" t="str">
        <f ca="1">VLOOKUP((VLOOKUP(RANDBETWEEN(1, (SUM(M4:M71))), L:L, 1, TRUE)),L:N,3,TRUE)</f>
        <v>Arrows</v>
      </c>
      <c r="O3" s="93" t="s">
        <v>933</v>
      </c>
      <c r="P3" s="93" t="s">
        <v>933</v>
      </c>
      <c r="Q3" s="93" t="str">
        <f ca="1">VLOOKUP((VLOOKUP(RANDBETWEEN(1, (SUM(P4:P71))), O:O, 1, TRUE)),O:Q,3,TRUE)</f>
        <v>Brigandine Armor</v>
      </c>
      <c r="R3" s="93" t="s">
        <v>933</v>
      </c>
      <c r="S3" s="93" t="s">
        <v>933</v>
      </c>
      <c r="T3" s="93" t="str">
        <f ca="1">VLOOKUP((VLOOKUP(RANDBETWEEN(1, (SUM(S4:S71))), R:R, 1, TRUE)),R:T,3,TRUE)</f>
        <v>Shortsword</v>
      </c>
      <c r="U3" s="93" t="s">
        <v>933</v>
      </c>
      <c r="V3" s="93" t="s">
        <v>933</v>
      </c>
      <c r="W3" s="93" t="str">
        <f ca="1">VLOOKUP((VLOOKUP(RANDBETWEEN(1, (SUM(V4:V71))), U:U, 1, TRUE)),U:W,3,TRUE)</f>
        <v>Longsword</v>
      </c>
      <c r="X3" s="93" t="s">
        <v>933</v>
      </c>
      <c r="Y3" s="93" t="s">
        <v>933</v>
      </c>
      <c r="Z3" s="93" t="str">
        <f ca="1">VLOOKUP((VLOOKUP(RANDBETWEEN(1, (SUM(Y4:Y71))), X:X, 1, TRUE)),X:Z,3,TRUE)</f>
        <v>Half Plate Armor</v>
      </c>
      <c r="AA3" s="93" t="s">
        <v>933</v>
      </c>
      <c r="AB3" s="93" t="s">
        <v>933</v>
      </c>
      <c r="AC3" s="93" t="str">
        <f ca="1">VLOOKUP((VLOOKUP(RANDBETWEEN(1, (SUM(AB4:AB71))), AA:AA, 1, TRUE)),AA:AC,3,TRUE)</f>
        <v>Ooze Slaying</v>
      </c>
      <c r="AD3" s="93" t="s">
        <v>933</v>
      </c>
      <c r="AE3" s="93" t="s">
        <v>933</v>
      </c>
      <c r="AF3" s="93" t="str">
        <f ca="1">VLOOKUP((VLOOKUP(RANDBETWEEN(1, (SUM(AE4:AE71))), AD:AD, 1, TRUE)),AD:AF,3,TRUE)</f>
        <v>Handaxe</v>
      </c>
      <c r="AG3" s="93" t="s">
        <v>933</v>
      </c>
      <c r="AH3" s="93" t="s">
        <v>933</v>
      </c>
      <c r="AI3" s="93" t="str">
        <f ca="1">VLOOKUP((VLOOKUP(RANDBETWEEN(1, (SUM(AH4:AH71))), AG:AG, 1, TRUE)),AG:AI,3,TRUE)</f>
        <v>Longsword</v>
      </c>
      <c r="AJ3" s="93" t="s">
        <v>933</v>
      </c>
      <c r="AK3" s="93" t="s">
        <v>933</v>
      </c>
      <c r="AL3" s="93" t="str">
        <f ca="1">VLOOKUP((VLOOKUP(RANDBETWEEN(1, (SUM(AK4:AK71))), AJ:AJ, 1, TRUE)),AJ:AL,3,TRUE)</f>
        <v>Sapara</v>
      </c>
      <c r="AM3" s="93" t="s">
        <v>933</v>
      </c>
      <c r="AN3" s="93" t="s">
        <v>933</v>
      </c>
      <c r="AO3" s="93" t="str">
        <f ca="1">VLOOKUP((VLOOKUP(RANDBETWEEN(1, (SUM(AN4:AN71))), AM:AM, 1, TRUE)),AM:AO,3,TRUE)</f>
        <v>Flail</v>
      </c>
      <c r="AP3" s="93" t="s">
        <v>933</v>
      </c>
      <c r="AQ3" s="93" t="s">
        <v>933</v>
      </c>
      <c r="AR3" s="93" t="str">
        <f ca="1">VLOOKUP((VLOOKUP(RANDBETWEEN(1, (SUM(AQ4:AQ71))), AP:AP, 1, TRUE)),AP:AR,3,TRUE)</f>
        <v>Longsword</v>
      </c>
      <c r="AS3" s="93" t="s">
        <v>933</v>
      </c>
      <c r="AT3" s="93" t="s">
        <v>933</v>
      </c>
      <c r="AU3" s="93" t="str">
        <f ca="1">VLOOKUP((VLOOKUP(RANDBETWEEN(1, (SUM(AT4:AT71))), AS:AS, 1, TRUE)),AS:AU,3,TRUE)</f>
        <v>Quarterstaff</v>
      </c>
      <c r="AV3" s="93" t="s">
        <v>933</v>
      </c>
      <c r="AW3" s="93" t="s">
        <v>933</v>
      </c>
      <c r="AX3" s="93" t="str">
        <f ca="1">VLOOKUP((VLOOKUP(RANDBETWEEN(1, (SUM(AW4:AW71))), AV:AV, 1, TRUE)),AV:AX,3,TRUE)</f>
        <v>Shield, Stiletto</v>
      </c>
      <c r="AY3" s="93" t="s">
        <v>933</v>
      </c>
      <c r="AZ3" s="93" t="s">
        <v>933</v>
      </c>
      <c r="BA3" s="93" t="str">
        <f ca="1">VLOOKUP((VLOOKUP(RANDBETWEEN(1, (SUM(AZ4:AZ71))), AY:AY, 1, TRUE)),AY:BA,3,TRUE)</f>
        <v>Kythrian Manchineel</v>
      </c>
      <c r="BB3" s="93" t="s">
        <v>933</v>
      </c>
      <c r="BC3" s="93" t="s">
        <v>933</v>
      </c>
      <c r="BD3" s="93" t="str">
        <f ca="1">VLOOKUP((VLOOKUP(RANDBETWEEN(1, (SUM(BC4:BC71))), BB:BB, 1, TRUE)),BB:BD,3,TRUE)</f>
        <v>Irian Quartz</v>
      </c>
    </row>
    <row r="4" spans="1:56">
      <c r="A4" s="73">
        <f t="shared" si="2"/>
        <v>1501</v>
      </c>
      <c r="B4" s="73">
        <v>500</v>
      </c>
      <c r="C4" s="73" t="e">
        <f ca="1">_xludf.TEXTJOIN(" ",TRUE,K4,VLOOKUP((VLOOKUP(RANDBETWEEN(1, (SUM(P4:P71))), O:O, 1, TRUE)),O:Q,3,TRUE))</f>
        <v>#NAME?</v>
      </c>
      <c r="D4" s="73">
        <f t="shared" ca="1" si="0"/>
        <v>400</v>
      </c>
      <c r="E4" s="73" t="s">
        <v>927</v>
      </c>
      <c r="F4" s="73" t="s">
        <v>815</v>
      </c>
      <c r="G4" s="73" t="s">
        <v>928</v>
      </c>
      <c r="H4" s="73" t="s">
        <v>812</v>
      </c>
      <c r="I4" s="73">
        <f t="shared" ca="1" si="1"/>
        <v>400</v>
      </c>
      <c r="J4" s="116" t="s">
        <v>934</v>
      </c>
      <c r="K4" s="73" t="s">
        <v>932</v>
      </c>
      <c r="L4" s="93">
        <v>1</v>
      </c>
      <c r="M4" s="93">
        <v>1</v>
      </c>
      <c r="N4" s="93" t="s">
        <v>935</v>
      </c>
      <c r="O4" s="93">
        <v>1</v>
      </c>
      <c r="P4" s="93">
        <v>1</v>
      </c>
      <c r="Q4" s="93" t="s">
        <v>936</v>
      </c>
      <c r="R4" s="93">
        <v>1</v>
      </c>
      <c r="S4" s="93">
        <v>1</v>
      </c>
      <c r="T4" s="93" t="s">
        <v>869</v>
      </c>
      <c r="U4" s="93">
        <v>1</v>
      </c>
      <c r="V4" s="93">
        <v>1</v>
      </c>
      <c r="W4" s="93" t="s">
        <v>870</v>
      </c>
      <c r="X4" s="93">
        <v>1</v>
      </c>
      <c r="Y4" s="93">
        <v>1</v>
      </c>
      <c r="Z4" s="93" t="s">
        <v>936</v>
      </c>
      <c r="AA4" s="93">
        <v>1</v>
      </c>
      <c r="AB4" s="93">
        <v>1</v>
      </c>
      <c r="AC4" s="93" t="s">
        <v>937</v>
      </c>
      <c r="AD4" s="93">
        <v>1</v>
      </c>
      <c r="AE4" s="93">
        <v>1</v>
      </c>
      <c r="AF4" s="93" t="s">
        <v>938</v>
      </c>
      <c r="AG4" s="93">
        <v>1</v>
      </c>
      <c r="AH4" s="93">
        <v>1</v>
      </c>
      <c r="AI4" s="93" t="s">
        <v>939</v>
      </c>
      <c r="AJ4" s="93">
        <v>1</v>
      </c>
      <c r="AK4" s="93">
        <v>1</v>
      </c>
      <c r="AL4" s="93" t="s">
        <v>870</v>
      </c>
      <c r="AM4" s="93">
        <v>1</v>
      </c>
      <c r="AN4" s="93">
        <v>1</v>
      </c>
      <c r="AO4" s="93" t="s">
        <v>940</v>
      </c>
      <c r="AP4" s="93">
        <v>1</v>
      </c>
      <c r="AQ4" s="93">
        <v>1</v>
      </c>
      <c r="AR4" s="93" t="s">
        <v>883</v>
      </c>
      <c r="AS4" s="93">
        <v>1</v>
      </c>
      <c r="AT4" s="93">
        <v>1</v>
      </c>
      <c r="AU4" s="93" t="s">
        <v>941</v>
      </c>
      <c r="AV4" s="93">
        <v>1</v>
      </c>
      <c r="AW4" s="93">
        <v>1</v>
      </c>
      <c r="AX4" s="93" t="s">
        <v>942</v>
      </c>
      <c r="AY4" s="93">
        <v>1</v>
      </c>
      <c r="AZ4" s="93">
        <v>1</v>
      </c>
      <c r="BA4" s="93" t="s">
        <v>943</v>
      </c>
      <c r="BB4" s="93">
        <v>1</v>
      </c>
      <c r="BC4" s="93">
        <v>1</v>
      </c>
      <c r="BD4" s="93" t="s">
        <v>944</v>
      </c>
    </row>
    <row r="5" spans="1:56">
      <c r="A5" s="73">
        <f t="shared" si="2"/>
        <v>2001</v>
      </c>
      <c r="B5" s="73">
        <v>500</v>
      </c>
      <c r="C5" s="73" t="e">
        <f ca="1">_xludf.TEXTJOIN(" ",TRUE,K5,VLOOKUP((VLOOKUP(RANDBETWEEN(1, (SUM(S4:S71))), R:R, 1, TRUE)),R:T,3,TRUE))</f>
        <v>#NAME?</v>
      </c>
      <c r="D5" s="73">
        <f t="shared" ca="1" si="0"/>
        <v>300</v>
      </c>
      <c r="E5" s="73" t="s">
        <v>927</v>
      </c>
      <c r="F5" s="73" t="s">
        <v>819</v>
      </c>
      <c r="G5" s="73" t="s">
        <v>928</v>
      </c>
      <c r="H5" s="73" t="s">
        <v>812</v>
      </c>
      <c r="I5" s="73">
        <f t="shared" ca="1" si="1"/>
        <v>300</v>
      </c>
      <c r="J5" s="116" t="s">
        <v>945</v>
      </c>
      <c r="K5" s="73" t="s">
        <v>932</v>
      </c>
      <c r="L5" s="93">
        <f t="shared" ref="L5:L8" si="3">SUM(L4:M4)</f>
        <v>2</v>
      </c>
      <c r="M5" s="93">
        <v>1</v>
      </c>
      <c r="N5" s="93" t="s">
        <v>905</v>
      </c>
      <c r="O5" s="93">
        <f t="shared" ref="O5:O14" si="4">SUM(O4:P4)</f>
        <v>2</v>
      </c>
      <c r="P5" s="93">
        <v>1</v>
      </c>
      <c r="Q5" s="93" t="s">
        <v>946</v>
      </c>
      <c r="R5" s="93">
        <f t="shared" ref="R5:R56" si="5">SUM(R4:S4)</f>
        <v>2</v>
      </c>
      <c r="S5" s="93">
        <v>1</v>
      </c>
      <c r="T5" s="93" t="s">
        <v>947</v>
      </c>
      <c r="U5" s="93">
        <f t="shared" ref="U5:U15" si="6">SUM(U4:V4)</f>
        <v>2</v>
      </c>
      <c r="V5" s="93">
        <v>1</v>
      </c>
      <c r="W5" s="93" t="s">
        <v>948</v>
      </c>
      <c r="X5" s="93">
        <f t="shared" ref="X5:X26" si="7">SUM(X4:Y4)</f>
        <v>2</v>
      </c>
      <c r="Y5" s="93">
        <v>1</v>
      </c>
      <c r="Z5" s="93" t="s">
        <v>946</v>
      </c>
      <c r="AA5" s="93">
        <f t="shared" ref="AA5:AA17" si="8">SUM(AA4:AB4)</f>
        <v>2</v>
      </c>
      <c r="AB5" s="93">
        <v>1</v>
      </c>
      <c r="AC5" s="93" t="s">
        <v>949</v>
      </c>
      <c r="AD5" s="93">
        <f t="shared" ref="AD5:AD6" si="9">SUM(AD4:AE4)</f>
        <v>2</v>
      </c>
      <c r="AE5" s="93">
        <v>1</v>
      </c>
      <c r="AF5" s="93" t="s">
        <v>950</v>
      </c>
      <c r="AG5" s="93">
        <f t="shared" ref="AG5:AG16" si="10">SUM(AG4:AH4)</f>
        <v>2</v>
      </c>
      <c r="AH5" s="93">
        <v>1</v>
      </c>
      <c r="AI5" s="93" t="s">
        <v>883</v>
      </c>
      <c r="AJ5" s="93">
        <f t="shared" ref="AJ5:AJ15" si="11">SUM(AJ4:AK4)</f>
        <v>2</v>
      </c>
      <c r="AK5" s="93">
        <v>1</v>
      </c>
      <c r="AL5" s="93" t="s">
        <v>948</v>
      </c>
      <c r="AM5" s="93">
        <f t="shared" ref="AM5:AM16" si="12">SUM(AM4:AN4)</f>
        <v>2</v>
      </c>
      <c r="AN5" s="93">
        <v>1</v>
      </c>
      <c r="AO5" s="93" t="s">
        <v>951</v>
      </c>
      <c r="AP5" s="93">
        <f t="shared" ref="AP5:AP17" si="13">SUM(AP4:AQ4)</f>
        <v>2</v>
      </c>
      <c r="AQ5" s="93">
        <v>1</v>
      </c>
      <c r="AR5" s="93" t="s">
        <v>952</v>
      </c>
      <c r="AS5" s="93"/>
      <c r="AT5" s="93"/>
      <c r="AU5" s="93"/>
      <c r="AV5" s="93">
        <f t="shared" ref="AV5:AV7" si="14">SUM(AV4:AW4)</f>
        <v>2</v>
      </c>
      <c r="AW5" s="93">
        <v>1</v>
      </c>
      <c r="AX5" s="93" t="s">
        <v>953</v>
      </c>
      <c r="AY5" s="93">
        <f t="shared" ref="AY5:AY12" si="15">SUM(AY4:AZ4)</f>
        <v>2</v>
      </c>
      <c r="AZ5" s="93">
        <v>1</v>
      </c>
      <c r="BA5" s="93" t="s">
        <v>954</v>
      </c>
      <c r="BB5" s="93">
        <f t="shared" ref="BB5:BB12" si="16">SUM(BB4:BC4)</f>
        <v>2</v>
      </c>
      <c r="BC5" s="93">
        <v>1</v>
      </c>
      <c r="BD5" s="93" t="s">
        <v>955</v>
      </c>
    </row>
    <row r="6" spans="1:56">
      <c r="A6" s="73">
        <f t="shared" si="2"/>
        <v>2501</v>
      </c>
      <c r="B6" s="73">
        <v>500</v>
      </c>
      <c r="C6" s="73" t="e">
        <f ca="1">_xludf.TEXTJOIN(" ",TRUE,VLOOKUP((VLOOKUP(RANDBETWEEN(1, (SUM(M4:M71))), L:L, 1, TRUE)),L:N,3,TRUE),K6)</f>
        <v>#NAME?</v>
      </c>
      <c r="D6" s="73">
        <f t="shared" ca="1" si="0"/>
        <v>200</v>
      </c>
      <c r="E6" s="73" t="s">
        <v>927</v>
      </c>
      <c r="F6" s="73" t="s">
        <v>815</v>
      </c>
      <c r="G6" s="73" t="s">
        <v>928</v>
      </c>
      <c r="H6" s="73" t="s">
        <v>812</v>
      </c>
      <c r="I6" s="73">
        <f t="shared" ca="1" si="1"/>
        <v>200</v>
      </c>
      <c r="J6" s="116" t="s">
        <v>956</v>
      </c>
      <c r="K6" s="73" t="s">
        <v>957</v>
      </c>
      <c r="L6" s="93">
        <f t="shared" si="3"/>
        <v>3</v>
      </c>
      <c r="M6" s="93">
        <v>1</v>
      </c>
      <c r="N6" s="93" t="s">
        <v>958</v>
      </c>
      <c r="O6" s="93">
        <f t="shared" si="4"/>
        <v>3</v>
      </c>
      <c r="P6" s="93">
        <v>1</v>
      </c>
      <c r="Q6" s="93" t="s">
        <v>959</v>
      </c>
      <c r="R6" s="93">
        <f t="shared" si="5"/>
        <v>3</v>
      </c>
      <c r="S6" s="93">
        <v>1</v>
      </c>
      <c r="T6" s="93" t="s">
        <v>960</v>
      </c>
      <c r="U6" s="93">
        <f t="shared" si="6"/>
        <v>3</v>
      </c>
      <c r="V6" s="93">
        <v>1</v>
      </c>
      <c r="W6" s="93" t="s">
        <v>961</v>
      </c>
      <c r="X6" s="93">
        <f t="shared" si="7"/>
        <v>3</v>
      </c>
      <c r="Y6" s="93">
        <v>1</v>
      </c>
      <c r="Z6" s="93" t="s">
        <v>959</v>
      </c>
      <c r="AA6" s="93">
        <f t="shared" si="8"/>
        <v>3</v>
      </c>
      <c r="AB6" s="93">
        <v>1</v>
      </c>
      <c r="AC6" s="93" t="s">
        <v>962</v>
      </c>
      <c r="AD6" s="93">
        <f t="shared" si="9"/>
        <v>3</v>
      </c>
      <c r="AE6" s="93">
        <v>1</v>
      </c>
      <c r="AF6" s="93" t="s">
        <v>963</v>
      </c>
      <c r="AG6" s="93">
        <f t="shared" si="10"/>
        <v>3</v>
      </c>
      <c r="AH6" s="93">
        <v>1</v>
      </c>
      <c r="AI6" s="93" t="s">
        <v>952</v>
      </c>
      <c r="AJ6" s="93">
        <f t="shared" si="11"/>
        <v>3</v>
      </c>
      <c r="AK6" s="93">
        <v>1</v>
      </c>
      <c r="AL6" s="93" t="s">
        <v>961</v>
      </c>
      <c r="AM6" s="93">
        <f t="shared" si="12"/>
        <v>3</v>
      </c>
      <c r="AN6" s="93">
        <v>1</v>
      </c>
      <c r="AO6" s="93" t="s">
        <v>964</v>
      </c>
      <c r="AP6" s="93">
        <f t="shared" si="13"/>
        <v>3</v>
      </c>
      <c r="AQ6" s="93">
        <v>1</v>
      </c>
      <c r="AR6" s="93" t="s">
        <v>843</v>
      </c>
      <c r="AS6" s="93"/>
      <c r="AT6" s="93"/>
      <c r="AU6" s="93"/>
      <c r="AV6" s="93">
        <f t="shared" si="14"/>
        <v>3</v>
      </c>
      <c r="AW6" s="93">
        <v>1</v>
      </c>
      <c r="AX6" s="93" t="s">
        <v>965</v>
      </c>
      <c r="AY6" s="93">
        <f t="shared" si="15"/>
        <v>3</v>
      </c>
      <c r="AZ6" s="93">
        <v>1</v>
      </c>
      <c r="BA6" s="93" t="s">
        <v>966</v>
      </c>
      <c r="BB6" s="93">
        <f t="shared" si="16"/>
        <v>3</v>
      </c>
      <c r="BC6" s="93">
        <v>1</v>
      </c>
      <c r="BD6" s="93" t="s">
        <v>967</v>
      </c>
    </row>
    <row r="7" spans="1:56">
      <c r="A7" s="73">
        <f t="shared" si="2"/>
        <v>3001</v>
      </c>
      <c r="B7" s="73">
        <v>100</v>
      </c>
      <c r="C7" s="73" t="e">
        <f ca="1">_xludf.TEXTJOIN(" ",TRUE,VLOOKUP((VLOOKUP(RANDBETWEEN(1, (SUM(M4:M71))), L:L, 1, TRUE)),L:N,3,TRUE),K7)</f>
        <v>#NAME?</v>
      </c>
      <c r="D7" s="73">
        <f ca="1">RANDBETWEEN(2,20)*1000</f>
        <v>18000</v>
      </c>
      <c r="E7" s="73" t="s">
        <v>927</v>
      </c>
      <c r="F7" s="73" t="s">
        <v>815</v>
      </c>
      <c r="G7" s="73" t="s">
        <v>968</v>
      </c>
      <c r="H7" s="73" t="s">
        <v>812</v>
      </c>
      <c r="I7" s="73">
        <f t="shared" ca="1" si="1"/>
        <v>18000</v>
      </c>
      <c r="J7" s="116" t="s">
        <v>969</v>
      </c>
      <c r="K7" s="73" t="s">
        <v>970</v>
      </c>
      <c r="L7" s="93">
        <f t="shared" si="3"/>
        <v>4</v>
      </c>
      <c r="M7" s="93">
        <v>1</v>
      </c>
      <c r="N7" s="93" t="s">
        <v>544</v>
      </c>
      <c r="O7" s="93">
        <f t="shared" si="4"/>
        <v>4</v>
      </c>
      <c r="P7" s="93">
        <v>1</v>
      </c>
      <c r="Q7" s="93" t="s">
        <v>971</v>
      </c>
      <c r="R7" s="93">
        <f t="shared" si="5"/>
        <v>4</v>
      </c>
      <c r="S7" s="93">
        <v>1</v>
      </c>
      <c r="T7" s="93" t="s">
        <v>919</v>
      </c>
      <c r="U7" s="93">
        <f t="shared" si="6"/>
        <v>4</v>
      </c>
      <c r="V7" s="93">
        <v>1</v>
      </c>
      <c r="W7" s="93" t="s">
        <v>877</v>
      </c>
      <c r="X7" s="93">
        <f t="shared" si="7"/>
        <v>4</v>
      </c>
      <c r="Y7" s="93">
        <v>1</v>
      </c>
      <c r="Z7" s="93" t="s">
        <v>971</v>
      </c>
      <c r="AA7" s="93">
        <f t="shared" si="8"/>
        <v>4</v>
      </c>
      <c r="AB7" s="93">
        <v>1</v>
      </c>
      <c r="AC7" s="93" t="s">
        <v>972</v>
      </c>
      <c r="AD7" s="93"/>
      <c r="AE7" s="93"/>
      <c r="AF7" s="93"/>
      <c r="AG7" s="93">
        <f t="shared" si="10"/>
        <v>4</v>
      </c>
      <c r="AH7" s="93">
        <v>1</v>
      </c>
      <c r="AI7" s="93" t="s">
        <v>843</v>
      </c>
      <c r="AJ7" s="93">
        <f t="shared" si="11"/>
        <v>4</v>
      </c>
      <c r="AK7" s="93">
        <v>1</v>
      </c>
      <c r="AL7" s="93" t="s">
        <v>877</v>
      </c>
      <c r="AM7" s="93">
        <f t="shared" si="12"/>
        <v>4</v>
      </c>
      <c r="AN7" s="93">
        <v>1</v>
      </c>
      <c r="AO7" s="93" t="s">
        <v>973</v>
      </c>
      <c r="AP7" s="93">
        <f t="shared" si="13"/>
        <v>4</v>
      </c>
      <c r="AQ7" s="93">
        <v>1</v>
      </c>
      <c r="AR7" s="93" t="s">
        <v>948</v>
      </c>
      <c r="AS7" s="93"/>
      <c r="AT7" s="93"/>
      <c r="AU7" s="93"/>
      <c r="AV7" s="93">
        <f t="shared" si="14"/>
        <v>4</v>
      </c>
      <c r="AW7" s="93">
        <v>1</v>
      </c>
      <c r="AX7" s="93" t="s">
        <v>974</v>
      </c>
      <c r="AY7" s="93">
        <f t="shared" si="15"/>
        <v>4</v>
      </c>
      <c r="AZ7" s="93">
        <v>1</v>
      </c>
      <c r="BA7" s="93" t="s">
        <v>975</v>
      </c>
      <c r="BB7" s="93">
        <f t="shared" si="16"/>
        <v>4</v>
      </c>
      <c r="BC7" s="93">
        <v>1</v>
      </c>
      <c r="BD7" s="93" t="s">
        <v>976</v>
      </c>
    </row>
    <row r="8" spans="1:56">
      <c r="A8" s="73">
        <f t="shared" si="2"/>
        <v>3101</v>
      </c>
      <c r="B8" s="73">
        <v>25</v>
      </c>
      <c r="C8" s="73" t="e">
        <f ca="1">_xludf.TEXTJOIN(" ",TRUE,VLOOKUP((VLOOKUP(RANDBETWEEN(1, (SUM(M4:M71))), L:L, 1, TRUE)),L:N,3,TRUE),K8)</f>
        <v>#NAME?</v>
      </c>
      <c r="D8" s="73">
        <f ca="1">(RANDBETWEEN(1,4)+1)*10000</f>
        <v>40000</v>
      </c>
      <c r="E8" s="73" t="s">
        <v>927</v>
      </c>
      <c r="F8" s="73" t="s">
        <v>815</v>
      </c>
      <c r="G8" s="73" t="s">
        <v>977</v>
      </c>
      <c r="H8" s="73" t="s">
        <v>812</v>
      </c>
      <c r="I8" s="73">
        <f t="shared" ca="1" si="1"/>
        <v>40000</v>
      </c>
      <c r="J8" s="116" t="s">
        <v>978</v>
      </c>
      <c r="K8" s="73" t="s">
        <v>979</v>
      </c>
      <c r="L8" s="93">
        <f t="shared" si="3"/>
        <v>5</v>
      </c>
      <c r="M8" s="93">
        <v>1</v>
      </c>
      <c r="N8" s="93" t="s">
        <v>980</v>
      </c>
      <c r="O8" s="93">
        <f t="shared" si="4"/>
        <v>5</v>
      </c>
      <c r="P8" s="93">
        <v>1</v>
      </c>
      <c r="Q8" s="93" t="s">
        <v>981</v>
      </c>
      <c r="R8" s="93">
        <f t="shared" si="5"/>
        <v>5</v>
      </c>
      <c r="S8" s="93">
        <v>1</v>
      </c>
      <c r="T8" s="93" t="s">
        <v>982</v>
      </c>
      <c r="U8" s="93">
        <f t="shared" si="6"/>
        <v>5</v>
      </c>
      <c r="V8" s="93">
        <v>1</v>
      </c>
      <c r="W8" s="93" t="s">
        <v>983</v>
      </c>
      <c r="X8" s="93">
        <f t="shared" si="7"/>
        <v>5</v>
      </c>
      <c r="Y8" s="93">
        <v>1</v>
      </c>
      <c r="Z8" s="93" t="s">
        <v>981</v>
      </c>
      <c r="AA8" s="93">
        <f t="shared" si="8"/>
        <v>5</v>
      </c>
      <c r="AB8" s="93">
        <v>1</v>
      </c>
      <c r="AC8" s="93" t="s">
        <v>984</v>
      </c>
      <c r="AD8" s="93"/>
      <c r="AE8" s="93"/>
      <c r="AF8" s="93"/>
      <c r="AG8" s="93">
        <f t="shared" si="10"/>
        <v>5</v>
      </c>
      <c r="AH8" s="93">
        <v>1</v>
      </c>
      <c r="AI8" s="93" t="s">
        <v>870</v>
      </c>
      <c r="AJ8" s="93">
        <f t="shared" si="11"/>
        <v>5</v>
      </c>
      <c r="AK8" s="93">
        <v>1</v>
      </c>
      <c r="AL8" s="93" t="s">
        <v>983</v>
      </c>
      <c r="AM8" s="93">
        <f t="shared" si="12"/>
        <v>5</v>
      </c>
      <c r="AN8" s="93">
        <v>1</v>
      </c>
      <c r="AO8" s="93" t="s">
        <v>985</v>
      </c>
      <c r="AP8" s="93">
        <f t="shared" si="13"/>
        <v>5</v>
      </c>
      <c r="AQ8" s="93">
        <v>1</v>
      </c>
      <c r="AR8" s="93" t="s">
        <v>870</v>
      </c>
      <c r="AS8" s="93"/>
      <c r="AT8" s="93"/>
      <c r="AU8" s="93"/>
      <c r="AV8" s="93"/>
      <c r="AW8" s="93"/>
      <c r="AX8" s="93"/>
      <c r="AY8" s="93">
        <f t="shared" si="15"/>
        <v>5</v>
      </c>
      <c r="AZ8" s="93">
        <v>1</v>
      </c>
      <c r="BA8" s="93" t="s">
        <v>986</v>
      </c>
      <c r="BB8" s="93">
        <f t="shared" si="16"/>
        <v>5</v>
      </c>
      <c r="BC8" s="93">
        <v>1</v>
      </c>
      <c r="BD8" s="93" t="s">
        <v>987</v>
      </c>
    </row>
    <row r="9" spans="1:56">
      <c r="A9" s="73">
        <f t="shared" si="2"/>
        <v>3126</v>
      </c>
      <c r="B9" s="73">
        <v>1000</v>
      </c>
      <c r="C9" s="73" t="e">
        <f ca="1">_xludf.TEXTJOIN(" ",TRUE,K9,VLOOKUP((VLOOKUP(RANDBETWEEN(1, (SUM(V4:V71))), U:U, 1, TRUE)),U:W,3,TRUE))</f>
        <v>#NAME?</v>
      </c>
      <c r="D9" s="73">
        <f ca="1">RANDBETWEEN(1,6)+1*10</f>
        <v>14</v>
      </c>
      <c r="E9" s="73" t="s">
        <v>927</v>
      </c>
      <c r="F9" s="73" t="s">
        <v>819</v>
      </c>
      <c r="G9" s="73" t="s">
        <v>816</v>
      </c>
      <c r="H9" s="73" t="s">
        <v>812</v>
      </c>
      <c r="I9" s="73">
        <f t="shared" ca="1" si="1"/>
        <v>14</v>
      </c>
      <c r="J9" s="116" t="s">
        <v>988</v>
      </c>
      <c r="K9" s="73" t="s">
        <v>989</v>
      </c>
      <c r="L9" s="93"/>
      <c r="M9" s="93"/>
      <c r="N9" s="93"/>
      <c r="O9" s="93">
        <f t="shared" si="4"/>
        <v>6</v>
      </c>
      <c r="P9" s="93">
        <v>1</v>
      </c>
      <c r="Q9" s="93" t="s">
        <v>990</v>
      </c>
      <c r="R9" s="93">
        <f t="shared" si="5"/>
        <v>6</v>
      </c>
      <c r="S9" s="93">
        <v>1</v>
      </c>
      <c r="T9" s="93" t="s">
        <v>991</v>
      </c>
      <c r="U9" s="93">
        <f t="shared" si="6"/>
        <v>6</v>
      </c>
      <c r="V9" s="93">
        <v>1</v>
      </c>
      <c r="W9" s="93" t="s">
        <v>992</v>
      </c>
      <c r="X9" s="93">
        <f t="shared" si="7"/>
        <v>6</v>
      </c>
      <c r="Y9" s="93">
        <v>1</v>
      </c>
      <c r="Z9" s="93" t="s">
        <v>990</v>
      </c>
      <c r="AA9" s="93">
        <f t="shared" si="8"/>
        <v>6</v>
      </c>
      <c r="AB9" s="93">
        <v>1</v>
      </c>
      <c r="AC9" s="93" t="s">
        <v>993</v>
      </c>
      <c r="AD9" s="93"/>
      <c r="AE9" s="93"/>
      <c r="AF9" s="93"/>
      <c r="AG9" s="93">
        <f t="shared" si="10"/>
        <v>6</v>
      </c>
      <c r="AH9" s="93">
        <v>1</v>
      </c>
      <c r="AI9" s="93" t="s">
        <v>948</v>
      </c>
      <c r="AJ9" s="93">
        <f t="shared" si="11"/>
        <v>6</v>
      </c>
      <c r="AK9" s="93">
        <v>1</v>
      </c>
      <c r="AL9" s="93" t="s">
        <v>992</v>
      </c>
      <c r="AM9" s="93">
        <f t="shared" si="12"/>
        <v>6</v>
      </c>
      <c r="AN9" s="93">
        <v>1</v>
      </c>
      <c r="AO9" s="93" t="s">
        <v>994</v>
      </c>
      <c r="AP9" s="93">
        <f t="shared" si="13"/>
        <v>6</v>
      </c>
      <c r="AQ9" s="93">
        <v>1</v>
      </c>
      <c r="AR9" s="93" t="s">
        <v>983</v>
      </c>
      <c r="AS9" s="93"/>
      <c r="AT9" s="93"/>
      <c r="AU9" s="93"/>
      <c r="AV9" s="93"/>
      <c r="AW9" s="93"/>
      <c r="AX9" s="93"/>
      <c r="AY9" s="93">
        <f t="shared" si="15"/>
        <v>6</v>
      </c>
      <c r="AZ9" s="93">
        <v>1</v>
      </c>
      <c r="BA9" s="93" t="s">
        <v>995</v>
      </c>
      <c r="BB9" s="93">
        <f t="shared" si="16"/>
        <v>6</v>
      </c>
      <c r="BC9" s="93">
        <v>1</v>
      </c>
      <c r="BD9" s="93" t="s">
        <v>996</v>
      </c>
    </row>
    <row r="10" spans="1:56">
      <c r="A10" s="73">
        <f t="shared" si="2"/>
        <v>4126</v>
      </c>
      <c r="B10" s="73">
        <v>100</v>
      </c>
      <c r="C10" s="73" t="e">
        <f ca="1">_xludf.TEXTJOIN(" ",TRUE,VLOOKUP((VLOOKUP(RANDBETWEEN(1, (SUM(Y4:Y71))), X:X, 1, TRUE)),X:Z,3,TRUE),K10)</f>
        <v>#NAME?</v>
      </c>
      <c r="D10" s="73">
        <f ca="1">RANDBETWEEN(2,20)*1000</f>
        <v>7000</v>
      </c>
      <c r="E10" s="73" t="s">
        <v>927</v>
      </c>
      <c r="F10" s="73" t="s">
        <v>815</v>
      </c>
      <c r="G10" s="73" t="s">
        <v>968</v>
      </c>
      <c r="H10" s="73" t="s">
        <v>812</v>
      </c>
      <c r="I10" s="73">
        <f t="shared" ca="1" si="1"/>
        <v>7000</v>
      </c>
      <c r="J10" s="116" t="s">
        <v>997</v>
      </c>
      <c r="K10" s="73" t="s">
        <v>957</v>
      </c>
      <c r="L10" s="93"/>
      <c r="M10" s="93"/>
      <c r="N10" s="93"/>
      <c r="O10" s="93">
        <f t="shared" si="4"/>
        <v>7</v>
      </c>
      <c r="P10" s="93">
        <v>1</v>
      </c>
      <c r="Q10" s="93" t="s">
        <v>998</v>
      </c>
      <c r="R10" s="93">
        <f t="shared" si="5"/>
        <v>7</v>
      </c>
      <c r="S10" s="93">
        <v>1</v>
      </c>
      <c r="T10" s="93" t="s">
        <v>917</v>
      </c>
      <c r="U10" s="93">
        <f t="shared" si="6"/>
        <v>7</v>
      </c>
      <c r="V10" s="93">
        <v>1</v>
      </c>
      <c r="W10" s="93" t="s">
        <v>999</v>
      </c>
      <c r="X10" s="93">
        <f t="shared" si="7"/>
        <v>7</v>
      </c>
      <c r="Y10" s="93">
        <v>1</v>
      </c>
      <c r="Z10" s="93" t="s">
        <v>998</v>
      </c>
      <c r="AA10" s="93">
        <f t="shared" si="8"/>
        <v>7</v>
      </c>
      <c r="AB10" s="93">
        <v>1</v>
      </c>
      <c r="AC10" s="93" t="s">
        <v>1000</v>
      </c>
      <c r="AD10" s="93"/>
      <c r="AE10" s="93"/>
      <c r="AF10" s="93"/>
      <c r="AG10" s="93">
        <f t="shared" si="10"/>
        <v>7</v>
      </c>
      <c r="AH10" s="93">
        <v>1</v>
      </c>
      <c r="AI10" s="93" t="s">
        <v>877</v>
      </c>
      <c r="AJ10" s="93">
        <f t="shared" si="11"/>
        <v>7</v>
      </c>
      <c r="AK10" s="93">
        <v>1</v>
      </c>
      <c r="AL10" s="93" t="s">
        <v>999</v>
      </c>
      <c r="AM10" s="93">
        <f t="shared" si="12"/>
        <v>7</v>
      </c>
      <c r="AN10" s="93">
        <v>1</v>
      </c>
      <c r="AO10" s="93" t="s">
        <v>1001</v>
      </c>
      <c r="AP10" s="93">
        <f t="shared" si="13"/>
        <v>7</v>
      </c>
      <c r="AQ10" s="93">
        <v>1</v>
      </c>
      <c r="AR10" s="93" t="s">
        <v>992</v>
      </c>
      <c r="AS10" s="93"/>
      <c r="AT10" s="93"/>
      <c r="AU10" s="93"/>
      <c r="AV10" s="93"/>
      <c r="AW10" s="93"/>
      <c r="AX10" s="93"/>
      <c r="AY10" s="93">
        <f t="shared" si="15"/>
        <v>7</v>
      </c>
      <c r="AZ10" s="93">
        <v>1</v>
      </c>
      <c r="BA10" s="93" t="s">
        <v>1002</v>
      </c>
      <c r="BB10" s="93">
        <f t="shared" si="16"/>
        <v>7</v>
      </c>
      <c r="BC10" s="93">
        <v>1</v>
      </c>
      <c r="BD10" s="93" t="s">
        <v>1003</v>
      </c>
    </row>
    <row r="11" spans="1:56">
      <c r="A11" s="73">
        <f t="shared" si="2"/>
        <v>4226</v>
      </c>
      <c r="B11" s="73">
        <v>25</v>
      </c>
      <c r="C11" s="73" t="e">
        <f ca="1">_xludf.TEXTJOIN(" ",TRUE,VLOOKUP((VLOOKUP(RANDBETWEEN(1, (SUM(Y4:Y71))), X:X, 1, TRUE)),X:Z,3,TRUE),K11)</f>
        <v>#NAME?</v>
      </c>
      <c r="D11" s="73">
        <f ca="1">(RANDBETWEEN(1,4)+1)*10000</f>
        <v>40000</v>
      </c>
      <c r="E11" s="73" t="s">
        <v>927</v>
      </c>
      <c r="F11" s="73" t="s">
        <v>815</v>
      </c>
      <c r="G11" s="73" t="s">
        <v>977</v>
      </c>
      <c r="H11" s="73" t="s">
        <v>812</v>
      </c>
      <c r="I11" s="73">
        <f t="shared" ca="1" si="1"/>
        <v>40000</v>
      </c>
      <c r="J11" s="116" t="s">
        <v>1004</v>
      </c>
      <c r="K11" s="73" t="s">
        <v>970</v>
      </c>
      <c r="L11" s="93"/>
      <c r="M11" s="93"/>
      <c r="N11" s="93"/>
      <c r="O11" s="93">
        <f t="shared" si="4"/>
        <v>8</v>
      </c>
      <c r="P11" s="93">
        <v>1</v>
      </c>
      <c r="Q11" s="93" t="s">
        <v>1005</v>
      </c>
      <c r="R11" s="93">
        <f t="shared" si="5"/>
        <v>8</v>
      </c>
      <c r="S11" s="93">
        <v>1</v>
      </c>
      <c r="T11" s="93" t="s">
        <v>1006</v>
      </c>
      <c r="U11" s="93">
        <f t="shared" si="6"/>
        <v>8</v>
      </c>
      <c r="V11" s="93">
        <v>1</v>
      </c>
      <c r="W11" s="93" t="s">
        <v>938</v>
      </c>
      <c r="X11" s="93">
        <f t="shared" si="7"/>
        <v>8</v>
      </c>
      <c r="Y11" s="93">
        <v>1</v>
      </c>
      <c r="Z11" s="93" t="s">
        <v>1005</v>
      </c>
      <c r="AA11" s="93">
        <f t="shared" si="8"/>
        <v>8</v>
      </c>
      <c r="AB11" s="93">
        <v>1</v>
      </c>
      <c r="AC11" s="93" t="s">
        <v>1007</v>
      </c>
      <c r="AD11" s="93"/>
      <c r="AE11" s="93"/>
      <c r="AF11" s="93"/>
      <c r="AG11" s="93">
        <f t="shared" si="10"/>
        <v>8</v>
      </c>
      <c r="AH11" s="93">
        <v>1</v>
      </c>
      <c r="AI11" s="93" t="s">
        <v>983</v>
      </c>
      <c r="AJ11" s="93">
        <f t="shared" si="11"/>
        <v>8</v>
      </c>
      <c r="AK11" s="93">
        <v>1</v>
      </c>
      <c r="AL11" s="93" t="s">
        <v>938</v>
      </c>
      <c r="AM11" s="93">
        <f t="shared" si="12"/>
        <v>8</v>
      </c>
      <c r="AN11" s="93">
        <v>1</v>
      </c>
      <c r="AO11" s="93" t="s">
        <v>878</v>
      </c>
      <c r="AP11" s="93">
        <f t="shared" si="13"/>
        <v>8</v>
      </c>
      <c r="AQ11" s="93">
        <v>1</v>
      </c>
      <c r="AR11" s="93" t="s">
        <v>938</v>
      </c>
      <c r="AS11" s="93"/>
      <c r="AT11" s="93"/>
      <c r="AU11" s="93"/>
      <c r="AV11" s="93"/>
      <c r="AW11" s="93"/>
      <c r="AX11" s="93"/>
      <c r="AY11" s="93">
        <f t="shared" si="15"/>
        <v>8</v>
      </c>
      <c r="AZ11" s="93">
        <v>1</v>
      </c>
      <c r="BA11" s="93" t="s">
        <v>1008</v>
      </c>
      <c r="BB11" s="93">
        <f t="shared" si="16"/>
        <v>8</v>
      </c>
      <c r="BC11" s="93">
        <v>1</v>
      </c>
      <c r="BD11" s="93" t="s">
        <v>1009</v>
      </c>
    </row>
    <row r="12" spans="1:56">
      <c r="A12" s="73">
        <f t="shared" si="2"/>
        <v>4251</v>
      </c>
      <c r="B12" s="73">
        <v>5</v>
      </c>
      <c r="C12" s="73" t="e">
        <f ca="1">_xludf.TEXTJOIN(" ",TRUE,VLOOKUP((VLOOKUP(RANDBETWEEN(1, (SUM(Y4:Y71))), X:X, 1, TRUE)),X:Z,3,TRUE),K12)</f>
        <v>#NAME?</v>
      </c>
      <c r="D12" s="73">
        <f ca="1">RANDBETWEEN(2,12)*25000</f>
        <v>300000</v>
      </c>
      <c r="E12" s="73" t="s">
        <v>927</v>
      </c>
      <c r="F12" s="73" t="s">
        <v>815</v>
      </c>
      <c r="G12" s="73" t="s">
        <v>1010</v>
      </c>
      <c r="H12" s="73" t="s">
        <v>812</v>
      </c>
      <c r="I12" s="73">
        <f t="shared" ca="1" si="1"/>
        <v>300000</v>
      </c>
      <c r="J12" s="116" t="s">
        <v>1011</v>
      </c>
      <c r="K12" s="73" t="s">
        <v>979</v>
      </c>
      <c r="L12" s="93"/>
      <c r="M12" s="93"/>
      <c r="N12" s="93"/>
      <c r="O12" s="93">
        <f t="shared" si="4"/>
        <v>9</v>
      </c>
      <c r="P12" s="93">
        <v>1</v>
      </c>
      <c r="Q12" s="93" t="s">
        <v>1012</v>
      </c>
      <c r="R12" s="93">
        <f t="shared" si="5"/>
        <v>9</v>
      </c>
      <c r="S12" s="93">
        <v>1</v>
      </c>
      <c r="T12" s="93" t="s">
        <v>874</v>
      </c>
      <c r="U12" s="93">
        <f t="shared" si="6"/>
        <v>9</v>
      </c>
      <c r="V12" s="93">
        <v>1</v>
      </c>
      <c r="W12" s="93" t="s">
        <v>963</v>
      </c>
      <c r="X12" s="93">
        <f t="shared" si="7"/>
        <v>9</v>
      </c>
      <c r="Y12" s="93">
        <v>1</v>
      </c>
      <c r="Z12" s="93" t="s">
        <v>1012</v>
      </c>
      <c r="AA12" s="93">
        <f t="shared" si="8"/>
        <v>9</v>
      </c>
      <c r="AB12" s="93">
        <v>1</v>
      </c>
      <c r="AC12" s="93" t="s">
        <v>1013</v>
      </c>
      <c r="AD12" s="93"/>
      <c r="AE12" s="93"/>
      <c r="AF12" s="93"/>
      <c r="AG12" s="93">
        <f t="shared" si="10"/>
        <v>9</v>
      </c>
      <c r="AH12" s="93">
        <v>1</v>
      </c>
      <c r="AI12" s="93" t="s">
        <v>1014</v>
      </c>
      <c r="AJ12" s="93">
        <f t="shared" si="11"/>
        <v>9</v>
      </c>
      <c r="AK12" s="93">
        <v>1</v>
      </c>
      <c r="AL12" s="93" t="s">
        <v>963</v>
      </c>
      <c r="AM12" s="93">
        <f t="shared" si="12"/>
        <v>9</v>
      </c>
      <c r="AN12" s="93">
        <v>1</v>
      </c>
      <c r="AO12" s="93" t="s">
        <v>1015</v>
      </c>
      <c r="AP12" s="93">
        <f t="shared" si="13"/>
        <v>9</v>
      </c>
      <c r="AQ12" s="93">
        <v>1</v>
      </c>
      <c r="AR12" s="93" t="s">
        <v>950</v>
      </c>
      <c r="AS12" s="93"/>
      <c r="AT12" s="93"/>
      <c r="AU12" s="93"/>
      <c r="AV12" s="93"/>
      <c r="AW12" s="93"/>
      <c r="AX12" s="93"/>
      <c r="AY12" s="93">
        <f t="shared" si="15"/>
        <v>9</v>
      </c>
      <c r="AZ12" s="93">
        <v>1</v>
      </c>
      <c r="BA12" s="93" t="s">
        <v>1016</v>
      </c>
      <c r="BB12" s="93">
        <f t="shared" si="16"/>
        <v>9</v>
      </c>
      <c r="BC12" s="93">
        <v>1</v>
      </c>
      <c r="BD12" s="93" t="s">
        <v>1017</v>
      </c>
    </row>
    <row r="13" spans="1:56">
      <c r="A13" s="73">
        <f t="shared" si="2"/>
        <v>4256</v>
      </c>
      <c r="B13" s="73">
        <v>100</v>
      </c>
      <c r="C13" s="73" t="e">
        <f ca="1">_xludf.TEXTJOIN(" ",TRUE,VLOOKUP((VLOOKUP(RANDBETWEEN(1, (SUM(Y4:Y71))), X:X, 1, TRUE)),X:Z,3,TRUE),K13)</f>
        <v>#NAME?</v>
      </c>
      <c r="D13" s="73">
        <f t="shared" ref="D13:D16" ca="1" si="17">RANDBETWEEN(2,20)*1000</f>
        <v>2000</v>
      </c>
      <c r="E13" s="73" t="s">
        <v>927</v>
      </c>
      <c r="F13" s="73" t="s">
        <v>815</v>
      </c>
      <c r="G13" s="73" t="s">
        <v>968</v>
      </c>
      <c r="H13" s="73" t="s">
        <v>812</v>
      </c>
      <c r="I13" s="73">
        <f t="shared" ca="1" si="1"/>
        <v>2000</v>
      </c>
      <c r="J13" s="116" t="s">
        <v>1018</v>
      </c>
      <c r="K13" s="73" t="s">
        <v>1019</v>
      </c>
      <c r="L13" s="93"/>
      <c r="M13" s="93"/>
      <c r="N13" s="93"/>
      <c r="O13" s="93">
        <f t="shared" si="4"/>
        <v>10</v>
      </c>
      <c r="P13" s="93">
        <v>1</v>
      </c>
      <c r="Q13" s="93" t="s">
        <v>1020</v>
      </c>
      <c r="R13" s="93">
        <f t="shared" si="5"/>
        <v>10</v>
      </c>
      <c r="S13" s="93">
        <v>1</v>
      </c>
      <c r="T13" s="93" t="s">
        <v>1021</v>
      </c>
      <c r="U13" s="93">
        <f t="shared" si="6"/>
        <v>10</v>
      </c>
      <c r="V13" s="93">
        <v>1</v>
      </c>
      <c r="W13" s="93" t="s">
        <v>940</v>
      </c>
      <c r="X13" s="93">
        <f t="shared" si="7"/>
        <v>10</v>
      </c>
      <c r="Y13" s="93">
        <v>1</v>
      </c>
      <c r="Z13" s="93" t="s">
        <v>1020</v>
      </c>
      <c r="AA13" s="93">
        <f t="shared" si="8"/>
        <v>10</v>
      </c>
      <c r="AB13" s="93">
        <v>1</v>
      </c>
      <c r="AC13" s="93" t="s">
        <v>1022</v>
      </c>
      <c r="AD13" s="93"/>
      <c r="AE13" s="93"/>
      <c r="AF13" s="93"/>
      <c r="AG13" s="93">
        <f t="shared" si="10"/>
        <v>10</v>
      </c>
      <c r="AH13" s="93">
        <v>1</v>
      </c>
      <c r="AI13" s="93" t="s">
        <v>992</v>
      </c>
      <c r="AJ13" s="93">
        <f t="shared" si="11"/>
        <v>10</v>
      </c>
      <c r="AK13" s="93">
        <v>1</v>
      </c>
      <c r="AL13" s="93" t="s">
        <v>940</v>
      </c>
      <c r="AM13" s="93">
        <f t="shared" si="12"/>
        <v>10</v>
      </c>
      <c r="AN13" s="93">
        <v>1</v>
      </c>
      <c r="AO13" s="93" t="s">
        <v>1023</v>
      </c>
      <c r="AP13" s="93">
        <f t="shared" si="13"/>
        <v>10</v>
      </c>
      <c r="AQ13" s="93">
        <v>1</v>
      </c>
      <c r="AR13" s="93" t="s">
        <v>964</v>
      </c>
      <c r="AS13" s="93"/>
      <c r="AT13" s="93"/>
      <c r="AU13" s="93"/>
      <c r="AV13" s="93"/>
      <c r="AW13" s="93"/>
      <c r="AX13" s="93"/>
      <c r="AY13" s="93"/>
      <c r="AZ13" s="93"/>
      <c r="BA13" s="93"/>
      <c r="BB13" s="93"/>
      <c r="BC13" s="93"/>
      <c r="BD13" s="93"/>
    </row>
    <row r="14" spans="1:56">
      <c r="A14" s="73">
        <f t="shared" si="2"/>
        <v>4356</v>
      </c>
      <c r="B14" s="73">
        <v>100</v>
      </c>
      <c r="C14" s="73" t="e">
        <f ca="1">_xludf.TEXTJOIN(" ",TRUE,VLOOKUP((VLOOKUP(RANDBETWEEN(1, (SUM(Y4:Y71))), X:X, 1, TRUE)),X:Z,3,TRUE),K14)</f>
        <v>#NAME?</v>
      </c>
      <c r="D14" s="73">
        <f t="shared" ca="1" si="17"/>
        <v>4000</v>
      </c>
      <c r="E14" s="73" t="s">
        <v>927</v>
      </c>
      <c r="F14" s="73" t="s">
        <v>815</v>
      </c>
      <c r="G14" s="73" t="s">
        <v>968</v>
      </c>
      <c r="H14" s="73" t="s">
        <v>812</v>
      </c>
      <c r="I14" s="73">
        <f t="shared" ca="1" si="1"/>
        <v>4000</v>
      </c>
      <c r="J14" s="116" t="s">
        <v>1024</v>
      </c>
      <c r="K14" s="73" t="s">
        <v>1025</v>
      </c>
      <c r="L14" s="93"/>
      <c r="M14" s="93"/>
      <c r="N14" s="93"/>
      <c r="O14" s="93">
        <f t="shared" si="4"/>
        <v>11</v>
      </c>
      <c r="P14" s="93">
        <v>1</v>
      </c>
      <c r="Q14" s="93" t="s">
        <v>1026</v>
      </c>
      <c r="R14" s="93">
        <f t="shared" si="5"/>
        <v>11</v>
      </c>
      <c r="S14" s="93">
        <v>1</v>
      </c>
      <c r="T14" s="93" t="s">
        <v>1027</v>
      </c>
      <c r="U14" s="93">
        <f t="shared" si="6"/>
        <v>11</v>
      </c>
      <c r="V14" s="93">
        <v>1</v>
      </c>
      <c r="W14" s="93" t="s">
        <v>951</v>
      </c>
      <c r="X14" s="93">
        <f t="shared" si="7"/>
        <v>11</v>
      </c>
      <c r="Y14" s="93">
        <v>1</v>
      </c>
      <c r="Z14" s="93" t="s">
        <v>1026</v>
      </c>
      <c r="AA14" s="93">
        <f t="shared" si="8"/>
        <v>11</v>
      </c>
      <c r="AB14" s="93">
        <v>1</v>
      </c>
      <c r="AC14" s="93" t="s">
        <v>1028</v>
      </c>
      <c r="AD14" s="93"/>
      <c r="AE14" s="93"/>
      <c r="AF14" s="93"/>
      <c r="AG14" s="93">
        <f t="shared" si="10"/>
        <v>11</v>
      </c>
      <c r="AH14" s="93">
        <v>1</v>
      </c>
      <c r="AI14" s="93" t="s">
        <v>999</v>
      </c>
      <c r="AJ14" s="93">
        <f t="shared" si="11"/>
        <v>11</v>
      </c>
      <c r="AK14" s="93">
        <v>1</v>
      </c>
      <c r="AL14" s="93" t="s">
        <v>951</v>
      </c>
      <c r="AM14" s="93">
        <f t="shared" si="12"/>
        <v>11</v>
      </c>
      <c r="AN14" s="93">
        <v>1</v>
      </c>
      <c r="AO14" s="93" t="s">
        <v>872</v>
      </c>
      <c r="AP14" s="93">
        <f t="shared" si="13"/>
        <v>11</v>
      </c>
      <c r="AQ14" s="93">
        <v>1</v>
      </c>
      <c r="AR14" s="93" t="s">
        <v>994</v>
      </c>
      <c r="AS14" s="93"/>
      <c r="AT14" s="93"/>
      <c r="AU14" s="93"/>
      <c r="AV14" s="93"/>
      <c r="AW14" s="93"/>
      <c r="AX14" s="93"/>
      <c r="AY14" s="93"/>
      <c r="AZ14" s="93"/>
      <c r="BA14" s="93"/>
      <c r="BB14" s="93"/>
      <c r="BC14" s="93"/>
      <c r="BD14" s="93"/>
    </row>
    <row r="15" spans="1:56">
      <c r="A15" s="73">
        <f t="shared" si="2"/>
        <v>4456</v>
      </c>
      <c r="B15" s="73">
        <v>100</v>
      </c>
      <c r="C15" s="73" t="e">
        <f ca="1">_xludf.TEXTJOIN(" ",TRUE,VLOOKUP((VLOOKUP(RANDBETWEEN(1, (SUM(Y4:Y71))), X:X, 1, TRUE)),X:Z,3,TRUE),K15)</f>
        <v>#NAME?</v>
      </c>
      <c r="D15" s="73">
        <f t="shared" ca="1" si="17"/>
        <v>12000</v>
      </c>
      <c r="E15" s="73" t="s">
        <v>927</v>
      </c>
      <c r="F15" s="73" t="s">
        <v>815</v>
      </c>
      <c r="G15" s="73" t="s">
        <v>968</v>
      </c>
      <c r="H15" s="73" t="s">
        <v>812</v>
      </c>
      <c r="I15" s="73">
        <f t="shared" ca="1" si="1"/>
        <v>12000</v>
      </c>
      <c r="J15" s="116" t="s">
        <v>1029</v>
      </c>
      <c r="K15" s="73" t="s">
        <v>1030</v>
      </c>
      <c r="L15" s="93"/>
      <c r="M15" s="93"/>
      <c r="N15" s="93"/>
      <c r="O15" s="93"/>
      <c r="P15" s="93"/>
      <c r="Q15" s="93"/>
      <c r="R15" s="93">
        <f t="shared" si="5"/>
        <v>12</v>
      </c>
      <c r="S15" s="93">
        <v>1</v>
      </c>
      <c r="T15" s="93" t="s">
        <v>1031</v>
      </c>
      <c r="U15" s="93">
        <f t="shared" si="6"/>
        <v>12</v>
      </c>
      <c r="V15" s="93">
        <v>1</v>
      </c>
      <c r="W15" s="93" t="s">
        <v>964</v>
      </c>
      <c r="X15" s="93">
        <f t="shared" si="7"/>
        <v>12</v>
      </c>
      <c r="Y15" s="93">
        <v>1</v>
      </c>
      <c r="Z15" s="93" t="s">
        <v>1032</v>
      </c>
      <c r="AA15" s="93">
        <f t="shared" si="8"/>
        <v>12</v>
      </c>
      <c r="AB15" s="93">
        <v>1</v>
      </c>
      <c r="AC15" s="93" t="s">
        <v>1033</v>
      </c>
      <c r="AD15" s="93"/>
      <c r="AE15" s="93"/>
      <c r="AF15" s="93"/>
      <c r="AG15" s="93">
        <f t="shared" si="10"/>
        <v>12</v>
      </c>
      <c r="AH15" s="93">
        <v>1</v>
      </c>
      <c r="AI15" s="93" t="s">
        <v>847</v>
      </c>
      <c r="AJ15" s="93">
        <f t="shared" si="11"/>
        <v>12</v>
      </c>
      <c r="AK15" s="93">
        <v>1</v>
      </c>
      <c r="AL15" s="93" t="s">
        <v>964</v>
      </c>
      <c r="AM15" s="93">
        <f t="shared" si="12"/>
        <v>12</v>
      </c>
      <c r="AN15" s="93">
        <v>1</v>
      </c>
      <c r="AO15" s="93" t="s">
        <v>1034</v>
      </c>
      <c r="AP15" s="93">
        <f t="shared" si="13"/>
        <v>12</v>
      </c>
      <c r="AQ15" s="93">
        <v>1</v>
      </c>
      <c r="AR15" s="93" t="s">
        <v>1001</v>
      </c>
      <c r="AS15" s="93"/>
      <c r="AT15" s="93"/>
      <c r="AU15" s="93"/>
      <c r="AV15" s="93"/>
      <c r="AW15" s="93"/>
      <c r="AX15" s="93"/>
      <c r="AY15" s="93"/>
      <c r="AZ15" s="93"/>
      <c r="BA15" s="93"/>
      <c r="BB15" s="93"/>
      <c r="BC15" s="93"/>
      <c r="BD15" s="93"/>
    </row>
    <row r="16" spans="1:56">
      <c r="A16" s="73">
        <f t="shared" si="2"/>
        <v>4556</v>
      </c>
      <c r="B16" s="73">
        <v>100</v>
      </c>
      <c r="C16" s="73" t="e">
        <f ca="1">_xludf.TEXTJOIN(" ",TRUE,VLOOKUP((VLOOKUP(RANDBETWEEN(1, (SUM(Y4:Y71))), X:X, 1, TRUE)),X:Z,3,TRUE),K16)</f>
        <v>#NAME?</v>
      </c>
      <c r="D16" s="73">
        <f t="shared" ca="1" si="17"/>
        <v>19000</v>
      </c>
      <c r="E16" s="73" t="s">
        <v>927</v>
      </c>
      <c r="F16" s="73" t="s">
        <v>815</v>
      </c>
      <c r="G16" s="73" t="s">
        <v>968</v>
      </c>
      <c r="H16" s="73" t="s">
        <v>812</v>
      </c>
      <c r="I16" s="73">
        <f t="shared" ca="1" si="1"/>
        <v>19000</v>
      </c>
      <c r="J16" s="116" t="s">
        <v>1035</v>
      </c>
      <c r="K16" s="73" t="s">
        <v>1036</v>
      </c>
      <c r="L16" s="93"/>
      <c r="M16" s="93"/>
      <c r="N16" s="93"/>
      <c r="O16" s="93"/>
      <c r="P16" s="93"/>
      <c r="Q16" s="93"/>
      <c r="R16" s="93">
        <f t="shared" si="5"/>
        <v>13</v>
      </c>
      <c r="S16" s="93">
        <v>1</v>
      </c>
      <c r="T16" s="93" t="s">
        <v>861</v>
      </c>
      <c r="U16" s="93"/>
      <c r="V16" s="93"/>
      <c r="W16" s="93"/>
      <c r="X16" s="93">
        <f t="shared" si="7"/>
        <v>13</v>
      </c>
      <c r="Y16" s="93">
        <v>1</v>
      </c>
      <c r="Z16" s="93" t="s">
        <v>1037</v>
      </c>
      <c r="AA16" s="93">
        <f t="shared" si="8"/>
        <v>13</v>
      </c>
      <c r="AB16" s="93">
        <v>1</v>
      </c>
      <c r="AC16" s="93" t="s">
        <v>1038</v>
      </c>
      <c r="AD16" s="93"/>
      <c r="AE16" s="93"/>
      <c r="AF16" s="93"/>
      <c r="AG16" s="93">
        <f t="shared" si="10"/>
        <v>13</v>
      </c>
      <c r="AH16" s="93">
        <v>1</v>
      </c>
      <c r="AI16" s="93" t="s">
        <v>1039</v>
      </c>
      <c r="AJ16" s="93"/>
      <c r="AK16" s="93"/>
      <c r="AL16" s="93"/>
      <c r="AM16" s="93">
        <f t="shared" si="12"/>
        <v>13</v>
      </c>
      <c r="AN16" s="93">
        <v>1</v>
      </c>
      <c r="AO16" s="93" t="s">
        <v>1040</v>
      </c>
      <c r="AP16" s="93">
        <f t="shared" si="13"/>
        <v>13</v>
      </c>
      <c r="AQ16" s="93">
        <v>1</v>
      </c>
      <c r="AR16" s="93" t="s">
        <v>1023</v>
      </c>
      <c r="AS16" s="93"/>
      <c r="AT16" s="93"/>
      <c r="AU16" s="93"/>
      <c r="AV16" s="93"/>
      <c r="AW16" s="93"/>
      <c r="AX16" s="93"/>
      <c r="AY16" s="93"/>
      <c r="AZ16" s="93"/>
      <c r="BA16" s="93"/>
      <c r="BB16" s="93"/>
      <c r="BC16" s="93"/>
      <c r="BD16" s="93"/>
    </row>
    <row r="17" spans="1:56">
      <c r="A17" s="73">
        <f t="shared" si="2"/>
        <v>4656</v>
      </c>
      <c r="B17" s="73">
        <v>1000</v>
      </c>
      <c r="C17" s="73" t="e">
        <f ca="1">_xludf.TEXTJOIN(" ",TRUE,VLOOKUP((VLOOKUP(RANDBETWEEN(1, (SUM(Y4:Y71))), X:X, 1, TRUE)),X:Z,3,TRUE),K17)</f>
        <v>#NAME?</v>
      </c>
      <c r="D17" s="73">
        <f ca="1">RANDBETWEEN(1,6)+1*10</f>
        <v>11</v>
      </c>
      <c r="E17" s="73" t="s">
        <v>927</v>
      </c>
      <c r="F17" s="73" t="s">
        <v>815</v>
      </c>
      <c r="G17" s="73" t="s">
        <v>816</v>
      </c>
      <c r="H17" s="73" t="s">
        <v>812</v>
      </c>
      <c r="I17" s="73">
        <f t="shared" ca="1" si="1"/>
        <v>11</v>
      </c>
      <c r="J17" s="116" t="s">
        <v>1041</v>
      </c>
      <c r="K17" s="73" t="s">
        <v>1042</v>
      </c>
      <c r="L17" s="93"/>
      <c r="M17" s="93"/>
      <c r="N17" s="93"/>
      <c r="O17" s="93"/>
      <c r="P17" s="93"/>
      <c r="Q17" s="93"/>
      <c r="R17" s="93">
        <f t="shared" si="5"/>
        <v>14</v>
      </c>
      <c r="S17" s="93">
        <v>1</v>
      </c>
      <c r="T17" s="93" t="s">
        <v>1043</v>
      </c>
      <c r="U17" s="93"/>
      <c r="V17" s="93"/>
      <c r="W17" s="93"/>
      <c r="X17" s="93">
        <f t="shared" si="7"/>
        <v>14</v>
      </c>
      <c r="Y17" s="93">
        <v>1</v>
      </c>
      <c r="Z17" s="93" t="s">
        <v>1044</v>
      </c>
      <c r="AA17" s="93">
        <f t="shared" si="8"/>
        <v>14</v>
      </c>
      <c r="AB17" s="93">
        <v>1</v>
      </c>
      <c r="AC17" s="93" t="s">
        <v>1045</v>
      </c>
      <c r="AD17" s="93"/>
      <c r="AE17" s="93"/>
      <c r="AF17" s="93"/>
      <c r="AG17" s="93"/>
      <c r="AH17" s="93"/>
      <c r="AI17" s="93"/>
      <c r="AJ17" s="93"/>
      <c r="AK17" s="93"/>
      <c r="AL17" s="93"/>
      <c r="AM17" s="93"/>
      <c r="AN17" s="93"/>
      <c r="AO17" s="93"/>
      <c r="AP17" s="93">
        <f t="shared" si="13"/>
        <v>14</v>
      </c>
      <c r="AQ17" s="93">
        <v>1</v>
      </c>
      <c r="AR17" s="93" t="s">
        <v>1040</v>
      </c>
      <c r="AS17" s="93"/>
      <c r="AT17" s="93"/>
      <c r="AU17" s="93"/>
      <c r="AV17" s="93"/>
      <c r="AW17" s="93"/>
      <c r="AX17" s="93"/>
      <c r="AY17" s="93"/>
      <c r="AZ17" s="93"/>
      <c r="BA17" s="93"/>
      <c r="BB17" s="93"/>
      <c r="BC17" s="93"/>
      <c r="BD17" s="93"/>
    </row>
    <row r="18" spans="1:56">
      <c r="A18" s="73">
        <f t="shared" si="2"/>
        <v>5656</v>
      </c>
      <c r="B18" s="73">
        <v>100</v>
      </c>
      <c r="C18" s="73" t="e">
        <f ca="1">_xludf.TEXTJOIN(" ",TRUE,VLOOKUP((VLOOKUP(RANDBETWEEN(1, (SUM(Y4:Y71))), X:X, 1, TRUE)),X:Z,3,TRUE),K18)</f>
        <v>#NAME?</v>
      </c>
      <c r="D18" s="73">
        <f t="shared" ref="D18:D24" ca="1" si="18">RANDBETWEEN(2,20)*1000</f>
        <v>11000</v>
      </c>
      <c r="E18" s="73" t="s">
        <v>927</v>
      </c>
      <c r="F18" s="73" t="s">
        <v>815</v>
      </c>
      <c r="G18" s="73" t="s">
        <v>968</v>
      </c>
      <c r="H18" s="73" t="s">
        <v>812</v>
      </c>
      <c r="I18" s="73">
        <f t="shared" ca="1" si="1"/>
        <v>11000</v>
      </c>
      <c r="J18" s="116" t="s">
        <v>1046</v>
      </c>
      <c r="K18" s="73" t="s">
        <v>1047</v>
      </c>
      <c r="L18" s="93"/>
      <c r="M18" s="93"/>
      <c r="N18" s="93"/>
      <c r="O18" s="93"/>
      <c r="P18" s="93"/>
      <c r="Q18" s="93"/>
      <c r="R18" s="93">
        <f t="shared" si="5"/>
        <v>15</v>
      </c>
      <c r="S18" s="93">
        <v>1</v>
      </c>
      <c r="T18" s="93" t="s">
        <v>939</v>
      </c>
      <c r="U18" s="93"/>
      <c r="V18" s="93"/>
      <c r="W18" s="93"/>
      <c r="X18" s="93">
        <f t="shared" si="7"/>
        <v>15</v>
      </c>
      <c r="Y18" s="93">
        <v>1</v>
      </c>
      <c r="Z18" s="93" t="s">
        <v>1048</v>
      </c>
      <c r="AA18" s="93"/>
      <c r="AB18" s="93"/>
      <c r="AC18" s="93"/>
      <c r="AD18" s="93"/>
      <c r="AE18" s="93"/>
      <c r="AF18" s="93"/>
      <c r="AG18" s="93"/>
      <c r="AH18" s="93"/>
      <c r="AI18" s="93"/>
      <c r="AJ18" s="93"/>
      <c r="AK18" s="93"/>
      <c r="AL18" s="93"/>
      <c r="AM18" s="93"/>
      <c r="AN18" s="93"/>
      <c r="AO18" s="93"/>
      <c r="AP18" s="93"/>
      <c r="AQ18" s="93"/>
      <c r="AR18" s="93"/>
      <c r="AS18" s="93"/>
      <c r="AT18" s="93"/>
      <c r="AU18" s="93"/>
      <c r="AV18" s="93"/>
      <c r="AW18" s="93"/>
      <c r="AX18" s="93"/>
      <c r="AY18" s="93"/>
      <c r="AZ18" s="93"/>
      <c r="BA18" s="93"/>
      <c r="BB18" s="93"/>
      <c r="BC18" s="93"/>
      <c r="BD18" s="93"/>
    </row>
    <row r="19" spans="1:56">
      <c r="A19" s="73">
        <f t="shared" si="2"/>
        <v>5756</v>
      </c>
      <c r="B19" s="73">
        <v>100</v>
      </c>
      <c r="C19" s="73" t="e">
        <f ca="1">_xludf.TEXTJOIN(" ",TRUE,VLOOKUP((VLOOKUP(RANDBETWEEN(1, (SUM(Y4:Y71))), X:X, 1, TRUE)),X:Z,3,TRUE),K19)</f>
        <v>#NAME?</v>
      </c>
      <c r="D19" s="73">
        <f t="shared" ca="1" si="18"/>
        <v>4000</v>
      </c>
      <c r="E19" s="73" t="s">
        <v>927</v>
      </c>
      <c r="F19" s="73" t="s">
        <v>815</v>
      </c>
      <c r="G19" s="73" t="s">
        <v>968</v>
      </c>
      <c r="H19" s="73" t="s">
        <v>812</v>
      </c>
      <c r="I19" s="73">
        <f t="shared" ca="1" si="1"/>
        <v>4000</v>
      </c>
      <c r="J19" s="116" t="s">
        <v>1049</v>
      </c>
      <c r="K19" s="73" t="s">
        <v>1050</v>
      </c>
      <c r="L19" s="93"/>
      <c r="M19" s="93"/>
      <c r="N19" s="93"/>
      <c r="O19" s="93"/>
      <c r="P19" s="93"/>
      <c r="Q19" s="93"/>
      <c r="R19" s="93">
        <f t="shared" si="5"/>
        <v>16</v>
      </c>
      <c r="S19" s="93">
        <v>1</v>
      </c>
      <c r="T19" s="93" t="s">
        <v>883</v>
      </c>
      <c r="U19" s="93"/>
      <c r="V19" s="93"/>
      <c r="W19" s="93"/>
      <c r="X19" s="93">
        <f t="shared" si="7"/>
        <v>16</v>
      </c>
      <c r="Y19" s="93">
        <v>1</v>
      </c>
      <c r="Z19" s="93" t="s">
        <v>1051</v>
      </c>
      <c r="AA19" s="93"/>
      <c r="AB19" s="93"/>
      <c r="AC19" s="93"/>
      <c r="AD19" s="93"/>
      <c r="AE19" s="93"/>
      <c r="AF19" s="93"/>
      <c r="AG19" s="93"/>
      <c r="AH19" s="93"/>
      <c r="AI19" s="93"/>
      <c r="AJ19" s="93"/>
      <c r="AK19" s="93"/>
      <c r="AL19" s="93"/>
      <c r="AM19" s="93"/>
      <c r="AN19" s="93"/>
      <c r="AO19" s="93"/>
      <c r="AP19" s="93"/>
      <c r="AQ19" s="93"/>
      <c r="AR19" s="93"/>
      <c r="AS19" s="93"/>
      <c r="AT19" s="93"/>
      <c r="AU19" s="93"/>
      <c r="AV19" s="93"/>
      <c r="AW19" s="93"/>
      <c r="AX19" s="93"/>
      <c r="AY19" s="93"/>
      <c r="AZ19" s="93"/>
      <c r="BA19" s="93"/>
      <c r="BB19" s="93"/>
      <c r="BC19" s="93"/>
      <c r="BD19" s="93"/>
    </row>
    <row r="20" spans="1:56">
      <c r="A20" s="73">
        <f t="shared" si="2"/>
        <v>5856</v>
      </c>
      <c r="B20" s="73">
        <v>100</v>
      </c>
      <c r="C20" s="73" t="e">
        <f ca="1">_xludf.TEXTJOIN(" ",TRUE,VLOOKUP((VLOOKUP(RANDBETWEEN(1, (SUM(Y4:Y71))), X:X, 1, TRUE)),X:Z,3,TRUE),K20)</f>
        <v>#NAME?</v>
      </c>
      <c r="D20" s="73">
        <f t="shared" ca="1" si="18"/>
        <v>16000</v>
      </c>
      <c r="E20" s="73" t="s">
        <v>927</v>
      </c>
      <c r="F20" s="73" t="s">
        <v>815</v>
      </c>
      <c r="G20" s="73" t="s">
        <v>968</v>
      </c>
      <c r="H20" s="73" t="s">
        <v>812</v>
      </c>
      <c r="I20" s="73">
        <f t="shared" ca="1" si="1"/>
        <v>16000</v>
      </c>
      <c r="J20" s="116" t="s">
        <v>1052</v>
      </c>
      <c r="K20" s="73" t="s">
        <v>1053</v>
      </c>
      <c r="L20" s="93"/>
      <c r="M20" s="93"/>
      <c r="N20" s="93"/>
      <c r="O20" s="93"/>
      <c r="P20" s="93"/>
      <c r="Q20" s="93"/>
      <c r="R20" s="93">
        <f t="shared" si="5"/>
        <v>17</v>
      </c>
      <c r="S20" s="93">
        <v>1</v>
      </c>
      <c r="T20" s="93" t="s">
        <v>952</v>
      </c>
      <c r="U20" s="93"/>
      <c r="V20" s="93"/>
      <c r="W20" s="93"/>
      <c r="X20" s="93">
        <f t="shared" si="7"/>
        <v>17</v>
      </c>
      <c r="Y20" s="93">
        <v>1</v>
      </c>
      <c r="Z20" s="93" t="s">
        <v>1054</v>
      </c>
      <c r="AA20" s="93"/>
      <c r="AB20" s="93"/>
      <c r="AC20" s="93"/>
      <c r="AD20" s="93"/>
      <c r="AE20" s="93"/>
      <c r="AF20" s="93"/>
      <c r="AG20" s="93"/>
      <c r="AH20" s="93"/>
      <c r="AI20" s="93"/>
      <c r="AJ20" s="93"/>
      <c r="AK20" s="93"/>
      <c r="AL20" s="93"/>
      <c r="AM20" s="93"/>
      <c r="AN20" s="93"/>
      <c r="AO20" s="93"/>
      <c r="AP20" s="93"/>
      <c r="AQ20" s="93"/>
      <c r="AR20" s="93"/>
      <c r="AS20" s="93"/>
      <c r="AT20" s="93"/>
      <c r="AU20" s="93"/>
      <c r="AV20" s="93"/>
      <c r="AW20" s="93"/>
      <c r="AX20" s="93"/>
      <c r="AY20" s="93"/>
      <c r="AZ20" s="93"/>
      <c r="BA20" s="93"/>
      <c r="BB20" s="93"/>
      <c r="BC20" s="93"/>
      <c r="BD20" s="93"/>
    </row>
    <row r="21" spans="1:56">
      <c r="A21" s="73">
        <f t="shared" si="2"/>
        <v>5956</v>
      </c>
      <c r="B21" s="73">
        <v>100</v>
      </c>
      <c r="C21" s="73" t="e">
        <f ca="1">_xludf.TEXTJOIN(" ",TRUE,VLOOKUP((VLOOKUP(RANDBETWEEN(1, (SUM(Y4:Y71))), X:X, 1, TRUE)),X:Z,3,TRUE),K21)</f>
        <v>#NAME?</v>
      </c>
      <c r="D21" s="73">
        <f t="shared" ca="1" si="18"/>
        <v>2000</v>
      </c>
      <c r="E21" s="73" t="s">
        <v>927</v>
      </c>
      <c r="F21" s="73" t="s">
        <v>815</v>
      </c>
      <c r="G21" s="73" t="s">
        <v>968</v>
      </c>
      <c r="H21" s="73" t="s">
        <v>812</v>
      </c>
      <c r="I21" s="73">
        <f t="shared" ca="1" si="1"/>
        <v>2000</v>
      </c>
      <c r="J21" s="116" t="s">
        <v>1055</v>
      </c>
      <c r="K21" s="73" t="s">
        <v>1056</v>
      </c>
      <c r="L21" s="93"/>
      <c r="M21" s="93"/>
      <c r="N21" s="93"/>
      <c r="O21" s="93"/>
      <c r="P21" s="93"/>
      <c r="Q21" s="93"/>
      <c r="R21" s="93">
        <f t="shared" si="5"/>
        <v>18</v>
      </c>
      <c r="S21" s="93">
        <v>1</v>
      </c>
      <c r="T21" s="93" t="s">
        <v>843</v>
      </c>
      <c r="U21" s="93"/>
      <c r="V21" s="93"/>
      <c r="W21" s="93"/>
      <c r="X21" s="93">
        <f t="shared" si="7"/>
        <v>18</v>
      </c>
      <c r="Y21" s="93">
        <v>1</v>
      </c>
      <c r="Z21" s="93" t="s">
        <v>1057</v>
      </c>
      <c r="AA21" s="93"/>
      <c r="AB21" s="93"/>
      <c r="AC21" s="93"/>
      <c r="AD21" s="93"/>
      <c r="AE21" s="93"/>
      <c r="AF21" s="93"/>
      <c r="AG21" s="93"/>
      <c r="AH21" s="93"/>
      <c r="AI21" s="93"/>
      <c r="AJ21" s="93"/>
      <c r="AK21" s="93"/>
      <c r="AL21" s="93"/>
      <c r="AM21" s="93"/>
      <c r="AN21" s="93"/>
      <c r="AO21" s="93"/>
      <c r="AP21" s="93"/>
      <c r="AQ21" s="93"/>
      <c r="AR21" s="93"/>
      <c r="AS21" s="93"/>
      <c r="AT21" s="93"/>
      <c r="AU21" s="93"/>
      <c r="AV21" s="93"/>
      <c r="AW21" s="93"/>
      <c r="AX21" s="93"/>
      <c r="AY21" s="93"/>
      <c r="AZ21" s="93"/>
      <c r="BA21" s="93"/>
      <c r="BB21" s="93"/>
      <c r="BC21" s="93"/>
      <c r="BD21" s="93"/>
    </row>
    <row r="22" spans="1:56">
      <c r="A22" s="73">
        <f t="shared" si="2"/>
        <v>6056</v>
      </c>
      <c r="B22" s="73">
        <v>100</v>
      </c>
      <c r="C22" s="73" t="e">
        <f ca="1">_xludf.TEXTJOIN(" ",TRUE,VLOOKUP((VLOOKUP(RANDBETWEEN(1, (SUM(Y4:Y71))), X:X, 1, TRUE)),X:Z,3,TRUE),K22)</f>
        <v>#NAME?</v>
      </c>
      <c r="D22" s="73">
        <f t="shared" ca="1" si="18"/>
        <v>11000</v>
      </c>
      <c r="E22" s="73" t="s">
        <v>927</v>
      </c>
      <c r="F22" s="73" t="s">
        <v>815</v>
      </c>
      <c r="G22" s="73" t="s">
        <v>968</v>
      </c>
      <c r="H22" s="73" t="s">
        <v>812</v>
      </c>
      <c r="I22" s="73">
        <f t="shared" ca="1" si="1"/>
        <v>11000</v>
      </c>
      <c r="J22" s="116" t="s">
        <v>1058</v>
      </c>
      <c r="K22" s="73" t="s">
        <v>1059</v>
      </c>
      <c r="L22" s="93"/>
      <c r="M22" s="93"/>
      <c r="N22" s="93"/>
      <c r="O22" s="93"/>
      <c r="P22" s="93"/>
      <c r="Q22" s="93"/>
      <c r="R22" s="93">
        <f t="shared" si="5"/>
        <v>19</v>
      </c>
      <c r="S22" s="93">
        <v>1</v>
      </c>
      <c r="T22" s="93" t="s">
        <v>870</v>
      </c>
      <c r="U22" s="93"/>
      <c r="V22" s="93"/>
      <c r="W22" s="93"/>
      <c r="X22" s="93">
        <f t="shared" si="7"/>
        <v>19</v>
      </c>
      <c r="Y22" s="93">
        <v>1</v>
      </c>
      <c r="Z22" s="93" t="s">
        <v>1060</v>
      </c>
      <c r="AA22" s="93"/>
      <c r="AB22" s="93"/>
      <c r="AC22" s="93"/>
      <c r="AD22" s="93"/>
      <c r="AE22" s="93"/>
      <c r="AF22" s="93"/>
      <c r="AG22" s="93"/>
      <c r="AH22" s="93"/>
      <c r="AI22" s="93"/>
      <c r="AJ22" s="93"/>
      <c r="AK22" s="93"/>
      <c r="AL22" s="93"/>
      <c r="AM22" s="93"/>
      <c r="AN22" s="93"/>
      <c r="AO22" s="93"/>
      <c r="AP22" s="93"/>
      <c r="AQ22" s="93"/>
      <c r="AR22" s="93"/>
      <c r="AS22" s="93"/>
      <c r="AT22" s="93"/>
      <c r="AU22" s="93"/>
      <c r="AV22" s="93"/>
      <c r="AW22" s="93"/>
      <c r="AX22" s="93"/>
      <c r="AY22" s="93"/>
      <c r="AZ22" s="93"/>
      <c r="BA22" s="93"/>
      <c r="BB22" s="93"/>
      <c r="BC22" s="93"/>
      <c r="BD22" s="93"/>
    </row>
    <row r="23" spans="1:56">
      <c r="A23" s="73">
        <f t="shared" si="2"/>
        <v>6156</v>
      </c>
      <c r="B23" s="73">
        <v>100</v>
      </c>
      <c r="C23" s="73" t="e">
        <f ca="1">_xludf.TEXTJOIN(" ",TRUE,VLOOKUP((VLOOKUP(RANDBETWEEN(1, (SUM(Y4:Y71))), X:X, 1, TRUE)),X:Z,3,TRUE),K23)</f>
        <v>#NAME?</v>
      </c>
      <c r="D23" s="73">
        <f t="shared" ca="1" si="18"/>
        <v>3000</v>
      </c>
      <c r="E23" s="73" t="s">
        <v>927</v>
      </c>
      <c r="F23" s="73" t="s">
        <v>815</v>
      </c>
      <c r="G23" s="73" t="s">
        <v>968</v>
      </c>
      <c r="H23" s="73" t="s">
        <v>812</v>
      </c>
      <c r="I23" s="73">
        <f t="shared" ca="1" si="1"/>
        <v>3000</v>
      </c>
      <c r="J23" s="116" t="s">
        <v>1061</v>
      </c>
      <c r="K23" s="73" t="s">
        <v>1062</v>
      </c>
      <c r="L23" s="93"/>
      <c r="M23" s="93"/>
      <c r="N23" s="93"/>
      <c r="O23" s="93"/>
      <c r="P23" s="93"/>
      <c r="Q23" s="93"/>
      <c r="R23" s="93">
        <f t="shared" si="5"/>
        <v>20</v>
      </c>
      <c r="S23" s="93">
        <v>1</v>
      </c>
      <c r="T23" s="93" t="s">
        <v>948</v>
      </c>
      <c r="U23" s="93"/>
      <c r="V23" s="93"/>
      <c r="W23" s="93"/>
      <c r="X23" s="93">
        <f t="shared" si="7"/>
        <v>20</v>
      </c>
      <c r="Y23" s="93">
        <v>1</v>
      </c>
      <c r="Z23" s="93" t="s">
        <v>1063</v>
      </c>
      <c r="AA23" s="93"/>
      <c r="AB23" s="93"/>
      <c r="AC23" s="93"/>
      <c r="AD23" s="93"/>
      <c r="AE23" s="93"/>
      <c r="AF23" s="93"/>
      <c r="AG23" s="93"/>
      <c r="AH23" s="93"/>
      <c r="AI23" s="93"/>
      <c r="AJ23" s="93"/>
      <c r="AK23" s="93"/>
      <c r="AL23" s="93"/>
      <c r="AM23" s="93"/>
      <c r="AN23" s="93"/>
      <c r="AO23" s="93"/>
      <c r="AP23" s="93"/>
      <c r="AQ23" s="93"/>
      <c r="AR23" s="93"/>
      <c r="AS23" s="93"/>
      <c r="AT23" s="93"/>
      <c r="AU23" s="93"/>
      <c r="AV23" s="93"/>
      <c r="AW23" s="93"/>
      <c r="AX23" s="93"/>
      <c r="AY23" s="93"/>
      <c r="AZ23" s="93"/>
      <c r="BA23" s="93"/>
      <c r="BB23" s="93"/>
      <c r="BC23" s="93"/>
      <c r="BD23" s="93"/>
    </row>
    <row r="24" spans="1:56">
      <c r="A24" s="73">
        <f t="shared" si="2"/>
        <v>6256</v>
      </c>
      <c r="B24" s="73">
        <v>100</v>
      </c>
      <c r="C24" s="73" t="e">
        <f ca="1">_xludf.TEXTJOIN(" ",TRUE,VLOOKUP((VLOOKUP(RANDBETWEEN(1, (SUM(Y4:Y71))), X:X, 1, TRUE)),X:Z,3,TRUE),K24)</f>
        <v>#NAME?</v>
      </c>
      <c r="D24" s="73">
        <f t="shared" ca="1" si="18"/>
        <v>18000</v>
      </c>
      <c r="E24" s="73" t="s">
        <v>927</v>
      </c>
      <c r="F24" s="73" t="s">
        <v>815</v>
      </c>
      <c r="G24" s="73" t="s">
        <v>968</v>
      </c>
      <c r="H24" s="73" t="s">
        <v>812</v>
      </c>
      <c r="I24" s="73">
        <f t="shared" ca="1" si="1"/>
        <v>18000</v>
      </c>
      <c r="J24" s="116" t="s">
        <v>1064</v>
      </c>
      <c r="K24" s="73" t="s">
        <v>1065</v>
      </c>
      <c r="L24" s="93"/>
      <c r="M24" s="93"/>
      <c r="N24" s="93"/>
      <c r="O24" s="93"/>
      <c r="P24" s="93"/>
      <c r="Q24" s="93"/>
      <c r="R24" s="93">
        <f t="shared" si="5"/>
        <v>21</v>
      </c>
      <c r="S24" s="93">
        <v>1</v>
      </c>
      <c r="T24" s="93" t="s">
        <v>961</v>
      </c>
      <c r="U24" s="93"/>
      <c r="V24" s="93"/>
      <c r="W24" s="93"/>
      <c r="X24" s="93">
        <f t="shared" si="7"/>
        <v>21</v>
      </c>
      <c r="Y24" s="93">
        <v>1</v>
      </c>
      <c r="Z24" s="93" t="s">
        <v>1066</v>
      </c>
      <c r="AA24" s="93"/>
      <c r="AB24" s="93"/>
      <c r="AC24" s="93"/>
      <c r="AD24" s="93"/>
      <c r="AE24" s="93"/>
      <c r="AF24" s="93"/>
      <c r="AG24" s="93"/>
      <c r="AH24" s="93"/>
      <c r="AI24" s="93"/>
      <c r="AJ24" s="93"/>
      <c r="AK24" s="93"/>
      <c r="AL24" s="93"/>
      <c r="AM24" s="93"/>
      <c r="AN24" s="93"/>
      <c r="AO24" s="93"/>
      <c r="AP24" s="93"/>
      <c r="AQ24" s="93"/>
      <c r="AR24" s="93"/>
      <c r="AS24" s="93"/>
      <c r="AT24" s="93"/>
      <c r="AU24" s="93"/>
      <c r="AV24" s="93"/>
      <c r="AW24" s="93"/>
      <c r="AX24" s="93"/>
      <c r="AY24" s="93"/>
      <c r="AZ24" s="93"/>
      <c r="BA24" s="93"/>
      <c r="BB24" s="93"/>
      <c r="BC24" s="93"/>
      <c r="BD24" s="93"/>
    </row>
    <row r="25" spans="1:56">
      <c r="A25" s="73">
        <f t="shared" si="2"/>
        <v>6356</v>
      </c>
      <c r="B25" s="73">
        <v>25</v>
      </c>
      <c r="C25" s="73" t="e">
        <f ca="1">_xludf.TEXTJOIN(" ",TRUE,K25,VLOOKUP((VLOOKUP(RANDBETWEEN(1, (SUM(AB4:AB71))), AA:AA, 1, TRUE)),AA:AC,3,TRUE))</f>
        <v>#NAME?</v>
      </c>
      <c r="D25" s="73">
        <f ca="1">(RANDBETWEEN(1,4)+1)*10000</f>
        <v>50000</v>
      </c>
      <c r="E25" s="73" t="s">
        <v>927</v>
      </c>
      <c r="F25" s="73" t="s">
        <v>815</v>
      </c>
      <c r="G25" s="73" t="s">
        <v>977</v>
      </c>
      <c r="H25" s="73" t="s">
        <v>812</v>
      </c>
      <c r="I25" s="73">
        <f t="shared" ca="1" si="1"/>
        <v>50000</v>
      </c>
      <c r="J25" s="116" t="s">
        <v>1067</v>
      </c>
      <c r="K25" s="73" t="s">
        <v>1068</v>
      </c>
      <c r="L25" s="93"/>
      <c r="M25" s="93"/>
      <c r="N25" s="93"/>
      <c r="O25" s="93"/>
      <c r="P25" s="93"/>
      <c r="Q25" s="93"/>
      <c r="R25" s="93">
        <f t="shared" si="5"/>
        <v>22</v>
      </c>
      <c r="S25" s="93">
        <v>1</v>
      </c>
      <c r="T25" s="93" t="s">
        <v>877</v>
      </c>
      <c r="U25" s="93"/>
      <c r="V25" s="93"/>
      <c r="W25" s="93"/>
      <c r="X25" s="93">
        <f t="shared" si="7"/>
        <v>22</v>
      </c>
      <c r="Y25" s="93">
        <v>1</v>
      </c>
      <c r="Z25" s="93" t="s">
        <v>1069</v>
      </c>
      <c r="AA25" s="93"/>
      <c r="AB25" s="93"/>
      <c r="AC25" s="93"/>
      <c r="AD25" s="93"/>
      <c r="AE25" s="93"/>
      <c r="AF25" s="93"/>
      <c r="AG25" s="93"/>
      <c r="AH25" s="93"/>
      <c r="AI25" s="93"/>
      <c r="AJ25" s="93"/>
      <c r="AK25" s="93"/>
      <c r="AL25" s="93"/>
      <c r="AM25" s="93"/>
      <c r="AN25" s="93"/>
      <c r="AO25" s="93"/>
      <c r="AP25" s="93"/>
      <c r="AQ25" s="93"/>
      <c r="AR25" s="93"/>
      <c r="AS25" s="93"/>
      <c r="AT25" s="93"/>
      <c r="AU25" s="93"/>
      <c r="AV25" s="93"/>
      <c r="AW25" s="93"/>
      <c r="AX25" s="93"/>
      <c r="AY25" s="93"/>
      <c r="AZ25" s="93"/>
      <c r="BA25" s="93"/>
      <c r="BB25" s="93"/>
      <c r="BC25" s="93"/>
      <c r="BD25" s="93"/>
    </row>
    <row r="26" spans="1:56">
      <c r="A26" s="73">
        <f t="shared" si="2"/>
        <v>6381</v>
      </c>
      <c r="B26" s="73">
        <v>100</v>
      </c>
      <c r="C26" s="73" t="e">
        <f ca="1">_xludf.TEXTJOIN(" ",TRUE,K26,VLOOKUP((VLOOKUP(RANDBETWEEN(1, (SUM(AE4:AE71))), AD:AD, 1, TRUE)),AD:AF,3,TRUE))</f>
        <v>#NAME?</v>
      </c>
      <c r="D26" s="73">
        <f ca="1">RANDBETWEEN(2,20)*1000</f>
        <v>17000</v>
      </c>
      <c r="E26" s="73" t="s">
        <v>927</v>
      </c>
      <c r="F26" s="73" t="s">
        <v>815</v>
      </c>
      <c r="G26" s="73" t="s">
        <v>968</v>
      </c>
      <c r="H26" s="73" t="s">
        <v>812</v>
      </c>
      <c r="I26" s="73">
        <f t="shared" ca="1" si="1"/>
        <v>17000</v>
      </c>
      <c r="J26" s="116" t="s">
        <v>1070</v>
      </c>
      <c r="K26" s="73" t="s">
        <v>1071</v>
      </c>
      <c r="L26" s="93"/>
      <c r="M26" s="93"/>
      <c r="N26" s="93"/>
      <c r="O26" s="93"/>
      <c r="P26" s="93"/>
      <c r="Q26" s="93"/>
      <c r="R26" s="93">
        <f t="shared" si="5"/>
        <v>23</v>
      </c>
      <c r="S26" s="93">
        <v>1</v>
      </c>
      <c r="T26" s="93" t="s">
        <v>983</v>
      </c>
      <c r="U26" s="93"/>
      <c r="V26" s="93"/>
      <c r="W26" s="93"/>
      <c r="X26" s="93">
        <f t="shared" si="7"/>
        <v>23</v>
      </c>
      <c r="Y26" s="93">
        <v>1</v>
      </c>
      <c r="Z26" s="93" t="s">
        <v>1072</v>
      </c>
      <c r="AA26" s="93"/>
      <c r="AB26" s="93"/>
      <c r="AC26" s="93"/>
      <c r="AD26" s="93"/>
      <c r="AE26" s="93"/>
      <c r="AF26" s="93"/>
      <c r="AG26" s="93"/>
      <c r="AH26" s="93"/>
      <c r="AI26" s="93"/>
      <c r="AJ26" s="93"/>
      <c r="AK26" s="93"/>
      <c r="AL26" s="93"/>
      <c r="AM26" s="93"/>
      <c r="AN26" s="93"/>
      <c r="AO26" s="93"/>
      <c r="AP26" s="93"/>
      <c r="AQ26" s="93"/>
      <c r="AR26" s="93"/>
      <c r="AS26" s="93"/>
      <c r="AT26" s="93"/>
      <c r="AU26" s="93"/>
      <c r="AV26" s="93"/>
      <c r="AW26" s="93"/>
      <c r="AX26" s="93"/>
      <c r="AY26" s="93"/>
      <c r="AZ26" s="93"/>
      <c r="BA26" s="93"/>
      <c r="BB26" s="93"/>
      <c r="BC26" s="93"/>
      <c r="BD26" s="93"/>
    </row>
    <row r="27" spans="1:56">
      <c r="A27" s="73">
        <f t="shared" si="2"/>
        <v>6481</v>
      </c>
      <c r="B27" s="73">
        <v>25</v>
      </c>
      <c r="C27" s="73" t="e">
        <f ca="1">_xludf.TEXTJOIN(" ",TRUE,VLOOKUP((VLOOKUP(RANDBETWEEN(1, (SUM(AH4:AH71))), AG:AG, 1, TRUE)),AG:AI,3,TRUE),K27)</f>
        <v>#NAME?</v>
      </c>
      <c r="D27" s="73">
        <f ca="1">(RANDBETWEEN(1,4)+1)*10000</f>
        <v>50000</v>
      </c>
      <c r="E27" s="73" t="s">
        <v>927</v>
      </c>
      <c r="F27" s="73" t="s">
        <v>815</v>
      </c>
      <c r="G27" s="73" t="s">
        <v>977</v>
      </c>
      <c r="H27" s="73" t="s">
        <v>812</v>
      </c>
      <c r="I27" s="73">
        <f t="shared" ca="1" si="1"/>
        <v>50000</v>
      </c>
      <c r="J27" s="116" t="s">
        <v>1073</v>
      </c>
      <c r="K27" s="73" t="s">
        <v>1074</v>
      </c>
      <c r="L27" s="93"/>
      <c r="M27" s="93"/>
      <c r="N27" s="93"/>
      <c r="O27" s="93"/>
      <c r="P27" s="93"/>
      <c r="Q27" s="93"/>
      <c r="R27" s="93">
        <f t="shared" si="5"/>
        <v>24</v>
      </c>
      <c r="S27" s="93">
        <v>1</v>
      </c>
      <c r="T27" s="93" t="s">
        <v>881</v>
      </c>
      <c r="U27" s="93"/>
      <c r="V27" s="93"/>
      <c r="W27" s="93"/>
      <c r="X27" s="93"/>
      <c r="Y27" s="93"/>
      <c r="Z27" s="93"/>
      <c r="AA27" s="93"/>
      <c r="AB27" s="93"/>
      <c r="AC27" s="93"/>
      <c r="AD27" s="93"/>
      <c r="AE27" s="93"/>
      <c r="AF27" s="93"/>
      <c r="AG27" s="93"/>
      <c r="AH27" s="93"/>
      <c r="AI27" s="93"/>
      <c r="AJ27" s="93"/>
      <c r="AK27" s="93"/>
      <c r="AL27" s="93"/>
      <c r="AM27" s="93"/>
      <c r="AN27" s="93"/>
      <c r="AO27" s="93"/>
      <c r="AP27" s="93"/>
      <c r="AQ27" s="93"/>
      <c r="AR27" s="93"/>
      <c r="AS27" s="93"/>
      <c r="AT27" s="93"/>
      <c r="AU27" s="93"/>
      <c r="AV27" s="93"/>
      <c r="AW27" s="93"/>
      <c r="AX27" s="93"/>
      <c r="AY27" s="93"/>
      <c r="AZ27" s="93"/>
      <c r="BA27" s="93"/>
      <c r="BB27" s="93"/>
      <c r="BC27" s="93"/>
      <c r="BD27" s="93"/>
    </row>
    <row r="28" spans="1:56">
      <c r="A28" s="73">
        <f t="shared" si="2"/>
        <v>6506</v>
      </c>
      <c r="B28" s="73">
        <v>250</v>
      </c>
      <c r="C28" s="73" t="e">
        <f ca="1">_xludf.TEXTJOIN(" ",TRUE,K28,VLOOKUP((VLOOKUP(RANDBETWEEN(1, (SUM(Y4:Y71))), X:X, 1, TRUE)),X:Z,3,TRUE))</f>
        <v>#NAME?</v>
      </c>
      <c r="D28" s="73">
        <f ca="1">RANDBETWEEN(1,6)+1*10</f>
        <v>15</v>
      </c>
      <c r="E28" s="73" t="s">
        <v>927</v>
      </c>
      <c r="F28" s="73" t="s">
        <v>815</v>
      </c>
      <c r="G28" s="73" t="s">
        <v>816</v>
      </c>
      <c r="H28" s="73" t="s">
        <v>812</v>
      </c>
      <c r="I28" s="73">
        <f t="shared" ca="1" si="1"/>
        <v>15</v>
      </c>
      <c r="J28" s="116" t="s">
        <v>1075</v>
      </c>
      <c r="K28" s="73" t="s">
        <v>1076</v>
      </c>
      <c r="L28" s="93"/>
      <c r="M28" s="93"/>
      <c r="N28" s="93"/>
      <c r="O28" s="93"/>
      <c r="P28" s="93"/>
      <c r="Q28" s="93"/>
      <c r="R28" s="93">
        <f t="shared" si="5"/>
        <v>25</v>
      </c>
      <c r="S28" s="93">
        <v>1</v>
      </c>
      <c r="T28" s="93" t="s">
        <v>992</v>
      </c>
      <c r="U28" s="93"/>
      <c r="V28" s="93"/>
      <c r="W28" s="93"/>
      <c r="X28" s="93"/>
      <c r="Y28" s="93"/>
      <c r="Z28" s="93"/>
      <c r="AA28" s="93"/>
      <c r="AB28" s="93"/>
      <c r="AC28" s="93"/>
      <c r="AD28" s="93"/>
      <c r="AE28" s="93"/>
      <c r="AF28" s="93"/>
      <c r="AG28" s="93"/>
      <c r="AH28" s="93"/>
      <c r="AI28" s="93"/>
      <c r="AJ28" s="93"/>
      <c r="AK28" s="93"/>
      <c r="AL28" s="93"/>
      <c r="AM28" s="93"/>
      <c r="AN28" s="93"/>
      <c r="AO28" s="93"/>
      <c r="AP28" s="93"/>
      <c r="AQ28" s="93"/>
      <c r="AR28" s="93"/>
      <c r="AS28" s="93"/>
      <c r="AT28" s="93"/>
      <c r="AU28" s="93"/>
      <c r="AV28" s="93"/>
      <c r="AW28" s="93"/>
      <c r="AX28" s="93"/>
      <c r="AY28" s="93"/>
      <c r="AZ28" s="93"/>
      <c r="BA28" s="93"/>
      <c r="BB28" s="93"/>
      <c r="BC28" s="93"/>
      <c r="BD28" s="93"/>
    </row>
    <row r="29" spans="1:56">
      <c r="A29" s="73">
        <f t="shared" si="2"/>
        <v>6756</v>
      </c>
      <c r="B29" s="73">
        <v>25</v>
      </c>
      <c r="C29" s="73" t="e">
        <f ca="1">_xludf.TEXTJOIN(" ",TRUE,K29,VLOOKUP((VLOOKUP(RANDBETWEEN(1, (SUM(AH4:AH71))), AG:AG, 1, TRUE)),AG:AI,3,TRUE))</f>
        <v>#NAME?</v>
      </c>
      <c r="D29" s="73">
        <f ca="1">(RANDBETWEEN(1,4)+1)*10000</f>
        <v>30000</v>
      </c>
      <c r="E29" s="73" t="s">
        <v>927</v>
      </c>
      <c r="F29" s="73" t="s">
        <v>815</v>
      </c>
      <c r="G29" s="73" t="s">
        <v>977</v>
      </c>
      <c r="H29" s="73" t="s">
        <v>812</v>
      </c>
      <c r="I29" s="73">
        <f t="shared" ca="1" si="1"/>
        <v>30000</v>
      </c>
      <c r="J29" s="116" t="s">
        <v>1077</v>
      </c>
      <c r="K29" s="73" t="s">
        <v>1078</v>
      </c>
      <c r="L29" s="93"/>
      <c r="M29" s="93"/>
      <c r="N29" s="93"/>
      <c r="O29" s="93"/>
      <c r="P29" s="93"/>
      <c r="Q29" s="93"/>
      <c r="R29" s="93">
        <f t="shared" si="5"/>
        <v>26</v>
      </c>
      <c r="S29" s="93">
        <v>1</v>
      </c>
      <c r="T29" s="93" t="s">
        <v>999</v>
      </c>
      <c r="U29" s="93"/>
      <c r="V29" s="93"/>
      <c r="W29" s="93"/>
      <c r="X29" s="93"/>
      <c r="Y29" s="93"/>
      <c r="Z29" s="93"/>
      <c r="AA29" s="93"/>
      <c r="AB29" s="93"/>
      <c r="AC29" s="93"/>
      <c r="AD29" s="93"/>
      <c r="AE29" s="93"/>
      <c r="AF29" s="93"/>
      <c r="AG29" s="93"/>
      <c r="AH29" s="93"/>
      <c r="AI29" s="93"/>
      <c r="AJ29" s="93"/>
      <c r="AK29" s="93"/>
      <c r="AL29" s="93"/>
      <c r="AM29" s="93"/>
      <c r="AN29" s="93"/>
      <c r="AO29" s="93"/>
      <c r="AP29" s="93"/>
      <c r="AQ29" s="93"/>
      <c r="AR29" s="93"/>
      <c r="AS29" s="93"/>
      <c r="AT29" s="93"/>
      <c r="AU29" s="93"/>
      <c r="AV29" s="93"/>
      <c r="AW29" s="93"/>
      <c r="AX29" s="93"/>
      <c r="AY29" s="93"/>
      <c r="AZ29" s="93"/>
      <c r="BA29" s="93"/>
      <c r="BB29" s="93"/>
      <c r="BC29" s="93"/>
      <c r="BD29" s="93"/>
    </row>
    <row r="30" spans="1:56">
      <c r="A30" s="73">
        <f t="shared" si="2"/>
        <v>6781</v>
      </c>
      <c r="B30" s="73">
        <v>5</v>
      </c>
      <c r="C30" s="73" t="e">
        <f ca="1">_xludf.TEXTJOIN(" ",TRUE,K30,VLOOKUP((VLOOKUP(RANDBETWEEN(1, (SUM(V4:V71))), U:U, 1, TRUE)),U:W,3,TRUE))</f>
        <v>#NAME?</v>
      </c>
      <c r="D30" s="73">
        <f ca="1">RANDBETWEEN(2,12)*25000</f>
        <v>50000</v>
      </c>
      <c r="E30" s="73" t="s">
        <v>927</v>
      </c>
      <c r="F30" s="73" t="s">
        <v>815</v>
      </c>
      <c r="G30" s="73" t="s">
        <v>1010</v>
      </c>
      <c r="H30" s="73" t="s">
        <v>812</v>
      </c>
      <c r="I30" s="73">
        <f t="shared" ca="1" si="1"/>
        <v>50000</v>
      </c>
      <c r="J30" s="116" t="s">
        <v>1079</v>
      </c>
      <c r="K30" s="73" t="s">
        <v>1080</v>
      </c>
      <c r="L30" s="93"/>
      <c r="M30" s="93"/>
      <c r="N30" s="93"/>
      <c r="O30" s="93"/>
      <c r="P30" s="93"/>
      <c r="Q30" s="93"/>
      <c r="R30" s="93">
        <f t="shared" si="5"/>
        <v>27</v>
      </c>
      <c r="S30" s="93">
        <v>1</v>
      </c>
      <c r="T30" s="93" t="s">
        <v>847</v>
      </c>
      <c r="U30" s="93"/>
      <c r="V30" s="93"/>
      <c r="W30" s="93"/>
      <c r="X30" s="93"/>
      <c r="Y30" s="93"/>
      <c r="Z30" s="93"/>
      <c r="AA30" s="93"/>
      <c r="AB30" s="93"/>
      <c r="AC30" s="93"/>
      <c r="AD30" s="93"/>
      <c r="AE30" s="93"/>
      <c r="AF30" s="93"/>
      <c r="AG30" s="93"/>
      <c r="AH30" s="93"/>
      <c r="AI30" s="93"/>
      <c r="AJ30" s="93"/>
      <c r="AK30" s="93"/>
      <c r="AL30" s="93"/>
      <c r="AM30" s="93"/>
      <c r="AN30" s="93"/>
      <c r="AO30" s="93"/>
      <c r="AP30" s="93"/>
      <c r="AQ30" s="93"/>
      <c r="AR30" s="93"/>
      <c r="AS30" s="93"/>
      <c r="AT30" s="93"/>
      <c r="AU30" s="93"/>
      <c r="AV30" s="93"/>
      <c r="AW30" s="93"/>
      <c r="AX30" s="93"/>
      <c r="AY30" s="93"/>
      <c r="AZ30" s="93"/>
      <c r="BA30" s="93"/>
      <c r="BB30" s="93"/>
      <c r="BC30" s="93"/>
      <c r="BD30" s="93"/>
    </row>
    <row r="31" spans="1:56">
      <c r="A31" s="73">
        <f t="shared" si="2"/>
        <v>6786</v>
      </c>
      <c r="B31" s="73">
        <v>100</v>
      </c>
      <c r="C31" s="73" t="e">
        <f ca="1">_xludf.TEXTJOIN(" ",TRUE,VLOOKUP((VLOOKUP(RANDBETWEEN(1, (SUM(AQ4:AQ71))), AP:AP, 1, TRUE)),AP:AR,3,TRUE),K31)</f>
        <v>#NAME?</v>
      </c>
      <c r="D31" s="73">
        <f t="shared" ref="D31:D32" ca="1" si="19">RANDBETWEEN(2,20)*1000</f>
        <v>10000</v>
      </c>
      <c r="E31" s="73" t="s">
        <v>927</v>
      </c>
      <c r="F31" s="73" t="s">
        <v>815</v>
      </c>
      <c r="G31" s="73" t="s">
        <v>968</v>
      </c>
      <c r="H31" s="73" t="s">
        <v>812</v>
      </c>
      <c r="I31" s="73">
        <f t="shared" ca="1" si="1"/>
        <v>10000</v>
      </c>
      <c r="J31" s="116" t="s">
        <v>1081</v>
      </c>
      <c r="K31" s="73" t="s">
        <v>1082</v>
      </c>
      <c r="L31" s="93"/>
      <c r="M31" s="93"/>
      <c r="N31" s="93"/>
      <c r="O31" s="93"/>
      <c r="P31" s="93"/>
      <c r="Q31" s="93"/>
      <c r="R31" s="93">
        <f t="shared" si="5"/>
        <v>28</v>
      </c>
      <c r="S31" s="93">
        <v>1</v>
      </c>
      <c r="T31" s="93" t="s">
        <v>1039</v>
      </c>
      <c r="U31" s="93"/>
      <c r="V31" s="93"/>
      <c r="W31" s="93"/>
      <c r="X31" s="93"/>
      <c r="Y31" s="93"/>
      <c r="Z31" s="93"/>
      <c r="AA31" s="93"/>
      <c r="AB31" s="93"/>
      <c r="AC31" s="93"/>
      <c r="AD31" s="93"/>
      <c r="AE31" s="93"/>
      <c r="AF31" s="93"/>
      <c r="AG31" s="93"/>
      <c r="AH31" s="93"/>
      <c r="AI31" s="93"/>
      <c r="AJ31" s="93"/>
      <c r="AK31" s="93"/>
      <c r="AL31" s="93"/>
      <c r="AM31" s="93"/>
      <c r="AN31" s="93"/>
      <c r="AO31" s="93"/>
      <c r="AP31" s="93"/>
      <c r="AQ31" s="93"/>
      <c r="AR31" s="93"/>
      <c r="AS31" s="93"/>
      <c r="AT31" s="93"/>
      <c r="AU31" s="93"/>
      <c r="AV31" s="93"/>
      <c r="AW31" s="93"/>
      <c r="AX31" s="93"/>
      <c r="AY31" s="93"/>
      <c r="AZ31" s="93"/>
      <c r="BA31" s="93"/>
      <c r="BB31" s="93"/>
      <c r="BC31" s="93"/>
      <c r="BD31" s="93"/>
    </row>
    <row r="32" spans="1:56">
      <c r="A32" s="73">
        <f t="shared" si="2"/>
        <v>6886</v>
      </c>
      <c r="B32" s="73">
        <v>100</v>
      </c>
      <c r="C32" s="73" t="e">
        <f ca="1">_xludf.TEXTJOIN(" ",TRUE,K32,VLOOKUP((VLOOKUP(RANDBETWEEN(1, (SUM(AH4:AH71))), AG:AG, 1, TRUE)),AG:AI,3,TRUE))</f>
        <v>#NAME?</v>
      </c>
      <c r="D32" s="73">
        <f t="shared" ca="1" si="19"/>
        <v>2000</v>
      </c>
      <c r="E32" s="73" t="s">
        <v>927</v>
      </c>
      <c r="F32" s="73" t="s">
        <v>815</v>
      </c>
      <c r="G32" s="73" t="s">
        <v>968</v>
      </c>
      <c r="H32" s="73" t="s">
        <v>812</v>
      </c>
      <c r="I32" s="73">
        <f t="shared" ca="1" si="1"/>
        <v>2000</v>
      </c>
      <c r="J32" s="116" t="s">
        <v>1083</v>
      </c>
      <c r="K32" s="73" t="s">
        <v>1084</v>
      </c>
      <c r="L32" s="93"/>
      <c r="M32" s="93"/>
      <c r="N32" s="93"/>
      <c r="O32" s="93"/>
      <c r="P32" s="93"/>
      <c r="Q32" s="93"/>
      <c r="R32" s="93">
        <f t="shared" si="5"/>
        <v>29</v>
      </c>
      <c r="S32" s="93">
        <v>1</v>
      </c>
      <c r="T32" s="93" t="s">
        <v>890</v>
      </c>
      <c r="U32" s="93"/>
      <c r="V32" s="93"/>
      <c r="W32" s="93"/>
      <c r="X32" s="93"/>
      <c r="Y32" s="93"/>
      <c r="Z32" s="93"/>
      <c r="AA32" s="93"/>
      <c r="AB32" s="93"/>
      <c r="AC32" s="93"/>
      <c r="AD32" s="93"/>
      <c r="AE32" s="93"/>
      <c r="AF32" s="93"/>
      <c r="AG32" s="93"/>
      <c r="AH32" s="93"/>
      <c r="AI32" s="93"/>
      <c r="AJ32" s="93"/>
      <c r="AK32" s="93"/>
      <c r="AL32" s="93"/>
      <c r="AM32" s="93"/>
      <c r="AN32" s="93"/>
      <c r="AO32" s="93"/>
      <c r="AP32" s="93"/>
      <c r="AQ32" s="93"/>
      <c r="AR32" s="93"/>
      <c r="AS32" s="93"/>
      <c r="AT32" s="93"/>
      <c r="AU32" s="93"/>
      <c r="AV32" s="93"/>
      <c r="AW32" s="93"/>
      <c r="AX32" s="93"/>
      <c r="AY32" s="93"/>
      <c r="AZ32" s="93"/>
      <c r="BA32" s="93"/>
      <c r="BB32" s="93"/>
      <c r="BC32" s="93"/>
      <c r="BD32" s="93"/>
    </row>
    <row r="33" spans="1:56">
      <c r="A33" s="73">
        <f t="shared" si="2"/>
        <v>6986</v>
      </c>
      <c r="B33" s="73">
        <v>25</v>
      </c>
      <c r="C33" s="73" t="e">
        <f ca="1">_xludf.TEXTJOIN(" ",TRUE,K33,VLOOKUP((VLOOKUP(RANDBETWEEN(1, (SUM(AH4:AH71))), AG:AG, 1, TRUE)),AG:AI,3,TRUE))</f>
        <v>#NAME?</v>
      </c>
      <c r="D33" s="73">
        <f ca="1">(RANDBETWEEN(1,4)+1)*10000</f>
        <v>30000</v>
      </c>
      <c r="E33" s="73" t="s">
        <v>927</v>
      </c>
      <c r="F33" s="73" t="s">
        <v>815</v>
      </c>
      <c r="G33" s="73" t="s">
        <v>977</v>
      </c>
      <c r="H33" s="73" t="s">
        <v>812</v>
      </c>
      <c r="I33" s="73">
        <f t="shared" ca="1" si="1"/>
        <v>30000</v>
      </c>
      <c r="J33" s="116" t="s">
        <v>1085</v>
      </c>
      <c r="K33" s="73" t="s">
        <v>1086</v>
      </c>
      <c r="L33" s="93"/>
      <c r="M33" s="93"/>
      <c r="N33" s="93"/>
      <c r="O33" s="93"/>
      <c r="P33" s="93"/>
      <c r="Q33" s="93"/>
      <c r="R33" s="93">
        <f t="shared" si="5"/>
        <v>30</v>
      </c>
      <c r="S33" s="93">
        <v>1</v>
      </c>
      <c r="T33" s="93" t="s">
        <v>909</v>
      </c>
      <c r="U33" s="93"/>
      <c r="V33" s="93"/>
      <c r="W33" s="93"/>
      <c r="X33" s="93"/>
      <c r="Y33" s="93"/>
      <c r="Z33" s="93"/>
      <c r="AA33" s="93"/>
      <c r="AB33" s="93"/>
      <c r="AC33" s="93"/>
      <c r="AD33" s="93"/>
      <c r="AE33" s="93"/>
      <c r="AF33" s="93"/>
      <c r="AG33" s="93"/>
      <c r="AH33" s="93"/>
      <c r="AI33" s="93"/>
      <c r="AJ33" s="93"/>
      <c r="AK33" s="93"/>
      <c r="AL33" s="93"/>
      <c r="AM33" s="93"/>
      <c r="AN33" s="93"/>
      <c r="AO33" s="93"/>
      <c r="AP33" s="93"/>
      <c r="AQ33" s="93"/>
      <c r="AR33" s="93"/>
      <c r="AS33" s="93"/>
      <c r="AT33" s="93"/>
      <c r="AU33" s="93"/>
      <c r="AV33" s="93"/>
      <c r="AW33" s="93"/>
      <c r="AX33" s="93"/>
      <c r="AY33" s="93"/>
      <c r="AZ33" s="93"/>
      <c r="BA33" s="93"/>
      <c r="BB33" s="93"/>
      <c r="BC33" s="93"/>
      <c r="BD33" s="93"/>
    </row>
    <row r="34" spans="1:56">
      <c r="A34" s="73">
        <f t="shared" si="2"/>
        <v>7011</v>
      </c>
      <c r="B34" s="73">
        <v>100</v>
      </c>
      <c r="C34" s="73" t="e">
        <f ca="1">_xludf.TEXTJOIN(" ",TRUE,K34,VLOOKUP((VLOOKUP(RANDBETWEEN(1, (SUM(AH4:AH71))), AG:AG, 1, TRUE)),AG:AI,3,TRUE))</f>
        <v>#NAME?</v>
      </c>
      <c r="D34" s="73">
        <f t="shared" ref="D34:D35" ca="1" si="20">RANDBETWEEN(2,20)*1000</f>
        <v>8000</v>
      </c>
      <c r="E34" s="73" t="s">
        <v>927</v>
      </c>
      <c r="F34" s="73" t="s">
        <v>815</v>
      </c>
      <c r="G34" s="73" t="s">
        <v>968</v>
      </c>
      <c r="H34" s="73" t="s">
        <v>812</v>
      </c>
      <c r="I34" s="73">
        <f t="shared" ca="1" si="1"/>
        <v>8000</v>
      </c>
      <c r="J34" s="116" t="s">
        <v>1087</v>
      </c>
      <c r="K34" s="73" t="s">
        <v>1088</v>
      </c>
      <c r="L34" s="93"/>
      <c r="M34" s="93"/>
      <c r="N34" s="93"/>
      <c r="O34" s="93"/>
      <c r="P34" s="93"/>
      <c r="Q34" s="93"/>
      <c r="R34" s="93">
        <f t="shared" si="5"/>
        <v>31</v>
      </c>
      <c r="S34" s="93">
        <v>1</v>
      </c>
      <c r="T34" s="93" t="s">
        <v>938</v>
      </c>
      <c r="U34" s="93"/>
      <c r="V34" s="93"/>
      <c r="W34" s="93"/>
      <c r="X34" s="93"/>
      <c r="Y34" s="93"/>
      <c r="Z34" s="93"/>
      <c r="AA34" s="93"/>
      <c r="AB34" s="93"/>
      <c r="AC34" s="93"/>
      <c r="AD34" s="93"/>
      <c r="AE34" s="93"/>
      <c r="AF34" s="93"/>
      <c r="AG34" s="93"/>
      <c r="AH34" s="93"/>
      <c r="AI34" s="93"/>
      <c r="AJ34" s="93"/>
      <c r="AK34" s="93"/>
      <c r="AL34" s="93"/>
      <c r="AM34" s="93"/>
      <c r="AN34" s="93"/>
      <c r="AO34" s="93"/>
      <c r="AP34" s="93"/>
      <c r="AQ34" s="93"/>
      <c r="AR34" s="93"/>
      <c r="AS34" s="93"/>
      <c r="AT34" s="93"/>
      <c r="AU34" s="93"/>
      <c r="AV34" s="93"/>
      <c r="AW34" s="93"/>
      <c r="AX34" s="93"/>
      <c r="AY34" s="93"/>
      <c r="AZ34" s="93"/>
      <c r="BA34" s="93"/>
      <c r="BB34" s="93"/>
      <c r="BC34" s="93"/>
      <c r="BD34" s="93"/>
    </row>
    <row r="35" spans="1:56">
      <c r="A35" s="73">
        <f t="shared" si="2"/>
        <v>7111</v>
      </c>
      <c r="B35" s="73">
        <v>100</v>
      </c>
      <c r="C35" s="73" t="e">
        <f ca="1">_xludf.TEXTJOIN(" ",TRUE,VLOOKUP((VLOOKUP(RANDBETWEEN(1, (SUM(AN4:AN71))), AM:AM, 1, TRUE)),AM:AO,3,TRUE),K35)</f>
        <v>#NAME?</v>
      </c>
      <c r="D35" s="73">
        <f t="shared" ca="1" si="20"/>
        <v>3000</v>
      </c>
      <c r="E35" s="73" t="s">
        <v>927</v>
      </c>
      <c r="F35" s="73" t="s">
        <v>815</v>
      </c>
      <c r="G35" s="73" t="s">
        <v>968</v>
      </c>
      <c r="H35" s="73" t="s">
        <v>812</v>
      </c>
      <c r="I35" s="73">
        <f t="shared" ca="1" si="1"/>
        <v>3000</v>
      </c>
      <c r="J35" s="116" t="s">
        <v>1089</v>
      </c>
      <c r="K35" s="73" t="s">
        <v>1090</v>
      </c>
      <c r="L35" s="93"/>
      <c r="M35" s="93"/>
      <c r="N35" s="93"/>
      <c r="O35" s="93"/>
      <c r="P35" s="93"/>
      <c r="Q35" s="93"/>
      <c r="R35" s="93">
        <f t="shared" si="5"/>
        <v>32</v>
      </c>
      <c r="S35" s="93">
        <v>1</v>
      </c>
      <c r="T35" s="93" t="s">
        <v>950</v>
      </c>
      <c r="U35" s="93"/>
      <c r="V35" s="93"/>
      <c r="W35" s="93"/>
      <c r="X35" s="93"/>
      <c r="Y35" s="93"/>
      <c r="Z35" s="93"/>
      <c r="AA35" s="93"/>
      <c r="AB35" s="93"/>
      <c r="AC35" s="93"/>
      <c r="AD35" s="93"/>
      <c r="AE35" s="93"/>
      <c r="AF35" s="93"/>
      <c r="AG35" s="93"/>
      <c r="AH35" s="93"/>
      <c r="AI35" s="93"/>
      <c r="AJ35" s="93"/>
      <c r="AK35" s="93"/>
      <c r="AL35" s="93"/>
      <c r="AM35" s="93"/>
      <c r="AN35" s="93"/>
      <c r="AO35" s="93"/>
      <c r="AP35" s="93"/>
      <c r="AQ35" s="93"/>
      <c r="AR35" s="93"/>
      <c r="AS35" s="93"/>
      <c r="AT35" s="93"/>
      <c r="AU35" s="93"/>
      <c r="AV35" s="93"/>
      <c r="AW35" s="93"/>
      <c r="AX35" s="93"/>
      <c r="AY35" s="93"/>
      <c r="AZ35" s="93"/>
      <c r="BA35" s="93"/>
      <c r="BB35" s="93"/>
      <c r="BC35" s="93"/>
      <c r="BD35" s="93"/>
    </row>
    <row r="36" spans="1:56">
      <c r="A36" s="73">
        <f t="shared" si="2"/>
        <v>7211</v>
      </c>
      <c r="B36" s="73">
        <v>5</v>
      </c>
      <c r="C36" s="73" t="e">
        <f ca="1">_xludf.TEXTJOIN(" ",TRUE,K36,VLOOKUP((VLOOKUP(RANDBETWEEN(1, (SUM(AQ4:AQ71))), AP:AP, 1, TRUE)),AP:AR,3,TRUE))</f>
        <v>#NAME?</v>
      </c>
      <c r="D36" s="73">
        <f ca="1">RANDBETWEEN(2,12)*25000</f>
        <v>200000</v>
      </c>
      <c r="E36" s="73" t="s">
        <v>927</v>
      </c>
      <c r="F36" s="73" t="s">
        <v>815</v>
      </c>
      <c r="G36" s="73" t="s">
        <v>1010</v>
      </c>
      <c r="H36" s="73" t="s">
        <v>812</v>
      </c>
      <c r="I36" s="73">
        <f t="shared" ca="1" si="1"/>
        <v>200000</v>
      </c>
      <c r="J36" s="116" t="s">
        <v>1091</v>
      </c>
      <c r="K36" s="73" t="s">
        <v>1092</v>
      </c>
      <c r="L36" s="93"/>
      <c r="M36" s="93"/>
      <c r="N36" s="93"/>
      <c r="O36" s="93"/>
      <c r="P36" s="93"/>
      <c r="Q36" s="93"/>
      <c r="R36" s="93">
        <f t="shared" si="5"/>
        <v>33</v>
      </c>
      <c r="S36" s="93">
        <v>1</v>
      </c>
      <c r="T36" s="93" t="s">
        <v>963</v>
      </c>
      <c r="U36" s="93"/>
      <c r="V36" s="93"/>
      <c r="W36" s="93"/>
      <c r="X36" s="93"/>
      <c r="Y36" s="93"/>
      <c r="Z36" s="93"/>
      <c r="AA36" s="93"/>
      <c r="AB36" s="93"/>
      <c r="AC36" s="93"/>
      <c r="AD36" s="93"/>
      <c r="AE36" s="93"/>
      <c r="AF36" s="93"/>
      <c r="AG36" s="93"/>
      <c r="AH36" s="93"/>
      <c r="AI36" s="93"/>
      <c r="AJ36" s="93"/>
      <c r="AK36" s="93"/>
      <c r="AL36" s="93"/>
      <c r="AM36" s="93"/>
      <c r="AN36" s="93"/>
      <c r="AO36" s="93"/>
      <c r="AP36" s="93"/>
      <c r="AQ36" s="93"/>
      <c r="AR36" s="93"/>
      <c r="AS36" s="93"/>
      <c r="AT36" s="93"/>
      <c r="AU36" s="93"/>
      <c r="AV36" s="93"/>
      <c r="AW36" s="93"/>
      <c r="AX36" s="93"/>
      <c r="AY36" s="93"/>
      <c r="AZ36" s="93"/>
      <c r="BA36" s="93"/>
      <c r="BB36" s="93"/>
      <c r="BC36" s="93"/>
      <c r="BD36" s="93"/>
    </row>
    <row r="37" spans="1:56">
      <c r="A37" s="73">
        <f t="shared" si="2"/>
        <v>7216</v>
      </c>
      <c r="B37" s="73">
        <v>1000</v>
      </c>
      <c r="C37" s="73" t="e">
        <f ca="1">_xludf.TEXTJOIN(" ",TRUE,VLOOKUP((VLOOKUP(RANDBETWEEN(1, (SUM(AZ4:AZ71))), AY:AY, 1, TRUE)),AY:BA,3,TRUE),VLOOKUP((VLOOKUP(RANDBETWEEN(1, (SUM(AT4:AT71))), AS:AS, 1, TRUE)),AS:AU,3,TRUE))</f>
        <v>#NAME?</v>
      </c>
      <c r="D37" s="73">
        <f ca="1">RANDBETWEEN(1,6)+1*10</f>
        <v>16</v>
      </c>
      <c r="E37" s="73" t="s">
        <v>927</v>
      </c>
      <c r="F37" s="73" t="s">
        <v>815</v>
      </c>
      <c r="G37" s="73" t="s">
        <v>816</v>
      </c>
      <c r="H37" s="73" t="s">
        <v>812</v>
      </c>
      <c r="I37" s="73">
        <f t="shared" ca="1" si="1"/>
        <v>16</v>
      </c>
      <c r="J37" s="116" t="s">
        <v>1093</v>
      </c>
      <c r="K37" s="73" t="s">
        <v>1094</v>
      </c>
      <c r="L37" s="93"/>
      <c r="M37" s="93"/>
      <c r="N37" s="93"/>
      <c r="O37" s="93"/>
      <c r="P37" s="93"/>
      <c r="Q37" s="93"/>
      <c r="R37" s="93">
        <f t="shared" si="5"/>
        <v>34</v>
      </c>
      <c r="S37" s="93">
        <v>1</v>
      </c>
      <c r="T37" s="93" t="s">
        <v>940</v>
      </c>
      <c r="U37" s="93"/>
      <c r="V37" s="93"/>
      <c r="W37" s="93"/>
      <c r="X37" s="93"/>
      <c r="Y37" s="93"/>
      <c r="Z37" s="93"/>
      <c r="AA37" s="93"/>
      <c r="AB37" s="93"/>
      <c r="AC37" s="93"/>
      <c r="AD37" s="93"/>
      <c r="AE37" s="93"/>
      <c r="AF37" s="93"/>
      <c r="AG37" s="93"/>
      <c r="AH37" s="93"/>
      <c r="AI37" s="93"/>
      <c r="AJ37" s="93"/>
      <c r="AK37" s="93"/>
      <c r="AL37" s="93"/>
      <c r="AM37" s="93"/>
      <c r="AN37" s="93"/>
      <c r="AO37" s="93"/>
      <c r="AP37" s="93"/>
      <c r="AQ37" s="93"/>
      <c r="AR37" s="93"/>
      <c r="AS37" s="93"/>
      <c r="AT37" s="93"/>
      <c r="AU37" s="93"/>
      <c r="AV37" s="93"/>
      <c r="AW37" s="93"/>
      <c r="AX37" s="93"/>
      <c r="AY37" s="93"/>
      <c r="AZ37" s="93"/>
      <c r="BA37" s="93"/>
      <c r="BB37" s="93"/>
      <c r="BC37" s="93"/>
      <c r="BD37" s="93"/>
    </row>
    <row r="38" spans="1:56">
      <c r="A38" s="73">
        <f t="shared" si="2"/>
        <v>8216</v>
      </c>
      <c r="B38" s="73">
        <v>5</v>
      </c>
      <c r="C38" s="73" t="e">
        <f ca="1">_xludf.TEXTJOIN(" ",TRUE,VLOOKUP((VLOOKUP(RANDBETWEEN(1, (SUM(AH4:AH71))), AG:AG, 1, TRUE)),AG:AI,3,TRUE), K38)</f>
        <v>#NAME?</v>
      </c>
      <c r="D38" s="73">
        <f ca="1">RANDBETWEEN(2,12)*25000</f>
        <v>250000</v>
      </c>
      <c r="E38" s="73" t="s">
        <v>927</v>
      </c>
      <c r="F38" s="73" t="s">
        <v>815</v>
      </c>
      <c r="G38" s="73" t="s">
        <v>1010</v>
      </c>
      <c r="H38" s="73" t="s">
        <v>812</v>
      </c>
      <c r="I38" s="73">
        <f t="shared" ca="1" si="1"/>
        <v>250000</v>
      </c>
      <c r="J38" s="116" t="s">
        <v>1095</v>
      </c>
      <c r="K38" s="73" t="s">
        <v>1096</v>
      </c>
      <c r="L38" s="93"/>
      <c r="M38" s="93"/>
      <c r="N38" s="93"/>
      <c r="O38" s="93"/>
      <c r="P38" s="93"/>
      <c r="Q38" s="93"/>
      <c r="R38" s="93">
        <f t="shared" si="5"/>
        <v>35</v>
      </c>
      <c r="S38" s="93">
        <v>1</v>
      </c>
      <c r="T38" s="93" t="s">
        <v>951</v>
      </c>
      <c r="U38" s="93"/>
      <c r="V38" s="93"/>
      <c r="W38" s="93"/>
      <c r="X38" s="93"/>
      <c r="Y38" s="93"/>
      <c r="Z38" s="93"/>
      <c r="AA38" s="93"/>
      <c r="AB38" s="93"/>
      <c r="AC38" s="93"/>
      <c r="AD38" s="93"/>
      <c r="AE38" s="93"/>
      <c r="AF38" s="93"/>
      <c r="AG38" s="93"/>
      <c r="AH38" s="93"/>
      <c r="AI38" s="93"/>
      <c r="AJ38" s="93"/>
      <c r="AK38" s="93"/>
      <c r="AL38" s="93"/>
      <c r="AM38" s="93"/>
      <c r="AN38" s="93"/>
      <c r="AO38" s="93"/>
      <c r="AP38" s="93"/>
      <c r="AQ38" s="93"/>
      <c r="AR38" s="93"/>
      <c r="AS38" s="93"/>
      <c r="AT38" s="93"/>
      <c r="AU38" s="93"/>
      <c r="AV38" s="93"/>
      <c r="AW38" s="93"/>
      <c r="AX38" s="93"/>
      <c r="AY38" s="93"/>
      <c r="AZ38" s="93"/>
      <c r="BA38" s="93"/>
      <c r="BB38" s="93"/>
      <c r="BC38" s="93"/>
      <c r="BD38" s="93"/>
    </row>
    <row r="39" spans="1:56">
      <c r="A39" s="73">
        <f t="shared" si="2"/>
        <v>8221</v>
      </c>
      <c r="B39" s="73">
        <v>500</v>
      </c>
      <c r="C39" s="73" t="e">
        <f ca="1">_xludf.TEXTJOIN(" ",TRUE,K39,VLOOKUP((VLOOKUP(RANDBETWEEN(1, (SUM(Y4:Y71))), X:X, 1, TRUE)),X:Z,3,TRUE))</f>
        <v>#NAME?</v>
      </c>
      <c r="D39" s="73">
        <f ca="1">RANDBETWEEN(1,6)*100</f>
        <v>100</v>
      </c>
      <c r="E39" s="73" t="s">
        <v>927</v>
      </c>
      <c r="F39" s="73" t="s">
        <v>815</v>
      </c>
      <c r="G39" s="73" t="s">
        <v>928</v>
      </c>
      <c r="H39" s="73" t="s">
        <v>812</v>
      </c>
      <c r="I39" s="73">
        <f t="shared" ca="1" si="1"/>
        <v>100</v>
      </c>
      <c r="J39" s="116" t="s">
        <v>1097</v>
      </c>
      <c r="K39" s="73" t="s">
        <v>1098</v>
      </c>
      <c r="L39" s="93"/>
      <c r="M39" s="93"/>
      <c r="N39" s="93"/>
      <c r="O39" s="93"/>
      <c r="P39" s="93"/>
      <c r="Q39" s="93"/>
      <c r="R39" s="93">
        <f t="shared" si="5"/>
        <v>36</v>
      </c>
      <c r="S39" s="93">
        <v>1</v>
      </c>
      <c r="T39" s="93" t="s">
        <v>964</v>
      </c>
      <c r="U39" s="93"/>
      <c r="V39" s="93"/>
      <c r="W39" s="93"/>
      <c r="X39" s="93"/>
      <c r="Y39" s="93"/>
      <c r="Z39" s="93"/>
      <c r="AA39" s="93"/>
      <c r="AB39" s="93"/>
      <c r="AC39" s="93"/>
      <c r="AD39" s="93"/>
      <c r="AE39" s="93"/>
      <c r="AF39" s="93"/>
      <c r="AG39" s="93"/>
      <c r="AH39" s="93"/>
      <c r="AI39" s="93"/>
      <c r="AJ39" s="93"/>
      <c r="AK39" s="93"/>
      <c r="AL39" s="93"/>
      <c r="AM39" s="93"/>
      <c r="AN39" s="93"/>
      <c r="AO39" s="93"/>
      <c r="AP39" s="93"/>
      <c r="AQ39" s="93"/>
      <c r="AR39" s="93"/>
      <c r="AS39" s="93"/>
      <c r="AT39" s="93"/>
      <c r="AU39" s="93"/>
      <c r="AV39" s="93"/>
      <c r="AW39" s="93"/>
      <c r="AX39" s="93"/>
      <c r="AY39" s="93"/>
      <c r="AZ39" s="93"/>
      <c r="BA39" s="93"/>
      <c r="BB39" s="93"/>
      <c r="BC39" s="93"/>
      <c r="BD39" s="93"/>
    </row>
    <row r="40" spans="1:56">
      <c r="A40" s="73">
        <f t="shared" si="2"/>
        <v>8721</v>
      </c>
      <c r="B40" s="73">
        <v>100</v>
      </c>
      <c r="C40" s="73" t="e">
        <f ca="1">_xludf.TEXTJOIN(" ",TRUE,VLOOKUP((VLOOKUP(RANDBETWEEN(1, (SUM(AH4:AH71))), AG:AG, 1, TRUE)),AG:AI,3,TRUE),K40)</f>
        <v>#NAME?</v>
      </c>
      <c r="D40" s="73">
        <f ca="1">RANDBETWEEN(2,20)*1000</f>
        <v>11000</v>
      </c>
      <c r="E40" s="73" t="s">
        <v>927</v>
      </c>
      <c r="F40" s="73" t="s">
        <v>815</v>
      </c>
      <c r="G40" s="73" t="s">
        <v>968</v>
      </c>
      <c r="H40" s="73" t="s">
        <v>812</v>
      </c>
      <c r="I40" s="73">
        <f t="shared" ca="1" si="1"/>
        <v>11000</v>
      </c>
      <c r="J40" s="116" t="s">
        <v>1099</v>
      </c>
      <c r="K40" s="73" t="s">
        <v>1100</v>
      </c>
      <c r="L40" s="93"/>
      <c r="M40" s="93"/>
      <c r="N40" s="93"/>
      <c r="O40" s="93"/>
      <c r="P40" s="93"/>
      <c r="Q40" s="93"/>
      <c r="R40" s="93">
        <f t="shared" si="5"/>
        <v>37</v>
      </c>
      <c r="S40" s="93">
        <v>1</v>
      </c>
      <c r="T40" s="93" t="s">
        <v>973</v>
      </c>
      <c r="U40" s="93"/>
      <c r="V40" s="93"/>
      <c r="W40" s="93"/>
      <c r="X40" s="93"/>
      <c r="Y40" s="93"/>
      <c r="Z40" s="93"/>
      <c r="AA40" s="93"/>
      <c r="AB40" s="93"/>
      <c r="AC40" s="93"/>
      <c r="AD40" s="93"/>
      <c r="AE40" s="93"/>
      <c r="AF40" s="93"/>
      <c r="AG40" s="93"/>
      <c r="AH40" s="93"/>
      <c r="AI40" s="93"/>
      <c r="AJ40" s="93"/>
      <c r="AK40" s="93"/>
      <c r="AL40" s="93"/>
      <c r="AM40" s="93"/>
      <c r="AN40" s="93"/>
      <c r="AO40" s="93"/>
      <c r="AP40" s="93"/>
      <c r="AQ40" s="93"/>
      <c r="AR40" s="93"/>
      <c r="AS40" s="93"/>
      <c r="AT40" s="93"/>
      <c r="AU40" s="93"/>
      <c r="AV40" s="93"/>
      <c r="AW40" s="93"/>
      <c r="AX40" s="93"/>
      <c r="AY40" s="93"/>
      <c r="AZ40" s="93"/>
      <c r="BA40" s="93"/>
      <c r="BB40" s="93"/>
      <c r="BC40" s="93"/>
      <c r="BD40" s="93"/>
    </row>
    <row r="41" spans="1:56">
      <c r="A41" s="73">
        <f t="shared" si="2"/>
        <v>8821</v>
      </c>
      <c r="B41" s="73">
        <v>500</v>
      </c>
      <c r="C41" s="73" t="e">
        <f ca="1">_xludf.TEXTJOIN(" ",TRUE,VLOOKUP((VLOOKUP(RANDBETWEEN(1, (SUM(Y4:Y71))), X:X, 1, TRUE)),X:Z,3,TRUE), K41,)</f>
        <v>#NAME?</v>
      </c>
      <c r="D41" s="73">
        <f t="shared" ref="D41:D42" ca="1" si="21">RANDBETWEEN(1,6)*100</f>
        <v>100</v>
      </c>
      <c r="E41" s="73" t="s">
        <v>927</v>
      </c>
      <c r="F41" s="73" t="s">
        <v>815</v>
      </c>
      <c r="G41" s="73" t="s">
        <v>928</v>
      </c>
      <c r="H41" s="73" t="s">
        <v>812</v>
      </c>
      <c r="I41" s="73">
        <f t="shared" ca="1" si="1"/>
        <v>100</v>
      </c>
      <c r="J41" s="116" t="s">
        <v>1101</v>
      </c>
      <c r="K41" s="73" t="s">
        <v>1100</v>
      </c>
      <c r="L41" s="93"/>
      <c r="M41" s="93"/>
      <c r="N41" s="93"/>
      <c r="O41" s="93"/>
      <c r="P41" s="93"/>
      <c r="Q41" s="93"/>
      <c r="R41" s="93">
        <f t="shared" si="5"/>
        <v>38</v>
      </c>
      <c r="S41" s="93">
        <v>1</v>
      </c>
      <c r="T41" s="93" t="s">
        <v>985</v>
      </c>
      <c r="U41" s="93"/>
      <c r="V41" s="93"/>
      <c r="W41" s="93"/>
      <c r="X41" s="93"/>
      <c r="Y41" s="93"/>
      <c r="Z41" s="93"/>
      <c r="AA41" s="93"/>
      <c r="AB41" s="93"/>
      <c r="AC41" s="93"/>
      <c r="AD41" s="93"/>
      <c r="AE41" s="93"/>
      <c r="AF41" s="93"/>
      <c r="AG41" s="93"/>
      <c r="AH41" s="93"/>
      <c r="AI41" s="93"/>
      <c r="AJ41" s="93"/>
      <c r="AK41" s="93"/>
      <c r="AL41" s="93"/>
      <c r="AM41" s="93"/>
      <c r="AN41" s="93"/>
      <c r="AO41" s="93"/>
      <c r="AP41" s="93"/>
      <c r="AQ41" s="93"/>
      <c r="AR41" s="93"/>
      <c r="AS41" s="93"/>
      <c r="AT41" s="93"/>
      <c r="AU41" s="93"/>
      <c r="AV41" s="93"/>
      <c r="AW41" s="93"/>
      <c r="AX41" s="93"/>
      <c r="AY41" s="93"/>
      <c r="AZ41" s="93"/>
      <c r="BA41" s="93"/>
      <c r="BB41" s="93"/>
      <c r="BC41" s="93"/>
      <c r="BD41" s="93"/>
    </row>
    <row r="42" spans="1:56">
      <c r="A42" s="73">
        <f t="shared" si="2"/>
        <v>9321</v>
      </c>
      <c r="B42" s="73">
        <v>200</v>
      </c>
      <c r="C42" s="73" t="e">
        <f ca="1">_xludf.TEXTJOIN(" ",TRUE,K42,VLOOKUP((VLOOKUP(RANDBETWEEN(1, (SUM(P4:P71))), O:O, 1, TRUE)),O:Q,3,TRUE))</f>
        <v>#NAME?</v>
      </c>
      <c r="D42" s="73">
        <f t="shared" ca="1" si="21"/>
        <v>100</v>
      </c>
      <c r="E42" s="73" t="s">
        <v>927</v>
      </c>
      <c r="F42" s="73" t="s">
        <v>815</v>
      </c>
      <c r="G42" s="73" t="s">
        <v>928</v>
      </c>
      <c r="H42" s="73" t="s">
        <v>812</v>
      </c>
      <c r="I42" s="73">
        <f t="shared" ca="1" si="1"/>
        <v>100</v>
      </c>
      <c r="J42" s="116" t="s">
        <v>1102</v>
      </c>
      <c r="K42" s="73" t="s">
        <v>1103</v>
      </c>
      <c r="L42" s="93"/>
      <c r="M42" s="93"/>
      <c r="N42" s="93"/>
      <c r="O42" s="93"/>
      <c r="P42" s="93"/>
      <c r="Q42" s="93"/>
      <c r="R42" s="93">
        <f t="shared" si="5"/>
        <v>39</v>
      </c>
      <c r="S42" s="93">
        <v>1</v>
      </c>
      <c r="T42" s="93" t="s">
        <v>994</v>
      </c>
      <c r="U42" s="93"/>
      <c r="V42" s="93"/>
      <c r="W42" s="93"/>
      <c r="X42" s="93"/>
      <c r="Y42" s="93"/>
      <c r="Z42" s="93"/>
      <c r="AA42" s="93"/>
      <c r="AB42" s="93"/>
      <c r="AC42" s="93"/>
      <c r="AD42" s="93"/>
      <c r="AE42" s="93"/>
      <c r="AF42" s="93"/>
      <c r="AG42" s="93"/>
      <c r="AH42" s="93"/>
      <c r="AI42" s="93"/>
      <c r="AJ42" s="93"/>
      <c r="AK42" s="93"/>
      <c r="AL42" s="93"/>
      <c r="AM42" s="93"/>
      <c r="AN42" s="93"/>
      <c r="AO42" s="93"/>
      <c r="AP42" s="93"/>
      <c r="AQ42" s="93"/>
      <c r="AR42" s="93"/>
      <c r="AS42" s="93"/>
      <c r="AT42" s="93"/>
      <c r="AU42" s="93"/>
      <c r="AV42" s="93"/>
      <c r="AW42" s="93"/>
      <c r="AX42" s="93"/>
      <c r="AY42" s="93"/>
      <c r="AZ42" s="93"/>
      <c r="BA42" s="93"/>
      <c r="BB42" s="93"/>
      <c r="BC42" s="93"/>
      <c r="BD42" s="93"/>
    </row>
    <row r="43" spans="1:56">
      <c r="A43" s="73">
        <f t="shared" si="2"/>
        <v>9521</v>
      </c>
      <c r="B43" s="73">
        <v>100</v>
      </c>
      <c r="C43" s="73" t="e">
        <f ca="1">_xludf.TEXTJOIN(" ",TRUE,K43,VLOOKUP((VLOOKUP(RANDBETWEEN(1, (SUM(P4:P71))), O:O, 1, TRUE)),O:Q,3,TRUE))</f>
        <v>#NAME?</v>
      </c>
      <c r="D43" s="73">
        <f ca="1">RANDBETWEEN(2,20)*1000</f>
        <v>18000</v>
      </c>
      <c r="E43" s="73" t="s">
        <v>927</v>
      </c>
      <c r="F43" s="73" t="s">
        <v>815</v>
      </c>
      <c r="G43" s="73" t="s">
        <v>968</v>
      </c>
      <c r="H43" s="73" t="s">
        <v>812</v>
      </c>
      <c r="I43" s="73">
        <f t="shared" ca="1" si="1"/>
        <v>18000</v>
      </c>
      <c r="J43" s="116" t="s">
        <v>1104</v>
      </c>
      <c r="K43" s="73" t="s">
        <v>1105</v>
      </c>
      <c r="L43" s="93"/>
      <c r="M43" s="93"/>
      <c r="N43" s="93"/>
      <c r="O43" s="93"/>
      <c r="P43" s="93"/>
      <c r="Q43" s="93"/>
      <c r="R43" s="93">
        <f t="shared" si="5"/>
        <v>40</v>
      </c>
      <c r="S43" s="93">
        <v>1</v>
      </c>
      <c r="T43" s="93" t="s">
        <v>1001</v>
      </c>
      <c r="U43" s="93"/>
      <c r="V43" s="93"/>
      <c r="W43" s="93"/>
      <c r="X43" s="93"/>
      <c r="Y43" s="93"/>
      <c r="Z43" s="93"/>
      <c r="AA43" s="93"/>
      <c r="AB43" s="93"/>
      <c r="AC43" s="93"/>
      <c r="AD43" s="93"/>
      <c r="AE43" s="93"/>
      <c r="AF43" s="93"/>
      <c r="AG43" s="93"/>
      <c r="AH43" s="93"/>
      <c r="AI43" s="93"/>
      <c r="AJ43" s="93"/>
      <c r="AK43" s="93"/>
      <c r="AL43" s="93"/>
      <c r="AM43" s="93"/>
      <c r="AN43" s="93"/>
      <c r="AO43" s="93"/>
      <c r="AP43" s="93"/>
      <c r="AQ43" s="93"/>
      <c r="AR43" s="93"/>
      <c r="AS43" s="93"/>
      <c r="AT43" s="93"/>
      <c r="AU43" s="93"/>
      <c r="AV43" s="93"/>
      <c r="AW43" s="93"/>
      <c r="AX43" s="93"/>
      <c r="AY43" s="93"/>
      <c r="AZ43" s="93"/>
      <c r="BA43" s="93"/>
      <c r="BB43" s="93"/>
      <c r="BC43" s="93"/>
      <c r="BD43" s="93"/>
    </row>
    <row r="44" spans="1:56">
      <c r="A44" s="73">
        <f t="shared" si="2"/>
        <v>9621</v>
      </c>
      <c r="B44" s="73">
        <v>1000</v>
      </c>
      <c r="C44" s="73" t="e">
        <f ca="1">_xludf.TEXTJOIN(" ",TRUE,K44,VLOOKUP((VLOOKUP(RANDBETWEEN(1, (SUM(AH4:AH71))), AG:AG, 1, TRUE)),AG:AI,3,TRUE))</f>
        <v>#NAME?</v>
      </c>
      <c r="D44" s="73">
        <f ca="1">RANDBETWEEN(1,6)+1*10</f>
        <v>11</v>
      </c>
      <c r="E44" s="73" t="s">
        <v>927</v>
      </c>
      <c r="F44" s="73" t="s">
        <v>815</v>
      </c>
      <c r="G44" s="73" t="s">
        <v>816</v>
      </c>
      <c r="H44" s="73" t="s">
        <v>812</v>
      </c>
      <c r="I44" s="73">
        <f t="shared" ca="1" si="1"/>
        <v>11</v>
      </c>
      <c r="J44" s="116" t="s">
        <v>1106</v>
      </c>
      <c r="K44" s="73" t="s">
        <v>1107</v>
      </c>
      <c r="L44" s="93"/>
      <c r="M44" s="93"/>
      <c r="N44" s="93"/>
      <c r="O44" s="93"/>
      <c r="P44" s="93"/>
      <c r="Q44" s="93"/>
      <c r="R44" s="93">
        <f t="shared" si="5"/>
        <v>41</v>
      </c>
      <c r="S44" s="93">
        <v>1</v>
      </c>
      <c r="T44" s="93" t="s">
        <v>878</v>
      </c>
      <c r="U44" s="93"/>
      <c r="V44" s="93"/>
      <c r="W44" s="93"/>
      <c r="X44" s="93"/>
      <c r="Y44" s="93"/>
      <c r="Z44" s="93"/>
      <c r="AA44" s="93"/>
      <c r="AB44" s="93"/>
      <c r="AC44" s="93"/>
      <c r="AD44" s="93"/>
      <c r="AE44" s="93"/>
      <c r="AF44" s="93"/>
      <c r="AG44" s="93"/>
      <c r="AH44" s="93"/>
      <c r="AI44" s="93"/>
      <c r="AJ44" s="93"/>
      <c r="AK44" s="93"/>
      <c r="AL44" s="93"/>
      <c r="AM44" s="93"/>
      <c r="AN44" s="93"/>
      <c r="AO44" s="93"/>
      <c r="AP44" s="93"/>
      <c r="AQ44" s="93"/>
      <c r="AR44" s="93"/>
      <c r="AS44" s="93"/>
      <c r="AT44" s="93"/>
      <c r="AU44" s="93"/>
      <c r="AV44" s="93"/>
      <c r="AW44" s="93"/>
      <c r="AX44" s="93"/>
      <c r="AY44" s="93"/>
      <c r="AZ44" s="93"/>
      <c r="BA44" s="93"/>
      <c r="BB44" s="93"/>
      <c r="BC44" s="93"/>
      <c r="BD44" s="93"/>
    </row>
    <row r="45" spans="1:56">
      <c r="A45" s="73">
        <f t="shared" si="2"/>
        <v>10621</v>
      </c>
      <c r="B45" s="73">
        <v>25</v>
      </c>
      <c r="C45" s="73" t="e">
        <f ca="1">_xludf.TEXTJOIN(" ",TRUE,K45,VLOOKUP((VLOOKUP(RANDBETWEEN(1, (SUM(AH4:AH71))), AG:AG, 1, TRUE)),AG:AI,3,TRUE))</f>
        <v>#NAME?</v>
      </c>
      <c r="D45" s="73">
        <f ca="1">(RANDBETWEEN(1,4)+1)*10000</f>
        <v>30000</v>
      </c>
      <c r="E45" s="73" t="s">
        <v>927</v>
      </c>
      <c r="F45" s="73" t="s">
        <v>815</v>
      </c>
      <c r="G45" s="73" t="s">
        <v>977</v>
      </c>
      <c r="H45" s="73" t="s">
        <v>812</v>
      </c>
      <c r="I45" s="73">
        <f t="shared" ca="1" si="1"/>
        <v>30000</v>
      </c>
      <c r="J45" s="116" t="s">
        <v>1108</v>
      </c>
      <c r="K45" s="73" t="s">
        <v>1109</v>
      </c>
      <c r="L45" s="93"/>
      <c r="M45" s="93"/>
      <c r="N45" s="93"/>
      <c r="O45" s="93"/>
      <c r="P45" s="93"/>
      <c r="Q45" s="93"/>
      <c r="R45" s="93">
        <f t="shared" si="5"/>
        <v>42</v>
      </c>
      <c r="S45" s="93">
        <v>1</v>
      </c>
      <c r="T45" s="93" t="s">
        <v>1015</v>
      </c>
      <c r="U45" s="93"/>
      <c r="V45" s="93"/>
      <c r="W45" s="93"/>
      <c r="X45" s="93"/>
      <c r="Y45" s="93"/>
      <c r="Z45" s="93"/>
      <c r="AA45" s="93"/>
      <c r="AB45" s="93"/>
      <c r="AC45" s="93"/>
      <c r="AD45" s="93"/>
      <c r="AE45" s="93"/>
      <c r="AF45" s="93"/>
      <c r="AG45" s="93"/>
      <c r="AH45" s="93"/>
      <c r="AI45" s="93"/>
      <c r="AJ45" s="93"/>
      <c r="AK45" s="93"/>
      <c r="AL45" s="93"/>
      <c r="AM45" s="93"/>
      <c r="AN45" s="93"/>
      <c r="AO45" s="93"/>
      <c r="AP45" s="93"/>
      <c r="AQ45" s="93"/>
      <c r="AR45" s="93"/>
      <c r="AS45" s="93"/>
      <c r="AT45" s="93"/>
      <c r="AU45" s="93"/>
      <c r="AV45" s="93"/>
      <c r="AW45" s="93"/>
      <c r="AX45" s="93"/>
      <c r="AY45" s="93"/>
      <c r="AZ45" s="93"/>
      <c r="BA45" s="93"/>
      <c r="BB45" s="93"/>
      <c r="BC45" s="93"/>
      <c r="BD45" s="93"/>
    </row>
    <row r="46" spans="1:56">
      <c r="A46" s="73">
        <f t="shared" si="2"/>
        <v>10646</v>
      </c>
      <c r="B46" s="73">
        <v>1000</v>
      </c>
      <c r="C46" s="73" t="e">
        <f ca="1">_xludf.TEXTJOIN(" ",TRUE,VLOOKUP((VLOOKUP(RANDBETWEEN(1, (SUM(BC4:BC71))), BB:BB, 1, TRUE)),BB:BD,3,TRUE),K46)</f>
        <v>#NAME?</v>
      </c>
      <c r="D46" s="73">
        <f ca="1">RANDBETWEEN(1,6)+1*10</f>
        <v>14</v>
      </c>
      <c r="E46" s="73" t="s">
        <v>927</v>
      </c>
      <c r="F46" s="73" t="s">
        <v>815</v>
      </c>
      <c r="G46" s="73" t="s">
        <v>816</v>
      </c>
      <c r="H46" s="73" t="s">
        <v>812</v>
      </c>
      <c r="I46" s="73">
        <f t="shared" ca="1" si="1"/>
        <v>14</v>
      </c>
      <c r="J46" s="116" t="s">
        <v>1110</v>
      </c>
      <c r="K46" s="73" t="s">
        <v>1110</v>
      </c>
      <c r="L46" s="93"/>
      <c r="M46" s="93"/>
      <c r="N46" s="93"/>
      <c r="O46" s="93"/>
      <c r="P46" s="93"/>
      <c r="Q46" s="93"/>
      <c r="R46" s="93">
        <f t="shared" si="5"/>
        <v>43</v>
      </c>
      <c r="S46" s="93">
        <v>1</v>
      </c>
      <c r="T46" s="93" t="s">
        <v>1023</v>
      </c>
      <c r="U46" s="93"/>
      <c r="V46" s="93"/>
      <c r="W46" s="93"/>
      <c r="X46" s="93"/>
      <c r="Y46" s="93"/>
      <c r="Z46" s="93"/>
      <c r="AA46" s="93"/>
      <c r="AB46" s="93"/>
      <c r="AC46" s="93"/>
      <c r="AD46" s="93"/>
      <c r="AE46" s="93"/>
      <c r="AF46" s="93"/>
      <c r="AG46" s="93"/>
      <c r="AH46" s="93"/>
      <c r="AI46" s="93"/>
      <c r="AJ46" s="93"/>
      <c r="AK46" s="93"/>
      <c r="AL46" s="93"/>
      <c r="AM46" s="93"/>
      <c r="AN46" s="93"/>
      <c r="AO46" s="93"/>
      <c r="AP46" s="93"/>
      <c r="AQ46" s="93"/>
      <c r="AR46" s="93"/>
      <c r="AS46" s="93"/>
      <c r="AT46" s="93"/>
      <c r="AU46" s="93"/>
      <c r="AV46" s="93"/>
      <c r="AW46" s="93"/>
      <c r="AX46" s="93"/>
      <c r="AY46" s="93"/>
      <c r="AZ46" s="93"/>
      <c r="BA46" s="93"/>
      <c r="BB46" s="93"/>
      <c r="BC46" s="93"/>
      <c r="BD46" s="93"/>
    </row>
    <row r="47" spans="1:56">
      <c r="A47" s="73">
        <f t="shared" si="2"/>
        <v>11646</v>
      </c>
      <c r="B47" s="73">
        <v>25</v>
      </c>
      <c r="C47" s="73" t="e">
        <f ca="1">_xludf.TEXTJOIN(" ",TRUE,VLOOKUP((VLOOKUP(RANDBETWEEN(1, (SUM(AH4:AH71))), AG:AG, 1, TRUE)),AG:AI,3,TRUE), K47)</f>
        <v>#NAME?</v>
      </c>
      <c r="D47" s="73">
        <f ca="1">(RANDBETWEEN(1,4)+1)*10000</f>
        <v>20000</v>
      </c>
      <c r="E47" s="73" t="s">
        <v>927</v>
      </c>
      <c r="F47" s="73" t="s">
        <v>815</v>
      </c>
      <c r="G47" s="73" t="s">
        <v>977</v>
      </c>
      <c r="H47" s="73" t="s">
        <v>812</v>
      </c>
      <c r="I47" s="73">
        <f t="shared" ca="1" si="1"/>
        <v>20000</v>
      </c>
      <c r="J47" s="116" t="s">
        <v>1111</v>
      </c>
      <c r="K47" s="73" t="s">
        <v>1112</v>
      </c>
      <c r="L47" s="93"/>
      <c r="M47" s="93"/>
      <c r="N47" s="93"/>
      <c r="O47" s="93"/>
      <c r="P47" s="93"/>
      <c r="Q47" s="93"/>
      <c r="R47" s="93">
        <f t="shared" si="5"/>
        <v>44</v>
      </c>
      <c r="S47" s="93">
        <v>1</v>
      </c>
      <c r="T47" s="93" t="s">
        <v>872</v>
      </c>
      <c r="U47" s="93"/>
      <c r="V47" s="93"/>
      <c r="W47" s="93"/>
      <c r="X47" s="93"/>
      <c r="Y47" s="93"/>
      <c r="Z47" s="93"/>
      <c r="AA47" s="93"/>
      <c r="AB47" s="93"/>
      <c r="AC47" s="93"/>
      <c r="AD47" s="93"/>
      <c r="AE47" s="93"/>
      <c r="AF47" s="93"/>
      <c r="AG47" s="93"/>
      <c r="AH47" s="93"/>
      <c r="AI47" s="93"/>
      <c r="AJ47" s="93"/>
      <c r="AK47" s="93"/>
      <c r="AL47" s="93"/>
      <c r="AM47" s="93"/>
      <c r="AN47" s="93"/>
      <c r="AO47" s="93"/>
      <c r="AP47" s="93"/>
      <c r="AQ47" s="93"/>
      <c r="AR47" s="93"/>
      <c r="AS47" s="93"/>
      <c r="AT47" s="93"/>
      <c r="AU47" s="93"/>
      <c r="AV47" s="93"/>
      <c r="AW47" s="93"/>
      <c r="AX47" s="93"/>
      <c r="AY47" s="93"/>
      <c r="AZ47" s="93"/>
      <c r="BA47" s="93"/>
      <c r="BB47" s="93"/>
      <c r="BC47" s="93"/>
      <c r="BD47" s="93"/>
    </row>
    <row r="48" spans="1:56">
      <c r="A48" s="73">
        <f t="shared" si="2"/>
        <v>11671</v>
      </c>
      <c r="B48" s="73">
        <v>500</v>
      </c>
      <c r="C48" s="73" t="e">
        <f ca="1">_xludf.TEXTJOIN(" ",TRUE,VLOOKUP((VLOOKUP(RANDBETWEEN(1, (SUM(AW4:AW71))), AV:AV, 1, TRUE)),AV:AX,3,TRUE),K48)</f>
        <v>#NAME?</v>
      </c>
      <c r="D48" s="73">
        <f ca="1">RANDBETWEEN(1,6)*100</f>
        <v>400</v>
      </c>
      <c r="E48" s="73" t="s">
        <v>927</v>
      </c>
      <c r="F48" s="73" t="s">
        <v>815</v>
      </c>
      <c r="G48" s="73" t="s">
        <v>928</v>
      </c>
      <c r="H48" s="73" t="s">
        <v>812</v>
      </c>
      <c r="I48" s="73">
        <f t="shared" ca="1" si="1"/>
        <v>400</v>
      </c>
      <c r="J48" s="116" t="s">
        <v>1113</v>
      </c>
      <c r="K48" s="73" t="s">
        <v>957</v>
      </c>
      <c r="L48" s="93"/>
      <c r="M48" s="93"/>
      <c r="N48" s="93"/>
      <c r="O48" s="93"/>
      <c r="P48" s="93"/>
      <c r="Q48" s="93"/>
      <c r="R48" s="93">
        <f t="shared" si="5"/>
        <v>45</v>
      </c>
      <c r="S48" s="93">
        <v>1</v>
      </c>
      <c r="T48" s="93" t="s">
        <v>1034</v>
      </c>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row>
    <row r="49" spans="1:56">
      <c r="A49" s="73">
        <f t="shared" si="2"/>
        <v>12171</v>
      </c>
      <c r="B49" s="73">
        <v>100</v>
      </c>
      <c r="C49" s="73" t="e">
        <f ca="1">_xludf.TEXTJOIN(" ",TRUE,VLOOKUP((VLOOKUP(RANDBETWEEN(1, (SUM(AW4:AW71))), AV:AV, 1, TRUE)),AV:AX,3,TRUE),K49)</f>
        <v>#NAME?</v>
      </c>
      <c r="D49" s="73">
        <f ca="1">RANDBETWEEN(2,20)*1000</f>
        <v>9000</v>
      </c>
      <c r="E49" s="73" t="s">
        <v>927</v>
      </c>
      <c r="F49" s="73" t="s">
        <v>815</v>
      </c>
      <c r="G49" s="73" t="s">
        <v>968</v>
      </c>
      <c r="H49" s="73" t="s">
        <v>812</v>
      </c>
      <c r="I49" s="73">
        <f t="shared" ca="1" si="1"/>
        <v>9000</v>
      </c>
      <c r="J49" s="116" t="s">
        <v>1114</v>
      </c>
      <c r="K49" s="73" t="s">
        <v>970</v>
      </c>
      <c r="L49" s="93"/>
      <c r="M49" s="93"/>
      <c r="N49" s="93"/>
      <c r="O49" s="93"/>
      <c r="P49" s="93"/>
      <c r="Q49" s="93"/>
      <c r="R49" s="93">
        <f t="shared" si="5"/>
        <v>46</v>
      </c>
      <c r="S49" s="93">
        <v>1</v>
      </c>
      <c r="T49" s="93" t="s">
        <v>1040</v>
      </c>
      <c r="U49" s="93"/>
      <c r="V49" s="93"/>
      <c r="W49" s="93"/>
      <c r="X49" s="93"/>
      <c r="Y49" s="93"/>
      <c r="Z49" s="93"/>
      <c r="AA49" s="93"/>
      <c r="AB49" s="93"/>
      <c r="AC49" s="93"/>
      <c r="AD49" s="93"/>
      <c r="AE49" s="93"/>
      <c r="AF49" s="93"/>
      <c r="AG49" s="93"/>
      <c r="AH49" s="93"/>
      <c r="AI49" s="93"/>
      <c r="AJ49" s="93"/>
      <c r="AK49" s="93"/>
      <c r="AL49" s="93"/>
      <c r="AM49" s="93"/>
      <c r="AN49" s="93"/>
      <c r="AO49" s="93"/>
      <c r="AP49" s="93"/>
      <c r="AQ49" s="93"/>
      <c r="AR49" s="93"/>
      <c r="AS49" s="93"/>
      <c r="AT49" s="93"/>
      <c r="AU49" s="93"/>
      <c r="AV49" s="93"/>
      <c r="AW49" s="93"/>
      <c r="AX49" s="93"/>
      <c r="AY49" s="93"/>
      <c r="AZ49" s="93"/>
      <c r="BA49" s="93"/>
      <c r="BB49" s="93"/>
      <c r="BC49" s="93"/>
      <c r="BD49" s="93"/>
    </row>
    <row r="50" spans="1:56">
      <c r="A50" s="73">
        <f t="shared" si="2"/>
        <v>12271</v>
      </c>
      <c r="B50" s="73">
        <v>25</v>
      </c>
      <c r="C50" s="73" t="e">
        <f ca="1">_xludf.TEXTJOIN(" ",TRUE,VLOOKUP((VLOOKUP(RANDBETWEEN(1, (SUM(AW4:AW71))), AV:AV, 1, TRUE)),AV:AX,3,TRUE),K50)</f>
        <v>#NAME?</v>
      </c>
      <c r="D50" s="73">
        <f ca="1">(RANDBETWEEN(1,4)+1)*10000</f>
        <v>20000</v>
      </c>
      <c r="E50" s="73" t="s">
        <v>927</v>
      </c>
      <c r="F50" s="73" t="s">
        <v>815</v>
      </c>
      <c r="G50" s="73" t="s">
        <v>977</v>
      </c>
      <c r="H50" s="73" t="s">
        <v>812</v>
      </c>
      <c r="I50" s="73">
        <f t="shared" ca="1" si="1"/>
        <v>20000</v>
      </c>
      <c r="J50" s="116" t="s">
        <v>1115</v>
      </c>
      <c r="K50" s="73" t="s">
        <v>979</v>
      </c>
      <c r="L50" s="93"/>
      <c r="M50" s="93"/>
      <c r="N50" s="93"/>
      <c r="O50" s="93"/>
      <c r="P50" s="93"/>
      <c r="Q50" s="93"/>
      <c r="R50" s="93">
        <f t="shared" si="5"/>
        <v>47</v>
      </c>
      <c r="S50" s="93">
        <v>1</v>
      </c>
      <c r="T50" s="93" t="s">
        <v>867</v>
      </c>
      <c r="U50" s="93"/>
      <c r="V50" s="93"/>
      <c r="W50" s="93"/>
      <c r="X50" s="93"/>
      <c r="Y50" s="93"/>
      <c r="Z50" s="93"/>
      <c r="AA50" s="93"/>
      <c r="AB50" s="93"/>
      <c r="AC50" s="93"/>
      <c r="AD50" s="93"/>
      <c r="AE50" s="93"/>
      <c r="AF50" s="93"/>
      <c r="AG50" s="93"/>
      <c r="AH50" s="93"/>
      <c r="AI50" s="93"/>
      <c r="AJ50" s="93"/>
      <c r="AK50" s="93"/>
      <c r="AL50" s="93"/>
      <c r="AM50" s="93"/>
      <c r="AN50" s="93"/>
      <c r="AO50" s="93"/>
      <c r="AP50" s="93"/>
      <c r="AQ50" s="93"/>
      <c r="AR50" s="93"/>
      <c r="AS50" s="93"/>
      <c r="AT50" s="93"/>
      <c r="AU50" s="93"/>
      <c r="AV50" s="93"/>
      <c r="AW50" s="93"/>
      <c r="AX50" s="93"/>
      <c r="AY50" s="93"/>
      <c r="AZ50" s="93"/>
      <c r="BA50" s="93"/>
      <c r="BB50" s="93"/>
      <c r="BC50" s="93"/>
      <c r="BD50" s="93"/>
    </row>
    <row r="51" spans="1:56">
      <c r="A51" s="73">
        <f t="shared" si="2"/>
        <v>12296</v>
      </c>
      <c r="B51" s="73">
        <v>1000</v>
      </c>
      <c r="C51" s="73" t="e">
        <f ca="1">_xludf.TEXTJOIN(" ",TRUE,K51,VLOOKUP((VLOOKUP(RANDBETWEEN(1, (SUM(M4:M71))), L:L, 1, TRUE)),L:N,3,TRUE))</f>
        <v>#NAME?</v>
      </c>
      <c r="D51" s="73">
        <f t="shared" ref="D51:D53" ca="1" si="22">RANDBETWEEN(1,6)+1*10</f>
        <v>13</v>
      </c>
      <c r="E51" s="73" t="s">
        <v>927</v>
      </c>
      <c r="F51" s="73" t="s">
        <v>819</v>
      </c>
      <c r="G51" s="73" t="s">
        <v>816</v>
      </c>
      <c r="H51" s="73" t="s">
        <v>812</v>
      </c>
      <c r="I51" s="73">
        <f t="shared" ca="1" si="1"/>
        <v>13</v>
      </c>
      <c r="J51" s="116" t="s">
        <v>1116</v>
      </c>
      <c r="K51" s="73" t="s">
        <v>1117</v>
      </c>
      <c r="L51" s="93"/>
      <c r="M51" s="93"/>
      <c r="N51" s="93"/>
      <c r="O51" s="93"/>
      <c r="P51" s="93"/>
      <c r="Q51" s="93"/>
      <c r="R51" s="93">
        <f t="shared" si="5"/>
        <v>48</v>
      </c>
      <c r="S51" s="93">
        <v>1</v>
      </c>
      <c r="T51" s="93" t="s">
        <v>912</v>
      </c>
      <c r="U51" s="93"/>
      <c r="V51" s="93"/>
      <c r="W51" s="93"/>
      <c r="X51" s="93"/>
      <c r="Y51" s="93"/>
      <c r="Z51" s="93"/>
      <c r="AA51" s="93"/>
      <c r="AB51" s="93"/>
      <c r="AC51" s="93"/>
      <c r="AD51" s="93"/>
      <c r="AE51" s="93"/>
      <c r="AF51" s="93"/>
      <c r="AG51" s="93"/>
      <c r="AH51" s="93"/>
      <c r="AI51" s="93"/>
      <c r="AJ51" s="93"/>
      <c r="AK51" s="93"/>
      <c r="AL51" s="93"/>
      <c r="AM51" s="93"/>
      <c r="AN51" s="93"/>
      <c r="AO51" s="93"/>
      <c r="AP51" s="93"/>
      <c r="AQ51" s="93"/>
      <c r="AR51" s="93"/>
      <c r="AS51" s="93"/>
      <c r="AT51" s="93"/>
      <c r="AU51" s="93"/>
      <c r="AV51" s="93"/>
      <c r="AW51" s="93"/>
      <c r="AX51" s="93"/>
      <c r="AY51" s="93"/>
      <c r="AZ51" s="93"/>
      <c r="BA51" s="93"/>
      <c r="BB51" s="93"/>
      <c r="BC51" s="93"/>
      <c r="BD51" s="93"/>
    </row>
    <row r="52" spans="1:56">
      <c r="A52" s="73">
        <f t="shared" si="2"/>
        <v>13296</v>
      </c>
      <c r="B52" s="73">
        <v>1000</v>
      </c>
      <c r="C52" s="73" t="e">
        <f ca="1">_xludf.TEXTJOIN(" ",TRUE,K52,VLOOKUP((VLOOKUP(RANDBETWEEN(1, (SUM(S4:S71))), R:R, 1, TRUE)),R:T,3,TRUE))</f>
        <v>#NAME?</v>
      </c>
      <c r="D52" s="73">
        <f t="shared" ca="1" si="22"/>
        <v>14</v>
      </c>
      <c r="E52" s="73" t="s">
        <v>927</v>
      </c>
      <c r="F52" s="73" t="s">
        <v>819</v>
      </c>
      <c r="G52" s="73" t="s">
        <v>816</v>
      </c>
      <c r="H52" s="73" t="s">
        <v>812</v>
      </c>
      <c r="I52" s="73">
        <f t="shared" ca="1" si="1"/>
        <v>14</v>
      </c>
      <c r="J52" s="116" t="s">
        <v>1118</v>
      </c>
      <c r="K52" s="73" t="s">
        <v>1117</v>
      </c>
      <c r="L52" s="93"/>
      <c r="M52" s="93"/>
      <c r="N52" s="93"/>
      <c r="O52" s="93"/>
      <c r="P52" s="93"/>
      <c r="Q52" s="93"/>
      <c r="R52" s="93">
        <f t="shared" si="5"/>
        <v>49</v>
      </c>
      <c r="S52" s="93">
        <v>1</v>
      </c>
      <c r="T52" s="93" t="s">
        <v>1119</v>
      </c>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3"/>
      <c r="AT52" s="93"/>
      <c r="AU52" s="93"/>
      <c r="AV52" s="93"/>
      <c r="AW52" s="93"/>
      <c r="AX52" s="93"/>
      <c r="AY52" s="93"/>
      <c r="AZ52" s="93"/>
      <c r="BA52" s="93"/>
      <c r="BB52" s="93"/>
      <c r="BC52" s="93"/>
      <c r="BD52" s="93"/>
    </row>
    <row r="53" spans="1:56">
      <c r="A53" s="73">
        <f t="shared" si="2"/>
        <v>14296</v>
      </c>
      <c r="B53" s="73">
        <v>1000</v>
      </c>
      <c r="C53" s="73" t="e">
        <f ca="1">_xludf.TEXTJOIN(" ",TRUE,K53,VLOOKUP((VLOOKUP(RANDBETWEEN(1, (SUM(Y4:Y71))), X:X, 1, TRUE)),X:Z,3,TRUE))</f>
        <v>#NAME?</v>
      </c>
      <c r="D53" s="73">
        <f t="shared" ca="1" si="22"/>
        <v>11</v>
      </c>
      <c r="E53" s="73" t="s">
        <v>927</v>
      </c>
      <c r="F53" s="73" t="s">
        <v>815</v>
      </c>
      <c r="G53" s="73" t="s">
        <v>816</v>
      </c>
      <c r="H53" s="73" t="s">
        <v>812</v>
      </c>
      <c r="I53" s="73">
        <f t="shared" ca="1" si="1"/>
        <v>11</v>
      </c>
      <c r="J53" s="116" t="s">
        <v>1120</v>
      </c>
      <c r="K53" s="73" t="s">
        <v>1121</v>
      </c>
      <c r="L53" s="93"/>
      <c r="M53" s="93"/>
      <c r="N53" s="93"/>
      <c r="O53" s="93"/>
      <c r="P53" s="93"/>
      <c r="Q53" s="93"/>
      <c r="R53" s="93">
        <f t="shared" si="5"/>
        <v>50</v>
      </c>
      <c r="S53" s="93">
        <v>1</v>
      </c>
      <c r="T53" s="93" t="s">
        <v>866</v>
      </c>
      <c r="U53" s="93"/>
      <c r="V53" s="93"/>
      <c r="W53" s="93"/>
      <c r="X53" s="93"/>
      <c r="Y53" s="93"/>
      <c r="Z53" s="93"/>
      <c r="AA53" s="93"/>
      <c r="AB53" s="93"/>
      <c r="AC53" s="93"/>
      <c r="AD53" s="93"/>
      <c r="AE53" s="93"/>
      <c r="AF53" s="93"/>
      <c r="AG53" s="93"/>
      <c r="AH53" s="93"/>
      <c r="AI53" s="93"/>
      <c r="AJ53" s="93"/>
      <c r="AK53" s="93"/>
      <c r="AL53" s="93"/>
      <c r="AM53" s="93"/>
      <c r="AN53" s="93"/>
      <c r="AO53" s="93"/>
      <c r="AP53" s="93"/>
      <c r="AQ53" s="93"/>
      <c r="AR53" s="93"/>
      <c r="AS53" s="93"/>
      <c r="AT53" s="93"/>
      <c r="AU53" s="93"/>
      <c r="AV53" s="93"/>
      <c r="AW53" s="93"/>
      <c r="AX53" s="93"/>
      <c r="AY53" s="93"/>
      <c r="AZ53" s="93"/>
      <c r="BA53" s="93"/>
      <c r="BB53" s="93"/>
      <c r="BC53" s="93"/>
      <c r="BD53" s="93"/>
    </row>
    <row r="54" spans="1:56">
      <c r="A54" s="73">
        <f t="shared" si="2"/>
        <v>15296</v>
      </c>
      <c r="B54" s="73">
        <v>100</v>
      </c>
      <c r="C54" s="73" t="e">
        <f ca="1">_xludf.TEXTJOIN(" ",TRUE,VLOOKUP((VLOOKUP(RANDBETWEEN(1, (SUM(AH4:AH71))), AG:AG, 1, TRUE)),AG:AI,3,TRUE),K54)</f>
        <v>#NAME?</v>
      </c>
      <c r="D54" s="73">
        <f ca="1">RANDBETWEEN(2,20)*1000</f>
        <v>11000</v>
      </c>
      <c r="E54" s="73" t="s">
        <v>927</v>
      </c>
      <c r="F54" s="73" t="s">
        <v>815</v>
      </c>
      <c r="G54" s="73" t="s">
        <v>968</v>
      </c>
      <c r="H54" s="73" t="s">
        <v>812</v>
      </c>
      <c r="I54" s="73">
        <f t="shared" ca="1" si="1"/>
        <v>11000</v>
      </c>
      <c r="J54" s="116" t="s">
        <v>1122</v>
      </c>
      <c r="K54" s="73" t="s">
        <v>1123</v>
      </c>
      <c r="L54" s="93"/>
      <c r="M54" s="93"/>
      <c r="N54" s="93"/>
      <c r="O54" s="93"/>
      <c r="P54" s="93"/>
      <c r="Q54" s="93"/>
      <c r="R54" s="93">
        <f t="shared" si="5"/>
        <v>51</v>
      </c>
      <c r="S54" s="93">
        <v>1</v>
      </c>
      <c r="T54" s="93" t="s">
        <v>856</v>
      </c>
      <c r="U54" s="93"/>
      <c r="V54" s="93"/>
      <c r="W54" s="93"/>
      <c r="X54" s="93"/>
      <c r="Y54" s="93"/>
      <c r="Z54" s="93"/>
      <c r="AA54" s="93"/>
      <c r="AB54" s="93"/>
      <c r="AC54" s="93"/>
      <c r="AD54" s="93"/>
      <c r="AE54" s="93"/>
      <c r="AF54" s="93"/>
      <c r="AG54" s="93"/>
      <c r="AH54" s="93"/>
      <c r="AI54" s="93"/>
      <c r="AJ54" s="93"/>
      <c r="AK54" s="93"/>
      <c r="AL54" s="93"/>
      <c r="AM54" s="93"/>
      <c r="AN54" s="93"/>
      <c r="AO54" s="93"/>
      <c r="AP54" s="93"/>
      <c r="AQ54" s="93"/>
      <c r="AR54" s="93"/>
      <c r="AS54" s="93"/>
      <c r="AT54" s="93"/>
      <c r="AU54" s="93"/>
      <c r="AV54" s="93"/>
      <c r="AW54" s="93"/>
      <c r="AX54" s="93"/>
      <c r="AY54" s="93"/>
      <c r="AZ54" s="93"/>
      <c r="BA54" s="93"/>
      <c r="BB54" s="93"/>
      <c r="BC54" s="93"/>
      <c r="BD54" s="93"/>
    </row>
    <row r="55" spans="1:56">
      <c r="A55" s="73">
        <f t="shared" si="2"/>
        <v>15396</v>
      </c>
      <c r="B55" s="73">
        <v>25</v>
      </c>
      <c r="C55" s="73" t="e">
        <f ca="1">_xludf.TEXTJOIN(" ",TRUE,VLOOKUP((VLOOKUP(RANDBETWEEN(1, (SUM(AH4:AH71))), AG:AG, 1, TRUE)),AG:AI,3,TRUE),K55)</f>
        <v>#NAME?</v>
      </c>
      <c r="D55" s="73">
        <f ca="1">(RANDBETWEEN(1,4)+1)*10000</f>
        <v>40000</v>
      </c>
      <c r="E55" s="73" t="s">
        <v>927</v>
      </c>
      <c r="F55" s="73" t="s">
        <v>815</v>
      </c>
      <c r="G55" s="73" t="s">
        <v>977</v>
      </c>
      <c r="H55" s="73" t="s">
        <v>812</v>
      </c>
      <c r="I55" s="73">
        <f t="shared" ca="1" si="1"/>
        <v>40000</v>
      </c>
      <c r="J55" s="116" t="s">
        <v>1124</v>
      </c>
      <c r="K55" s="73" t="s">
        <v>1125</v>
      </c>
      <c r="L55" s="93"/>
      <c r="M55" s="93"/>
      <c r="N55" s="93"/>
      <c r="O55" s="93"/>
      <c r="P55" s="93"/>
      <c r="Q55" s="93"/>
      <c r="R55" s="93">
        <f t="shared" si="5"/>
        <v>52</v>
      </c>
      <c r="S55" s="93">
        <v>1</v>
      </c>
      <c r="T55" s="93" t="s">
        <v>868</v>
      </c>
      <c r="U55" s="93"/>
      <c r="V55" s="93"/>
      <c r="W55" s="93"/>
      <c r="X55" s="93"/>
      <c r="Y55" s="93"/>
      <c r="Z55" s="93"/>
      <c r="AA55" s="93"/>
      <c r="AB55" s="93"/>
      <c r="AC55" s="93"/>
      <c r="AD55" s="93"/>
      <c r="AE55" s="93"/>
      <c r="AF55" s="93"/>
      <c r="AG55" s="93"/>
      <c r="AH55" s="93"/>
      <c r="AI55" s="93"/>
      <c r="AJ55" s="93"/>
      <c r="AK55" s="93"/>
      <c r="AL55" s="93"/>
      <c r="AM55" s="93"/>
      <c r="AN55" s="93"/>
      <c r="AO55" s="93"/>
      <c r="AP55" s="93"/>
      <c r="AQ55" s="93"/>
      <c r="AR55" s="93"/>
      <c r="AS55" s="93"/>
      <c r="AT55" s="93"/>
      <c r="AU55" s="93"/>
      <c r="AV55" s="93"/>
      <c r="AW55" s="93"/>
      <c r="AX55" s="93"/>
      <c r="AY55" s="93"/>
      <c r="AZ55" s="93"/>
      <c r="BA55" s="93"/>
      <c r="BB55" s="93"/>
      <c r="BC55" s="93"/>
      <c r="BD55" s="93"/>
    </row>
    <row r="56" spans="1:56">
      <c r="A56" s="73">
        <f t="shared" si="2"/>
        <v>15421</v>
      </c>
      <c r="B56" s="73">
        <v>500</v>
      </c>
      <c r="C56" s="73" t="e">
        <f ca="1">_xludf.TEXTJOIN(" ",TRUE,VLOOKUP((VLOOKUP(RANDBETWEEN(1, (SUM(AH4:AH71))), AG:AG, 1, TRUE)),AG:AI,3,TRUE),K56)</f>
        <v>#NAME?</v>
      </c>
      <c r="D56" s="73">
        <f ca="1">RANDBETWEEN(1,6)*100</f>
        <v>500</v>
      </c>
      <c r="E56" s="73" t="s">
        <v>927</v>
      </c>
      <c r="F56" s="73" t="s">
        <v>815</v>
      </c>
      <c r="G56" s="73" t="s">
        <v>928</v>
      </c>
      <c r="H56" s="73" t="s">
        <v>812</v>
      </c>
      <c r="I56" s="73">
        <f t="shared" ca="1" si="1"/>
        <v>500</v>
      </c>
      <c r="J56" s="116" t="s">
        <v>1126</v>
      </c>
      <c r="K56" s="73" t="s">
        <v>1127</v>
      </c>
      <c r="L56" s="93"/>
      <c r="M56" s="93"/>
      <c r="N56" s="93"/>
      <c r="O56" s="93"/>
      <c r="P56" s="93"/>
      <c r="Q56" s="93"/>
      <c r="R56" s="93">
        <f t="shared" si="5"/>
        <v>53</v>
      </c>
      <c r="S56" s="93">
        <v>1</v>
      </c>
      <c r="T56" s="93" t="s">
        <v>892</v>
      </c>
      <c r="U56" s="93"/>
      <c r="V56" s="93"/>
      <c r="W56" s="93"/>
      <c r="X56" s="93"/>
      <c r="Y56" s="93"/>
      <c r="Z56" s="93"/>
      <c r="AA56" s="93"/>
      <c r="AB56" s="93"/>
      <c r="AC56" s="93"/>
      <c r="AD56" s="93"/>
      <c r="AE56" s="93"/>
      <c r="AF56" s="93"/>
      <c r="AG56" s="93"/>
      <c r="AH56" s="93"/>
      <c r="AI56" s="93"/>
      <c r="AJ56" s="93"/>
      <c r="AK56" s="93"/>
      <c r="AL56" s="93"/>
      <c r="AM56" s="93"/>
      <c r="AN56" s="93"/>
      <c r="AO56" s="93"/>
      <c r="AP56" s="93"/>
      <c r="AQ56" s="93"/>
      <c r="AR56" s="93"/>
      <c r="AS56" s="93"/>
      <c r="AT56" s="93"/>
      <c r="AU56" s="93"/>
      <c r="AV56" s="93"/>
      <c r="AW56" s="93"/>
      <c r="AX56" s="93"/>
      <c r="AY56" s="93"/>
      <c r="AZ56" s="93"/>
      <c r="BA56" s="93"/>
      <c r="BB56" s="93"/>
      <c r="BC56" s="93"/>
      <c r="BD56" s="93"/>
    </row>
    <row r="57" spans="1:56">
      <c r="A57" s="73">
        <f t="shared" si="2"/>
        <v>15921</v>
      </c>
      <c r="B57" s="73">
        <v>100</v>
      </c>
      <c r="C57" s="73" t="e">
        <f ca="1">_xludf.TEXTJOIN(" ",TRUE,VLOOKUP((VLOOKUP(RANDBETWEEN(1, (SUM(AH4:AH71))), AG:AG, 1, TRUE)),AG:AI,3,TRUE),K57)</f>
        <v>#NAME?</v>
      </c>
      <c r="D57" s="73">
        <f t="shared" ref="D57:D58" ca="1" si="23">RANDBETWEEN(2,20)*1000</f>
        <v>2000</v>
      </c>
      <c r="E57" s="73" t="s">
        <v>927</v>
      </c>
      <c r="F57" s="73" t="s">
        <v>815</v>
      </c>
      <c r="G57" s="73" t="s">
        <v>968</v>
      </c>
      <c r="H57" s="73" t="s">
        <v>812</v>
      </c>
      <c r="I57" s="73">
        <f t="shared" ca="1" si="1"/>
        <v>2000</v>
      </c>
      <c r="J57" s="116" t="s">
        <v>1128</v>
      </c>
      <c r="K57" s="73" t="s">
        <v>1129</v>
      </c>
      <c r="L57" s="93"/>
      <c r="M57" s="93"/>
      <c r="N57" s="93"/>
      <c r="O57" s="93"/>
      <c r="P57" s="93"/>
      <c r="Q57" s="93"/>
      <c r="R57" s="93"/>
      <c r="S57" s="93"/>
      <c r="T57" s="93"/>
      <c r="U57" s="93"/>
      <c r="V57" s="93"/>
      <c r="W57" s="93"/>
      <c r="X57" s="93"/>
      <c r="Y57" s="93"/>
      <c r="Z57" s="93"/>
      <c r="AA57" s="93"/>
      <c r="AB57" s="93"/>
      <c r="AC57" s="93"/>
      <c r="AD57" s="93"/>
      <c r="AE57" s="93"/>
      <c r="AF57" s="93"/>
      <c r="AG57" s="93"/>
      <c r="AH57" s="93"/>
      <c r="AI57" s="93"/>
      <c r="AJ57" s="93"/>
      <c r="AK57" s="93"/>
      <c r="AL57" s="93"/>
      <c r="AM57" s="93"/>
      <c r="AN57" s="93"/>
      <c r="AO57" s="93"/>
      <c r="AP57" s="93"/>
      <c r="AQ57" s="93"/>
      <c r="AR57" s="93"/>
      <c r="AS57" s="93"/>
      <c r="AT57" s="93"/>
      <c r="AU57" s="93"/>
      <c r="AV57" s="93"/>
      <c r="AW57" s="93"/>
      <c r="AX57" s="93"/>
      <c r="AY57" s="93"/>
      <c r="AZ57" s="93"/>
      <c r="BA57" s="93"/>
      <c r="BB57" s="93"/>
      <c r="BC57" s="93"/>
      <c r="BD57" s="93"/>
    </row>
    <row r="58" spans="1:56">
      <c r="A58" s="73">
        <f t="shared" si="2"/>
        <v>16021</v>
      </c>
      <c r="B58" s="73">
        <v>100</v>
      </c>
      <c r="C58" s="73" t="e">
        <f ca="1">_xludf.TEXTJOIN(" ",TRUE,K58,VLOOKUP((VLOOKUP(RANDBETWEEN(1, (SUM(S4:S71))), R:R, 1, TRUE)),R:T,3,TRUE))</f>
        <v>#NAME?</v>
      </c>
      <c r="D58" s="73">
        <f t="shared" ca="1" si="23"/>
        <v>14000</v>
      </c>
      <c r="E58" s="73" t="s">
        <v>927</v>
      </c>
      <c r="F58" s="73" t="s">
        <v>815</v>
      </c>
      <c r="G58" s="73" t="s">
        <v>968</v>
      </c>
      <c r="H58" s="73" t="s">
        <v>812</v>
      </c>
      <c r="I58" s="73">
        <f t="shared" ca="1" si="1"/>
        <v>14000</v>
      </c>
      <c r="J58" s="116" t="s">
        <v>1130</v>
      </c>
      <c r="K58" s="73" t="s">
        <v>1131</v>
      </c>
      <c r="L58" s="93"/>
      <c r="M58" s="93"/>
      <c r="N58" s="93"/>
      <c r="O58" s="93"/>
      <c r="P58" s="93"/>
      <c r="Q58" s="93"/>
      <c r="R58" s="93"/>
      <c r="S58" s="93"/>
      <c r="T58" s="93"/>
      <c r="U58" s="93"/>
      <c r="V58" s="93"/>
      <c r="W58" s="93"/>
      <c r="X58" s="93"/>
      <c r="Y58" s="93"/>
      <c r="Z58" s="93"/>
      <c r="AA58" s="93"/>
      <c r="AB58" s="93"/>
      <c r="AC58" s="93"/>
      <c r="AD58" s="93"/>
      <c r="AE58" s="93"/>
      <c r="AF58" s="93"/>
      <c r="AG58" s="93"/>
      <c r="AH58" s="93"/>
      <c r="AI58" s="93"/>
      <c r="AJ58" s="93"/>
      <c r="AK58" s="93"/>
      <c r="AL58" s="93"/>
      <c r="AM58" s="93"/>
      <c r="AN58" s="93"/>
      <c r="AO58" s="93"/>
      <c r="AP58" s="93"/>
      <c r="AQ58" s="93"/>
      <c r="AR58" s="93"/>
      <c r="AS58" s="93"/>
      <c r="AT58" s="93"/>
      <c r="AU58" s="93"/>
      <c r="AV58" s="93"/>
      <c r="AW58" s="93"/>
      <c r="AX58" s="93"/>
      <c r="AY58" s="93"/>
      <c r="AZ58" s="93"/>
      <c r="BA58" s="93"/>
      <c r="BB58" s="93"/>
      <c r="BC58" s="93"/>
      <c r="BD58" s="93"/>
    </row>
    <row r="59" spans="1:56">
      <c r="A59" s="73">
        <f t="shared" si="2"/>
        <v>16121</v>
      </c>
      <c r="B59" s="73">
        <v>5</v>
      </c>
      <c r="C59" s="73" t="e">
        <f ca="1">_xludf.TEXTJOIN(" ",TRUE,K59,VLOOKUP((VLOOKUP(RANDBETWEEN(1, (SUM(AH4:AH71))), AG:AG, 1, TRUE)),AG:AI,3,TRUE))</f>
        <v>#NAME?</v>
      </c>
      <c r="D59" s="73">
        <f ca="1">RANDBETWEEN(2,12)*25000</f>
        <v>50000</v>
      </c>
      <c r="E59" s="73" t="s">
        <v>927</v>
      </c>
      <c r="F59" s="73" t="s">
        <v>815</v>
      </c>
      <c r="G59" s="73" t="s">
        <v>1010</v>
      </c>
      <c r="H59" s="73" t="s">
        <v>812</v>
      </c>
      <c r="I59" s="73">
        <f t="shared" ca="1" si="1"/>
        <v>50000</v>
      </c>
      <c r="J59" s="116" t="s">
        <v>1132</v>
      </c>
      <c r="K59" s="73" t="s">
        <v>1133</v>
      </c>
      <c r="L59" s="93"/>
      <c r="M59" s="93"/>
      <c r="N59" s="93"/>
      <c r="O59" s="93"/>
      <c r="P59" s="93"/>
      <c r="Q59" s="93"/>
      <c r="R59" s="93"/>
      <c r="S59" s="93"/>
      <c r="T59" s="93"/>
      <c r="U59" s="93"/>
      <c r="V59" s="93"/>
      <c r="W59" s="93"/>
      <c r="X59" s="93"/>
      <c r="Y59" s="93"/>
      <c r="Z59" s="93"/>
      <c r="AA59" s="93"/>
      <c r="AB59" s="93"/>
      <c r="AC59" s="93"/>
      <c r="AD59" s="93"/>
      <c r="AE59" s="93"/>
      <c r="AF59" s="93"/>
      <c r="AG59" s="93"/>
      <c r="AH59" s="93"/>
      <c r="AI59" s="93"/>
      <c r="AJ59" s="93"/>
      <c r="AK59" s="93"/>
      <c r="AL59" s="93"/>
      <c r="AM59" s="93"/>
      <c r="AN59" s="93"/>
      <c r="AO59" s="93"/>
      <c r="AP59" s="93"/>
      <c r="AQ59" s="93"/>
      <c r="AR59" s="93"/>
      <c r="AS59" s="93"/>
      <c r="AT59" s="93"/>
      <c r="AU59" s="93"/>
      <c r="AV59" s="93"/>
      <c r="AW59" s="93"/>
      <c r="AX59" s="93"/>
      <c r="AY59" s="93"/>
      <c r="AZ59" s="93"/>
      <c r="BA59" s="93"/>
      <c r="BB59" s="93"/>
      <c r="BC59" s="93"/>
      <c r="BD59" s="93"/>
    </row>
    <row r="60" spans="1:56">
      <c r="A60" s="73">
        <f t="shared" si="2"/>
        <v>16126</v>
      </c>
      <c r="B60" s="73">
        <v>1000</v>
      </c>
      <c r="C60" s="73" t="e">
        <f ca="1">_xludf.TEXTJOIN(" ",TRUE,K60,VLOOKUP((VLOOKUP(RANDBETWEEN(1, (SUM(M4:M71))), L:L, 1, TRUE)),L:N,3,TRUE))</f>
        <v>#NAME?</v>
      </c>
      <c r="D60" s="73">
        <f ca="1">RANDBETWEEN(1,6)+1*10</f>
        <v>12</v>
      </c>
      <c r="E60" s="73" t="s">
        <v>927</v>
      </c>
      <c r="F60" s="73" t="s">
        <v>815</v>
      </c>
      <c r="G60" s="73" t="s">
        <v>816</v>
      </c>
      <c r="H60" s="73" t="s">
        <v>812</v>
      </c>
      <c r="I60" s="73">
        <f t="shared" ca="1" si="1"/>
        <v>12</v>
      </c>
      <c r="J60" s="116" t="s">
        <v>1134</v>
      </c>
      <c r="K60" s="73" t="s">
        <v>1135</v>
      </c>
      <c r="L60" s="93"/>
      <c r="M60" s="93"/>
      <c r="N60" s="93"/>
      <c r="O60" s="93"/>
      <c r="P60" s="93"/>
      <c r="Q60" s="93"/>
      <c r="R60" s="93"/>
      <c r="S60" s="93"/>
      <c r="T60" s="93"/>
      <c r="U60" s="93"/>
      <c r="V60" s="93"/>
      <c r="W60" s="93"/>
      <c r="X60" s="93"/>
      <c r="Y60" s="93"/>
      <c r="Z60" s="93"/>
      <c r="AA60" s="93"/>
      <c r="AB60" s="93"/>
      <c r="AC60" s="93"/>
      <c r="AD60" s="93"/>
      <c r="AE60" s="93"/>
      <c r="AF60" s="93"/>
      <c r="AG60" s="93"/>
      <c r="AH60" s="93"/>
      <c r="AI60" s="93"/>
      <c r="AJ60" s="93"/>
      <c r="AK60" s="93"/>
      <c r="AL60" s="93"/>
      <c r="AM60" s="93"/>
      <c r="AN60" s="93"/>
      <c r="AO60" s="93"/>
      <c r="AP60" s="93"/>
      <c r="AQ60" s="93"/>
      <c r="AR60" s="93"/>
      <c r="AS60" s="93"/>
      <c r="AT60" s="93"/>
      <c r="AU60" s="93"/>
      <c r="AV60" s="93"/>
      <c r="AW60" s="93"/>
      <c r="AX60" s="93"/>
      <c r="AY60" s="93"/>
      <c r="AZ60" s="93"/>
      <c r="BA60" s="93"/>
      <c r="BB60" s="93"/>
      <c r="BC60" s="93"/>
      <c r="BD60" s="93"/>
    </row>
    <row r="61" spans="1:56">
      <c r="A61" s="73">
        <f t="shared" si="2"/>
        <v>17126</v>
      </c>
      <c r="B61" s="73">
        <v>500</v>
      </c>
      <c r="C61" s="73" t="e">
        <f ca="1">_xludf.TEXTJOIN(" ",TRUE,VLOOKUP((VLOOKUP(RANDBETWEEN(1, (SUM(S4:S71))), R:R, 1, TRUE)),R:T,3,TRUE),K61)</f>
        <v>#NAME?</v>
      </c>
      <c r="D61" s="73">
        <f ca="1">RANDBETWEEN(1,6)*100</f>
        <v>400</v>
      </c>
      <c r="E61" s="73" t="s">
        <v>927</v>
      </c>
      <c r="F61" s="73" t="s">
        <v>815</v>
      </c>
      <c r="G61" s="73" t="s">
        <v>928</v>
      </c>
      <c r="H61" s="73" t="s">
        <v>812</v>
      </c>
      <c r="I61" s="73">
        <f t="shared" ca="1" si="1"/>
        <v>400</v>
      </c>
      <c r="J61" s="116" t="s">
        <v>1136</v>
      </c>
      <c r="K61" s="73" t="s">
        <v>957</v>
      </c>
      <c r="L61" s="93"/>
      <c r="M61" s="93"/>
      <c r="N61" s="93"/>
      <c r="O61" s="93"/>
      <c r="P61" s="93"/>
      <c r="Q61" s="93"/>
      <c r="R61" s="93"/>
      <c r="S61" s="93"/>
      <c r="T61" s="93"/>
      <c r="U61" s="93"/>
      <c r="V61" s="93"/>
      <c r="W61" s="93"/>
      <c r="X61" s="93"/>
      <c r="Y61" s="93"/>
      <c r="Z61" s="93"/>
      <c r="AA61" s="93"/>
      <c r="AB61" s="93"/>
      <c r="AC61" s="93"/>
      <c r="AD61" s="93"/>
      <c r="AE61" s="93"/>
      <c r="AF61" s="93"/>
      <c r="AG61" s="93"/>
      <c r="AH61" s="93"/>
      <c r="AI61" s="93"/>
      <c r="AJ61" s="93"/>
      <c r="AK61" s="93"/>
      <c r="AL61" s="93"/>
      <c r="AM61" s="93"/>
      <c r="AN61" s="93"/>
      <c r="AO61" s="93"/>
      <c r="AP61" s="93"/>
      <c r="AQ61" s="93"/>
      <c r="AR61" s="93"/>
      <c r="AS61" s="93"/>
      <c r="AT61" s="93"/>
      <c r="AU61" s="93"/>
      <c r="AV61" s="93"/>
      <c r="AW61" s="93"/>
      <c r="AX61" s="93"/>
      <c r="AY61" s="93"/>
      <c r="AZ61" s="93"/>
      <c r="BA61" s="93"/>
      <c r="BB61" s="93"/>
      <c r="BC61" s="93"/>
      <c r="BD61" s="93"/>
    </row>
    <row r="62" spans="1:56">
      <c r="A62" s="73">
        <f t="shared" si="2"/>
        <v>17626</v>
      </c>
      <c r="B62" s="73">
        <v>100</v>
      </c>
      <c r="C62" s="73" t="e">
        <f ca="1">_xludf.TEXTJOIN(" ",TRUE,VLOOKUP((VLOOKUP(RANDBETWEEN(1, (SUM(S4:S71))), R:R, 1, TRUE)),R:T,3,TRUE),K62)</f>
        <v>#NAME?</v>
      </c>
      <c r="D62" s="73">
        <f ca="1">RANDBETWEEN(2,20)*1000</f>
        <v>4000</v>
      </c>
      <c r="E62" s="73" t="s">
        <v>927</v>
      </c>
      <c r="F62" s="73" t="s">
        <v>815</v>
      </c>
      <c r="G62" s="73" t="s">
        <v>968</v>
      </c>
      <c r="H62" s="73" t="s">
        <v>812</v>
      </c>
      <c r="I62" s="73">
        <f t="shared" ca="1" si="1"/>
        <v>4000</v>
      </c>
      <c r="J62" s="116" t="s">
        <v>1137</v>
      </c>
      <c r="K62" s="73" t="s">
        <v>970</v>
      </c>
      <c r="L62" s="93"/>
      <c r="M62" s="93"/>
      <c r="N62" s="93"/>
      <c r="O62" s="93"/>
      <c r="P62" s="93"/>
      <c r="Q62" s="93"/>
      <c r="R62" s="93"/>
      <c r="S62" s="93"/>
      <c r="T62" s="93"/>
      <c r="U62" s="93"/>
      <c r="V62" s="93"/>
      <c r="W62" s="93"/>
      <c r="X62" s="93"/>
      <c r="Y62" s="93"/>
      <c r="Z62" s="93"/>
      <c r="AA62" s="93"/>
      <c r="AB62" s="93"/>
      <c r="AC62" s="93"/>
      <c r="AD62" s="93"/>
      <c r="AE62" s="93"/>
      <c r="AF62" s="93"/>
      <c r="AG62" s="93"/>
      <c r="AH62" s="93"/>
      <c r="AI62" s="93"/>
      <c r="AJ62" s="93"/>
      <c r="AK62" s="93"/>
      <c r="AL62" s="93"/>
      <c r="AM62" s="93"/>
      <c r="AN62" s="93"/>
      <c r="AO62" s="93"/>
      <c r="AP62" s="93"/>
      <c r="AQ62" s="93"/>
      <c r="AR62" s="93"/>
      <c r="AS62" s="93"/>
      <c r="AT62" s="93"/>
      <c r="AU62" s="93"/>
      <c r="AV62" s="93"/>
      <c r="AW62" s="93"/>
      <c r="AX62" s="93"/>
      <c r="AY62" s="93"/>
      <c r="AZ62" s="93"/>
      <c r="BA62" s="93"/>
      <c r="BB62" s="93"/>
      <c r="BC62" s="93"/>
      <c r="BD62" s="93"/>
    </row>
    <row r="63" spans="1:56">
      <c r="A63" s="73">
        <f t="shared" si="2"/>
        <v>17726</v>
      </c>
      <c r="B63" s="73">
        <v>25</v>
      </c>
      <c r="C63" s="73" t="e">
        <f ca="1">_xludf.TEXTJOIN(" ",TRUE,VLOOKUP((VLOOKUP(RANDBETWEEN(1, (SUM(S4:S71))), R:R, 1, TRUE)),R:T,3,TRUE),K63)</f>
        <v>#NAME?</v>
      </c>
      <c r="D63" s="73">
        <f ca="1">(RANDBETWEEN(1,4)+1)*10000</f>
        <v>30000</v>
      </c>
      <c r="E63" s="73" t="s">
        <v>927</v>
      </c>
      <c r="F63" s="73" t="s">
        <v>815</v>
      </c>
      <c r="G63" s="73" t="s">
        <v>977</v>
      </c>
      <c r="H63" s="73" t="s">
        <v>812</v>
      </c>
      <c r="I63" s="73">
        <f t="shared" ca="1" si="1"/>
        <v>30000</v>
      </c>
      <c r="J63" s="116" t="s">
        <v>1138</v>
      </c>
      <c r="K63" s="73" t="s">
        <v>979</v>
      </c>
      <c r="L63" s="93"/>
      <c r="M63" s="93"/>
      <c r="N63" s="93"/>
      <c r="O63" s="93"/>
      <c r="P63" s="93"/>
      <c r="Q63" s="93"/>
      <c r="R63" s="93"/>
      <c r="S63" s="93"/>
      <c r="T63" s="93"/>
      <c r="U63" s="93"/>
      <c r="V63" s="93"/>
      <c r="W63" s="93"/>
      <c r="X63" s="93"/>
      <c r="Y63" s="93"/>
      <c r="Z63" s="93"/>
      <c r="AA63" s="93"/>
      <c r="AB63" s="93"/>
      <c r="AC63" s="93"/>
      <c r="AD63" s="93"/>
      <c r="AE63" s="93"/>
      <c r="AF63" s="93"/>
      <c r="AG63" s="93"/>
      <c r="AH63" s="93"/>
      <c r="AI63" s="93"/>
      <c r="AJ63" s="93"/>
      <c r="AK63" s="93"/>
      <c r="AL63" s="93"/>
      <c r="AM63" s="93"/>
      <c r="AN63" s="93"/>
      <c r="AO63" s="93"/>
      <c r="AP63" s="93"/>
      <c r="AQ63" s="93"/>
      <c r="AR63" s="93"/>
      <c r="AS63" s="93"/>
      <c r="AT63" s="93"/>
      <c r="AU63" s="93"/>
      <c r="AV63" s="93"/>
      <c r="AW63" s="93"/>
      <c r="AX63" s="93"/>
      <c r="AY63" s="93"/>
      <c r="AZ63" s="93"/>
      <c r="BA63" s="93"/>
      <c r="BB63" s="93"/>
      <c r="BC63" s="93"/>
      <c r="BD63" s="93"/>
    </row>
    <row r="64" spans="1:56">
      <c r="A64" s="73">
        <f t="shared" si="2"/>
        <v>17751</v>
      </c>
      <c r="B64" s="73">
        <v>500</v>
      </c>
      <c r="C64" s="73" t="e">
        <f ca="1">_xludf.TEXTJOIN(" ",TRUE,VLOOKUP((VLOOKUP(RANDBETWEEN(1, (SUM(S4:S71))), R:R, 1, TRUE)),R:T,3,TRUE),K64)</f>
        <v>#NAME?</v>
      </c>
      <c r="D64" s="73">
        <f ca="1">RANDBETWEEN(1,6)*100</f>
        <v>200</v>
      </c>
      <c r="E64" s="73" t="s">
        <v>927</v>
      </c>
      <c r="F64" s="73" t="s">
        <v>815</v>
      </c>
      <c r="G64" s="73" t="s">
        <v>928</v>
      </c>
      <c r="H64" s="73" t="s">
        <v>812</v>
      </c>
      <c r="I64" s="73">
        <f t="shared" ca="1" si="1"/>
        <v>200</v>
      </c>
      <c r="J64" s="116" t="s">
        <v>1139</v>
      </c>
      <c r="K64" s="73" t="s">
        <v>1140</v>
      </c>
      <c r="L64" s="93"/>
      <c r="M64" s="93"/>
      <c r="N64" s="93"/>
      <c r="O64" s="93"/>
      <c r="P64" s="93"/>
      <c r="Q64" s="93"/>
      <c r="R64" s="93"/>
      <c r="S64" s="93"/>
      <c r="T64" s="93"/>
      <c r="U64" s="93"/>
      <c r="V64" s="93"/>
      <c r="W64" s="93"/>
      <c r="X64" s="93"/>
      <c r="Y64" s="93"/>
      <c r="Z64" s="93"/>
      <c r="AA64" s="93"/>
      <c r="AB64" s="93"/>
      <c r="AC64" s="93"/>
      <c r="AD64" s="93"/>
      <c r="AE64" s="93"/>
      <c r="AF64" s="93"/>
      <c r="AG64" s="93"/>
      <c r="AH64" s="93"/>
      <c r="AI64" s="93"/>
      <c r="AJ64" s="93"/>
      <c r="AK64" s="93"/>
      <c r="AL64" s="93"/>
      <c r="AM64" s="93"/>
      <c r="AN64" s="93"/>
      <c r="AO64" s="93"/>
      <c r="AP64" s="93"/>
      <c r="AQ64" s="93"/>
      <c r="AR64" s="93"/>
      <c r="AS64" s="93"/>
      <c r="AT64" s="93"/>
      <c r="AU64" s="93"/>
      <c r="AV64" s="93"/>
      <c r="AW64" s="93"/>
      <c r="AX64" s="93"/>
      <c r="AY64" s="93"/>
      <c r="AZ64" s="93"/>
      <c r="BA64" s="93"/>
      <c r="BB64" s="93"/>
      <c r="BC64" s="93"/>
      <c r="BD64" s="93"/>
    </row>
    <row r="65" spans="1:56">
      <c r="A65" s="73">
        <f t="shared" si="2"/>
        <v>18251</v>
      </c>
      <c r="B65" s="73">
        <v>1000</v>
      </c>
      <c r="C65" s="73" t="e">
        <f ca="1">_xludf.TEXTJOIN(" ",TRUE,K65,VLOOKUP((VLOOKUP(RANDBETWEEN(1, (SUM(S5:S71))), R:R, 1, TRUE)),R:T,3,TRUE))</f>
        <v>#NAME?</v>
      </c>
      <c r="D65" s="73">
        <f t="shared" ref="D65:D71" ca="1" si="24">RANDBETWEEN(1,6)+1*10</f>
        <v>12</v>
      </c>
      <c r="E65" s="73" t="s">
        <v>927</v>
      </c>
      <c r="F65" s="73" t="s">
        <v>815</v>
      </c>
      <c r="G65" s="73" t="s">
        <v>816</v>
      </c>
      <c r="H65" s="73" t="s">
        <v>812</v>
      </c>
      <c r="I65" s="73">
        <f t="shared" ca="1" si="1"/>
        <v>12</v>
      </c>
      <c r="J65" s="116" t="s">
        <v>1141</v>
      </c>
      <c r="K65" s="73" t="s">
        <v>1142</v>
      </c>
      <c r="L65" s="93"/>
      <c r="M65" s="93"/>
      <c r="N65" s="93"/>
      <c r="O65" s="93"/>
      <c r="P65" s="93"/>
      <c r="Q65" s="93"/>
      <c r="R65" s="93"/>
      <c r="S65" s="93"/>
      <c r="T65" s="93"/>
      <c r="U65" s="93"/>
      <c r="V65" s="93"/>
      <c r="W65" s="93"/>
      <c r="X65" s="93"/>
      <c r="Y65" s="93"/>
      <c r="Z65" s="93"/>
      <c r="AA65" s="93"/>
      <c r="AB65" s="93"/>
      <c r="AC65" s="93"/>
      <c r="AD65" s="93"/>
      <c r="AE65" s="93"/>
      <c r="AF65" s="93"/>
      <c r="AG65" s="93"/>
      <c r="AH65" s="93"/>
      <c r="AI65" s="93"/>
      <c r="AJ65" s="93"/>
      <c r="AK65" s="93"/>
      <c r="AL65" s="93"/>
      <c r="AM65" s="93"/>
      <c r="AN65" s="93"/>
      <c r="AO65" s="93"/>
      <c r="AP65" s="93"/>
      <c r="AQ65" s="93"/>
      <c r="AR65" s="93"/>
      <c r="AS65" s="93"/>
      <c r="AT65" s="93"/>
      <c r="AU65" s="93"/>
      <c r="AV65" s="93"/>
      <c r="AW65" s="93"/>
      <c r="AX65" s="93"/>
      <c r="AY65" s="93"/>
      <c r="AZ65" s="93"/>
      <c r="BA65" s="93"/>
      <c r="BB65" s="93"/>
      <c r="BC65" s="93"/>
      <c r="BD65" s="93"/>
    </row>
    <row r="66" spans="1:56">
      <c r="A66" s="73">
        <f t="shared" si="2"/>
        <v>19251</v>
      </c>
      <c r="B66" s="73">
        <v>1000</v>
      </c>
      <c r="C66" s="73" t="e">
        <f ca="1">_xludf.TEXTJOIN(" ",TRUE,K66,VLOOKUP((VLOOKUP(RANDBETWEEN(1, (SUM(S6:S71))), R:R, 1, TRUE)),R:T,3,TRUE))</f>
        <v>#NAME?</v>
      </c>
      <c r="D66" s="73">
        <f t="shared" ca="1" si="24"/>
        <v>16</v>
      </c>
      <c r="E66" s="73" t="s">
        <v>927</v>
      </c>
      <c r="F66" s="73" t="s">
        <v>815</v>
      </c>
      <c r="G66" s="73" t="s">
        <v>816</v>
      </c>
      <c r="H66" s="73" t="s">
        <v>812</v>
      </c>
      <c r="I66" s="73">
        <f t="shared" ca="1" si="1"/>
        <v>16</v>
      </c>
      <c r="J66" s="116" t="s">
        <v>1143</v>
      </c>
      <c r="K66" s="73" t="s">
        <v>1144</v>
      </c>
      <c r="L66" s="93"/>
      <c r="M66" s="93"/>
      <c r="N66" s="93"/>
      <c r="O66" s="93"/>
      <c r="P66" s="93"/>
      <c r="Q66" s="93"/>
      <c r="R66" s="93"/>
      <c r="S66" s="93"/>
      <c r="T66" s="93"/>
      <c r="U66" s="93"/>
      <c r="V66" s="93"/>
      <c r="W66" s="93"/>
      <c r="X66" s="93"/>
      <c r="Y66" s="93"/>
      <c r="Z66" s="93"/>
      <c r="AA66" s="93"/>
      <c r="AB66" s="93"/>
      <c r="AC66" s="93"/>
      <c r="AD66" s="93"/>
      <c r="AE66" s="93"/>
      <c r="AF66" s="93"/>
      <c r="AG66" s="93"/>
      <c r="AH66" s="93"/>
      <c r="AI66" s="93"/>
      <c r="AJ66" s="93"/>
      <c r="AK66" s="93"/>
      <c r="AL66" s="93"/>
      <c r="AM66" s="93"/>
      <c r="AN66" s="93"/>
      <c r="AO66" s="93"/>
      <c r="AP66" s="93"/>
      <c r="AQ66" s="93"/>
      <c r="AR66" s="93"/>
      <c r="AS66" s="93"/>
      <c r="AT66" s="93"/>
      <c r="AU66" s="93"/>
      <c r="AV66" s="93"/>
      <c r="AW66" s="93"/>
      <c r="AX66" s="93"/>
      <c r="AY66" s="93"/>
      <c r="AZ66" s="93"/>
      <c r="BA66" s="93"/>
      <c r="BB66" s="93"/>
      <c r="BC66" s="93"/>
      <c r="BD66" s="93"/>
    </row>
    <row r="67" spans="1:56">
      <c r="A67" s="73">
        <f t="shared" si="2"/>
        <v>20251</v>
      </c>
      <c r="B67" s="73">
        <v>1000</v>
      </c>
      <c r="C67" s="73" t="e">
        <f ca="1">_xludf.TEXTJOIN(" ",TRUE,K67,VLOOKUP((VLOOKUP(RANDBETWEEN(1, (SUM(S7:S71))), R:R, 1, TRUE)),R:T,3,TRUE))</f>
        <v>#NAME?</v>
      </c>
      <c r="D67" s="73">
        <f t="shared" ca="1" si="24"/>
        <v>14</v>
      </c>
      <c r="E67" s="73" t="s">
        <v>927</v>
      </c>
      <c r="F67" s="73" t="s">
        <v>815</v>
      </c>
      <c r="G67" s="73" t="s">
        <v>816</v>
      </c>
      <c r="H67" s="73" t="s">
        <v>812</v>
      </c>
      <c r="I67" s="73">
        <f t="shared" ca="1" si="1"/>
        <v>14</v>
      </c>
      <c r="J67" s="116" t="s">
        <v>1145</v>
      </c>
      <c r="K67" s="73" t="s">
        <v>1146</v>
      </c>
      <c r="L67" s="93"/>
      <c r="M67" s="93"/>
      <c r="N67" s="93"/>
      <c r="O67" s="93"/>
      <c r="P67" s="93"/>
      <c r="Q67" s="93"/>
      <c r="R67" s="93"/>
      <c r="S67" s="93"/>
      <c r="T67" s="93"/>
      <c r="U67" s="93"/>
      <c r="V67" s="93"/>
      <c r="W67" s="93"/>
      <c r="X67" s="93"/>
      <c r="Y67" s="93"/>
      <c r="Z67" s="93"/>
      <c r="AA67" s="93"/>
      <c r="AB67" s="93"/>
      <c r="AC67" s="93"/>
      <c r="AD67" s="93"/>
      <c r="AE67" s="93"/>
      <c r="AF67" s="93"/>
      <c r="AG67" s="93"/>
      <c r="AH67" s="93"/>
      <c r="AI67" s="93"/>
      <c r="AJ67" s="93"/>
      <c r="AK67" s="93"/>
      <c r="AL67" s="93"/>
      <c r="AM67" s="93"/>
      <c r="AN67" s="93"/>
      <c r="AO67" s="93"/>
      <c r="AP67" s="93"/>
      <c r="AQ67" s="93"/>
      <c r="AR67" s="93"/>
      <c r="AS67" s="93"/>
      <c r="AT67" s="93"/>
      <c r="AU67" s="93"/>
      <c r="AV67" s="93"/>
      <c r="AW67" s="93"/>
      <c r="AX67" s="93"/>
      <c r="AY67" s="93"/>
      <c r="AZ67" s="93"/>
      <c r="BA67" s="93"/>
      <c r="BB67" s="93"/>
      <c r="BC67" s="93"/>
      <c r="BD67" s="93"/>
    </row>
    <row r="68" spans="1:56">
      <c r="A68" s="73">
        <f t="shared" si="2"/>
        <v>21251</v>
      </c>
      <c r="B68" s="73">
        <v>1000</v>
      </c>
      <c r="C68" s="73" t="e">
        <f ca="1">_xludf.TEXTJOIN(" ",TRUE,K68,VLOOKUP((VLOOKUP(RANDBETWEEN(1, (SUM(S8:S71))), R:R, 1, TRUE)),R:T,3,TRUE))</f>
        <v>#NAME?</v>
      </c>
      <c r="D68" s="73">
        <f t="shared" ca="1" si="24"/>
        <v>13</v>
      </c>
      <c r="E68" s="73" t="s">
        <v>927</v>
      </c>
      <c r="F68" s="73" t="s">
        <v>815</v>
      </c>
      <c r="G68" s="73" t="s">
        <v>816</v>
      </c>
      <c r="H68" s="73" t="s">
        <v>812</v>
      </c>
      <c r="I68" s="73">
        <f t="shared" ca="1" si="1"/>
        <v>13</v>
      </c>
      <c r="J68" s="116" t="s">
        <v>1147</v>
      </c>
      <c r="K68" s="73" t="s">
        <v>1148</v>
      </c>
      <c r="L68" s="93"/>
      <c r="M68" s="93"/>
      <c r="N68" s="93"/>
      <c r="O68" s="93"/>
      <c r="P68" s="93"/>
      <c r="Q68" s="93"/>
      <c r="R68" s="93"/>
      <c r="S68" s="93"/>
      <c r="T68" s="93"/>
      <c r="U68" s="93"/>
      <c r="V68" s="93"/>
      <c r="W68" s="93"/>
      <c r="X68" s="93"/>
      <c r="Y68" s="93"/>
      <c r="Z68" s="93"/>
      <c r="AA68" s="93"/>
      <c r="AB68" s="93"/>
      <c r="AC68" s="93"/>
      <c r="AD68" s="93"/>
      <c r="AE68" s="93"/>
      <c r="AF68" s="93"/>
      <c r="AG68" s="93"/>
      <c r="AH68" s="93"/>
      <c r="AI68" s="93"/>
      <c r="AJ68" s="93"/>
      <c r="AK68" s="93"/>
      <c r="AL68" s="93"/>
      <c r="AM68" s="93"/>
      <c r="AN68" s="93"/>
      <c r="AO68" s="93"/>
      <c r="AP68" s="93"/>
      <c r="AQ68" s="93"/>
      <c r="AR68" s="93"/>
      <c r="AS68" s="93"/>
      <c r="AT68" s="93"/>
      <c r="AU68" s="93"/>
      <c r="AV68" s="93"/>
      <c r="AW68" s="93"/>
      <c r="AX68" s="93"/>
      <c r="AY68" s="93"/>
      <c r="AZ68" s="93"/>
      <c r="BA68" s="93"/>
      <c r="BB68" s="93"/>
      <c r="BC68" s="93"/>
      <c r="BD68" s="93"/>
    </row>
    <row r="69" spans="1:56">
      <c r="A69" s="73">
        <f t="shared" si="2"/>
        <v>22251</v>
      </c>
      <c r="B69" s="73">
        <v>1000</v>
      </c>
      <c r="C69" s="73" t="e">
        <f ca="1">_xludf.TEXTJOIN(" ",TRUE,K69,VLOOKUP((VLOOKUP(RANDBETWEEN(1, (SUM(S9:S71))), R:R, 1, TRUE)),R:T,3,TRUE))</f>
        <v>#NAME?</v>
      </c>
      <c r="D69" s="73">
        <f t="shared" ca="1" si="24"/>
        <v>16</v>
      </c>
      <c r="E69" s="73" t="s">
        <v>927</v>
      </c>
      <c r="F69" s="73" t="s">
        <v>815</v>
      </c>
      <c r="G69" s="73" t="s">
        <v>816</v>
      </c>
      <c r="H69" s="73" t="s">
        <v>812</v>
      </c>
      <c r="I69" s="73">
        <f t="shared" ca="1" si="1"/>
        <v>16</v>
      </c>
      <c r="J69" s="116" t="s">
        <v>1149</v>
      </c>
      <c r="K69" s="73" t="s">
        <v>1150</v>
      </c>
      <c r="L69" s="93"/>
      <c r="M69" s="93"/>
      <c r="N69" s="93"/>
      <c r="O69" s="93"/>
      <c r="P69" s="93"/>
      <c r="Q69" s="93"/>
      <c r="R69" s="93"/>
      <c r="S69" s="93"/>
      <c r="T69" s="93"/>
      <c r="U69" s="93"/>
      <c r="V69" s="93"/>
      <c r="W69" s="93"/>
      <c r="X69" s="93"/>
      <c r="Y69" s="93"/>
      <c r="Z69" s="93"/>
      <c r="AA69" s="93"/>
      <c r="AB69" s="93"/>
      <c r="AC69" s="93"/>
      <c r="AD69" s="93"/>
      <c r="AE69" s="93"/>
      <c r="AF69" s="93"/>
      <c r="AG69" s="93"/>
      <c r="AH69" s="93"/>
      <c r="AI69" s="93"/>
      <c r="AJ69" s="93"/>
      <c r="AK69" s="93"/>
      <c r="AL69" s="93"/>
      <c r="AM69" s="93"/>
      <c r="AN69" s="93"/>
      <c r="AO69" s="93"/>
      <c r="AP69" s="93"/>
      <c r="AQ69" s="93"/>
      <c r="AR69" s="93"/>
      <c r="AS69" s="93"/>
      <c r="AT69" s="93"/>
      <c r="AU69" s="93"/>
      <c r="AV69" s="93"/>
      <c r="AW69" s="93"/>
      <c r="AX69" s="93"/>
      <c r="AY69" s="93"/>
      <c r="AZ69" s="93"/>
      <c r="BA69" s="93"/>
      <c r="BB69" s="93"/>
      <c r="BC69" s="93"/>
      <c r="BD69" s="93"/>
    </row>
    <row r="70" spans="1:56">
      <c r="A70" s="73">
        <f t="shared" si="2"/>
        <v>23251</v>
      </c>
      <c r="B70" s="73">
        <v>1000</v>
      </c>
      <c r="C70" s="73" t="e">
        <f ca="1">_xludf.TEXTJOIN(" ",TRUE,K70,VLOOKUP((VLOOKUP(RANDBETWEEN(1, (SUM(S8:S71))), R:R, 1, TRUE)),R:T,3,TRUE))</f>
        <v>#NAME?</v>
      </c>
      <c r="D70" s="73">
        <f t="shared" ca="1" si="24"/>
        <v>16</v>
      </c>
      <c r="E70" s="73" t="s">
        <v>927</v>
      </c>
      <c r="F70" s="73" t="s">
        <v>815</v>
      </c>
      <c r="G70" s="73" t="s">
        <v>816</v>
      </c>
      <c r="H70" s="73" t="s">
        <v>812</v>
      </c>
      <c r="I70" s="73">
        <f t="shared" ca="1" si="1"/>
        <v>16</v>
      </c>
      <c r="J70" s="116" t="s">
        <v>1151</v>
      </c>
      <c r="K70" s="73" t="s">
        <v>1152</v>
      </c>
      <c r="L70" s="93"/>
      <c r="M70" s="93"/>
      <c r="N70" s="93"/>
      <c r="O70" s="93"/>
      <c r="P70" s="93"/>
      <c r="Q70" s="93"/>
      <c r="R70" s="93"/>
      <c r="S70" s="93"/>
      <c r="T70" s="93"/>
      <c r="U70" s="93"/>
      <c r="V70" s="93"/>
      <c r="W70" s="93"/>
      <c r="X70" s="93"/>
      <c r="Y70" s="93"/>
      <c r="Z70" s="93"/>
      <c r="AA70" s="93"/>
      <c r="AB70" s="93"/>
      <c r="AC70" s="93"/>
      <c r="AD70" s="93"/>
      <c r="AE70" s="93"/>
      <c r="AF70" s="93"/>
      <c r="AG70" s="93"/>
      <c r="AH70" s="93"/>
      <c r="AI70" s="93"/>
      <c r="AJ70" s="93"/>
      <c r="AK70" s="93"/>
      <c r="AL70" s="93"/>
      <c r="AM70" s="93"/>
      <c r="AN70" s="93"/>
      <c r="AO70" s="93"/>
      <c r="AP70" s="93"/>
      <c r="AQ70" s="93"/>
      <c r="AR70" s="93"/>
      <c r="AS70" s="93"/>
      <c r="AT70" s="93"/>
      <c r="AU70" s="93"/>
      <c r="AV70" s="93"/>
      <c r="AW70" s="93"/>
      <c r="AX70" s="93"/>
      <c r="AY70" s="93"/>
      <c r="AZ70" s="93"/>
      <c r="BA70" s="93"/>
      <c r="BB70" s="93"/>
      <c r="BC70" s="93"/>
      <c r="BD70" s="93"/>
    </row>
    <row r="71" spans="1:56">
      <c r="A71" s="73">
        <f t="shared" si="2"/>
        <v>24251</v>
      </c>
      <c r="B71" s="73">
        <v>1000</v>
      </c>
      <c r="C71" s="73" t="e">
        <f ca="1">_xludf.TEXTJOIN(" ",TRUE,K71,VLOOKUP((VLOOKUP(RANDBETWEEN(1, (SUM(S9:S71))), R:R, 1, TRUE)),R:T,3,TRUE))</f>
        <v>#NAME?</v>
      </c>
      <c r="D71" s="73">
        <f t="shared" ca="1" si="24"/>
        <v>16</v>
      </c>
      <c r="E71" s="73" t="s">
        <v>927</v>
      </c>
      <c r="F71" s="73" t="s">
        <v>815</v>
      </c>
      <c r="G71" s="73" t="s">
        <v>816</v>
      </c>
      <c r="H71" s="73" t="s">
        <v>812</v>
      </c>
      <c r="I71" s="73">
        <f t="shared" ca="1" si="1"/>
        <v>16</v>
      </c>
      <c r="J71" s="116" t="s">
        <v>1153</v>
      </c>
      <c r="K71" s="73" t="s">
        <v>1154</v>
      </c>
      <c r="L71" s="93"/>
      <c r="M71" s="93"/>
      <c r="N71" s="93"/>
      <c r="O71" s="93"/>
      <c r="P71" s="93"/>
      <c r="Q71" s="93"/>
      <c r="R71" s="93"/>
      <c r="S71" s="93"/>
      <c r="T71" s="93"/>
      <c r="U71" s="93"/>
      <c r="V71" s="93"/>
      <c r="W71" s="93"/>
      <c r="X71" s="93"/>
      <c r="Y71" s="93"/>
      <c r="Z71" s="93"/>
      <c r="AA71" s="93"/>
      <c r="AB71" s="93"/>
      <c r="AC71" s="93"/>
      <c r="AD71" s="93"/>
      <c r="AE71" s="93"/>
      <c r="AF71" s="93"/>
      <c r="AG71" s="93"/>
      <c r="AH71" s="93"/>
      <c r="AI71" s="93"/>
      <c r="AJ71" s="93"/>
      <c r="AK71" s="93"/>
      <c r="AL71" s="93"/>
      <c r="AM71" s="93"/>
      <c r="AN71" s="93"/>
      <c r="AO71" s="93"/>
      <c r="AP71" s="93"/>
      <c r="AQ71" s="93"/>
      <c r="AR71" s="93"/>
      <c r="AS71" s="93"/>
      <c r="AT71" s="93"/>
      <c r="AU71" s="93"/>
      <c r="AV71" s="93"/>
      <c r="AW71" s="93"/>
      <c r="AX71" s="93"/>
      <c r="AY71" s="93"/>
      <c r="AZ71" s="93"/>
      <c r="BA71" s="93"/>
      <c r="BB71" s="93"/>
      <c r="BC71" s="93"/>
      <c r="BD71" s="93"/>
    </row>
  </sheetData>
  <conditionalFormatting sqref="A1:BD71">
    <cfRule type="containsBlanks" dxfId="3" priority="1">
      <formula>LEN(TRIM(A1))=0</formula>
    </cfRule>
  </conditionalFormatting>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U368"/>
  <sheetViews>
    <sheetView tabSelected="1" topLeftCell="DE1" workbookViewId="0">
      <selection activeCell="DU25" sqref="DU25"/>
    </sheetView>
  </sheetViews>
  <sheetFormatPr defaultColWidth="14.44140625" defaultRowHeight="15" customHeight="1"/>
  <cols>
    <col min="1" max="1" width="14" customWidth="1"/>
    <col min="2" max="2" width="19.33203125" customWidth="1"/>
    <col min="3" max="5" width="13.44140625" customWidth="1"/>
    <col min="6" max="6" width="22" customWidth="1"/>
    <col min="7" max="7" width="25.88671875" customWidth="1"/>
    <col min="8" max="8" width="21.109375" customWidth="1"/>
    <col min="9" max="9" width="4.6640625" customWidth="1"/>
    <col min="10" max="10" width="5.33203125" customWidth="1"/>
    <col min="11" max="11" width="7" customWidth="1"/>
    <col min="12" max="12" width="27.6640625" customWidth="1"/>
    <col min="13" max="13" width="4.88671875" customWidth="1"/>
    <col min="14" max="14" width="21.109375" customWidth="1"/>
    <col min="15" max="15" width="4.5546875" customWidth="1"/>
    <col min="16" max="16" width="28.44140625" customWidth="1"/>
    <col min="17" max="17" width="4.5546875" customWidth="1"/>
    <col min="18" max="19" width="5.6640625" customWidth="1"/>
    <col min="20" max="20" width="24.88671875" customWidth="1"/>
    <col min="21" max="22" width="5.6640625" customWidth="1"/>
    <col min="23" max="23" width="24.88671875" customWidth="1"/>
    <col min="24" max="25" width="5.6640625" customWidth="1"/>
    <col min="26" max="26" width="24.88671875" customWidth="1"/>
    <col min="27" max="28" width="5.6640625" customWidth="1"/>
    <col min="29" max="29" width="24.88671875" customWidth="1"/>
    <col min="30" max="31" width="5.6640625" customWidth="1"/>
    <col min="32" max="32" width="24.88671875" customWidth="1"/>
    <col min="33" max="34" width="5.6640625" customWidth="1"/>
    <col min="35" max="35" width="24.88671875" customWidth="1"/>
    <col min="36" max="37" width="5.6640625" customWidth="1"/>
    <col min="38" max="38" width="24.88671875" customWidth="1"/>
    <col min="39" max="40" width="5.6640625" customWidth="1"/>
    <col min="41" max="41" width="24.88671875" customWidth="1"/>
    <col min="42" max="43" width="5.6640625" customWidth="1"/>
    <col min="44" max="44" width="24.88671875" customWidth="1"/>
    <col min="45" max="46" width="5.6640625" customWidth="1"/>
    <col min="47" max="47" width="24.88671875" customWidth="1"/>
    <col min="48" max="49" width="5.6640625" customWidth="1"/>
    <col min="50" max="50" width="24.88671875" customWidth="1"/>
    <col min="51" max="52" width="5.6640625" customWidth="1"/>
    <col min="53" max="53" width="24.88671875" customWidth="1"/>
    <col min="54" max="55" width="5.6640625" customWidth="1"/>
    <col min="56" max="56" width="24.88671875" customWidth="1"/>
    <col min="57" max="58" width="5.6640625" customWidth="1"/>
    <col min="59" max="59" width="24.88671875" customWidth="1"/>
    <col min="60" max="61" width="5.6640625" customWidth="1"/>
    <col min="62" max="62" width="24.88671875" customWidth="1"/>
    <col min="63" max="64" width="5.6640625" customWidth="1"/>
    <col min="65" max="65" width="24.88671875" customWidth="1"/>
    <col min="66" max="67" width="5.6640625" customWidth="1"/>
    <col min="68" max="68" width="24.88671875" customWidth="1"/>
    <col min="69" max="70" width="5.6640625" customWidth="1"/>
    <col min="71" max="71" width="24.88671875" customWidth="1"/>
    <col min="72" max="73" width="5.6640625" customWidth="1"/>
    <col min="74" max="74" width="24.88671875" customWidth="1"/>
    <col min="75" max="76" width="5.6640625" customWidth="1"/>
    <col min="77" max="77" width="24.88671875" customWidth="1"/>
    <col min="78" max="79" width="5.6640625" customWidth="1"/>
    <col min="80" max="80" width="24.88671875" customWidth="1"/>
    <col min="81" max="82" width="5.6640625" customWidth="1"/>
    <col min="83" max="83" width="24.88671875" customWidth="1"/>
    <col min="84" max="85" width="5.6640625" customWidth="1"/>
    <col min="86" max="86" width="24.88671875" customWidth="1"/>
    <col min="87" max="88" width="5.6640625" customWidth="1"/>
    <col min="89" max="89" width="24.88671875" customWidth="1"/>
    <col min="90" max="91" width="5.6640625" customWidth="1"/>
    <col min="92" max="92" width="24.88671875" customWidth="1"/>
    <col min="93" max="94" width="5.6640625" customWidth="1"/>
    <col min="95" max="95" width="24.88671875" customWidth="1"/>
    <col min="96" max="97" width="5.6640625" customWidth="1"/>
    <col min="98" max="98" width="24.88671875" customWidth="1"/>
    <col min="99" max="100" width="5.6640625" customWidth="1"/>
    <col min="101" max="101" width="24.88671875" customWidth="1"/>
    <col min="102" max="103" width="5.6640625" customWidth="1"/>
    <col min="104" max="104" width="24.88671875" customWidth="1"/>
    <col min="105" max="106" width="5.6640625" customWidth="1"/>
    <col min="107" max="107" width="24.88671875" customWidth="1"/>
    <col min="108" max="109" width="5.6640625" customWidth="1"/>
    <col min="110" max="110" width="24.88671875" customWidth="1"/>
    <col min="111" max="112" width="5.6640625" customWidth="1"/>
    <col min="113" max="113" width="24.88671875" customWidth="1"/>
    <col min="114" max="115" width="5.6640625" customWidth="1"/>
    <col min="116" max="116" width="24.88671875" customWidth="1"/>
    <col min="117" max="118" width="5.6640625" customWidth="1"/>
    <col min="119" max="119" width="24.88671875" customWidth="1"/>
    <col min="120" max="121" width="5.6640625" customWidth="1"/>
    <col min="122" max="122" width="24.88671875" customWidth="1"/>
    <col min="123" max="124" width="5.6640625" customWidth="1"/>
    <col min="125" max="125" width="24.88671875" customWidth="1"/>
  </cols>
  <sheetData>
    <row r="1" spans="1:125" ht="14.4">
      <c r="A1" s="117" t="s">
        <v>22</v>
      </c>
      <c r="B1" s="117" t="s">
        <v>23</v>
      </c>
      <c r="C1" s="117"/>
      <c r="D1" s="117"/>
      <c r="E1" s="117" t="s">
        <v>25</v>
      </c>
      <c r="F1" s="117" t="s">
        <v>4116</v>
      </c>
      <c r="G1" s="117" t="s">
        <v>4117</v>
      </c>
      <c r="H1" s="117" t="s">
        <v>4118</v>
      </c>
      <c r="I1" s="117"/>
      <c r="J1" s="117" t="s">
        <v>14</v>
      </c>
      <c r="K1" s="117" t="s">
        <v>810</v>
      </c>
      <c r="L1" s="117" t="s">
        <v>807</v>
      </c>
      <c r="M1" s="117"/>
      <c r="N1" s="117" t="s">
        <v>4119</v>
      </c>
      <c r="O1" s="117" t="s">
        <v>4120</v>
      </c>
      <c r="P1" s="117" t="s">
        <v>4121</v>
      </c>
      <c r="Q1" s="117"/>
      <c r="R1" s="167" t="s">
        <v>4122</v>
      </c>
      <c r="S1" s="168"/>
      <c r="T1" s="169"/>
      <c r="U1" s="167" t="s">
        <v>4123</v>
      </c>
      <c r="V1" s="168"/>
      <c r="W1" s="169"/>
      <c r="X1" s="167" t="s">
        <v>4124</v>
      </c>
      <c r="Y1" s="168"/>
      <c r="Z1" s="169"/>
      <c r="AA1" s="167" t="s">
        <v>4125</v>
      </c>
      <c r="AB1" s="168"/>
      <c r="AC1" s="169"/>
      <c r="AD1" s="167" t="s">
        <v>4126</v>
      </c>
      <c r="AE1" s="168"/>
      <c r="AF1" s="169"/>
      <c r="AG1" s="167" t="s">
        <v>4127</v>
      </c>
      <c r="AH1" s="168"/>
      <c r="AI1" s="169"/>
      <c r="AJ1" s="167" t="s">
        <v>4128</v>
      </c>
      <c r="AK1" s="168"/>
      <c r="AL1" s="169"/>
      <c r="AM1" s="167" t="s">
        <v>4129</v>
      </c>
      <c r="AN1" s="168"/>
      <c r="AO1" s="169"/>
      <c r="AP1" s="167" t="s">
        <v>4130</v>
      </c>
      <c r="AQ1" s="168"/>
      <c r="AR1" s="169"/>
      <c r="AS1" s="167" t="s">
        <v>4131</v>
      </c>
      <c r="AT1" s="168"/>
      <c r="AU1" s="169"/>
      <c r="AV1" s="167" t="s">
        <v>4132</v>
      </c>
      <c r="AW1" s="168"/>
      <c r="AX1" s="169"/>
      <c r="AY1" s="167" t="s">
        <v>4133</v>
      </c>
      <c r="AZ1" s="168"/>
      <c r="BA1" s="169"/>
      <c r="BB1" s="167" t="s">
        <v>4134</v>
      </c>
      <c r="BC1" s="168"/>
      <c r="BD1" s="169"/>
      <c r="BE1" s="167" t="s">
        <v>4135</v>
      </c>
      <c r="BF1" s="168"/>
      <c r="BG1" s="169"/>
      <c r="BH1" s="167" t="s">
        <v>4136</v>
      </c>
      <c r="BI1" s="168"/>
      <c r="BJ1" s="169"/>
      <c r="BK1" s="167" t="s">
        <v>4137</v>
      </c>
      <c r="BL1" s="168"/>
      <c r="BM1" s="169"/>
      <c r="BN1" s="167" t="s">
        <v>4138</v>
      </c>
      <c r="BO1" s="168"/>
      <c r="BP1" s="169"/>
      <c r="BQ1" s="167" t="s">
        <v>4139</v>
      </c>
      <c r="BR1" s="168"/>
      <c r="BS1" s="169"/>
      <c r="BT1" s="167" t="s">
        <v>4140</v>
      </c>
      <c r="BU1" s="168"/>
      <c r="BV1" s="169"/>
      <c r="BW1" s="167" t="s">
        <v>4141</v>
      </c>
      <c r="BX1" s="168"/>
      <c r="BY1" s="169"/>
      <c r="BZ1" s="167" t="s">
        <v>4142</v>
      </c>
      <c r="CA1" s="168"/>
      <c r="CB1" s="169"/>
      <c r="CC1" s="167" t="s">
        <v>4143</v>
      </c>
      <c r="CD1" s="168"/>
      <c r="CE1" s="169"/>
      <c r="CF1" s="167" t="s">
        <v>4144</v>
      </c>
      <c r="CG1" s="168"/>
      <c r="CH1" s="169"/>
      <c r="CI1" s="167" t="s">
        <v>4145</v>
      </c>
      <c r="CJ1" s="168"/>
      <c r="CK1" s="169"/>
      <c r="CL1" s="167" t="s">
        <v>4146</v>
      </c>
      <c r="CM1" s="168"/>
      <c r="CN1" s="169"/>
      <c r="CO1" s="167" t="s">
        <v>4147</v>
      </c>
      <c r="CP1" s="168"/>
      <c r="CQ1" s="169"/>
      <c r="CR1" s="167" t="s">
        <v>4148</v>
      </c>
      <c r="CS1" s="168"/>
      <c r="CT1" s="169"/>
      <c r="CU1" s="167" t="s">
        <v>4149</v>
      </c>
      <c r="CV1" s="168"/>
      <c r="CW1" s="169"/>
      <c r="CX1" s="167" t="s">
        <v>4150</v>
      </c>
      <c r="CY1" s="168"/>
      <c r="CZ1" s="169"/>
      <c r="DA1" s="167" t="s">
        <v>4151</v>
      </c>
      <c r="DB1" s="168"/>
      <c r="DC1" s="169"/>
      <c r="DD1" s="167" t="s">
        <v>4152</v>
      </c>
      <c r="DE1" s="168"/>
      <c r="DF1" s="169"/>
      <c r="DG1" s="167" t="s">
        <v>4153</v>
      </c>
      <c r="DH1" s="168"/>
      <c r="DI1" s="169"/>
      <c r="DJ1" s="167" t="s">
        <v>4154</v>
      </c>
      <c r="DK1" s="168"/>
      <c r="DL1" s="169"/>
      <c r="DM1" s="167" t="s">
        <v>4155</v>
      </c>
      <c r="DN1" s="168"/>
      <c r="DO1" s="169"/>
      <c r="DP1" s="167" t="s">
        <v>4156</v>
      </c>
      <c r="DQ1" s="168"/>
      <c r="DR1" s="169"/>
      <c r="DS1" s="167" t="s">
        <v>4157</v>
      </c>
      <c r="DT1" s="168"/>
      <c r="DU1" s="169"/>
    </row>
    <row r="2" spans="1:125" ht="14.4">
      <c r="A2" s="118" t="s">
        <v>4158</v>
      </c>
      <c r="B2" s="118" t="e">
        <f t="shared" ref="B2:B249" ca="1" si="0">_xludf.TEXTJOIN( ,TRUE, INDEX(C:C,RANDBETWEEN(2,COUNTA(C:C))), INDEX(D:D,RANDBETWEEN(2,COUNTA(D:D))))</f>
        <v>#NAME?</v>
      </c>
      <c r="C2" s="118" t="s">
        <v>4159</v>
      </c>
      <c r="D2" s="118" t="s">
        <v>4160</v>
      </c>
      <c r="E2" s="118" t="s">
        <v>4161</v>
      </c>
      <c r="F2" s="118" t="s">
        <v>4162</v>
      </c>
      <c r="G2" s="118" t="s">
        <v>4163</v>
      </c>
      <c r="H2" s="118" t="s">
        <v>4164</v>
      </c>
      <c r="I2" s="118"/>
      <c r="J2" s="118">
        <v>1</v>
      </c>
      <c r="K2" s="118">
        <v>100</v>
      </c>
      <c r="L2" s="118" t="s">
        <v>4165</v>
      </c>
      <c r="M2" s="118"/>
      <c r="N2" s="118" t="str">
        <f ca="1">IF(TownSheet!B24="Costal City","CostalCity",IF(TownSheet!B24="Desert City","DesertCity",IF(TownSheet!B24="Forest City","ForestCity",IF(TownSheet!B24="Monster City","MonsterCity",IF(TownSheet!B24="Mountain City","MountainCity",IF(TownSheet!B24="Standard Diverse City","StandardDiverseCity",IF(TownSheet!B24="Swamp City","SwampCity",IF(TownSheet!B24="Tundra City","TundraCity",IF(TownSheet!B24="Dragonborn Costal City","DragonbornCostalCity",IF(TownSheet!B24="Dragonborn Desert City","DragonbornDesertCity",IF(TownSheet!B24="Elven Desert City","ElvenDesertCity",IF(TownSheet!B24="Elven Forest City","ElvenForestCity",IF(TownSheet!B24="Elven Standard Diverse City","ElvenStandardDiverseCity",IF(TownSheet!B24="Dwarven Mountain City","DwarvenMountainCity",IF(TownSheet!B24="Dwarven Standard Diverse City","DwarvenStandardDiverseCity",IF(TownSheet!B24="Yuan-ti Swamp City","Yuan-tiSwampCity",IF(TownSheet!B24="Orc Forest City","OrcForestCity",IF(TownSheet!B24="Orc Mountain City","OrcMountainCity",IF(TownSheet!B24="Orc Tundra City","OrcTundraCity",IF(TownSheet!B24="Halfling Costal City","HalflingCostalCity",IF(TownSheet!B24="Halfling Forest City","HalflingForestCity",IF(TownSheet!B24="Gnome Forest City","GnomeForestCity",IF(TownSheet!B24="Gnome Mountain City","GnomeMountainCity",IF(TownSheet!B24="Goliath Mountain City","GoliathMountainCity",IF(TownSheet!B24="Goblin Swamp City","GoblinSwampCity",IF(TownSheet!B24="Genasi Costal City","GenasiCostalCity",IF(TownSheet!B24="Genasi Desert City","GenasiDesertCity",IF(TownSheet!B24="Kobold Swamp City","KoboldSwampCity",IF(TownSheet!B24="Kobold Mountain City","KoboldMountainCity",IF(TownSheet!B24="Kobold Desert City","KoboldDesertCity",IF(TownSheet!B24="Aarakocra Mountain City","AarakocraMountainCity",IF(TownSheet!B24="Lizardfolk Swamp City","LizardfolkSwampCity",IF(TownSheet!B24="Lizardfolk Desert City","LizardfolkDesertCity",IF(TownSheet!B24="Tortle Costal City","TortleCostalCity",IF(TownSheet!B24="Tortle Desert City","TortleDesertCity",IF(TownSheet!B24="Triton Costal City","TritonCostalCity",0))))))))))))))))))))))))))))))))))))</f>
        <v>DwarvenStandardDiverseCity</v>
      </c>
      <c r="O2" s="84">
        <f ca="1">IF(N2="CostalCity", VLOOKUP(RANDBETWEEN(1, 10000), NPCs!R:R, 1, TRUE), IF(N2="DesertCity", VLOOKUP(RANDBETWEEN(1, 10000), NPCs!U:U, 1, TRUE), IF(N2="ForestCity", VLOOKUP(RANDBETWEEN(1, 10000), NPCs!X:X, 1, TRUE), IF(N2="MonsterCity", VLOOKUP(RANDBETWEEN(1, 10000), NPCs!AA:AA, 1, TRUE), IF(N2="MountainCity", VLOOKUP(RANDBETWEEN(1, 10000), NPCs!AD:AD, 1, TRUE), IF(N2="StandardDiverseCity", VLOOKUP(RANDBETWEEN(1, 10000), NPCs!AG:AG, 1, TRUE), IF(N2="SwampCity", VLOOKUP(RANDBETWEEN(1, 10000), NPCs!AJ:AJ, 1, TRUE), IF(N2="TundraCity", VLOOKUP(RANDBETWEEN(1, 10000), NPCs!AM:AM, 1, TRUE), IF(N2="DragonbornCostalCity", VLOOKUP(RANDBETWEEN(1, 10000), NPCs!AP:AP, 1, TRUE), IF(N2="DragonbornDesertCity", VLOOKUP(RANDBETWEEN(1, 10000), NPCs!AS:AS, 1, TRUE), IF(N2="ElvenDesertCity", VLOOKUP(RANDBETWEEN(1, 10000), NPCs!AV:AV, 1, TRUE), IF(N2="ElvenForestCity", VLOOKUP(RANDBETWEEN(1, 10000), NPCs!AY:AY, 1, TRUE), IF(N2="ElvenStandardDiverseCity", VLOOKUP(RANDBETWEEN(1, 10000), NPCs!BB:BB, 1, TRUE), IF(N2="DwarvenMountainCity", VLOOKUP(RANDBETWEEN(1, 10000), NPCs!BE:BE, 1, TRUE), IF(N2="DwarvenStandardDiverseCity", VLOOKUP(RANDBETWEEN(1, 10000), NPCs!BH:BH, 1, TRUE), IF(N2="Yuan-tiSwampCity", VLOOKUP(RANDBETWEEN(1, 10000), NPCs!BK:BK, 1, TRUE), IF(N2="OrcForestCity", VLOOKUP(RANDBETWEEN(1, 10000), NPCs!BN:BN, 1, TRUE), IF(N2="OrcMountainCity", VLOOKUP(RANDBETWEEN(1, 10000), NPCs!BQ:BQ, 1, TRUE), IF(N2="OrcTundraCity", VLOOKUP(RANDBETWEEN(1, 10000), NPCs!BT:BT, 1, TRUE), IF(N2="HalflingCostalCity", VLOOKUP(RANDBETWEEN(1, 10000), NPCs!BW:BW, 1, TRUE), IF(N2="HalflingForestCity", VLOOKUP(RANDBETWEEN(1, 10000), NPCs!BZ:BZ, 1, TRUE), IF(N2="GnomeForestCity", VLOOKUP(RANDBETWEEN(1, 10000), NPCs!CC:CC, 1, TRUE), IF(N2="GnomeMountainCity", VLOOKUP(RANDBETWEEN(1, 10000), NPCs!CF:CF, 1, TRUE), IF(N2="GoliathMountainCity", VLOOKUP(RANDBETWEEN(1, 10000), NPCs!CI:CI, 1, TRUE), IF(N2="GoblinSwampCity", VLOOKUP(RANDBETWEEN(1, 10000), NPCs!CL:CL, 1, TRUE), IF(N2="GenasiCostalCity", VLOOKUP(RANDBETWEEN(1, 10000), NPCs!CO:CO, 1, TRUE), IF(N2="GenasiDesertCity", VLOOKUP(RANDBETWEEN(1, 10000), NPCs!CR:CR, 1, TRUE), IF(N2="KoboldSwampCity", VLOOKUP(RANDBETWEEN(1, 10000), NPCs!CU:CU, 1, TRUE), IF(N2="KoboldMountainCity", VLOOKUP(RANDBETWEEN(1, 10000), NPCs!CX:CX, 1, TRUE), IF(N2="KoboldDesertCity", VLOOKUP(RANDBETWEEN(1, 10000), NPCs!DA:DA, 1, TRUE), IF(N2="AarakocraMountainCity", VLOOKUP(RANDBETWEEN(1, 10000), NPCs!DD:DD, 1, TRUE), IF(N2="LizardfolkSwampCity", VLOOKUP(RANDBETWEEN(1, 10000), NPCs!DG:DG, 1, TRUE), IF(N2="LizardfolkDesertCity", VLOOKUP(RANDBETWEEN(1, 10000), NPCs!DJ:DJ, 1, TRUE), IF(N2="TortleCostalCity", VLOOKUP(RANDBETWEEN(1, 10000), NPCs!DM:DM, 1, TRUE), IF(N2="TortleDesertCity", VLOOKUP(RANDBETWEEN(1, 10000), NPCs!DP:DP, 1, TRUE), IF(N2="TritonCostalCity", VLOOKUP(RANDBETWEEN(1, 10000), NPCs!DS:DS, 1, TRUE), 0))))))))))))))))))))))))))))))))))))</f>
        <v>7086</v>
      </c>
      <c r="P2" s="118" t="str">
        <f ca="1">IF(N2="CostalCity", VLOOKUP((O2), NPCs!R3:T63, 3, TRUE), IF(N2="DesertCity", VLOOKUP((O2), NPCs!U3:W63, 3, TRUE), IF(N2="ForestCity", VLOOKUP((O2), NPCs!X3:Z63, 3, TRUE), IF(N2="MonsterCity", VLOOKUP((O2), NPCs!AA3:AC63, 3, TRUE), IF(N2="MountainCity", VLOOKUP((O2), NPCs!AD3:AF63, 3, TRUE), IF(N2="StandardDiverseCity", VLOOKUP((O2), NPCs!AG3:AI63, 3, TRUE), IF(N2="SwampCity", VLOOKUP((O2), NPCs!AJ3:AL63, 3, TRUE), IF(N2="TundraCity", VLOOKUP((O2), NPCs!AM3:AO63, 3, TRUE), IF(N2="DragonbornCostalCity", VLOOKUP((O2), NPCs!AP3:AR63, 3, TRUE), IF(N2="DragonbornDesertCity",VLOOKUP((O2), NPCs!AS3:AU63, 3, TRUE), IF(N2="ElvenDesertCity", VLOOKUP((O2), NPCs!AV3:AX63, 3, TRUE), IF(N2="ElvenForestCity", VLOOKUP((O2), NPCs!AY3:BA63, 3, TRUE), IF(N2="ElvenStandardDiverseCity", VLOOKUP((O2), NPCs!BB3:BD63, 3, TRUE), IF(N2="DwarvenMountainCity", VLOOKUP((O2), NPCs!BE3:BG63, 3, TRUE), IF(N2="DwarvenStandardDiverseCity", VLOOKUP((O2), NPCs!BH3:BJ63, 3, TRUE), IF(N2="Yuan-tiSwampCity", VLOOKUP((O2), NPCs!BK3:BM63, 3, TRUE), IF(N2="OrcForestCity", VLOOKUP((O2), NPCs!BN3:BP63, 3, TRUE), IF(N2="OrcMountainCity", VLOOKUP((O2), NPCs!BQ3:BS63, 3, TRUE), IF(N2="OrcTundraCity", VLOOKUP((O2), NPCs!BT3:BV63, 3, TRUE), IF(N2="HalflingCostalCity", VLOOKUP((O2), NPCs!BW3:BY63, 3, TRUE), IF(N2="HalflingForestCity", VLOOKUP((O2), NPCs!BZ3:CB63, 3, TRUE), IF(N2="GnomeForestCity", VLOOKUP((O2), NPCs!CC3:CE63, 3, TRUE), IF(N2="GnomeMountainCity", VLOOKUP((O2), NPCs!CF3:CH63, 3, TRUE), IF(N2="GoliathMountainCity", VLOOKUP((O2), NPCs!CI3:CK63, 3, TRUE), IF(N2="GoblinSwampCity", VLOOKUP((O2), NPCs!CL3:CN63, 3, TRUE), IF(N2="GenasiCostalCity", VLOOKUP((O2), NPCs!CO3:CQ63, 3, TRUE), IF(N2="GenasiDesertCity", VLOOKUP((O2), NPCs!CR3:CT63, 3, TRUE), IF(N2="KoboldSwampCity", VLOOKUP((O2), NPCs!CU3:CW63, 3, TRUE), IF(N2="KoboldMountainCity", VLOOKUP((O2), NPCs!CX3:CZ63, 3, TRUE), IF(N2="KoboldDesertCity", VLOOKUP((O2), NPCs!DA3:DC63, 3, TRUE), IF(N2="AarakocraMountainCity", VLOOKUP((O2), NPCs!DD3:DF63, 3, TRUE), IF(N2="LizardfolkSwampCity", VLOOKUP((O2), NPCs!DG3:DI63, 3, TRUE), IF(N2="LizardfolkDesertCity", VLOOKUP((O2), NPCs!DJ3:DL63, 3, TRUE), IF(N2="TortleCostalCity", VLOOKUP((O2), NPCs!DM:DO3:DQ63, 3, TRUE), IF(N2="TortleDesertCity", VLOOKUP((O2), NPCs!DP3:DR63, 3, TRUE), IF(N2="TritonCostalCity", VLOOKUP((O2), NPCs!DS3:DU63, 3, TRUE), 0))))))))))))))))))))))))))))))))))))</f>
        <v>Dwarf (Mountain)</v>
      </c>
      <c r="Q2" s="118"/>
      <c r="R2" s="92" t="s">
        <v>4120</v>
      </c>
      <c r="S2" s="92" t="s">
        <v>4166</v>
      </c>
      <c r="T2" s="92" t="s">
        <v>24</v>
      </c>
      <c r="U2" s="92" t="s">
        <v>4120</v>
      </c>
      <c r="V2" s="92" t="s">
        <v>4166</v>
      </c>
      <c r="W2" s="92" t="s">
        <v>24</v>
      </c>
      <c r="X2" s="92" t="s">
        <v>4120</v>
      </c>
      <c r="Y2" s="92" t="s">
        <v>4166</v>
      </c>
      <c r="Z2" s="92" t="s">
        <v>24</v>
      </c>
      <c r="AA2" s="92" t="s">
        <v>4120</v>
      </c>
      <c r="AB2" s="92" t="s">
        <v>4166</v>
      </c>
      <c r="AC2" s="92" t="s">
        <v>24</v>
      </c>
      <c r="AD2" s="92" t="s">
        <v>4120</v>
      </c>
      <c r="AE2" s="92" t="s">
        <v>4166</v>
      </c>
      <c r="AF2" s="92" t="s">
        <v>24</v>
      </c>
      <c r="AG2" s="92" t="s">
        <v>4120</v>
      </c>
      <c r="AH2" s="92" t="s">
        <v>4166</v>
      </c>
      <c r="AI2" s="92" t="s">
        <v>24</v>
      </c>
      <c r="AJ2" s="92" t="s">
        <v>4120</v>
      </c>
      <c r="AK2" s="92" t="s">
        <v>4166</v>
      </c>
      <c r="AL2" s="92" t="s">
        <v>24</v>
      </c>
      <c r="AM2" s="92" t="s">
        <v>4120</v>
      </c>
      <c r="AN2" s="92" t="s">
        <v>4166</v>
      </c>
      <c r="AO2" s="92" t="s">
        <v>24</v>
      </c>
      <c r="AP2" s="92" t="s">
        <v>4120</v>
      </c>
      <c r="AQ2" s="92" t="s">
        <v>4166</v>
      </c>
      <c r="AR2" s="92" t="s">
        <v>24</v>
      </c>
      <c r="AS2" s="92" t="s">
        <v>4120</v>
      </c>
      <c r="AT2" s="92" t="s">
        <v>4166</v>
      </c>
      <c r="AU2" s="92" t="s">
        <v>24</v>
      </c>
      <c r="AV2" s="92" t="s">
        <v>4120</v>
      </c>
      <c r="AW2" s="92" t="s">
        <v>4166</v>
      </c>
      <c r="AX2" s="92" t="s">
        <v>24</v>
      </c>
      <c r="AY2" s="92" t="s">
        <v>4120</v>
      </c>
      <c r="AZ2" s="92" t="s">
        <v>4166</v>
      </c>
      <c r="BA2" s="92" t="s">
        <v>24</v>
      </c>
      <c r="BB2" s="92" t="s">
        <v>4120</v>
      </c>
      <c r="BC2" s="92" t="s">
        <v>4166</v>
      </c>
      <c r="BD2" s="92" t="s">
        <v>24</v>
      </c>
      <c r="BE2" s="92" t="s">
        <v>4120</v>
      </c>
      <c r="BF2" s="92" t="s">
        <v>4166</v>
      </c>
      <c r="BG2" s="92" t="s">
        <v>24</v>
      </c>
      <c r="BH2" s="92" t="s">
        <v>4120</v>
      </c>
      <c r="BI2" s="92" t="s">
        <v>4166</v>
      </c>
      <c r="BJ2" s="92" t="s">
        <v>24</v>
      </c>
      <c r="BK2" s="92" t="s">
        <v>4120</v>
      </c>
      <c r="BL2" s="92" t="s">
        <v>4166</v>
      </c>
      <c r="BM2" s="92" t="s">
        <v>24</v>
      </c>
      <c r="BN2" s="92" t="s">
        <v>4120</v>
      </c>
      <c r="BO2" s="92" t="s">
        <v>4166</v>
      </c>
      <c r="BP2" s="92" t="s">
        <v>24</v>
      </c>
      <c r="BQ2" s="92" t="s">
        <v>4120</v>
      </c>
      <c r="BR2" s="92" t="s">
        <v>4166</v>
      </c>
      <c r="BS2" s="92" t="s">
        <v>24</v>
      </c>
      <c r="BT2" s="92" t="s">
        <v>4120</v>
      </c>
      <c r="BU2" s="92" t="s">
        <v>4166</v>
      </c>
      <c r="BV2" s="92" t="s">
        <v>24</v>
      </c>
      <c r="BW2" s="92" t="s">
        <v>4120</v>
      </c>
      <c r="BX2" s="92" t="s">
        <v>4166</v>
      </c>
      <c r="BY2" s="92" t="s">
        <v>24</v>
      </c>
      <c r="BZ2" s="92" t="s">
        <v>4120</v>
      </c>
      <c r="CA2" s="92" t="s">
        <v>4166</v>
      </c>
      <c r="CB2" s="92" t="s">
        <v>24</v>
      </c>
      <c r="CC2" s="92" t="s">
        <v>4120</v>
      </c>
      <c r="CD2" s="92" t="s">
        <v>4166</v>
      </c>
      <c r="CE2" s="92" t="s">
        <v>24</v>
      </c>
      <c r="CF2" s="92" t="s">
        <v>4120</v>
      </c>
      <c r="CG2" s="92" t="s">
        <v>4166</v>
      </c>
      <c r="CH2" s="92" t="s">
        <v>24</v>
      </c>
      <c r="CI2" s="92" t="s">
        <v>4120</v>
      </c>
      <c r="CJ2" s="92" t="s">
        <v>4166</v>
      </c>
      <c r="CK2" s="92" t="s">
        <v>24</v>
      </c>
      <c r="CL2" s="92" t="s">
        <v>4120</v>
      </c>
      <c r="CM2" s="92" t="s">
        <v>4166</v>
      </c>
      <c r="CN2" s="92" t="s">
        <v>24</v>
      </c>
      <c r="CO2" s="92" t="s">
        <v>4120</v>
      </c>
      <c r="CP2" s="92" t="s">
        <v>4166</v>
      </c>
      <c r="CQ2" s="92" t="s">
        <v>24</v>
      </c>
      <c r="CR2" s="92" t="s">
        <v>4120</v>
      </c>
      <c r="CS2" s="92" t="s">
        <v>4166</v>
      </c>
      <c r="CT2" s="92" t="s">
        <v>24</v>
      </c>
      <c r="CU2" s="92" t="s">
        <v>4120</v>
      </c>
      <c r="CV2" s="92" t="s">
        <v>4166</v>
      </c>
      <c r="CW2" s="92" t="s">
        <v>24</v>
      </c>
      <c r="CX2" s="92" t="s">
        <v>4120</v>
      </c>
      <c r="CY2" s="92" t="s">
        <v>4166</v>
      </c>
      <c r="CZ2" s="92" t="s">
        <v>24</v>
      </c>
      <c r="DA2" s="92" t="s">
        <v>4120</v>
      </c>
      <c r="DB2" s="92" t="s">
        <v>4166</v>
      </c>
      <c r="DC2" s="92" t="s">
        <v>24</v>
      </c>
      <c r="DD2" s="92" t="s">
        <v>4120</v>
      </c>
      <c r="DE2" s="92" t="s">
        <v>4166</v>
      </c>
      <c r="DF2" s="92" t="s">
        <v>24</v>
      </c>
      <c r="DG2" s="92" t="s">
        <v>4120</v>
      </c>
      <c r="DH2" s="92" t="s">
        <v>4166</v>
      </c>
      <c r="DI2" s="92" t="s">
        <v>24</v>
      </c>
      <c r="DJ2" s="92" t="s">
        <v>4120</v>
      </c>
      <c r="DK2" s="92" t="s">
        <v>4166</v>
      </c>
      <c r="DL2" s="92" t="s">
        <v>24</v>
      </c>
      <c r="DM2" s="92" t="s">
        <v>4120</v>
      </c>
      <c r="DN2" s="92" t="s">
        <v>4166</v>
      </c>
      <c r="DO2" s="92" t="s">
        <v>24</v>
      </c>
      <c r="DP2" s="92" t="s">
        <v>4120</v>
      </c>
      <c r="DQ2" s="92" t="s">
        <v>4166</v>
      </c>
      <c r="DR2" s="92" t="s">
        <v>24</v>
      </c>
      <c r="DS2" s="92" t="s">
        <v>4120</v>
      </c>
      <c r="DT2" s="92" t="s">
        <v>4166</v>
      </c>
      <c r="DU2" s="92" t="s">
        <v>24</v>
      </c>
    </row>
    <row r="3" spans="1:125" ht="14.4">
      <c r="A3" s="119" t="s">
        <v>4167</v>
      </c>
      <c r="B3" s="119" t="e">
        <f t="shared" ca="1" si="0"/>
        <v>#NAME?</v>
      </c>
      <c r="C3" s="119" t="s">
        <v>4168</v>
      </c>
      <c r="D3" s="119" t="s">
        <v>4169</v>
      </c>
      <c r="E3" s="119" t="s">
        <v>4170</v>
      </c>
      <c r="F3" s="119" t="s">
        <v>4171</v>
      </c>
      <c r="G3" s="119" t="s">
        <v>4172</v>
      </c>
      <c r="H3" s="119" t="s">
        <v>4173</v>
      </c>
      <c r="I3" s="119"/>
      <c r="J3" s="119">
        <f t="shared" ref="J3:J37" si="1">SUM(J2:K2)</f>
        <v>101</v>
      </c>
      <c r="K3" s="119">
        <v>50</v>
      </c>
      <c r="L3" s="119" t="s">
        <v>4174</v>
      </c>
      <c r="M3" s="119"/>
      <c r="N3" s="119">
        <v>2</v>
      </c>
      <c r="O3" s="120">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176</v>
      </c>
      <c r="P3" s="120" t="str">
        <f ca="1">IF(N2="CostalCity", VLOOKUP((O3), NPCs!R3:T63, 3, TRUE), IF(N2="DesertCity", VLOOKUP((O3), NPCs!U3:W63, 3, TRUE), IF(N2="ForestCity", VLOOKUP((O3), NPCs!X3:Z63, 3, TRUE), IF(N2="MonsterCity", VLOOKUP((O3), NPCs!AA3:AC63, 3, TRUE), IF(N2="MountainCity", VLOOKUP((O3), NPCs!AD3:AF63, 3, TRUE), IF(N2="StandardDiverseCity", VLOOKUP((O3), NPCs!AG3:AI63, 3, TRUE), IF(N2="SwampCity", VLOOKUP((O3), NPCs!AJ3:AL63, 3, TRUE), IF(N2="TundraCity", VLOOKUP((O3), NPCs!AM3:AO63, 3, TRUE), IF(N2="DragonbornCostalCity", VLOOKUP((O3), NPCs!AP3:AR63, 3, TRUE), IF(N2="DragonbornDesertCity",VLOOKUP((O3), NPCs!AS3:AU63, 3, TRUE), IF(N2="ElvenDesertCity", VLOOKUP((O3), NPCs!AV3:AX63, 3, TRUE), IF(N2="ElvenForestCity", VLOOKUP((O3), NPCs!AY3:BA63, 3, TRUE), IF(N2="ElvenStandardDiverseCity", VLOOKUP((O3), NPCs!BB3:BD63, 3, TRUE), IF(N2="DwarvenMountainCity", VLOOKUP((O3), NPCs!BE3:BG63, 3, TRUE), IF(N2="DwarvenStandardDiverseCity", VLOOKUP((O3), NPCs!BH3:BJ63, 3, TRUE), IF(N2="Yuan-tiSwampCity", VLOOKUP((O3), NPCs!BK3:BM63, 3, TRUE), IF(N2="OrcForestCity", VLOOKUP((O3), NPCs!BN3:BP63, 3, TRUE), IF(N2="OrcMountainCity", VLOOKUP((O3), NPCs!BQ3:BS63, 3, TRUE), IF(N2="OrcTundraCity", VLOOKUP((O3), NPCs!BT3:BV63, 3, TRUE), IF(N2="HalflingCostalCity", VLOOKUP((O3), NPCs!BW3:BY63, 3, TRUE), IF(N2="HalflingForestCity", VLOOKUP((O3), NPCs!BZ3:CB63, 3, TRUE), IF(N2="GnomeForestCity", VLOOKUP((O3), NPCs!CC3:CE63, 3, TRUE), IF(N2="GnomeMountainCity", VLOOKUP((O3), NPCs!CF3:CH63, 3, TRUE), IF(N2="GoliathMountainCity", VLOOKUP((O3), NPCs!CI3:CK63, 3, TRUE), IF(N2="GoblinSwampCity", VLOOKUP((O3), NPCs!CL3:CN63, 3, TRUE), IF(N2="GenasiCostalCity", VLOOKUP((O3), NPCs!CO3:CQ63, 3, TRUE), IF(N2="GenasiDesertCity", VLOOKUP((O3), NPCs!CR3:CT63, 3, TRUE), IF(N2="KoboldSwampCity", VLOOKUP((O3), NPCs!CU3:CW63, 3, TRUE), IF(N2="KoboldMountainCity", VLOOKUP((O3), NPCs!CX3:CZ63, 3, TRUE), IF(N2="KoboldDesertCity", VLOOKUP((O3), NPCs!DA3:DC63, 3, TRUE), IF(N2="AarakocraMountainCity", VLOOKUP((O3), NPCs!DD3:DF63, 3, TRUE), IF(N2="LizardfolkSwampCity", VLOOKUP((O3), NPCs!DG3:DI63, 3, TRUE), IF(N2="LizardfolkDesertCity", VLOOKUP((O3), NPCs!DJ3:DL63, 3, TRUE), IF(N2="TortleCostalCity", VLOOKUP((O3), NPCs!DM:DO3:DQ63, 3, TRUE), IF(N2="TortleDesertCity", VLOOKUP((O3), NPCs!DP3:DR63, 3, TRUE), IF(N2="TritonCostalCity", VLOOKUP((O3), NPCs!DS3:DU63, 3, TRUE), 0))))))))))))))))))))))))))))))))))))</f>
        <v>Bugbear</v>
      </c>
      <c r="Q3" s="119"/>
      <c r="R3" s="119">
        <v>1</v>
      </c>
      <c r="S3" s="119">
        <v>50</v>
      </c>
      <c r="T3" s="119" t="s">
        <v>4175</v>
      </c>
      <c r="U3" s="119">
        <v>1</v>
      </c>
      <c r="V3" s="119">
        <v>50</v>
      </c>
      <c r="W3" s="119" t="s">
        <v>4175</v>
      </c>
      <c r="X3" s="119">
        <v>1</v>
      </c>
      <c r="Y3" s="119">
        <v>25</v>
      </c>
      <c r="Z3" s="119" t="s">
        <v>4175</v>
      </c>
      <c r="AA3" s="119">
        <v>1</v>
      </c>
      <c r="AB3" s="119">
        <v>250</v>
      </c>
      <c r="AC3" s="119" t="s">
        <v>4175</v>
      </c>
      <c r="AD3" s="119">
        <v>1</v>
      </c>
      <c r="AE3" s="119">
        <v>250</v>
      </c>
      <c r="AF3" s="119" t="s">
        <v>4175</v>
      </c>
      <c r="AG3" s="119">
        <v>1</v>
      </c>
      <c r="AH3" s="119">
        <v>100</v>
      </c>
      <c r="AI3" s="119" t="s">
        <v>4175</v>
      </c>
      <c r="AJ3" s="119">
        <v>1</v>
      </c>
      <c r="AK3" s="119">
        <v>50</v>
      </c>
      <c r="AL3" s="119" t="s">
        <v>4175</v>
      </c>
      <c r="AM3" s="119">
        <v>1</v>
      </c>
      <c r="AN3" s="119">
        <v>50</v>
      </c>
      <c r="AO3" s="119" t="s">
        <v>4175</v>
      </c>
      <c r="AP3" s="119">
        <v>1</v>
      </c>
      <c r="AQ3" s="119">
        <v>30</v>
      </c>
      <c r="AR3" s="119" t="s">
        <v>4175</v>
      </c>
      <c r="AS3" s="119">
        <v>1</v>
      </c>
      <c r="AT3" s="119">
        <v>20</v>
      </c>
      <c r="AU3" s="119" t="s">
        <v>4175</v>
      </c>
      <c r="AV3" s="119">
        <v>1</v>
      </c>
      <c r="AW3" s="119">
        <v>100</v>
      </c>
      <c r="AX3" s="119" t="s">
        <v>4175</v>
      </c>
      <c r="AY3" s="119">
        <v>1</v>
      </c>
      <c r="AZ3" s="119">
        <v>25</v>
      </c>
      <c r="BA3" s="119" t="s">
        <v>4175</v>
      </c>
      <c r="BB3" s="119">
        <v>1</v>
      </c>
      <c r="BC3" s="119">
        <v>100</v>
      </c>
      <c r="BD3" s="119" t="s">
        <v>4175</v>
      </c>
      <c r="BE3" s="119">
        <v>1</v>
      </c>
      <c r="BF3" s="119">
        <v>150</v>
      </c>
      <c r="BG3" s="119" t="s">
        <v>4175</v>
      </c>
      <c r="BH3" s="119">
        <v>1</v>
      </c>
      <c r="BI3" s="119">
        <v>50</v>
      </c>
      <c r="BJ3" s="119" t="s">
        <v>4175</v>
      </c>
      <c r="BK3" s="119">
        <v>1</v>
      </c>
      <c r="BL3" s="119">
        <v>5</v>
      </c>
      <c r="BM3" s="119" t="s">
        <v>4175</v>
      </c>
      <c r="BN3" s="119">
        <v>1</v>
      </c>
      <c r="BO3" s="119">
        <v>25</v>
      </c>
      <c r="BP3" s="119" t="s">
        <v>4175</v>
      </c>
      <c r="BQ3" s="119">
        <v>1</v>
      </c>
      <c r="BR3" s="119">
        <v>100</v>
      </c>
      <c r="BS3" s="119" t="s">
        <v>4175</v>
      </c>
      <c r="BT3" s="119">
        <v>1</v>
      </c>
      <c r="BU3" s="119">
        <v>25</v>
      </c>
      <c r="BV3" s="119" t="s">
        <v>4175</v>
      </c>
      <c r="BW3" s="119">
        <v>1</v>
      </c>
      <c r="BX3" s="119">
        <v>50</v>
      </c>
      <c r="BY3" s="119" t="s">
        <v>4175</v>
      </c>
      <c r="BZ3" s="119">
        <v>1</v>
      </c>
      <c r="CA3" s="119">
        <v>50</v>
      </c>
      <c r="CB3" s="119" t="s">
        <v>4175</v>
      </c>
      <c r="CC3" s="119">
        <v>1</v>
      </c>
      <c r="CD3" s="119">
        <v>25</v>
      </c>
      <c r="CE3" s="119" t="s">
        <v>4175</v>
      </c>
      <c r="CF3" s="119">
        <v>1</v>
      </c>
      <c r="CG3" s="119">
        <v>25</v>
      </c>
      <c r="CH3" s="119" t="s">
        <v>4175</v>
      </c>
      <c r="CI3" s="119">
        <v>1</v>
      </c>
      <c r="CJ3" s="119">
        <v>150</v>
      </c>
      <c r="CK3" s="119" t="s">
        <v>4175</v>
      </c>
      <c r="CL3" s="119">
        <v>1</v>
      </c>
      <c r="CM3" s="119">
        <v>5</v>
      </c>
      <c r="CN3" s="119" t="s">
        <v>4175</v>
      </c>
      <c r="CO3" s="119">
        <v>1</v>
      </c>
      <c r="CP3" s="119">
        <v>50</v>
      </c>
      <c r="CQ3" s="119" t="s">
        <v>4175</v>
      </c>
      <c r="CR3" s="119">
        <v>1</v>
      </c>
      <c r="CS3" s="119">
        <v>20</v>
      </c>
      <c r="CT3" s="119" t="s">
        <v>4175</v>
      </c>
      <c r="CU3" s="119">
        <v>1</v>
      </c>
      <c r="CV3" s="119">
        <v>50</v>
      </c>
      <c r="CW3" s="119" t="s">
        <v>4175</v>
      </c>
      <c r="CX3" s="119">
        <v>1</v>
      </c>
      <c r="CY3" s="119">
        <v>50</v>
      </c>
      <c r="CZ3" s="119" t="s">
        <v>4175</v>
      </c>
      <c r="DA3" s="119">
        <v>1</v>
      </c>
      <c r="DB3" s="119">
        <v>50</v>
      </c>
      <c r="DC3" s="119" t="s">
        <v>4175</v>
      </c>
      <c r="DD3" s="121">
        <v>1</v>
      </c>
      <c r="DE3" s="121">
        <v>7700</v>
      </c>
      <c r="DF3" s="119" t="s">
        <v>4175</v>
      </c>
      <c r="DG3" s="119">
        <v>1</v>
      </c>
      <c r="DH3" s="119">
        <v>5</v>
      </c>
      <c r="DI3" s="119" t="s">
        <v>4175</v>
      </c>
      <c r="DJ3" s="119">
        <v>1</v>
      </c>
      <c r="DK3" s="119">
        <v>5</v>
      </c>
      <c r="DL3" s="119" t="s">
        <v>4175</v>
      </c>
      <c r="DM3" s="119">
        <v>1</v>
      </c>
      <c r="DN3" s="119">
        <v>5</v>
      </c>
      <c r="DO3" s="119" t="s">
        <v>4175</v>
      </c>
      <c r="DP3" s="119">
        <v>1</v>
      </c>
      <c r="DQ3" s="119">
        <v>5</v>
      </c>
      <c r="DR3" s="119" t="s">
        <v>4175</v>
      </c>
      <c r="DS3" s="119">
        <v>1</v>
      </c>
      <c r="DT3" s="119">
        <v>5</v>
      </c>
      <c r="DU3" s="119" t="s">
        <v>4175</v>
      </c>
    </row>
    <row r="4" spans="1:125" ht="14.4">
      <c r="A4" s="118" t="s">
        <v>4176</v>
      </c>
      <c r="B4" s="118" t="e">
        <f t="shared" ca="1" si="0"/>
        <v>#NAME?</v>
      </c>
      <c r="C4" s="118" t="s">
        <v>2571</v>
      </c>
      <c r="D4" s="118" t="s">
        <v>4177</v>
      </c>
      <c r="E4" s="118" t="s">
        <v>4170</v>
      </c>
      <c r="F4" s="118" t="s">
        <v>4171</v>
      </c>
      <c r="G4" s="118" t="s">
        <v>4178</v>
      </c>
      <c r="H4" s="118" t="s">
        <v>4179</v>
      </c>
      <c r="I4" s="118"/>
      <c r="J4" s="118">
        <f t="shared" si="1"/>
        <v>151</v>
      </c>
      <c r="K4" s="118">
        <v>50</v>
      </c>
      <c r="L4" s="118" t="s">
        <v>4180</v>
      </c>
      <c r="M4" s="118"/>
      <c r="N4" s="118">
        <f t="shared" ref="N4:N51" si="2">N3+1</f>
        <v>3</v>
      </c>
      <c r="O4" s="84">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386</v>
      </c>
      <c r="P4" s="84" t="str">
        <f ca="1">IF(N2="CostalCity", VLOOKUP((O4), NPCs!R3:T63, 3, TRUE), IF(N2="DesertCity", VLOOKUP((O4), NPCs!U3:W63, 3, TRUE), IF(N2="ForestCity", VLOOKUP((O4), NPCs!X3:Z63, 3, TRUE), IF(N2="MonsterCity", VLOOKUP((O4), NPCs!AA3:AC63, 3, TRUE), IF(N2="MountainCity", VLOOKUP((O4), NPCs!AD3:AF63, 3, TRUE), IF(N2="StandardDiverseCity", VLOOKUP((O4), NPCs!AG3:AI63, 3, TRUE), IF(N2="SwampCity", VLOOKUP((O4), NPCs!AJ3:AL63, 3, TRUE), IF(N2="TundraCity", VLOOKUP((O4), NPCs!AM3:AO63, 3, TRUE), IF(N2="DragonbornCostalCity", VLOOKUP((O4), NPCs!AP3:AR63, 3, TRUE), IF(N2="DragonbornDesertCity",VLOOKUP((O4), NPCs!AS3:AU63, 3, TRUE), IF(N2="ElvenDesertCity", VLOOKUP((O4), NPCs!AV3:AX63, 3, TRUE), IF(N2="ElvenForestCity", VLOOKUP((O4), NPCs!AY3:BA63, 3, TRUE), IF(N2="ElvenStandardDiverseCity", VLOOKUP((O4), NPCs!BB3:BD63, 3, TRUE), IF(N2="DwarvenMountainCity", VLOOKUP((O4), NPCs!BE3:BG63, 3, TRUE), IF(N2="DwarvenStandardDiverseCity", VLOOKUP((O4), NPCs!BH3:BJ63, 3, TRUE), IF(N2="Yuan-tiSwampCity", VLOOKUP((O4), NPCs!BK3:BM63, 3, TRUE), IF(N2="OrcForestCity", VLOOKUP((O4), NPCs!BN3:BP63, 3, TRUE), IF(N2="OrcMountainCity", VLOOKUP((O4), NPCs!BQ3:BS63, 3, TRUE), IF(N2="OrcTundraCity", VLOOKUP((O4), NPCs!BT3:BV63, 3, TRUE), IF(N2="HalflingCostalCity", VLOOKUP((O4), NPCs!BW3:BY63, 3, TRUE), IF(N2="HalflingForestCity", VLOOKUP((O4), NPCs!BZ3:CB63, 3, TRUE), IF(N2="GnomeForestCity", VLOOKUP((O4), NPCs!CC3:CE63, 3, TRUE), IF(N2="GnomeMountainCity", VLOOKUP((O4), NPCs!CF3:CH63, 3, TRUE), IF(N2="GoliathMountainCity", VLOOKUP((O4), NPCs!CI3:CK63, 3, TRUE), IF(N2="GoblinSwampCity", VLOOKUP((O4), NPCs!CL3:CN63, 3, TRUE), IF(N2="GenasiCostalCity", VLOOKUP((O4), NPCs!CO3:CQ63, 3, TRUE), IF(N2="GenasiDesertCity", VLOOKUP((O4), NPCs!CR3:CT63, 3, TRUE), IF(N2="KoboldSwampCity", VLOOKUP((O4), NPCs!CU3:CW63, 3, TRUE), IF(N2="KoboldMountainCity", VLOOKUP((O4), NPCs!CX3:CZ63, 3, TRUE), IF(N2="KoboldDesertCity", VLOOKUP((O4), NPCs!DA3:DC63, 3, TRUE), IF(N2="AarakocraMountainCity", VLOOKUP((O4), NPCs!DD3:DF63, 3, TRUE), IF(N2="LizardfolkSwampCity", VLOOKUP((O4), NPCs!DG3:DI63, 3, TRUE), IF(N2="LizardfolkDesertCity", VLOOKUP((O4), NPCs!DJ3:DL63, 3, TRUE), IF(N2="TortleCostalCity", VLOOKUP((O4), NPCs!DM:DO3:DQ63, 3, TRUE), IF(N2="TortleDesertCity", VLOOKUP((O4), NPCs!DP3:DR63, 3, TRUE), IF(N2="TritonCostalCity", VLOOKUP((O4), NPCs!DS3:DU63, 3, TRUE), 0))))))))))))))))))))))))))))))))))))</f>
        <v>Dwarf (Hill)</v>
      </c>
      <c r="Q4" s="118"/>
      <c r="R4" s="118">
        <f t="shared" ref="R4:R64" si="3">SUM(R3:S3)</f>
        <v>51</v>
      </c>
      <c r="S4" s="118">
        <v>50</v>
      </c>
      <c r="T4" s="118" t="s">
        <v>4181</v>
      </c>
      <c r="U4" s="118">
        <f t="shared" ref="U4:U64" si="4">SUM(U3:V3)</f>
        <v>51</v>
      </c>
      <c r="V4" s="118">
        <v>25</v>
      </c>
      <c r="W4" s="118" t="s">
        <v>4181</v>
      </c>
      <c r="X4" s="118">
        <f t="shared" ref="X4:X64" si="5">SUM(X3:Y3)</f>
        <v>26</v>
      </c>
      <c r="Y4" s="118">
        <v>25</v>
      </c>
      <c r="Z4" s="118" t="s">
        <v>4181</v>
      </c>
      <c r="AA4" s="118">
        <f t="shared" ref="AA4:AA64" si="6">SUM(AA3:AB3)</f>
        <v>251</v>
      </c>
      <c r="AB4" s="118">
        <v>25</v>
      </c>
      <c r="AC4" s="118" t="s">
        <v>4181</v>
      </c>
      <c r="AD4" s="118">
        <f t="shared" ref="AD4:AD64" si="7">SUM(AD3:AE3)</f>
        <v>251</v>
      </c>
      <c r="AE4" s="118">
        <v>150</v>
      </c>
      <c r="AF4" s="118" t="s">
        <v>4181</v>
      </c>
      <c r="AG4" s="118">
        <f t="shared" ref="AG4:AG64" si="8">SUM(AG3:AH3)</f>
        <v>101</v>
      </c>
      <c r="AH4" s="118">
        <v>100</v>
      </c>
      <c r="AI4" s="118" t="s">
        <v>4181</v>
      </c>
      <c r="AJ4" s="118">
        <f t="shared" ref="AJ4:AJ64" si="9">SUM(AJ3:AK3)</f>
        <v>51</v>
      </c>
      <c r="AK4" s="118">
        <v>50</v>
      </c>
      <c r="AL4" s="118" t="s">
        <v>4181</v>
      </c>
      <c r="AM4" s="118">
        <f t="shared" ref="AM4:AM64" si="10">SUM(AM3:AN3)</f>
        <v>51</v>
      </c>
      <c r="AN4" s="118">
        <v>50</v>
      </c>
      <c r="AO4" s="118" t="s">
        <v>4181</v>
      </c>
      <c r="AP4" s="118">
        <f t="shared" ref="AP4:AP64" si="11">SUM(AP3:AQ3)</f>
        <v>31</v>
      </c>
      <c r="AQ4" s="118">
        <v>30</v>
      </c>
      <c r="AR4" s="118" t="s">
        <v>4181</v>
      </c>
      <c r="AS4" s="118">
        <f t="shared" ref="AS4:AS64" si="12">SUM(AS3:AT3)</f>
        <v>21</v>
      </c>
      <c r="AT4" s="118">
        <v>20</v>
      </c>
      <c r="AU4" s="118" t="s">
        <v>4181</v>
      </c>
      <c r="AV4" s="118">
        <f t="shared" ref="AV4:AV64" si="13">SUM(AV3:AW3)</f>
        <v>101</v>
      </c>
      <c r="AW4" s="118">
        <v>50</v>
      </c>
      <c r="AX4" s="118" t="s">
        <v>4181</v>
      </c>
      <c r="AY4" s="118">
        <f t="shared" ref="AY4:AY64" si="14">SUM(AY3:AZ3)</f>
        <v>26</v>
      </c>
      <c r="AZ4" s="118">
        <v>100</v>
      </c>
      <c r="BA4" s="118" t="s">
        <v>4181</v>
      </c>
      <c r="BB4" s="118">
        <f t="shared" ref="BB4:BB64" si="15">SUM(BB3:BC3)</f>
        <v>101</v>
      </c>
      <c r="BC4" s="118">
        <v>180</v>
      </c>
      <c r="BD4" s="118" t="s">
        <v>4181</v>
      </c>
      <c r="BE4" s="118">
        <f t="shared" ref="BE4:BE64" si="16">SUM(BE3:BF3)</f>
        <v>151</v>
      </c>
      <c r="BF4" s="118">
        <v>50</v>
      </c>
      <c r="BG4" s="118" t="s">
        <v>4181</v>
      </c>
      <c r="BH4" s="118">
        <f t="shared" ref="BH4:BH64" si="17">SUM(BH3:BI3)</f>
        <v>51</v>
      </c>
      <c r="BI4" s="118">
        <v>50</v>
      </c>
      <c r="BJ4" s="118" t="s">
        <v>4181</v>
      </c>
      <c r="BK4" s="118">
        <f t="shared" ref="BK4:BK64" si="18">SUM(BK3:BL3)</f>
        <v>6</v>
      </c>
      <c r="BL4" s="118">
        <v>15</v>
      </c>
      <c r="BM4" s="118" t="s">
        <v>4181</v>
      </c>
      <c r="BN4" s="118">
        <f t="shared" ref="BN4:BN64" si="19">SUM(BN3:BO3)</f>
        <v>26</v>
      </c>
      <c r="BO4" s="118">
        <v>10</v>
      </c>
      <c r="BP4" s="118" t="s">
        <v>4181</v>
      </c>
      <c r="BQ4" s="118">
        <f t="shared" ref="BQ4:BQ64" si="20">SUM(BQ3:BR3)</f>
        <v>101</v>
      </c>
      <c r="BR4" s="118">
        <v>10</v>
      </c>
      <c r="BS4" s="118" t="s">
        <v>4181</v>
      </c>
      <c r="BT4" s="118">
        <f t="shared" ref="BT4:BT64" si="21">SUM(BT3:BU3)</f>
        <v>26</v>
      </c>
      <c r="BU4" s="118">
        <v>10</v>
      </c>
      <c r="BV4" s="118" t="s">
        <v>4181</v>
      </c>
      <c r="BW4" s="118">
        <f t="shared" ref="BW4:BW64" si="22">SUM(BW3:BX3)</f>
        <v>51</v>
      </c>
      <c r="BX4" s="118">
        <v>50</v>
      </c>
      <c r="BY4" s="118" t="s">
        <v>4181</v>
      </c>
      <c r="BZ4" s="118">
        <f t="shared" ref="BZ4:BZ64" si="23">SUM(BZ3:CA3)</f>
        <v>51</v>
      </c>
      <c r="CA4" s="118">
        <v>50</v>
      </c>
      <c r="CB4" s="118" t="s">
        <v>4181</v>
      </c>
      <c r="CC4" s="118">
        <f t="shared" ref="CC4:CC64" si="24">SUM(CC3:CD3)</f>
        <v>26</v>
      </c>
      <c r="CD4" s="118">
        <v>25</v>
      </c>
      <c r="CE4" s="118" t="s">
        <v>4181</v>
      </c>
      <c r="CF4" s="118">
        <f t="shared" ref="CF4:CF64" si="25">SUM(CF3:CG3)</f>
        <v>26</v>
      </c>
      <c r="CG4" s="118">
        <v>25</v>
      </c>
      <c r="CH4" s="118" t="s">
        <v>4181</v>
      </c>
      <c r="CI4" s="118">
        <f t="shared" ref="CI4:CI64" si="26">SUM(CI3:CJ3)</f>
        <v>151</v>
      </c>
      <c r="CJ4" s="118">
        <v>50</v>
      </c>
      <c r="CK4" s="118" t="s">
        <v>4181</v>
      </c>
      <c r="CL4" s="118">
        <f t="shared" ref="CL4:CL64" si="27">SUM(CL3:CM3)</f>
        <v>6</v>
      </c>
      <c r="CM4" s="118">
        <v>15</v>
      </c>
      <c r="CN4" s="118" t="s">
        <v>4181</v>
      </c>
      <c r="CO4" s="118">
        <f t="shared" ref="CO4:CO64" si="28">SUM(CO3:CP3)</f>
        <v>51</v>
      </c>
      <c r="CP4" s="118">
        <v>50</v>
      </c>
      <c r="CQ4" s="118" t="s">
        <v>4181</v>
      </c>
      <c r="CR4" s="118">
        <f t="shared" ref="CR4:CR64" si="29">SUM(CR3:CS3)</f>
        <v>21</v>
      </c>
      <c r="CS4" s="118">
        <v>20</v>
      </c>
      <c r="CT4" s="118" t="s">
        <v>4181</v>
      </c>
      <c r="CU4" s="118">
        <f t="shared" ref="CU4:CU64" si="30">SUM(CU3:CV3)</f>
        <v>51</v>
      </c>
      <c r="CV4" s="118">
        <v>15</v>
      </c>
      <c r="CW4" s="118" t="s">
        <v>4181</v>
      </c>
      <c r="CX4" s="118">
        <f t="shared" ref="CX4:CX64" si="31">SUM(CX3:CY3)</f>
        <v>51</v>
      </c>
      <c r="CY4" s="118">
        <v>15</v>
      </c>
      <c r="CZ4" s="118" t="s">
        <v>4181</v>
      </c>
      <c r="DA4" s="118">
        <f t="shared" ref="DA4:DA64" si="32">SUM(DA3:DB3)</f>
        <v>51</v>
      </c>
      <c r="DB4" s="118">
        <v>15</v>
      </c>
      <c r="DC4" s="118" t="s">
        <v>4181</v>
      </c>
      <c r="DD4" s="122">
        <f t="shared" ref="DD4:DD64" si="33">SUM(DD3:DE3)</f>
        <v>7701</v>
      </c>
      <c r="DE4" s="122">
        <v>5</v>
      </c>
      <c r="DF4" s="118" t="s">
        <v>4181</v>
      </c>
      <c r="DG4" s="118">
        <f t="shared" ref="DG4:DG64" si="34">SUM(DG3:DH3)</f>
        <v>6</v>
      </c>
      <c r="DH4" s="118">
        <v>15</v>
      </c>
      <c r="DI4" s="118" t="s">
        <v>4181</v>
      </c>
      <c r="DJ4" s="118">
        <f t="shared" ref="DJ4:DJ64" si="35">SUM(DJ3:DK3)</f>
        <v>6</v>
      </c>
      <c r="DK4" s="118">
        <v>15</v>
      </c>
      <c r="DL4" s="118" t="s">
        <v>4181</v>
      </c>
      <c r="DM4" s="118">
        <f t="shared" ref="DM4:DM64" si="36">SUM(DM3:DN3)</f>
        <v>6</v>
      </c>
      <c r="DN4" s="118">
        <v>15</v>
      </c>
      <c r="DO4" s="118" t="s">
        <v>4181</v>
      </c>
      <c r="DP4" s="118">
        <f t="shared" ref="DP4:DP64" si="37">SUM(DP3:DQ3)</f>
        <v>6</v>
      </c>
      <c r="DQ4" s="118">
        <v>15</v>
      </c>
      <c r="DR4" s="118" t="s">
        <v>4181</v>
      </c>
      <c r="DS4" s="118">
        <f t="shared" ref="DS4:DS64" si="38">SUM(DS3:DT3)</f>
        <v>6</v>
      </c>
      <c r="DT4" s="118">
        <v>15</v>
      </c>
      <c r="DU4" s="118" t="s">
        <v>4181</v>
      </c>
    </row>
    <row r="5" spans="1:125" ht="14.4">
      <c r="A5" s="119" t="s">
        <v>4182</v>
      </c>
      <c r="B5" s="119" t="e">
        <f t="shared" ca="1" si="0"/>
        <v>#NAME?</v>
      </c>
      <c r="C5" s="119" t="s">
        <v>4183</v>
      </c>
      <c r="D5" s="119" t="s">
        <v>4184</v>
      </c>
      <c r="E5" s="119" t="s">
        <v>4185</v>
      </c>
      <c r="F5" s="119" t="s">
        <v>4186</v>
      </c>
      <c r="G5" s="119" t="s">
        <v>4187</v>
      </c>
      <c r="H5" s="119" t="s">
        <v>4188</v>
      </c>
      <c r="I5" s="119"/>
      <c r="J5" s="119">
        <f t="shared" si="1"/>
        <v>201</v>
      </c>
      <c r="K5" s="119">
        <v>5</v>
      </c>
      <c r="L5" s="119" t="s">
        <v>4189</v>
      </c>
      <c r="M5" s="119"/>
      <c r="N5" s="119">
        <f t="shared" si="2"/>
        <v>4</v>
      </c>
      <c r="O5" s="120">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9930</v>
      </c>
      <c r="P5" s="120" t="str">
        <f ca="1">IF(N2="CostalCity", VLOOKUP((O5), NPCs!R3:T63, 3, TRUE), IF(N2="DesertCity", VLOOKUP((O5), NPCs!U3:W63, 3, TRUE), IF(N2="ForestCity", VLOOKUP((O5), NPCs!X3:Z63, 3, TRUE), IF(N2="MonsterCity", VLOOKUP((O5), NPCs!AA3:AC63, 3, TRUE), IF(N2="MountainCity", VLOOKUP((O5), NPCs!AD3:AF63, 3, TRUE), IF(N2="StandardDiverseCity", VLOOKUP((O5), NPCs!AG3:AI63, 3, TRUE), IF(N2="SwampCity", VLOOKUP((O5), NPCs!AJ3:AL63, 3, TRUE), IF(N2="TundraCity", VLOOKUP((O5), NPCs!AM3:AO63, 3, TRUE), IF(N2="DragonbornCostalCity", VLOOKUP((O5), NPCs!AP3:AR63, 3, TRUE), IF(N2="DragonbornDesertCity",VLOOKUP((O5), NPCs!AS3:AU63, 3, TRUE), IF(N2="ElvenDesertCity", VLOOKUP((O5), NPCs!AV3:AX63, 3, TRUE), IF(N2="ElvenForestCity", VLOOKUP((O5), NPCs!AY3:BA63, 3, TRUE), IF(N2="ElvenStandardDiverseCity", VLOOKUP((O5), NPCs!BB3:BD63, 3, TRUE), IF(N2="DwarvenMountainCity", VLOOKUP((O5), NPCs!BE3:BG63, 3, TRUE), IF(N2="DwarvenStandardDiverseCity", VLOOKUP((O5), NPCs!BH3:BJ63, 3, TRUE), IF(N2="Yuan-tiSwampCity", VLOOKUP((O5), NPCs!BK3:BM63, 3, TRUE), IF(N2="OrcForestCity", VLOOKUP((O5), NPCs!BN3:BP63, 3, TRUE), IF(N2="OrcMountainCity", VLOOKUP((O5), NPCs!BQ3:BS63, 3, TRUE), IF(N2="OrcTundraCity", VLOOKUP((O5), NPCs!BT3:BV63, 3, TRUE), IF(N2="HalflingCostalCity", VLOOKUP((O5), NPCs!BW3:BY63, 3, TRUE), IF(N2="HalflingForestCity", VLOOKUP((O5), NPCs!BZ3:CB63, 3, TRUE), IF(N2="GnomeForestCity", VLOOKUP((O5), NPCs!CC3:CE63, 3, TRUE), IF(N2="GnomeMountainCity", VLOOKUP((O5), NPCs!CF3:CH63, 3, TRUE), IF(N2="GoliathMountainCity", VLOOKUP((O5), NPCs!CI3:CK63, 3, TRUE), IF(N2="GoblinSwampCity", VLOOKUP((O5), NPCs!CL3:CN63, 3, TRUE), IF(N2="GenasiCostalCity", VLOOKUP((O5), NPCs!CO3:CQ63, 3, TRUE), IF(N2="GenasiDesertCity", VLOOKUP((O5), NPCs!CR3:CT63, 3, TRUE), IF(N2="KoboldSwampCity", VLOOKUP((O5), NPCs!CU3:CW63, 3, TRUE), IF(N2="KoboldMountainCity", VLOOKUP((O5), NPCs!CX3:CZ63, 3, TRUE), IF(N2="KoboldDesertCity", VLOOKUP((O5), NPCs!DA3:DC63, 3, TRUE), IF(N2="AarakocraMountainCity", VLOOKUP((O5), NPCs!DD3:DF63, 3, TRUE), IF(N2="LizardfolkSwampCity", VLOOKUP((O5), NPCs!DG3:DI63, 3, TRUE), IF(N2="LizardfolkDesertCity", VLOOKUP((O5), NPCs!DJ3:DL63, 3, TRUE), IF(N2="TortleCostalCity", VLOOKUP((O5), NPCs!DM:DO3:DQ63, 3, TRUE), IF(N2="TortleDesertCity", VLOOKUP((O5), NPCs!DP3:DR63, 3, TRUE), IF(N2="TritonCostalCity", VLOOKUP((O5), NPCs!DS3:DU63, 3, TRUE), 0))))))))))))))))))))))))))))))))))))</f>
        <v>Tiefling (Zariel)</v>
      </c>
      <c r="Q5" s="119"/>
      <c r="R5" s="119">
        <f t="shared" si="3"/>
        <v>101</v>
      </c>
      <c r="S5" s="119">
        <v>10</v>
      </c>
      <c r="T5" s="119" t="s">
        <v>4190</v>
      </c>
      <c r="U5" s="119">
        <f t="shared" si="4"/>
        <v>76</v>
      </c>
      <c r="V5" s="119">
        <v>10</v>
      </c>
      <c r="W5" s="119" t="s">
        <v>4190</v>
      </c>
      <c r="X5" s="119">
        <f t="shared" si="5"/>
        <v>51</v>
      </c>
      <c r="Y5" s="119">
        <v>10</v>
      </c>
      <c r="Z5" s="119" t="s">
        <v>4190</v>
      </c>
      <c r="AA5" s="119">
        <f t="shared" si="6"/>
        <v>276</v>
      </c>
      <c r="AB5" s="119">
        <v>5</v>
      </c>
      <c r="AC5" s="119" t="s">
        <v>4190</v>
      </c>
      <c r="AD5" s="119">
        <f t="shared" si="7"/>
        <v>401</v>
      </c>
      <c r="AE5" s="119">
        <v>25</v>
      </c>
      <c r="AF5" s="119" t="s">
        <v>4190</v>
      </c>
      <c r="AG5" s="119">
        <f t="shared" si="8"/>
        <v>201</v>
      </c>
      <c r="AH5" s="119">
        <v>20</v>
      </c>
      <c r="AI5" s="119" t="s">
        <v>4190</v>
      </c>
      <c r="AJ5" s="119">
        <f t="shared" si="9"/>
        <v>101</v>
      </c>
      <c r="AK5" s="119">
        <v>10</v>
      </c>
      <c r="AL5" s="119" t="s">
        <v>4190</v>
      </c>
      <c r="AM5" s="119">
        <f t="shared" si="10"/>
        <v>101</v>
      </c>
      <c r="AN5" s="119">
        <v>10</v>
      </c>
      <c r="AO5" s="119" t="s">
        <v>4190</v>
      </c>
      <c r="AP5" s="119">
        <f t="shared" si="11"/>
        <v>61</v>
      </c>
      <c r="AQ5" s="119">
        <v>15</v>
      </c>
      <c r="AR5" s="119" t="s">
        <v>4190</v>
      </c>
      <c r="AS5" s="119">
        <f t="shared" si="12"/>
        <v>41</v>
      </c>
      <c r="AT5" s="119">
        <v>10</v>
      </c>
      <c r="AU5" s="119" t="s">
        <v>4190</v>
      </c>
      <c r="AV5" s="119">
        <f t="shared" si="13"/>
        <v>151</v>
      </c>
      <c r="AW5" s="119">
        <v>10</v>
      </c>
      <c r="AX5" s="119" t="s">
        <v>4190</v>
      </c>
      <c r="AY5" s="119">
        <f t="shared" si="14"/>
        <v>126</v>
      </c>
      <c r="AZ5" s="119">
        <v>20</v>
      </c>
      <c r="BA5" s="119" t="s">
        <v>4190</v>
      </c>
      <c r="BB5" s="119">
        <f t="shared" si="15"/>
        <v>281</v>
      </c>
      <c r="BC5" s="119">
        <v>20</v>
      </c>
      <c r="BD5" s="119" t="s">
        <v>4190</v>
      </c>
      <c r="BE5" s="119">
        <f t="shared" si="16"/>
        <v>201</v>
      </c>
      <c r="BF5" s="119">
        <v>25</v>
      </c>
      <c r="BG5" s="119" t="s">
        <v>4190</v>
      </c>
      <c r="BH5" s="119">
        <f t="shared" si="17"/>
        <v>101</v>
      </c>
      <c r="BI5" s="119">
        <v>25</v>
      </c>
      <c r="BJ5" s="119" t="s">
        <v>4190</v>
      </c>
      <c r="BK5" s="119">
        <f t="shared" si="18"/>
        <v>21</v>
      </c>
      <c r="BL5" s="119">
        <v>5</v>
      </c>
      <c r="BM5" s="119" t="s">
        <v>4190</v>
      </c>
      <c r="BN5" s="119">
        <f t="shared" si="19"/>
        <v>36</v>
      </c>
      <c r="BO5" s="119">
        <v>5</v>
      </c>
      <c r="BP5" s="119" t="s">
        <v>4190</v>
      </c>
      <c r="BQ5" s="119">
        <f t="shared" si="20"/>
        <v>111</v>
      </c>
      <c r="BR5" s="119">
        <v>5</v>
      </c>
      <c r="BS5" s="119" t="s">
        <v>4190</v>
      </c>
      <c r="BT5" s="119">
        <f t="shared" si="21"/>
        <v>36</v>
      </c>
      <c r="BU5" s="119">
        <v>5</v>
      </c>
      <c r="BV5" s="119" t="s">
        <v>4190</v>
      </c>
      <c r="BW5" s="119">
        <f t="shared" si="22"/>
        <v>101</v>
      </c>
      <c r="BX5" s="119">
        <v>10</v>
      </c>
      <c r="BY5" s="119" t="s">
        <v>4190</v>
      </c>
      <c r="BZ5" s="119">
        <f t="shared" si="23"/>
        <v>101</v>
      </c>
      <c r="CA5" s="119">
        <v>10</v>
      </c>
      <c r="CB5" s="119" t="s">
        <v>4190</v>
      </c>
      <c r="CC5" s="119">
        <f t="shared" si="24"/>
        <v>51</v>
      </c>
      <c r="CD5" s="119">
        <v>5</v>
      </c>
      <c r="CE5" s="119" t="s">
        <v>4190</v>
      </c>
      <c r="CF5" s="119">
        <f t="shared" si="25"/>
        <v>51</v>
      </c>
      <c r="CG5" s="119">
        <v>5</v>
      </c>
      <c r="CH5" s="119" t="s">
        <v>4190</v>
      </c>
      <c r="CI5" s="119">
        <f t="shared" si="26"/>
        <v>201</v>
      </c>
      <c r="CJ5" s="119">
        <v>25</v>
      </c>
      <c r="CK5" s="119" t="s">
        <v>4190</v>
      </c>
      <c r="CL5" s="119">
        <f t="shared" si="27"/>
        <v>21</v>
      </c>
      <c r="CM5" s="119">
        <v>5</v>
      </c>
      <c r="CN5" s="119" t="s">
        <v>4190</v>
      </c>
      <c r="CO5" s="119">
        <f t="shared" si="28"/>
        <v>101</v>
      </c>
      <c r="CP5" s="119">
        <v>10</v>
      </c>
      <c r="CQ5" s="119" t="s">
        <v>4190</v>
      </c>
      <c r="CR5" s="119">
        <f t="shared" si="29"/>
        <v>41</v>
      </c>
      <c r="CS5" s="119">
        <v>10</v>
      </c>
      <c r="CT5" s="119" t="s">
        <v>4190</v>
      </c>
      <c r="CU5" s="119">
        <f t="shared" si="30"/>
        <v>66</v>
      </c>
      <c r="CV5" s="119">
        <v>5</v>
      </c>
      <c r="CW5" s="119" t="s">
        <v>4190</v>
      </c>
      <c r="CX5" s="119">
        <f t="shared" si="31"/>
        <v>66</v>
      </c>
      <c r="CY5" s="119">
        <v>5</v>
      </c>
      <c r="CZ5" s="119" t="s">
        <v>4190</v>
      </c>
      <c r="DA5" s="119">
        <f t="shared" si="32"/>
        <v>66</v>
      </c>
      <c r="DB5" s="119">
        <v>5</v>
      </c>
      <c r="DC5" s="119" t="s">
        <v>4190</v>
      </c>
      <c r="DD5" s="121">
        <f t="shared" si="33"/>
        <v>7706</v>
      </c>
      <c r="DE5" s="121">
        <v>5</v>
      </c>
      <c r="DF5" s="119" t="s">
        <v>4190</v>
      </c>
      <c r="DG5" s="119">
        <f t="shared" si="34"/>
        <v>21</v>
      </c>
      <c r="DH5" s="119">
        <v>5</v>
      </c>
      <c r="DI5" s="119" t="s">
        <v>4190</v>
      </c>
      <c r="DJ5" s="119">
        <f t="shared" si="35"/>
        <v>21</v>
      </c>
      <c r="DK5" s="119">
        <v>5</v>
      </c>
      <c r="DL5" s="119" t="s">
        <v>4190</v>
      </c>
      <c r="DM5" s="119">
        <f t="shared" si="36"/>
        <v>21</v>
      </c>
      <c r="DN5" s="119">
        <v>5</v>
      </c>
      <c r="DO5" s="119" t="s">
        <v>4190</v>
      </c>
      <c r="DP5" s="119">
        <f t="shared" si="37"/>
        <v>21</v>
      </c>
      <c r="DQ5" s="119">
        <v>5</v>
      </c>
      <c r="DR5" s="119" t="s">
        <v>4190</v>
      </c>
      <c r="DS5" s="119">
        <f t="shared" si="38"/>
        <v>21</v>
      </c>
      <c r="DT5" s="119">
        <v>5</v>
      </c>
      <c r="DU5" s="119" t="s">
        <v>4190</v>
      </c>
    </row>
    <row r="6" spans="1:125" ht="14.4">
      <c r="A6" s="118" t="s">
        <v>4191</v>
      </c>
      <c r="B6" s="118" t="e">
        <f t="shared" ca="1" si="0"/>
        <v>#NAME?</v>
      </c>
      <c r="C6" s="118" t="s">
        <v>4192</v>
      </c>
      <c r="D6" s="118" t="s">
        <v>4193</v>
      </c>
      <c r="E6" s="118" t="s">
        <v>4185</v>
      </c>
      <c r="F6" s="118" t="s">
        <v>4194</v>
      </c>
      <c r="G6" s="118" t="s">
        <v>4195</v>
      </c>
      <c r="H6" s="118" t="s">
        <v>4196</v>
      </c>
      <c r="I6" s="118"/>
      <c r="J6" s="118">
        <f t="shared" si="1"/>
        <v>206</v>
      </c>
      <c r="K6" s="118">
        <v>50</v>
      </c>
      <c r="L6" s="118" t="s">
        <v>4197</v>
      </c>
      <c r="M6" s="118"/>
      <c r="N6" s="118">
        <f t="shared" si="2"/>
        <v>5</v>
      </c>
      <c r="O6" s="84">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7675</v>
      </c>
      <c r="P6" s="84" t="str">
        <f ca="1">IF(N2="CostalCity", VLOOKUP((O6), NPCs!R3:T63, 3, TRUE), IF(N2="DesertCity", VLOOKUP((O6), NPCs!U3:W63, 3, TRUE), IF(N2="ForestCity", VLOOKUP((O6), NPCs!X3:Z63, 3, TRUE), IF(N2="MonsterCity", VLOOKUP((O6), NPCs!AA3:AC63, 3, TRUE), IF(N2="MountainCity", VLOOKUP((O6), NPCs!AD3:AF63, 3, TRUE), IF(N2="StandardDiverseCity", VLOOKUP((O6), NPCs!AG3:AI63, 3, TRUE), IF(N2="SwampCity", VLOOKUP((O6), NPCs!AJ3:AL63, 3, TRUE), IF(N2="TundraCity", VLOOKUP((O6), NPCs!AM3:AO63, 3, TRUE), IF(N2="DragonbornCostalCity", VLOOKUP((O6), NPCs!AP3:AR63, 3, TRUE), IF(N2="DragonbornDesertCity",VLOOKUP((O6), NPCs!AS3:AU63, 3, TRUE), IF(N2="ElvenDesertCity", VLOOKUP((O6), NPCs!AV3:AX63, 3, TRUE), IF(N2="ElvenForestCity", VLOOKUP((O6), NPCs!AY3:BA63, 3, TRUE), IF(N2="ElvenStandardDiverseCity", VLOOKUP((O6), NPCs!BB3:BD63, 3, TRUE), IF(N2="DwarvenMountainCity", VLOOKUP((O6), NPCs!BE3:BG63, 3, TRUE), IF(N2="DwarvenStandardDiverseCity", VLOOKUP((O6), NPCs!BH3:BJ63, 3, TRUE), IF(N2="Yuan-tiSwampCity", VLOOKUP((O6), NPCs!BK3:BM63, 3, TRUE), IF(N2="OrcForestCity", VLOOKUP((O6), NPCs!BN3:BP63, 3, TRUE), IF(N2="OrcMountainCity", VLOOKUP((O6), NPCs!BQ3:BS63, 3, TRUE), IF(N2="OrcTundraCity", VLOOKUP((O6), NPCs!BT3:BV63, 3, TRUE), IF(N2="HalflingCostalCity", VLOOKUP((O6), NPCs!BW3:BY63, 3, TRUE), IF(N2="HalflingForestCity", VLOOKUP((O6), NPCs!BZ3:CB63, 3, TRUE), IF(N2="GnomeForestCity", VLOOKUP((O6), NPCs!CC3:CE63, 3, TRUE), IF(N2="GnomeMountainCity", VLOOKUP((O6), NPCs!CF3:CH63, 3, TRUE), IF(N2="GoliathMountainCity", VLOOKUP((O6), NPCs!CI3:CK63, 3, TRUE), IF(N2="GoblinSwampCity", VLOOKUP((O6), NPCs!CL3:CN63, 3, TRUE), IF(N2="GenasiCostalCity", VLOOKUP((O6), NPCs!CO3:CQ63, 3, TRUE), IF(N2="GenasiDesertCity", VLOOKUP((O6), NPCs!CR3:CT63, 3, TRUE), IF(N2="KoboldSwampCity", VLOOKUP((O6), NPCs!CU3:CW63, 3, TRUE), IF(N2="KoboldMountainCity", VLOOKUP((O6), NPCs!CX3:CZ63, 3, TRUE), IF(N2="KoboldDesertCity", VLOOKUP((O6), NPCs!DA3:DC63, 3, TRUE), IF(N2="AarakocraMountainCity", VLOOKUP((O6), NPCs!DD3:DF63, 3, TRUE), IF(N2="LizardfolkSwampCity", VLOOKUP((O6), NPCs!DG3:DI63, 3, TRUE), IF(N2="LizardfolkDesertCity", VLOOKUP((O6), NPCs!DJ3:DL63, 3, TRUE), IF(N2="TortleCostalCity", VLOOKUP((O6), NPCs!DM:DO3:DQ63, 3, TRUE), IF(N2="TortleDesertCity", VLOOKUP((O6), NPCs!DP3:DR63, 3, TRUE), IF(N2="TritonCostalCity", VLOOKUP((O6), NPCs!DS3:DU63, 3, TRUE), 0))))))))))))))))))))))))))))))))))))</f>
        <v>Elf (Drow)</v>
      </c>
      <c r="Q6" s="118"/>
      <c r="R6" s="118">
        <f t="shared" si="3"/>
        <v>111</v>
      </c>
      <c r="S6" s="118">
        <v>10</v>
      </c>
      <c r="T6" s="118" t="s">
        <v>4198</v>
      </c>
      <c r="U6" s="118">
        <f t="shared" si="4"/>
        <v>86</v>
      </c>
      <c r="V6" s="118">
        <v>10</v>
      </c>
      <c r="W6" s="118" t="s">
        <v>4198</v>
      </c>
      <c r="X6" s="118">
        <f t="shared" si="5"/>
        <v>61</v>
      </c>
      <c r="Y6" s="118">
        <v>10</v>
      </c>
      <c r="Z6" s="118" t="s">
        <v>4198</v>
      </c>
      <c r="AA6" s="118">
        <f t="shared" si="6"/>
        <v>281</v>
      </c>
      <c r="AB6" s="118">
        <v>5</v>
      </c>
      <c r="AC6" s="118" t="s">
        <v>4198</v>
      </c>
      <c r="AD6" s="118">
        <f t="shared" si="7"/>
        <v>426</v>
      </c>
      <c r="AE6" s="118">
        <v>25</v>
      </c>
      <c r="AF6" s="118" t="s">
        <v>4198</v>
      </c>
      <c r="AG6" s="118">
        <f t="shared" si="8"/>
        <v>221</v>
      </c>
      <c r="AH6" s="118">
        <v>20</v>
      </c>
      <c r="AI6" s="118" t="s">
        <v>4198</v>
      </c>
      <c r="AJ6" s="118">
        <f t="shared" si="9"/>
        <v>111</v>
      </c>
      <c r="AK6" s="118">
        <v>10</v>
      </c>
      <c r="AL6" s="118" t="s">
        <v>4198</v>
      </c>
      <c r="AM6" s="118">
        <f t="shared" si="10"/>
        <v>111</v>
      </c>
      <c r="AN6" s="118">
        <v>10</v>
      </c>
      <c r="AO6" s="118" t="s">
        <v>4198</v>
      </c>
      <c r="AP6" s="118">
        <f t="shared" si="11"/>
        <v>76</v>
      </c>
      <c r="AQ6" s="118">
        <v>15</v>
      </c>
      <c r="AR6" s="118" t="s">
        <v>4198</v>
      </c>
      <c r="AS6" s="118">
        <f t="shared" si="12"/>
        <v>51</v>
      </c>
      <c r="AT6" s="118">
        <v>10</v>
      </c>
      <c r="AU6" s="118" t="s">
        <v>4198</v>
      </c>
      <c r="AV6" s="118">
        <f t="shared" si="13"/>
        <v>161</v>
      </c>
      <c r="AW6" s="118">
        <v>10</v>
      </c>
      <c r="AX6" s="118" t="s">
        <v>4198</v>
      </c>
      <c r="AY6" s="118">
        <f t="shared" si="14"/>
        <v>146</v>
      </c>
      <c r="AZ6" s="118">
        <v>20</v>
      </c>
      <c r="BA6" s="118" t="s">
        <v>4198</v>
      </c>
      <c r="BB6" s="118">
        <f t="shared" si="15"/>
        <v>301</v>
      </c>
      <c r="BC6" s="118">
        <v>20</v>
      </c>
      <c r="BD6" s="118" t="s">
        <v>4198</v>
      </c>
      <c r="BE6" s="118">
        <f t="shared" si="16"/>
        <v>226</v>
      </c>
      <c r="BF6" s="118">
        <v>25</v>
      </c>
      <c r="BG6" s="118" t="s">
        <v>4198</v>
      </c>
      <c r="BH6" s="118">
        <f t="shared" si="17"/>
        <v>126</v>
      </c>
      <c r="BI6" s="118">
        <v>25</v>
      </c>
      <c r="BJ6" s="118" t="s">
        <v>4198</v>
      </c>
      <c r="BK6" s="118">
        <f t="shared" si="18"/>
        <v>26</v>
      </c>
      <c r="BL6" s="118">
        <v>5</v>
      </c>
      <c r="BM6" s="118" t="s">
        <v>4198</v>
      </c>
      <c r="BN6" s="118">
        <f t="shared" si="19"/>
        <v>41</v>
      </c>
      <c r="BO6" s="118">
        <v>5</v>
      </c>
      <c r="BP6" s="118" t="s">
        <v>4198</v>
      </c>
      <c r="BQ6" s="118">
        <f t="shared" si="20"/>
        <v>116</v>
      </c>
      <c r="BR6" s="118">
        <v>5</v>
      </c>
      <c r="BS6" s="118" t="s">
        <v>4198</v>
      </c>
      <c r="BT6" s="118">
        <f t="shared" si="21"/>
        <v>41</v>
      </c>
      <c r="BU6" s="118">
        <v>5</v>
      </c>
      <c r="BV6" s="118" t="s">
        <v>4198</v>
      </c>
      <c r="BW6" s="118">
        <f t="shared" si="22"/>
        <v>111</v>
      </c>
      <c r="BX6" s="118">
        <v>10</v>
      </c>
      <c r="BY6" s="118" t="s">
        <v>4198</v>
      </c>
      <c r="BZ6" s="118">
        <f t="shared" si="23"/>
        <v>111</v>
      </c>
      <c r="CA6" s="118">
        <v>10</v>
      </c>
      <c r="CB6" s="118" t="s">
        <v>4198</v>
      </c>
      <c r="CC6" s="118">
        <f t="shared" si="24"/>
        <v>56</v>
      </c>
      <c r="CD6" s="118">
        <v>5</v>
      </c>
      <c r="CE6" s="118" t="s">
        <v>4198</v>
      </c>
      <c r="CF6" s="118">
        <f t="shared" si="25"/>
        <v>56</v>
      </c>
      <c r="CG6" s="118">
        <v>5</v>
      </c>
      <c r="CH6" s="118" t="s">
        <v>4198</v>
      </c>
      <c r="CI6" s="118">
        <f t="shared" si="26"/>
        <v>226</v>
      </c>
      <c r="CJ6" s="118">
        <v>25</v>
      </c>
      <c r="CK6" s="118" t="s">
        <v>4198</v>
      </c>
      <c r="CL6" s="118">
        <f t="shared" si="27"/>
        <v>26</v>
      </c>
      <c r="CM6" s="118">
        <v>5</v>
      </c>
      <c r="CN6" s="118" t="s">
        <v>4198</v>
      </c>
      <c r="CO6" s="118">
        <f t="shared" si="28"/>
        <v>111</v>
      </c>
      <c r="CP6" s="118">
        <v>10</v>
      </c>
      <c r="CQ6" s="118" t="s">
        <v>4198</v>
      </c>
      <c r="CR6" s="118">
        <f t="shared" si="29"/>
        <v>51</v>
      </c>
      <c r="CS6" s="118">
        <v>10</v>
      </c>
      <c r="CT6" s="118" t="s">
        <v>4198</v>
      </c>
      <c r="CU6" s="118">
        <f t="shared" si="30"/>
        <v>71</v>
      </c>
      <c r="CV6" s="118">
        <v>5</v>
      </c>
      <c r="CW6" s="118" t="s">
        <v>4198</v>
      </c>
      <c r="CX6" s="118">
        <f t="shared" si="31"/>
        <v>71</v>
      </c>
      <c r="CY6" s="118">
        <v>5</v>
      </c>
      <c r="CZ6" s="118" t="s">
        <v>4198</v>
      </c>
      <c r="DA6" s="118">
        <f t="shared" si="32"/>
        <v>71</v>
      </c>
      <c r="DB6" s="118">
        <v>5</v>
      </c>
      <c r="DC6" s="118" t="s">
        <v>4198</v>
      </c>
      <c r="DD6" s="122">
        <f t="shared" si="33"/>
        <v>7711</v>
      </c>
      <c r="DE6" s="122">
        <v>5</v>
      </c>
      <c r="DF6" s="118" t="s">
        <v>4198</v>
      </c>
      <c r="DG6" s="118">
        <f t="shared" si="34"/>
        <v>26</v>
      </c>
      <c r="DH6" s="118">
        <v>5</v>
      </c>
      <c r="DI6" s="118" t="s">
        <v>4198</v>
      </c>
      <c r="DJ6" s="118">
        <f t="shared" si="35"/>
        <v>26</v>
      </c>
      <c r="DK6" s="118">
        <v>5</v>
      </c>
      <c r="DL6" s="118" t="s">
        <v>4198</v>
      </c>
      <c r="DM6" s="118">
        <f t="shared" si="36"/>
        <v>26</v>
      </c>
      <c r="DN6" s="118">
        <v>5</v>
      </c>
      <c r="DO6" s="118" t="s">
        <v>4198</v>
      </c>
      <c r="DP6" s="118">
        <f t="shared" si="37"/>
        <v>26</v>
      </c>
      <c r="DQ6" s="118">
        <v>5</v>
      </c>
      <c r="DR6" s="118" t="s">
        <v>4198</v>
      </c>
      <c r="DS6" s="118">
        <f t="shared" si="38"/>
        <v>26</v>
      </c>
      <c r="DT6" s="118">
        <v>5</v>
      </c>
      <c r="DU6" s="118" t="s">
        <v>4198</v>
      </c>
    </row>
    <row r="7" spans="1:125" ht="14.4">
      <c r="A7" s="119" t="s">
        <v>4199</v>
      </c>
      <c r="B7" s="119" t="e">
        <f t="shared" ca="1" si="0"/>
        <v>#NAME?</v>
      </c>
      <c r="C7" s="119" t="s">
        <v>4200</v>
      </c>
      <c r="D7" s="119" t="s">
        <v>4201</v>
      </c>
      <c r="E7" s="119" t="s">
        <v>4185</v>
      </c>
      <c r="F7" s="119" t="s">
        <v>4202</v>
      </c>
      <c r="G7" s="119" t="s">
        <v>4203</v>
      </c>
      <c r="H7" s="119" t="s">
        <v>4204</v>
      </c>
      <c r="I7" s="119"/>
      <c r="J7" s="119">
        <f t="shared" si="1"/>
        <v>256</v>
      </c>
      <c r="K7" s="119">
        <v>100</v>
      </c>
      <c r="L7" s="119" t="s">
        <v>4205</v>
      </c>
      <c r="M7" s="119"/>
      <c r="N7" s="119">
        <f t="shared" si="2"/>
        <v>6</v>
      </c>
      <c r="O7" s="120">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8900</v>
      </c>
      <c r="P7" s="120" t="str">
        <f ca="1">IF(N2="CostalCity", VLOOKUP((O7), NPCs!R3:T63, 3, TRUE), IF(N2="DesertCity", VLOOKUP((O7), NPCs!U3:W63, 3, TRUE), IF(N2="ForestCity", VLOOKUP((O7), NPCs!X3:Z63, 3, TRUE), IF(N2="MonsterCity", VLOOKUP((O7), NPCs!AA3:AC63, 3, TRUE), IF(N2="MountainCity", VLOOKUP((O7), NPCs!AD3:AF63, 3, TRUE), IF(N2="StandardDiverseCity", VLOOKUP((O7), NPCs!AG3:AI63, 3, TRUE), IF(N2="SwampCity", VLOOKUP((O7), NPCs!AJ3:AL63, 3, TRUE), IF(N2="TundraCity", VLOOKUP((O7), NPCs!AM3:AO63, 3, TRUE), IF(N2="DragonbornCostalCity", VLOOKUP((O7), NPCs!AP3:AR63, 3, TRUE), IF(N2="DragonbornDesertCity",VLOOKUP((O7), NPCs!AS3:AU63, 3, TRUE), IF(N2="ElvenDesertCity", VLOOKUP((O7), NPCs!AV3:AX63, 3, TRUE), IF(N2="ElvenForestCity", VLOOKUP((O7), NPCs!AY3:BA63, 3, TRUE), IF(N2="ElvenStandardDiverseCity", VLOOKUP((O7), NPCs!BB3:BD63, 3, TRUE), IF(N2="DwarvenMountainCity", VLOOKUP((O7), NPCs!BE3:BG63, 3, TRUE), IF(N2="DwarvenStandardDiverseCity", VLOOKUP((O7), NPCs!BH3:BJ63, 3, TRUE), IF(N2="Yuan-tiSwampCity", VLOOKUP((O7), NPCs!BK3:BM63, 3, TRUE), IF(N2="OrcForestCity", VLOOKUP((O7), NPCs!BN3:BP63, 3, TRUE), IF(N2="OrcMountainCity", VLOOKUP((O7), NPCs!BQ3:BS63, 3, TRUE), IF(N2="OrcTundraCity", VLOOKUP((O7), NPCs!BT3:BV63, 3, TRUE), IF(N2="HalflingCostalCity", VLOOKUP((O7), NPCs!BW3:BY63, 3, TRUE), IF(N2="HalflingForestCity", VLOOKUP((O7), NPCs!BZ3:CB63, 3, TRUE), IF(N2="GnomeForestCity", VLOOKUP((O7), NPCs!CC3:CE63, 3, TRUE), IF(N2="GnomeMountainCity", VLOOKUP((O7), NPCs!CF3:CH63, 3, TRUE), IF(N2="GoliathMountainCity", VLOOKUP((O7), NPCs!CI3:CK63, 3, TRUE), IF(N2="GoblinSwampCity", VLOOKUP((O7), NPCs!CL3:CN63, 3, TRUE), IF(N2="GenasiCostalCity", VLOOKUP((O7), NPCs!CO3:CQ63, 3, TRUE), IF(N2="GenasiDesertCity", VLOOKUP((O7), NPCs!CR3:CT63, 3, TRUE), IF(N2="KoboldSwampCity", VLOOKUP((O7), NPCs!CU3:CW63, 3, TRUE), IF(N2="KoboldMountainCity", VLOOKUP((O7), NPCs!CX3:CZ63, 3, TRUE), IF(N2="KoboldDesertCity", VLOOKUP((O7), NPCs!DA3:DC63, 3, TRUE), IF(N2="AarakocraMountainCity", VLOOKUP((O7), NPCs!DD3:DF63, 3, TRUE), IF(N2="LizardfolkSwampCity", VLOOKUP((O7), NPCs!DG3:DI63, 3, TRUE), IF(N2="LizardfolkDesertCity", VLOOKUP((O7), NPCs!DJ3:DL63, 3, TRUE), IF(N2="TortleCostalCity", VLOOKUP((O7), NPCs!DM:DO3:DQ63, 3, TRUE), IF(N2="TortleDesertCity", VLOOKUP((O7), NPCs!DP3:DR63, 3, TRUE), IF(N2="TritonCostalCity", VLOOKUP((O7), NPCs!DS3:DU63, 3, TRUE), 0))))))))))))))))))))))))))))))))))))</f>
        <v>Human</v>
      </c>
      <c r="Q7" s="119"/>
      <c r="R7" s="119">
        <f t="shared" si="3"/>
        <v>121</v>
      </c>
      <c r="S7" s="119">
        <v>10</v>
      </c>
      <c r="T7" s="119" t="s">
        <v>4206</v>
      </c>
      <c r="U7" s="119">
        <f t="shared" si="4"/>
        <v>96</v>
      </c>
      <c r="V7" s="119">
        <v>10</v>
      </c>
      <c r="W7" s="119" t="s">
        <v>4206</v>
      </c>
      <c r="X7" s="119">
        <f t="shared" si="5"/>
        <v>71</v>
      </c>
      <c r="Y7" s="119">
        <v>10</v>
      </c>
      <c r="Z7" s="119" t="s">
        <v>4206</v>
      </c>
      <c r="AA7" s="119">
        <f t="shared" si="6"/>
        <v>286</v>
      </c>
      <c r="AB7" s="119">
        <v>5</v>
      </c>
      <c r="AC7" s="119" t="s">
        <v>4206</v>
      </c>
      <c r="AD7" s="119">
        <f t="shared" si="7"/>
        <v>451</v>
      </c>
      <c r="AE7" s="119">
        <v>25</v>
      </c>
      <c r="AF7" s="119" t="s">
        <v>4206</v>
      </c>
      <c r="AG7" s="119">
        <f t="shared" si="8"/>
        <v>241</v>
      </c>
      <c r="AH7" s="119">
        <v>20</v>
      </c>
      <c r="AI7" s="119" t="s">
        <v>4206</v>
      </c>
      <c r="AJ7" s="119">
        <f t="shared" si="9"/>
        <v>121</v>
      </c>
      <c r="AK7" s="119">
        <v>10</v>
      </c>
      <c r="AL7" s="119" t="s">
        <v>4206</v>
      </c>
      <c r="AM7" s="119">
        <f t="shared" si="10"/>
        <v>121</v>
      </c>
      <c r="AN7" s="119">
        <v>10</v>
      </c>
      <c r="AO7" s="119" t="s">
        <v>4206</v>
      </c>
      <c r="AP7" s="119">
        <f t="shared" si="11"/>
        <v>91</v>
      </c>
      <c r="AQ7" s="119">
        <v>15</v>
      </c>
      <c r="AR7" s="119" t="s">
        <v>4206</v>
      </c>
      <c r="AS7" s="119">
        <f t="shared" si="12"/>
        <v>61</v>
      </c>
      <c r="AT7" s="119">
        <v>10</v>
      </c>
      <c r="AU7" s="119" t="s">
        <v>4206</v>
      </c>
      <c r="AV7" s="119">
        <f t="shared" si="13"/>
        <v>171</v>
      </c>
      <c r="AW7" s="119">
        <v>10</v>
      </c>
      <c r="AX7" s="119" t="s">
        <v>4206</v>
      </c>
      <c r="AY7" s="119">
        <f t="shared" si="14"/>
        <v>166</v>
      </c>
      <c r="AZ7" s="119">
        <v>20</v>
      </c>
      <c r="BA7" s="119" t="s">
        <v>4206</v>
      </c>
      <c r="BB7" s="119">
        <f t="shared" si="15"/>
        <v>321</v>
      </c>
      <c r="BC7" s="119">
        <v>20</v>
      </c>
      <c r="BD7" s="119" t="s">
        <v>4206</v>
      </c>
      <c r="BE7" s="119">
        <f t="shared" si="16"/>
        <v>251</v>
      </c>
      <c r="BF7" s="119">
        <v>25</v>
      </c>
      <c r="BG7" s="119" t="s">
        <v>4206</v>
      </c>
      <c r="BH7" s="119">
        <f t="shared" si="17"/>
        <v>151</v>
      </c>
      <c r="BI7" s="119">
        <v>25</v>
      </c>
      <c r="BJ7" s="119" t="s">
        <v>4206</v>
      </c>
      <c r="BK7" s="119">
        <f t="shared" si="18"/>
        <v>31</v>
      </c>
      <c r="BL7" s="119">
        <v>5</v>
      </c>
      <c r="BM7" s="119" t="s">
        <v>4206</v>
      </c>
      <c r="BN7" s="119">
        <f t="shared" si="19"/>
        <v>46</v>
      </c>
      <c r="BO7" s="119">
        <v>5</v>
      </c>
      <c r="BP7" s="119" t="s">
        <v>4206</v>
      </c>
      <c r="BQ7" s="119">
        <f t="shared" si="20"/>
        <v>121</v>
      </c>
      <c r="BR7" s="119">
        <v>5</v>
      </c>
      <c r="BS7" s="119" t="s">
        <v>4206</v>
      </c>
      <c r="BT7" s="119">
        <f t="shared" si="21"/>
        <v>46</v>
      </c>
      <c r="BU7" s="119">
        <v>5</v>
      </c>
      <c r="BV7" s="119" t="s">
        <v>4206</v>
      </c>
      <c r="BW7" s="119">
        <f t="shared" si="22"/>
        <v>121</v>
      </c>
      <c r="BX7" s="119">
        <v>10</v>
      </c>
      <c r="BY7" s="119" t="s">
        <v>4206</v>
      </c>
      <c r="BZ7" s="119">
        <f t="shared" si="23"/>
        <v>121</v>
      </c>
      <c r="CA7" s="119">
        <v>10</v>
      </c>
      <c r="CB7" s="119" t="s">
        <v>4206</v>
      </c>
      <c r="CC7" s="119">
        <f t="shared" si="24"/>
        <v>61</v>
      </c>
      <c r="CD7" s="119">
        <v>5</v>
      </c>
      <c r="CE7" s="119" t="s">
        <v>4206</v>
      </c>
      <c r="CF7" s="119">
        <f t="shared" si="25"/>
        <v>61</v>
      </c>
      <c r="CG7" s="119">
        <v>5</v>
      </c>
      <c r="CH7" s="119" t="s">
        <v>4206</v>
      </c>
      <c r="CI7" s="119">
        <f t="shared" si="26"/>
        <v>251</v>
      </c>
      <c r="CJ7" s="119">
        <v>25</v>
      </c>
      <c r="CK7" s="119" t="s">
        <v>4206</v>
      </c>
      <c r="CL7" s="119">
        <f t="shared" si="27"/>
        <v>31</v>
      </c>
      <c r="CM7" s="119">
        <v>5</v>
      </c>
      <c r="CN7" s="119" t="s">
        <v>4206</v>
      </c>
      <c r="CO7" s="119">
        <f t="shared" si="28"/>
        <v>121</v>
      </c>
      <c r="CP7" s="119">
        <v>10</v>
      </c>
      <c r="CQ7" s="119" t="s">
        <v>4206</v>
      </c>
      <c r="CR7" s="119">
        <f t="shared" si="29"/>
        <v>61</v>
      </c>
      <c r="CS7" s="119">
        <v>10</v>
      </c>
      <c r="CT7" s="119" t="s">
        <v>4206</v>
      </c>
      <c r="CU7" s="119">
        <f t="shared" si="30"/>
        <v>76</v>
      </c>
      <c r="CV7" s="119">
        <v>5</v>
      </c>
      <c r="CW7" s="119" t="s">
        <v>4206</v>
      </c>
      <c r="CX7" s="119">
        <f t="shared" si="31"/>
        <v>76</v>
      </c>
      <c r="CY7" s="119">
        <v>5</v>
      </c>
      <c r="CZ7" s="119" t="s">
        <v>4206</v>
      </c>
      <c r="DA7" s="119">
        <f t="shared" si="32"/>
        <v>76</v>
      </c>
      <c r="DB7" s="119">
        <v>5</v>
      </c>
      <c r="DC7" s="119" t="s">
        <v>4206</v>
      </c>
      <c r="DD7" s="121">
        <f t="shared" si="33"/>
        <v>7716</v>
      </c>
      <c r="DE7" s="121">
        <v>5</v>
      </c>
      <c r="DF7" s="119" t="s">
        <v>4206</v>
      </c>
      <c r="DG7" s="119">
        <f t="shared" si="34"/>
        <v>31</v>
      </c>
      <c r="DH7" s="119">
        <v>5</v>
      </c>
      <c r="DI7" s="119" t="s">
        <v>4206</v>
      </c>
      <c r="DJ7" s="119">
        <f t="shared" si="35"/>
        <v>31</v>
      </c>
      <c r="DK7" s="119">
        <v>5</v>
      </c>
      <c r="DL7" s="119" t="s">
        <v>4206</v>
      </c>
      <c r="DM7" s="119">
        <f t="shared" si="36"/>
        <v>31</v>
      </c>
      <c r="DN7" s="119">
        <v>5</v>
      </c>
      <c r="DO7" s="119" t="s">
        <v>4206</v>
      </c>
      <c r="DP7" s="119">
        <f t="shared" si="37"/>
        <v>31</v>
      </c>
      <c r="DQ7" s="119">
        <v>5</v>
      </c>
      <c r="DR7" s="119" t="s">
        <v>4206</v>
      </c>
      <c r="DS7" s="119">
        <f t="shared" si="38"/>
        <v>31</v>
      </c>
      <c r="DT7" s="119">
        <v>5</v>
      </c>
      <c r="DU7" s="119" t="s">
        <v>4206</v>
      </c>
    </row>
    <row r="8" spans="1:125" ht="14.4">
      <c r="A8" s="118" t="s">
        <v>4207</v>
      </c>
      <c r="B8" s="118" t="e">
        <f t="shared" ca="1" si="0"/>
        <v>#NAME?</v>
      </c>
      <c r="C8" s="118" t="s">
        <v>103</v>
      </c>
      <c r="D8" s="118" t="s">
        <v>4208</v>
      </c>
      <c r="E8" s="118" t="s">
        <v>4185</v>
      </c>
      <c r="F8" s="118" t="s">
        <v>4209</v>
      </c>
      <c r="G8" s="118" t="s">
        <v>4210</v>
      </c>
      <c r="H8" s="118" t="s">
        <v>4211</v>
      </c>
      <c r="I8" s="118"/>
      <c r="J8" s="118">
        <f t="shared" si="1"/>
        <v>356</v>
      </c>
      <c r="K8" s="118">
        <v>50</v>
      </c>
      <c r="L8" s="118" t="s">
        <v>4212</v>
      </c>
      <c r="M8" s="118"/>
      <c r="N8" s="118">
        <f t="shared" si="2"/>
        <v>7</v>
      </c>
      <c r="O8" s="84">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386</v>
      </c>
      <c r="P8" s="84" t="str">
        <f ca="1">IF(N2="CostalCity", VLOOKUP((O8), NPCs!R3:T63, 3, TRUE), IF(N2="DesertCity", VLOOKUP((O8), NPCs!U3:W63, 3, TRUE), IF(N2="ForestCity", VLOOKUP((O8), NPCs!X3:Z63, 3, TRUE), IF(N2="MonsterCity", VLOOKUP((O8), NPCs!AA3:AC63, 3, TRUE), IF(N2="MountainCity", VLOOKUP((O8), NPCs!AD3:AF63, 3, TRUE), IF(N2="StandardDiverseCity", VLOOKUP((O8), NPCs!AG3:AI63, 3, TRUE), IF(N2="SwampCity", VLOOKUP((O8), NPCs!AJ3:AL63, 3, TRUE), IF(N2="TundraCity", VLOOKUP((O8), NPCs!AM3:AO63, 3, TRUE), IF(N2="DragonbornCostalCity", VLOOKUP((O8), NPCs!AP3:AR63, 3, TRUE), IF(N2="DragonbornDesertCity",VLOOKUP((O8), NPCs!AS3:AU63, 3, TRUE), IF(N2="ElvenDesertCity", VLOOKUP((O8), NPCs!AV3:AX63, 3, TRUE), IF(N2="ElvenForestCity", VLOOKUP((O8), NPCs!AY3:BA63, 3, TRUE), IF(N2="ElvenStandardDiverseCity", VLOOKUP((O8), NPCs!BB3:BD63, 3, TRUE), IF(N2="DwarvenMountainCity", VLOOKUP((O8), NPCs!BE3:BG63, 3, TRUE), IF(N2="DwarvenStandardDiverseCity", VLOOKUP((O8), NPCs!BH3:BJ63, 3, TRUE), IF(N2="Yuan-tiSwampCity", VLOOKUP((O8), NPCs!BK3:BM63, 3, TRUE), IF(N2="OrcForestCity", VLOOKUP((O8), NPCs!BN3:BP63, 3, TRUE), IF(N2="OrcMountainCity", VLOOKUP((O8), NPCs!BQ3:BS63, 3, TRUE), IF(N2="OrcTundraCity", VLOOKUP((O8), NPCs!BT3:BV63, 3, TRUE), IF(N2="HalflingCostalCity", VLOOKUP((O8), NPCs!BW3:BY63, 3, TRUE), IF(N2="HalflingForestCity", VLOOKUP((O8), NPCs!BZ3:CB63, 3, TRUE), IF(N2="GnomeForestCity", VLOOKUP((O8), NPCs!CC3:CE63, 3, TRUE), IF(N2="GnomeMountainCity", VLOOKUP((O8), NPCs!CF3:CH63, 3, TRUE), IF(N2="GoliathMountainCity", VLOOKUP((O8), NPCs!CI3:CK63, 3, TRUE), IF(N2="GoblinSwampCity", VLOOKUP((O8), NPCs!CL3:CN63, 3, TRUE), IF(N2="GenasiCostalCity", VLOOKUP((O8), NPCs!CO3:CQ63, 3, TRUE), IF(N2="GenasiDesertCity", VLOOKUP((O8), NPCs!CR3:CT63, 3, TRUE), IF(N2="KoboldSwampCity", VLOOKUP((O8), NPCs!CU3:CW63, 3, TRUE), IF(N2="KoboldMountainCity", VLOOKUP((O8), NPCs!CX3:CZ63, 3, TRUE), IF(N2="KoboldDesertCity", VLOOKUP((O8), NPCs!DA3:DC63, 3, TRUE), IF(N2="AarakocraMountainCity", VLOOKUP((O8), NPCs!DD3:DF63, 3, TRUE), IF(N2="LizardfolkSwampCity", VLOOKUP((O8), NPCs!DG3:DI63, 3, TRUE), IF(N2="LizardfolkDesertCity", VLOOKUP((O8), NPCs!DJ3:DL63, 3, TRUE), IF(N2="TortleCostalCity", VLOOKUP((O8), NPCs!DM:DO3:DQ63, 3, TRUE), IF(N2="TortleDesertCity", VLOOKUP((O8), NPCs!DP3:DR63, 3, TRUE), IF(N2="TritonCostalCity", VLOOKUP((O8), NPCs!DS3:DU63, 3, TRUE), 0))))))))))))))))))))))))))))))))))))</f>
        <v>Dwarf (Hill)</v>
      </c>
      <c r="Q8" s="118"/>
      <c r="R8" s="118">
        <f t="shared" si="3"/>
        <v>131</v>
      </c>
      <c r="S8" s="118">
        <v>10</v>
      </c>
      <c r="T8" s="118" t="s">
        <v>4213</v>
      </c>
      <c r="U8" s="118">
        <f t="shared" si="4"/>
        <v>106</v>
      </c>
      <c r="V8" s="118">
        <v>25</v>
      </c>
      <c r="W8" s="118" t="s">
        <v>4213</v>
      </c>
      <c r="X8" s="118">
        <f t="shared" si="5"/>
        <v>81</v>
      </c>
      <c r="Y8" s="118">
        <v>25</v>
      </c>
      <c r="Z8" s="118" t="s">
        <v>4213</v>
      </c>
      <c r="AA8" s="118">
        <f t="shared" si="6"/>
        <v>291</v>
      </c>
      <c r="AB8" s="118">
        <v>250</v>
      </c>
      <c r="AC8" s="118" t="s">
        <v>4213</v>
      </c>
      <c r="AD8" s="118">
        <f t="shared" si="7"/>
        <v>476</v>
      </c>
      <c r="AE8" s="118">
        <v>25</v>
      </c>
      <c r="AF8" s="118" t="s">
        <v>4213</v>
      </c>
      <c r="AG8" s="118">
        <f t="shared" si="8"/>
        <v>261</v>
      </c>
      <c r="AH8" s="118">
        <v>50</v>
      </c>
      <c r="AI8" s="118" t="s">
        <v>4213</v>
      </c>
      <c r="AJ8" s="118">
        <f t="shared" si="9"/>
        <v>131</v>
      </c>
      <c r="AK8" s="118">
        <v>100</v>
      </c>
      <c r="AL8" s="118" t="s">
        <v>4213</v>
      </c>
      <c r="AM8" s="118">
        <f t="shared" si="10"/>
        <v>131</v>
      </c>
      <c r="AN8" s="118">
        <v>150</v>
      </c>
      <c r="AO8" s="118" t="s">
        <v>4213</v>
      </c>
      <c r="AP8" s="118">
        <f t="shared" si="11"/>
        <v>106</v>
      </c>
      <c r="AQ8" s="118">
        <v>30</v>
      </c>
      <c r="AR8" s="118" t="s">
        <v>4213</v>
      </c>
      <c r="AS8" s="118">
        <f t="shared" si="12"/>
        <v>71</v>
      </c>
      <c r="AT8" s="118">
        <v>20</v>
      </c>
      <c r="AU8" s="118" t="s">
        <v>4213</v>
      </c>
      <c r="AV8" s="118">
        <f t="shared" si="13"/>
        <v>181</v>
      </c>
      <c r="AW8" s="118">
        <v>10</v>
      </c>
      <c r="AX8" s="118" t="s">
        <v>4213</v>
      </c>
      <c r="AY8" s="118">
        <f t="shared" si="14"/>
        <v>186</v>
      </c>
      <c r="AZ8" s="118">
        <v>10</v>
      </c>
      <c r="BA8" s="118" t="s">
        <v>4213</v>
      </c>
      <c r="BB8" s="118">
        <f t="shared" si="15"/>
        <v>341</v>
      </c>
      <c r="BC8" s="118">
        <v>50</v>
      </c>
      <c r="BD8" s="118" t="s">
        <v>4213</v>
      </c>
      <c r="BE8" s="118">
        <f t="shared" si="16"/>
        <v>276</v>
      </c>
      <c r="BF8" s="118">
        <v>25</v>
      </c>
      <c r="BG8" s="118" t="s">
        <v>4213</v>
      </c>
      <c r="BH8" s="118">
        <f t="shared" si="17"/>
        <v>176</v>
      </c>
      <c r="BI8" s="118">
        <v>25</v>
      </c>
      <c r="BJ8" s="118" t="s">
        <v>4213</v>
      </c>
      <c r="BK8" s="118">
        <f t="shared" si="18"/>
        <v>36</v>
      </c>
      <c r="BL8" s="118">
        <v>50</v>
      </c>
      <c r="BM8" s="118" t="s">
        <v>4213</v>
      </c>
      <c r="BN8" s="118">
        <f t="shared" si="19"/>
        <v>51</v>
      </c>
      <c r="BO8" s="118">
        <v>100</v>
      </c>
      <c r="BP8" s="118" t="s">
        <v>4213</v>
      </c>
      <c r="BQ8" s="118">
        <f t="shared" si="20"/>
        <v>126</v>
      </c>
      <c r="BR8" s="118">
        <v>25</v>
      </c>
      <c r="BS8" s="118" t="s">
        <v>4213</v>
      </c>
      <c r="BT8" s="118">
        <f t="shared" si="21"/>
        <v>51</v>
      </c>
      <c r="BU8" s="118">
        <v>25</v>
      </c>
      <c r="BV8" s="118" t="s">
        <v>4213</v>
      </c>
      <c r="BW8" s="118">
        <f t="shared" si="22"/>
        <v>131</v>
      </c>
      <c r="BX8" s="118">
        <v>10</v>
      </c>
      <c r="BY8" s="118" t="s">
        <v>4213</v>
      </c>
      <c r="BZ8" s="118">
        <f t="shared" si="23"/>
        <v>131</v>
      </c>
      <c r="CA8" s="118">
        <v>10</v>
      </c>
      <c r="CB8" s="118" t="s">
        <v>4213</v>
      </c>
      <c r="CC8" s="118">
        <f t="shared" si="24"/>
        <v>66</v>
      </c>
      <c r="CD8" s="118">
        <v>5</v>
      </c>
      <c r="CE8" s="118" t="s">
        <v>4213</v>
      </c>
      <c r="CF8" s="118">
        <f t="shared" si="25"/>
        <v>66</v>
      </c>
      <c r="CG8" s="118">
        <v>5</v>
      </c>
      <c r="CH8" s="118" t="s">
        <v>4213</v>
      </c>
      <c r="CI8" s="118">
        <f t="shared" si="26"/>
        <v>276</v>
      </c>
      <c r="CJ8" s="118">
        <v>25</v>
      </c>
      <c r="CK8" s="118" t="s">
        <v>4213</v>
      </c>
      <c r="CL8" s="118">
        <f t="shared" si="27"/>
        <v>36</v>
      </c>
      <c r="CM8" s="118">
        <v>50</v>
      </c>
      <c r="CN8" s="118" t="s">
        <v>4213</v>
      </c>
      <c r="CO8" s="118">
        <f t="shared" si="28"/>
        <v>131</v>
      </c>
      <c r="CP8" s="118">
        <v>10</v>
      </c>
      <c r="CQ8" s="118" t="s">
        <v>4213</v>
      </c>
      <c r="CR8" s="118">
        <f t="shared" si="29"/>
        <v>71</v>
      </c>
      <c r="CS8" s="118">
        <v>20</v>
      </c>
      <c r="CT8" s="118" t="s">
        <v>4213</v>
      </c>
      <c r="CU8" s="118">
        <f t="shared" si="30"/>
        <v>81</v>
      </c>
      <c r="CV8" s="118">
        <v>50</v>
      </c>
      <c r="CW8" s="118" t="s">
        <v>4213</v>
      </c>
      <c r="CX8" s="118">
        <f t="shared" si="31"/>
        <v>81</v>
      </c>
      <c r="CY8" s="118">
        <v>50</v>
      </c>
      <c r="CZ8" s="118" t="s">
        <v>4213</v>
      </c>
      <c r="DA8" s="118">
        <f t="shared" si="32"/>
        <v>81</v>
      </c>
      <c r="DB8" s="118">
        <v>50</v>
      </c>
      <c r="DC8" s="118" t="s">
        <v>4213</v>
      </c>
      <c r="DD8" s="122">
        <f t="shared" si="33"/>
        <v>7721</v>
      </c>
      <c r="DE8" s="122">
        <v>5</v>
      </c>
      <c r="DF8" s="118" t="s">
        <v>4213</v>
      </c>
      <c r="DG8" s="118">
        <f t="shared" si="34"/>
        <v>36</v>
      </c>
      <c r="DH8" s="118">
        <v>50</v>
      </c>
      <c r="DI8" s="118" t="s">
        <v>4213</v>
      </c>
      <c r="DJ8" s="118">
        <f t="shared" si="35"/>
        <v>36</v>
      </c>
      <c r="DK8" s="118">
        <v>50</v>
      </c>
      <c r="DL8" s="118" t="s">
        <v>4213</v>
      </c>
      <c r="DM8" s="118">
        <f t="shared" si="36"/>
        <v>36</v>
      </c>
      <c r="DN8" s="118">
        <v>50</v>
      </c>
      <c r="DO8" s="118" t="s">
        <v>4213</v>
      </c>
      <c r="DP8" s="118">
        <f t="shared" si="37"/>
        <v>36</v>
      </c>
      <c r="DQ8" s="118">
        <v>50</v>
      </c>
      <c r="DR8" s="118" t="s">
        <v>4213</v>
      </c>
      <c r="DS8" s="118">
        <f t="shared" si="38"/>
        <v>36</v>
      </c>
      <c r="DT8" s="118">
        <v>50</v>
      </c>
      <c r="DU8" s="118" t="s">
        <v>4213</v>
      </c>
    </row>
    <row r="9" spans="1:125" ht="14.4">
      <c r="A9" s="119" t="s">
        <v>4214</v>
      </c>
      <c r="B9" s="119" t="e">
        <f t="shared" ca="1" si="0"/>
        <v>#NAME?</v>
      </c>
      <c r="C9" s="119" t="s">
        <v>4215</v>
      </c>
      <c r="D9" s="119" t="s">
        <v>4216</v>
      </c>
      <c r="E9" s="119" t="s">
        <v>4185</v>
      </c>
      <c r="F9" s="119" t="s">
        <v>4217</v>
      </c>
      <c r="G9" s="119" t="s">
        <v>4218</v>
      </c>
      <c r="H9" s="119" t="s">
        <v>4219</v>
      </c>
      <c r="I9" s="119"/>
      <c r="J9" s="119">
        <f t="shared" si="1"/>
        <v>406</v>
      </c>
      <c r="K9" s="119">
        <v>50</v>
      </c>
      <c r="L9" s="119" t="s">
        <v>4220</v>
      </c>
      <c r="M9" s="119"/>
      <c r="N9" s="119">
        <f t="shared" si="2"/>
        <v>8</v>
      </c>
      <c r="O9" s="120">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386</v>
      </c>
      <c r="P9" s="120" t="str">
        <f ca="1">IF(N2="CostalCity", VLOOKUP((O9), NPCs!R3:T63, 3, TRUE), IF(N2="DesertCity", VLOOKUP((O9), NPCs!U3:W63, 3, TRUE), IF(N2="ForestCity", VLOOKUP((O9), NPCs!X3:Z63, 3, TRUE), IF(N2="MonsterCity", VLOOKUP((O9), NPCs!AA3:AC63, 3, TRUE), IF(N2="MountainCity", VLOOKUP((O9), NPCs!AD3:AF63, 3, TRUE), IF(N2="StandardDiverseCity", VLOOKUP((O9), NPCs!AG3:AI63, 3, TRUE), IF(N2="SwampCity", VLOOKUP((O9), NPCs!AJ3:AL63, 3, TRUE), IF(N2="TundraCity", VLOOKUP((O9), NPCs!AM3:AO63, 3, TRUE), IF(N2="DragonbornCostalCity", VLOOKUP((O9), NPCs!AP3:AR63, 3, TRUE), IF(N2="DragonbornDesertCity",VLOOKUP((O9), NPCs!AS3:AU63, 3, TRUE), IF(N2="ElvenDesertCity", VLOOKUP((O9), NPCs!AV3:AX63, 3, TRUE), IF(N2="ElvenForestCity", VLOOKUP((O9), NPCs!AY3:BA63, 3, TRUE), IF(N2="ElvenStandardDiverseCity", VLOOKUP((O9), NPCs!BB3:BD63, 3, TRUE), IF(N2="DwarvenMountainCity", VLOOKUP((O9), NPCs!BE3:BG63, 3, TRUE), IF(N2="DwarvenStandardDiverseCity", VLOOKUP((O9), NPCs!BH3:BJ63, 3, TRUE), IF(N2="Yuan-tiSwampCity", VLOOKUP((O9), NPCs!BK3:BM63, 3, TRUE), IF(N2="OrcForestCity", VLOOKUP((O9), NPCs!BN3:BP63, 3, TRUE), IF(N2="OrcMountainCity", VLOOKUP((O9), NPCs!BQ3:BS63, 3, TRUE), IF(N2="OrcTundraCity", VLOOKUP((O9), NPCs!BT3:BV63, 3, TRUE), IF(N2="HalflingCostalCity", VLOOKUP((O9), NPCs!BW3:BY63, 3, TRUE), IF(N2="HalflingForestCity", VLOOKUP((O9), NPCs!BZ3:CB63, 3, TRUE), IF(N2="GnomeForestCity", VLOOKUP((O9), NPCs!CC3:CE63, 3, TRUE), IF(N2="GnomeMountainCity", VLOOKUP((O9), NPCs!CF3:CH63, 3, TRUE), IF(N2="GoliathMountainCity", VLOOKUP((O9), NPCs!CI3:CK63, 3, TRUE), IF(N2="GoblinSwampCity", VLOOKUP((O9), NPCs!CL3:CN63, 3, TRUE), IF(N2="GenasiCostalCity", VLOOKUP((O9), NPCs!CO3:CQ63, 3, TRUE), IF(N2="GenasiDesertCity", VLOOKUP((O9), NPCs!CR3:CT63, 3, TRUE), IF(N2="KoboldSwampCity", VLOOKUP((O9), NPCs!CU3:CW63, 3, TRUE), IF(N2="KoboldMountainCity", VLOOKUP((O9), NPCs!CX3:CZ63, 3, TRUE), IF(N2="KoboldDesertCity", VLOOKUP((O9), NPCs!DA3:DC63, 3, TRUE), IF(N2="AarakocraMountainCity", VLOOKUP((O9), NPCs!DD3:DF63, 3, TRUE), IF(N2="LizardfolkSwampCity", VLOOKUP((O9), NPCs!DG3:DI63, 3, TRUE), IF(N2="LizardfolkDesertCity", VLOOKUP((O9), NPCs!DJ3:DL63, 3, TRUE), IF(N2="TortleCostalCity", VLOOKUP((O9), NPCs!DM:DO3:DQ63, 3, TRUE), IF(N2="TortleDesertCity", VLOOKUP((O9), NPCs!DP3:DR63, 3, TRUE), IF(N2="TritonCostalCity", VLOOKUP((O9), NPCs!DS3:DU63, 3, TRUE), 0))))))))))))))))))))))))))))))))))))</f>
        <v>Dwarf (Hill)</v>
      </c>
      <c r="Q9" s="119"/>
      <c r="R9" s="119">
        <f t="shared" si="3"/>
        <v>141</v>
      </c>
      <c r="S9" s="119">
        <v>50</v>
      </c>
      <c r="T9" s="119" t="s">
        <v>4221</v>
      </c>
      <c r="U9" s="119">
        <f t="shared" si="4"/>
        <v>131</v>
      </c>
      <c r="V9" s="119">
        <v>25</v>
      </c>
      <c r="W9" s="119" t="s">
        <v>4221</v>
      </c>
      <c r="X9" s="119">
        <f t="shared" si="5"/>
        <v>106</v>
      </c>
      <c r="Y9" s="119">
        <v>25</v>
      </c>
      <c r="Z9" s="119" t="s">
        <v>4221</v>
      </c>
      <c r="AA9" s="119">
        <f t="shared" si="6"/>
        <v>541</v>
      </c>
      <c r="AB9" s="119">
        <v>350</v>
      </c>
      <c r="AC9" s="119" t="s">
        <v>4221</v>
      </c>
      <c r="AD9" s="119">
        <f t="shared" si="7"/>
        <v>501</v>
      </c>
      <c r="AE9" s="119">
        <v>25</v>
      </c>
      <c r="AF9" s="119" t="s">
        <v>4221</v>
      </c>
      <c r="AG9" s="119">
        <f t="shared" si="8"/>
        <v>311</v>
      </c>
      <c r="AH9" s="119">
        <v>50</v>
      </c>
      <c r="AI9" s="119" t="s">
        <v>4221</v>
      </c>
      <c r="AJ9" s="119">
        <f t="shared" si="9"/>
        <v>231</v>
      </c>
      <c r="AK9" s="119">
        <v>50</v>
      </c>
      <c r="AL9" s="119" t="s">
        <v>4221</v>
      </c>
      <c r="AM9" s="119">
        <f t="shared" si="10"/>
        <v>281</v>
      </c>
      <c r="AN9" s="119">
        <v>50</v>
      </c>
      <c r="AO9" s="119" t="s">
        <v>4221</v>
      </c>
      <c r="AP9" s="119">
        <f t="shared" si="11"/>
        <v>136</v>
      </c>
      <c r="AQ9" s="119">
        <v>30</v>
      </c>
      <c r="AR9" s="119" t="s">
        <v>4221</v>
      </c>
      <c r="AS9" s="119">
        <f t="shared" si="12"/>
        <v>91</v>
      </c>
      <c r="AT9" s="119">
        <v>20</v>
      </c>
      <c r="AU9" s="119" t="s">
        <v>4221</v>
      </c>
      <c r="AV9" s="119">
        <f t="shared" si="13"/>
        <v>191</v>
      </c>
      <c r="AW9" s="119">
        <v>10</v>
      </c>
      <c r="AX9" s="119" t="s">
        <v>4221</v>
      </c>
      <c r="AY9" s="119">
        <f t="shared" si="14"/>
        <v>196</v>
      </c>
      <c r="AZ9" s="119">
        <v>10</v>
      </c>
      <c r="BA9" s="119" t="s">
        <v>4221</v>
      </c>
      <c r="BB9" s="119">
        <f t="shared" si="15"/>
        <v>391</v>
      </c>
      <c r="BC9" s="119">
        <v>50</v>
      </c>
      <c r="BD9" s="119" t="s">
        <v>4221</v>
      </c>
      <c r="BE9" s="119">
        <f t="shared" si="16"/>
        <v>301</v>
      </c>
      <c r="BF9" s="119">
        <v>25</v>
      </c>
      <c r="BG9" s="119" t="s">
        <v>4221</v>
      </c>
      <c r="BH9" s="119">
        <f t="shared" si="17"/>
        <v>201</v>
      </c>
      <c r="BI9" s="119">
        <v>25</v>
      </c>
      <c r="BJ9" s="119" t="s">
        <v>4221</v>
      </c>
      <c r="BK9" s="119">
        <f t="shared" si="18"/>
        <v>86</v>
      </c>
      <c r="BL9" s="119">
        <v>50</v>
      </c>
      <c r="BM9" s="119" t="s">
        <v>4221</v>
      </c>
      <c r="BN9" s="119">
        <f t="shared" si="19"/>
        <v>151</v>
      </c>
      <c r="BO9" s="119">
        <v>25</v>
      </c>
      <c r="BP9" s="119" t="s">
        <v>4221</v>
      </c>
      <c r="BQ9" s="119">
        <f t="shared" si="20"/>
        <v>151</v>
      </c>
      <c r="BR9" s="119">
        <v>25</v>
      </c>
      <c r="BS9" s="119" t="s">
        <v>4221</v>
      </c>
      <c r="BT9" s="119">
        <f t="shared" si="21"/>
        <v>76</v>
      </c>
      <c r="BU9" s="119">
        <v>25</v>
      </c>
      <c r="BV9" s="119" t="s">
        <v>4221</v>
      </c>
      <c r="BW9" s="119">
        <f t="shared" si="22"/>
        <v>141</v>
      </c>
      <c r="BX9" s="119">
        <v>50</v>
      </c>
      <c r="BY9" s="119" t="s">
        <v>4221</v>
      </c>
      <c r="BZ9" s="119">
        <f t="shared" si="23"/>
        <v>141</v>
      </c>
      <c r="CA9" s="119">
        <v>50</v>
      </c>
      <c r="CB9" s="119" t="s">
        <v>4221</v>
      </c>
      <c r="CC9" s="119">
        <f t="shared" si="24"/>
        <v>71</v>
      </c>
      <c r="CD9" s="119">
        <v>25</v>
      </c>
      <c r="CE9" s="119" t="s">
        <v>4221</v>
      </c>
      <c r="CF9" s="119">
        <f t="shared" si="25"/>
        <v>71</v>
      </c>
      <c r="CG9" s="119">
        <v>25</v>
      </c>
      <c r="CH9" s="119" t="s">
        <v>4221</v>
      </c>
      <c r="CI9" s="119">
        <f t="shared" si="26"/>
        <v>301</v>
      </c>
      <c r="CJ9" s="119">
        <v>25</v>
      </c>
      <c r="CK9" s="119" t="s">
        <v>4221</v>
      </c>
      <c r="CL9" s="119">
        <f t="shared" si="27"/>
        <v>86</v>
      </c>
      <c r="CM9" s="119">
        <v>50</v>
      </c>
      <c r="CN9" s="119" t="s">
        <v>4221</v>
      </c>
      <c r="CO9" s="119">
        <f t="shared" si="28"/>
        <v>141</v>
      </c>
      <c r="CP9" s="119">
        <v>50</v>
      </c>
      <c r="CQ9" s="119" t="s">
        <v>4221</v>
      </c>
      <c r="CR9" s="119">
        <f t="shared" si="29"/>
        <v>91</v>
      </c>
      <c r="CS9" s="119">
        <v>20</v>
      </c>
      <c r="CT9" s="119" t="s">
        <v>4221</v>
      </c>
      <c r="CU9" s="119">
        <f t="shared" si="30"/>
        <v>131</v>
      </c>
      <c r="CV9" s="119">
        <v>50</v>
      </c>
      <c r="CW9" s="119" t="s">
        <v>4221</v>
      </c>
      <c r="CX9" s="119">
        <f t="shared" si="31"/>
        <v>131</v>
      </c>
      <c r="CY9" s="119">
        <v>50</v>
      </c>
      <c r="CZ9" s="119" t="s">
        <v>4221</v>
      </c>
      <c r="DA9" s="119">
        <f t="shared" si="32"/>
        <v>131</v>
      </c>
      <c r="DB9" s="119">
        <v>50</v>
      </c>
      <c r="DC9" s="119" t="s">
        <v>4221</v>
      </c>
      <c r="DD9" s="121">
        <f t="shared" si="33"/>
        <v>7726</v>
      </c>
      <c r="DE9" s="121">
        <v>5</v>
      </c>
      <c r="DF9" s="119" t="s">
        <v>4221</v>
      </c>
      <c r="DG9" s="119">
        <f t="shared" si="34"/>
        <v>86</v>
      </c>
      <c r="DH9" s="119">
        <v>50</v>
      </c>
      <c r="DI9" s="119" t="s">
        <v>4221</v>
      </c>
      <c r="DJ9" s="119">
        <f t="shared" si="35"/>
        <v>86</v>
      </c>
      <c r="DK9" s="119">
        <v>50</v>
      </c>
      <c r="DL9" s="119" t="s">
        <v>4221</v>
      </c>
      <c r="DM9" s="119">
        <f t="shared" si="36"/>
        <v>86</v>
      </c>
      <c r="DN9" s="119">
        <v>50</v>
      </c>
      <c r="DO9" s="119" t="s">
        <v>4221</v>
      </c>
      <c r="DP9" s="119">
        <f t="shared" si="37"/>
        <v>86</v>
      </c>
      <c r="DQ9" s="119">
        <v>50</v>
      </c>
      <c r="DR9" s="119" t="s">
        <v>4221</v>
      </c>
      <c r="DS9" s="119">
        <f t="shared" si="38"/>
        <v>86</v>
      </c>
      <c r="DT9" s="119">
        <v>50</v>
      </c>
      <c r="DU9" s="119" t="s">
        <v>4221</v>
      </c>
    </row>
    <row r="10" spans="1:125" ht="14.4">
      <c r="A10" s="118" t="s">
        <v>4222</v>
      </c>
      <c r="B10" s="118" t="e">
        <f t="shared" ca="1" si="0"/>
        <v>#NAME?</v>
      </c>
      <c r="C10" s="118" t="s">
        <v>4223</v>
      </c>
      <c r="D10" s="118" t="s">
        <v>4224</v>
      </c>
      <c r="E10" s="118" t="s">
        <v>4185</v>
      </c>
      <c r="F10" s="118" t="s">
        <v>4225</v>
      </c>
      <c r="G10" s="118" t="s">
        <v>4226</v>
      </c>
      <c r="H10" s="118" t="s">
        <v>4227</v>
      </c>
      <c r="I10" s="118"/>
      <c r="J10" s="118">
        <f t="shared" si="1"/>
        <v>456</v>
      </c>
      <c r="K10" s="118">
        <v>10</v>
      </c>
      <c r="L10" s="118" t="s">
        <v>4228</v>
      </c>
      <c r="M10" s="118"/>
      <c r="N10" s="118">
        <f t="shared" si="2"/>
        <v>9</v>
      </c>
      <c r="O10" s="84">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386</v>
      </c>
      <c r="P10" s="84" t="str">
        <f ca="1">IF(N2="CostalCity", VLOOKUP((O10), NPCs!R3:T63, 3, TRUE), IF(N2="DesertCity", VLOOKUP((O10), NPCs!U3:W63, 3, TRUE), IF(N2="ForestCity", VLOOKUP((O10), NPCs!X3:Z63, 3, TRUE), IF(N2="MonsterCity", VLOOKUP((O10), NPCs!AA3:AC63, 3, TRUE), IF(N2="MountainCity", VLOOKUP((O10), NPCs!AD3:AF63, 3, TRUE), IF(N2="StandardDiverseCity", VLOOKUP((O10), NPCs!AG3:AI63, 3, TRUE), IF(N2="SwampCity", VLOOKUP((O10), NPCs!AJ3:AL63, 3, TRUE), IF(N2="TundraCity", VLOOKUP((O10), NPCs!AM3:AO63, 3, TRUE), IF(N2="DragonbornCostalCity", VLOOKUP((O10), NPCs!AP3:AR63, 3, TRUE), IF(N2="DragonbornDesertCity",VLOOKUP((O10), NPCs!AS3:AU63, 3, TRUE), IF(N2="ElvenDesertCity", VLOOKUP((O10), NPCs!AV3:AX63, 3, TRUE), IF(N2="ElvenForestCity", VLOOKUP((O10), NPCs!AY3:BA63, 3, TRUE), IF(N2="ElvenStandardDiverseCity", VLOOKUP((O10), NPCs!BB3:BD63, 3, TRUE), IF(N2="DwarvenMountainCity", VLOOKUP((O10), NPCs!BE3:BG63, 3, TRUE), IF(N2="DwarvenStandardDiverseCity", VLOOKUP((O10), NPCs!BH3:BJ63, 3, TRUE), IF(N2="Yuan-tiSwampCity", VLOOKUP((O10), NPCs!BK3:BM63, 3, TRUE), IF(N2="OrcForestCity", VLOOKUP((O10), NPCs!BN3:BP63, 3, TRUE), IF(N2="OrcMountainCity", VLOOKUP((O10), NPCs!BQ3:BS63, 3, TRUE), IF(N2="OrcTundraCity", VLOOKUP((O10), NPCs!BT3:BV63, 3, TRUE), IF(N2="HalflingCostalCity", VLOOKUP((O10), NPCs!BW3:BY63, 3, TRUE), IF(N2="HalflingForestCity", VLOOKUP((O10), NPCs!BZ3:CB63, 3, TRUE), IF(N2="GnomeForestCity", VLOOKUP((O10), NPCs!CC3:CE63, 3, TRUE), IF(N2="GnomeMountainCity", VLOOKUP((O10), NPCs!CF3:CH63, 3, TRUE), IF(N2="GoliathMountainCity", VLOOKUP((O10), NPCs!CI3:CK63, 3, TRUE), IF(N2="GoblinSwampCity", VLOOKUP((O10), NPCs!CL3:CN63, 3, TRUE), IF(N2="GenasiCostalCity", VLOOKUP((O10), NPCs!CO3:CQ63, 3, TRUE), IF(N2="GenasiDesertCity", VLOOKUP((O10), NPCs!CR3:CT63, 3, TRUE), IF(N2="KoboldSwampCity", VLOOKUP((O10), NPCs!CU3:CW63, 3, TRUE), IF(N2="KoboldMountainCity", VLOOKUP((O10), NPCs!CX3:CZ63, 3, TRUE), IF(N2="KoboldDesertCity", VLOOKUP((O10), NPCs!DA3:DC63, 3, TRUE), IF(N2="AarakocraMountainCity", VLOOKUP((O10), NPCs!DD3:DF63, 3, TRUE), IF(N2="LizardfolkSwampCity", VLOOKUP((O10), NPCs!DG3:DI63, 3, TRUE), IF(N2="LizardfolkDesertCity", VLOOKUP((O10), NPCs!DJ3:DL63, 3, TRUE), IF(N2="TortleCostalCity", VLOOKUP((O10), NPCs!DM:DO3:DQ63, 3, TRUE), IF(N2="TortleDesertCity", VLOOKUP((O10), NPCs!DP3:DR63, 3, TRUE), IF(N2="TritonCostalCity", VLOOKUP((O10), NPCs!DS3:DU63, 3, TRUE), 0))))))))))))))))))))))))))))))))))))</f>
        <v>Dwarf (Hill)</v>
      </c>
      <c r="Q10" s="118"/>
      <c r="R10" s="118">
        <f t="shared" si="3"/>
        <v>191</v>
      </c>
      <c r="S10" s="118">
        <v>1000</v>
      </c>
      <c r="T10" s="118" t="s">
        <v>4229</v>
      </c>
      <c r="U10" s="118">
        <f t="shared" si="4"/>
        <v>156</v>
      </c>
      <c r="V10" s="118">
        <v>1000</v>
      </c>
      <c r="W10" s="118" t="s">
        <v>4229</v>
      </c>
      <c r="X10" s="118">
        <f t="shared" si="5"/>
        <v>131</v>
      </c>
      <c r="Y10" s="118">
        <v>500</v>
      </c>
      <c r="Z10" s="118" t="s">
        <v>4229</v>
      </c>
      <c r="AA10" s="118">
        <f t="shared" si="6"/>
        <v>891</v>
      </c>
      <c r="AB10" s="118">
        <v>500</v>
      </c>
      <c r="AC10" s="118" t="s">
        <v>4229</v>
      </c>
      <c r="AD10" s="118">
        <f t="shared" si="7"/>
        <v>526</v>
      </c>
      <c r="AE10" s="118">
        <v>500</v>
      </c>
      <c r="AF10" s="118" t="s">
        <v>4229</v>
      </c>
      <c r="AG10" s="118">
        <f t="shared" si="8"/>
        <v>361</v>
      </c>
      <c r="AH10" s="118">
        <v>400</v>
      </c>
      <c r="AI10" s="118" t="s">
        <v>4229</v>
      </c>
      <c r="AJ10" s="118">
        <f t="shared" si="9"/>
        <v>281</v>
      </c>
      <c r="AK10" s="118">
        <v>750</v>
      </c>
      <c r="AL10" s="118" t="s">
        <v>4229</v>
      </c>
      <c r="AM10" s="118">
        <f t="shared" si="10"/>
        <v>331</v>
      </c>
      <c r="AN10" s="118">
        <v>750</v>
      </c>
      <c r="AO10" s="118" t="s">
        <v>4229</v>
      </c>
      <c r="AP10" s="118">
        <f t="shared" si="11"/>
        <v>166</v>
      </c>
      <c r="AQ10" s="118">
        <v>8000</v>
      </c>
      <c r="AR10" s="118" t="s">
        <v>4229</v>
      </c>
      <c r="AS10" s="118">
        <f t="shared" si="12"/>
        <v>111</v>
      </c>
      <c r="AT10" s="118">
        <v>7500</v>
      </c>
      <c r="AU10" s="118" t="s">
        <v>4229</v>
      </c>
      <c r="AV10" s="118">
        <f t="shared" si="13"/>
        <v>201</v>
      </c>
      <c r="AW10" s="118">
        <v>250</v>
      </c>
      <c r="AX10" s="118" t="s">
        <v>4229</v>
      </c>
      <c r="AY10" s="118">
        <f t="shared" si="14"/>
        <v>206</v>
      </c>
      <c r="AZ10" s="118">
        <v>400</v>
      </c>
      <c r="BA10" s="118" t="s">
        <v>4229</v>
      </c>
      <c r="BB10" s="118">
        <f t="shared" si="15"/>
        <v>441</v>
      </c>
      <c r="BC10" s="118">
        <v>500</v>
      </c>
      <c r="BD10" s="118" t="s">
        <v>4229</v>
      </c>
      <c r="BE10" s="118">
        <f t="shared" si="16"/>
        <v>326</v>
      </c>
      <c r="BF10" s="118">
        <v>150</v>
      </c>
      <c r="BG10" s="118" t="s">
        <v>4229</v>
      </c>
      <c r="BH10" s="118">
        <f t="shared" si="17"/>
        <v>226</v>
      </c>
      <c r="BI10" s="118">
        <v>150</v>
      </c>
      <c r="BJ10" s="118" t="s">
        <v>4229</v>
      </c>
      <c r="BK10" s="118">
        <f t="shared" si="18"/>
        <v>136</v>
      </c>
      <c r="BL10" s="118">
        <v>50</v>
      </c>
      <c r="BM10" s="118" t="s">
        <v>4229</v>
      </c>
      <c r="BN10" s="118">
        <f t="shared" si="19"/>
        <v>176</v>
      </c>
      <c r="BO10" s="118">
        <v>50</v>
      </c>
      <c r="BP10" s="118" t="s">
        <v>4229</v>
      </c>
      <c r="BQ10" s="118">
        <f t="shared" si="20"/>
        <v>176</v>
      </c>
      <c r="BR10" s="118">
        <v>50</v>
      </c>
      <c r="BS10" s="118" t="s">
        <v>4229</v>
      </c>
      <c r="BT10" s="118">
        <f t="shared" si="21"/>
        <v>101</v>
      </c>
      <c r="BU10" s="118">
        <v>25</v>
      </c>
      <c r="BV10" s="118" t="s">
        <v>4229</v>
      </c>
      <c r="BW10" s="118">
        <f t="shared" si="22"/>
        <v>191</v>
      </c>
      <c r="BX10" s="118">
        <v>500</v>
      </c>
      <c r="BY10" s="118" t="s">
        <v>4229</v>
      </c>
      <c r="BZ10" s="118">
        <f t="shared" si="23"/>
        <v>191</v>
      </c>
      <c r="CA10" s="118">
        <v>500</v>
      </c>
      <c r="CB10" s="118" t="s">
        <v>4229</v>
      </c>
      <c r="CC10" s="118">
        <f t="shared" si="24"/>
        <v>96</v>
      </c>
      <c r="CD10" s="118">
        <v>250</v>
      </c>
      <c r="CE10" s="118" t="s">
        <v>4229</v>
      </c>
      <c r="CF10" s="118">
        <f t="shared" si="25"/>
        <v>96</v>
      </c>
      <c r="CG10" s="118">
        <v>250</v>
      </c>
      <c r="CH10" s="118" t="s">
        <v>4229</v>
      </c>
      <c r="CI10" s="118">
        <f t="shared" si="26"/>
        <v>326</v>
      </c>
      <c r="CJ10" s="118">
        <v>150</v>
      </c>
      <c r="CK10" s="118" t="s">
        <v>4229</v>
      </c>
      <c r="CL10" s="118">
        <f t="shared" si="27"/>
        <v>136</v>
      </c>
      <c r="CM10" s="118">
        <v>50</v>
      </c>
      <c r="CN10" s="118" t="s">
        <v>4229</v>
      </c>
      <c r="CO10" s="118">
        <f t="shared" si="28"/>
        <v>191</v>
      </c>
      <c r="CP10" s="118">
        <v>500</v>
      </c>
      <c r="CQ10" s="118" t="s">
        <v>4229</v>
      </c>
      <c r="CR10" s="118">
        <f t="shared" si="29"/>
        <v>111</v>
      </c>
      <c r="CS10" s="118">
        <v>300</v>
      </c>
      <c r="CT10" s="118" t="s">
        <v>4229</v>
      </c>
      <c r="CU10" s="118">
        <f t="shared" si="30"/>
        <v>181</v>
      </c>
      <c r="CV10" s="118">
        <v>50</v>
      </c>
      <c r="CW10" s="118" t="s">
        <v>4229</v>
      </c>
      <c r="CX10" s="118">
        <f t="shared" si="31"/>
        <v>181</v>
      </c>
      <c r="CY10" s="118">
        <v>50</v>
      </c>
      <c r="CZ10" s="118" t="s">
        <v>4229</v>
      </c>
      <c r="DA10" s="118">
        <f t="shared" si="32"/>
        <v>181</v>
      </c>
      <c r="DB10" s="118">
        <v>50</v>
      </c>
      <c r="DC10" s="118" t="s">
        <v>4229</v>
      </c>
      <c r="DD10" s="122">
        <f t="shared" si="33"/>
        <v>7731</v>
      </c>
      <c r="DE10" s="122">
        <v>150</v>
      </c>
      <c r="DF10" s="118" t="s">
        <v>4229</v>
      </c>
      <c r="DG10" s="118">
        <f t="shared" si="34"/>
        <v>136</v>
      </c>
      <c r="DH10" s="118">
        <v>50</v>
      </c>
      <c r="DI10" s="118" t="s">
        <v>4229</v>
      </c>
      <c r="DJ10" s="118">
        <f t="shared" si="35"/>
        <v>136</v>
      </c>
      <c r="DK10" s="118">
        <v>50</v>
      </c>
      <c r="DL10" s="118" t="s">
        <v>4229</v>
      </c>
      <c r="DM10" s="118">
        <f t="shared" si="36"/>
        <v>136</v>
      </c>
      <c r="DN10" s="118">
        <v>750</v>
      </c>
      <c r="DO10" s="118" t="s">
        <v>4229</v>
      </c>
      <c r="DP10" s="118">
        <f t="shared" si="37"/>
        <v>136</v>
      </c>
      <c r="DQ10" s="118">
        <v>750</v>
      </c>
      <c r="DR10" s="118" t="s">
        <v>4229</v>
      </c>
      <c r="DS10" s="118">
        <f t="shared" si="38"/>
        <v>136</v>
      </c>
      <c r="DT10" s="118">
        <v>100</v>
      </c>
      <c r="DU10" s="118" t="s">
        <v>4229</v>
      </c>
    </row>
    <row r="11" spans="1:125" ht="14.4">
      <c r="A11" s="119" t="s">
        <v>4230</v>
      </c>
      <c r="B11" s="119" t="e">
        <f t="shared" ca="1" si="0"/>
        <v>#NAME?</v>
      </c>
      <c r="C11" s="119" t="s">
        <v>4231</v>
      </c>
      <c r="D11" s="119" t="s">
        <v>4232</v>
      </c>
      <c r="E11" s="119" t="s">
        <v>4185</v>
      </c>
      <c r="F11" s="119" t="s">
        <v>4233</v>
      </c>
      <c r="G11" s="119" t="s">
        <v>4234</v>
      </c>
      <c r="H11" s="119" t="s">
        <v>4235</v>
      </c>
      <c r="I11" s="119"/>
      <c r="J11" s="119">
        <f t="shared" si="1"/>
        <v>466</v>
      </c>
      <c r="K11" s="119">
        <v>50</v>
      </c>
      <c r="L11" s="119" t="s">
        <v>4236</v>
      </c>
      <c r="M11" s="119"/>
      <c r="N11" s="119">
        <f t="shared" si="2"/>
        <v>10</v>
      </c>
      <c r="O11" s="120">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386</v>
      </c>
      <c r="P11" s="120" t="str">
        <f ca="1">IF(N2="CostalCity", VLOOKUP((O11), NPCs!R3:T63, 3, TRUE), IF(N2="DesertCity", VLOOKUP((O11), NPCs!U3:W63, 3, TRUE), IF(N2="ForestCity", VLOOKUP((O11), NPCs!X3:Z63, 3, TRUE), IF(N2="MonsterCity", VLOOKUP((O11), NPCs!AA3:AC63, 3, TRUE), IF(N2="MountainCity", VLOOKUP((O11), NPCs!AD3:AF63, 3, TRUE), IF(N2="StandardDiverseCity", VLOOKUP((O11), NPCs!AG3:AI63, 3, TRUE), IF(N2="SwampCity", VLOOKUP((O11), NPCs!AJ3:AL63, 3, TRUE), IF(N2="TundraCity", VLOOKUP((O11), NPCs!AM3:AO63, 3, TRUE), IF(N2="DragonbornCostalCity", VLOOKUP((O11), NPCs!AP3:AR63, 3, TRUE), IF(N2="DragonbornDesertCity",VLOOKUP((O11), NPCs!AS3:AU63, 3, TRUE), IF(N2="ElvenDesertCity", VLOOKUP((O11), NPCs!AV3:AX63, 3, TRUE), IF(N2="ElvenForestCity", VLOOKUP((O11), NPCs!AY3:BA63, 3, TRUE), IF(N2="ElvenStandardDiverseCity", VLOOKUP((O11), NPCs!BB3:BD63, 3, TRUE), IF(N2="DwarvenMountainCity", VLOOKUP((O11), NPCs!BE3:BG63, 3, TRUE), IF(N2="DwarvenStandardDiverseCity", VLOOKUP((O11), NPCs!BH3:BJ63, 3, TRUE), IF(N2="Yuan-tiSwampCity", VLOOKUP((O11), NPCs!BK3:BM63, 3, TRUE), IF(N2="OrcForestCity", VLOOKUP((O11), NPCs!BN3:BP63, 3, TRUE), IF(N2="OrcMountainCity", VLOOKUP((O11), NPCs!BQ3:BS63, 3, TRUE), IF(N2="OrcTundraCity", VLOOKUP((O11), NPCs!BT3:BV63, 3, TRUE), IF(N2="HalflingCostalCity", VLOOKUP((O11), NPCs!BW3:BY63, 3, TRUE), IF(N2="HalflingForestCity", VLOOKUP((O11), NPCs!BZ3:CB63, 3, TRUE), IF(N2="GnomeForestCity", VLOOKUP((O11), NPCs!CC3:CE63, 3, TRUE), IF(N2="GnomeMountainCity", VLOOKUP((O11), NPCs!CF3:CH63, 3, TRUE), IF(N2="GoliathMountainCity", VLOOKUP((O11), NPCs!CI3:CK63, 3, TRUE), IF(N2="GoblinSwampCity", VLOOKUP((O11), NPCs!CL3:CN63, 3, TRUE), IF(N2="GenasiCostalCity", VLOOKUP((O11), NPCs!CO3:CQ63, 3, TRUE), IF(N2="GenasiDesertCity", VLOOKUP((O11), NPCs!CR3:CT63, 3, TRUE), IF(N2="KoboldSwampCity", VLOOKUP((O11), NPCs!CU3:CW63, 3, TRUE), IF(N2="KoboldMountainCity", VLOOKUP((O11), NPCs!CX3:CZ63, 3, TRUE), IF(N2="KoboldDesertCity", VLOOKUP((O11), NPCs!DA3:DC63, 3, TRUE), IF(N2="AarakocraMountainCity", VLOOKUP((O11), NPCs!DD3:DF63, 3, TRUE), IF(N2="LizardfolkSwampCity", VLOOKUP((O11), NPCs!DG3:DI63, 3, TRUE), IF(N2="LizardfolkDesertCity", VLOOKUP((O11), NPCs!DJ3:DL63, 3, TRUE), IF(N2="TortleCostalCity", VLOOKUP((O11), NPCs!DM:DO3:DQ63, 3, TRUE), IF(N2="TortleDesertCity", VLOOKUP((O11), NPCs!DP3:DR63, 3, TRUE), IF(N2="TritonCostalCity", VLOOKUP((O11), NPCs!DS3:DU63, 3, TRUE), 0))))))))))))))))))))))))))))))))))))</f>
        <v>Dwarf (Hill)</v>
      </c>
      <c r="Q11" s="119"/>
      <c r="R11" s="119">
        <f t="shared" si="3"/>
        <v>1191</v>
      </c>
      <c r="S11" s="119">
        <v>50</v>
      </c>
      <c r="T11" s="119" t="s">
        <v>4237</v>
      </c>
      <c r="U11" s="119">
        <f t="shared" si="4"/>
        <v>1156</v>
      </c>
      <c r="V11" s="119">
        <v>25</v>
      </c>
      <c r="W11" s="119" t="s">
        <v>4237</v>
      </c>
      <c r="X11" s="119">
        <f t="shared" si="5"/>
        <v>631</v>
      </c>
      <c r="Y11" s="119">
        <v>25</v>
      </c>
      <c r="Z11" s="119" t="s">
        <v>4237</v>
      </c>
      <c r="AA11" s="119">
        <f t="shared" si="6"/>
        <v>1391</v>
      </c>
      <c r="AB11" s="119">
        <v>250</v>
      </c>
      <c r="AC11" s="119" t="s">
        <v>4237</v>
      </c>
      <c r="AD11" s="119">
        <f t="shared" si="7"/>
        <v>1026</v>
      </c>
      <c r="AE11" s="119">
        <v>200</v>
      </c>
      <c r="AF11" s="119" t="s">
        <v>4237</v>
      </c>
      <c r="AG11" s="119">
        <f t="shared" si="8"/>
        <v>761</v>
      </c>
      <c r="AH11" s="119">
        <v>100</v>
      </c>
      <c r="AI11" s="119" t="s">
        <v>4237</v>
      </c>
      <c r="AJ11" s="119">
        <f t="shared" si="9"/>
        <v>1031</v>
      </c>
      <c r="AK11" s="119">
        <v>100</v>
      </c>
      <c r="AL11" s="119" t="s">
        <v>4237</v>
      </c>
      <c r="AM11" s="119">
        <f t="shared" si="10"/>
        <v>1081</v>
      </c>
      <c r="AN11" s="119">
        <v>50</v>
      </c>
      <c r="AO11" s="119" t="s">
        <v>4237</v>
      </c>
      <c r="AP11" s="119">
        <f t="shared" si="11"/>
        <v>8166</v>
      </c>
      <c r="AQ11" s="119">
        <v>15</v>
      </c>
      <c r="AR11" s="119" t="s">
        <v>4237</v>
      </c>
      <c r="AS11" s="119">
        <f t="shared" si="12"/>
        <v>7611</v>
      </c>
      <c r="AT11" s="119">
        <v>20</v>
      </c>
      <c r="AU11" s="119" t="s">
        <v>4237</v>
      </c>
      <c r="AV11" s="119">
        <f t="shared" si="13"/>
        <v>451</v>
      </c>
      <c r="AW11" s="119">
        <v>10</v>
      </c>
      <c r="AX11" s="119" t="s">
        <v>4237</v>
      </c>
      <c r="AY11" s="119">
        <f t="shared" si="14"/>
        <v>606</v>
      </c>
      <c r="AZ11" s="119">
        <v>10</v>
      </c>
      <c r="BA11" s="119" t="s">
        <v>4237</v>
      </c>
      <c r="BB11" s="119">
        <f t="shared" si="15"/>
        <v>941</v>
      </c>
      <c r="BC11" s="119">
        <v>100</v>
      </c>
      <c r="BD11" s="119" t="s">
        <v>4237</v>
      </c>
      <c r="BE11" s="119">
        <f t="shared" si="16"/>
        <v>476</v>
      </c>
      <c r="BF11" s="119">
        <v>10</v>
      </c>
      <c r="BG11" s="119" t="s">
        <v>4237</v>
      </c>
      <c r="BH11" s="119">
        <f t="shared" si="17"/>
        <v>376</v>
      </c>
      <c r="BI11" s="119">
        <v>10</v>
      </c>
      <c r="BJ11" s="119" t="s">
        <v>4237</v>
      </c>
      <c r="BK11" s="119">
        <f t="shared" si="18"/>
        <v>186</v>
      </c>
      <c r="BL11" s="119">
        <v>50</v>
      </c>
      <c r="BM11" s="119" t="s">
        <v>4237</v>
      </c>
      <c r="BN11" s="119">
        <f t="shared" si="19"/>
        <v>226</v>
      </c>
      <c r="BO11" s="119">
        <v>50</v>
      </c>
      <c r="BP11" s="119" t="s">
        <v>4237</v>
      </c>
      <c r="BQ11" s="119">
        <f t="shared" si="20"/>
        <v>226</v>
      </c>
      <c r="BR11" s="119">
        <v>100</v>
      </c>
      <c r="BS11" s="119" t="s">
        <v>4237</v>
      </c>
      <c r="BT11" s="119">
        <f t="shared" si="21"/>
        <v>126</v>
      </c>
      <c r="BU11" s="119">
        <v>25</v>
      </c>
      <c r="BV11" s="119" t="s">
        <v>4237</v>
      </c>
      <c r="BW11" s="119">
        <f t="shared" si="22"/>
        <v>691</v>
      </c>
      <c r="BX11" s="119">
        <v>50</v>
      </c>
      <c r="BY11" s="119" t="s">
        <v>4237</v>
      </c>
      <c r="BZ11" s="119">
        <f t="shared" si="23"/>
        <v>691</v>
      </c>
      <c r="CA11" s="119">
        <v>50</v>
      </c>
      <c r="CB11" s="119" t="s">
        <v>4237</v>
      </c>
      <c r="CC11" s="119">
        <f t="shared" si="24"/>
        <v>346</v>
      </c>
      <c r="CD11" s="119">
        <v>25</v>
      </c>
      <c r="CE11" s="119" t="s">
        <v>4237</v>
      </c>
      <c r="CF11" s="119">
        <f t="shared" si="25"/>
        <v>346</v>
      </c>
      <c r="CG11" s="119">
        <v>25</v>
      </c>
      <c r="CH11" s="119" t="s">
        <v>4237</v>
      </c>
      <c r="CI11" s="119">
        <f t="shared" si="26"/>
        <v>476</v>
      </c>
      <c r="CJ11" s="119">
        <v>10</v>
      </c>
      <c r="CK11" s="119" t="s">
        <v>4237</v>
      </c>
      <c r="CL11" s="119">
        <f t="shared" si="27"/>
        <v>186</v>
      </c>
      <c r="CM11" s="119">
        <v>50</v>
      </c>
      <c r="CN11" s="119" t="s">
        <v>4237</v>
      </c>
      <c r="CO11" s="119">
        <f t="shared" si="28"/>
        <v>691</v>
      </c>
      <c r="CP11" s="119">
        <v>50</v>
      </c>
      <c r="CQ11" s="119" t="s">
        <v>4237</v>
      </c>
      <c r="CR11" s="119">
        <f t="shared" si="29"/>
        <v>411</v>
      </c>
      <c r="CS11" s="119">
        <v>20</v>
      </c>
      <c r="CT11" s="119" t="s">
        <v>4237</v>
      </c>
      <c r="CU11" s="119">
        <f t="shared" si="30"/>
        <v>231</v>
      </c>
      <c r="CV11" s="119">
        <v>50</v>
      </c>
      <c r="CW11" s="119" t="s">
        <v>4237</v>
      </c>
      <c r="CX11" s="119">
        <f t="shared" si="31"/>
        <v>231</v>
      </c>
      <c r="CY11" s="119">
        <v>50</v>
      </c>
      <c r="CZ11" s="119" t="s">
        <v>4237</v>
      </c>
      <c r="DA11" s="119">
        <f t="shared" si="32"/>
        <v>231</v>
      </c>
      <c r="DB11" s="119">
        <v>50</v>
      </c>
      <c r="DC11" s="119" t="s">
        <v>4237</v>
      </c>
      <c r="DD11" s="121">
        <f t="shared" si="33"/>
        <v>7881</v>
      </c>
      <c r="DE11" s="121">
        <v>5</v>
      </c>
      <c r="DF11" s="119" t="s">
        <v>4237</v>
      </c>
      <c r="DG11" s="119">
        <f t="shared" si="34"/>
        <v>186</v>
      </c>
      <c r="DH11" s="119">
        <v>50</v>
      </c>
      <c r="DI11" s="119" t="s">
        <v>4237</v>
      </c>
      <c r="DJ11" s="119">
        <f t="shared" si="35"/>
        <v>186</v>
      </c>
      <c r="DK11" s="119">
        <v>50</v>
      </c>
      <c r="DL11" s="119" t="s">
        <v>4237</v>
      </c>
      <c r="DM11" s="119">
        <f t="shared" si="36"/>
        <v>886</v>
      </c>
      <c r="DN11" s="119">
        <v>50</v>
      </c>
      <c r="DO11" s="119" t="s">
        <v>4237</v>
      </c>
      <c r="DP11" s="119">
        <f t="shared" si="37"/>
        <v>886</v>
      </c>
      <c r="DQ11" s="119">
        <v>50</v>
      </c>
      <c r="DR11" s="119" t="s">
        <v>4237</v>
      </c>
      <c r="DS11" s="119">
        <f t="shared" si="38"/>
        <v>236</v>
      </c>
      <c r="DT11" s="119">
        <v>25</v>
      </c>
      <c r="DU11" s="119" t="s">
        <v>4237</v>
      </c>
    </row>
    <row r="12" spans="1:125" ht="14.4">
      <c r="A12" s="118" t="s">
        <v>4238</v>
      </c>
      <c r="B12" s="118" t="e">
        <f t="shared" ca="1" si="0"/>
        <v>#NAME?</v>
      </c>
      <c r="C12" s="118" t="s">
        <v>4239</v>
      </c>
      <c r="D12" s="118" t="s">
        <v>4240</v>
      </c>
      <c r="E12" s="118" t="s">
        <v>4185</v>
      </c>
      <c r="F12" s="118" t="s">
        <v>4241</v>
      </c>
      <c r="G12" s="118" t="s">
        <v>4242</v>
      </c>
      <c r="H12" s="118" t="s">
        <v>4243</v>
      </c>
      <c r="I12" s="118"/>
      <c r="J12" s="118">
        <f t="shared" si="1"/>
        <v>516</v>
      </c>
      <c r="K12" s="118">
        <v>5</v>
      </c>
      <c r="L12" s="118" t="s">
        <v>4244</v>
      </c>
      <c r="M12" s="118"/>
      <c r="N12" s="118">
        <f t="shared" si="2"/>
        <v>11</v>
      </c>
      <c r="O12" s="84">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8335</v>
      </c>
      <c r="P12" s="84" t="str">
        <f ca="1">IF(N2="CostalCity", VLOOKUP((O12), NPCs!R3:T63, 3, TRUE), IF(N2="DesertCity", VLOOKUP((O12), NPCs!U3:W63, 3, TRUE), IF(N2="ForestCity", VLOOKUP((O12), NPCs!X3:Z63, 3, TRUE), IF(N2="MonsterCity", VLOOKUP((O12), NPCs!AA3:AC63, 3, TRUE), IF(N2="MountainCity", VLOOKUP((O12), NPCs!AD3:AF63, 3, TRUE), IF(N2="StandardDiverseCity", VLOOKUP((O12), NPCs!AG3:AI63, 3, TRUE), IF(N2="SwampCity", VLOOKUP((O12), NPCs!AJ3:AL63, 3, TRUE), IF(N2="TundraCity", VLOOKUP((O12), NPCs!AM3:AO63, 3, TRUE), IF(N2="DragonbornCostalCity", VLOOKUP((O12), NPCs!AP3:AR63, 3, TRUE), IF(N2="DragonbornDesertCity",VLOOKUP((O12), NPCs!AS3:AU63, 3, TRUE), IF(N2="ElvenDesertCity", VLOOKUP((O12), NPCs!AV3:AX63, 3, TRUE), IF(N2="ElvenForestCity", VLOOKUP((O12), NPCs!AY3:BA63, 3, TRUE), IF(N2="ElvenStandardDiverseCity", VLOOKUP((O12), NPCs!BB3:BD63, 3, TRUE), IF(N2="DwarvenMountainCity", VLOOKUP((O12), NPCs!BE3:BG63, 3, TRUE), IF(N2="DwarvenStandardDiverseCity", VLOOKUP((O12), NPCs!BH3:BJ63, 3, TRUE), IF(N2="Yuan-tiSwampCity", VLOOKUP((O12), NPCs!BK3:BM63, 3, TRUE), IF(N2="OrcForestCity", VLOOKUP((O12), NPCs!BN3:BP63, 3, TRUE), IF(N2="OrcMountainCity", VLOOKUP((O12), NPCs!BQ3:BS63, 3, TRUE), IF(N2="OrcTundraCity", VLOOKUP((O12), NPCs!BT3:BV63, 3, TRUE), IF(N2="HalflingCostalCity", VLOOKUP((O12), NPCs!BW3:BY63, 3, TRUE), IF(N2="HalflingForestCity", VLOOKUP((O12), NPCs!BZ3:CB63, 3, TRUE), IF(N2="GnomeForestCity", VLOOKUP((O12), NPCs!CC3:CE63, 3, TRUE), IF(N2="GnomeMountainCity", VLOOKUP((O12), NPCs!CF3:CH63, 3, TRUE), IF(N2="GoliathMountainCity", VLOOKUP((O12), NPCs!CI3:CK63, 3, TRUE), IF(N2="GoblinSwampCity", VLOOKUP((O12), NPCs!CL3:CN63, 3, TRUE), IF(N2="GenasiCostalCity", VLOOKUP((O12), NPCs!CO3:CQ63, 3, TRUE), IF(N2="GenasiDesertCity", VLOOKUP((O12), NPCs!CR3:CT63, 3, TRUE), IF(N2="KoboldSwampCity", VLOOKUP((O12), NPCs!CU3:CW63, 3, TRUE), IF(N2="KoboldMountainCity", VLOOKUP((O12), NPCs!CX3:CZ63, 3, TRUE), IF(N2="KoboldDesertCity", VLOOKUP((O12), NPCs!DA3:DC63, 3, TRUE), IF(N2="AarakocraMountainCity", VLOOKUP((O12), NPCs!DD3:DF63, 3, TRUE), IF(N2="LizardfolkSwampCity", VLOOKUP((O12), NPCs!DG3:DI63, 3, TRUE), IF(N2="LizardfolkDesertCity", VLOOKUP((O12), NPCs!DJ3:DL63, 3, TRUE), IF(N2="TortleCostalCity", VLOOKUP((O12), NPCs!DM:DO3:DQ63, 3, TRUE), IF(N2="TortleDesertCity", VLOOKUP((O12), NPCs!DP3:DR63, 3, TRUE), IF(N2="TritonCostalCity", VLOOKUP((O12), NPCs!DS3:DU63, 3, TRUE), 0))))))))))))))))))))))))))))))))))))</f>
        <v>Goliath</v>
      </c>
      <c r="Q12" s="118"/>
      <c r="R12" s="118">
        <f t="shared" si="3"/>
        <v>1241</v>
      </c>
      <c r="S12" s="118">
        <v>400</v>
      </c>
      <c r="T12" s="118" t="s">
        <v>4245</v>
      </c>
      <c r="U12" s="118">
        <f t="shared" si="4"/>
        <v>1181</v>
      </c>
      <c r="V12" s="118">
        <v>150</v>
      </c>
      <c r="W12" s="118" t="s">
        <v>4245</v>
      </c>
      <c r="X12" s="118">
        <f t="shared" si="5"/>
        <v>656</v>
      </c>
      <c r="Y12" s="118">
        <v>350</v>
      </c>
      <c r="Z12" s="118" t="s">
        <v>4245</v>
      </c>
      <c r="AA12" s="118">
        <f t="shared" si="6"/>
        <v>1641</v>
      </c>
      <c r="AB12" s="118">
        <v>100</v>
      </c>
      <c r="AC12" s="118" t="s">
        <v>4245</v>
      </c>
      <c r="AD12" s="118">
        <f t="shared" si="7"/>
        <v>1226</v>
      </c>
      <c r="AE12" s="118">
        <v>100</v>
      </c>
      <c r="AF12" s="118" t="s">
        <v>4245</v>
      </c>
      <c r="AG12" s="118">
        <f t="shared" si="8"/>
        <v>861</v>
      </c>
      <c r="AH12" s="118">
        <v>250</v>
      </c>
      <c r="AI12" s="118" t="s">
        <v>4245</v>
      </c>
      <c r="AJ12" s="118">
        <f t="shared" si="9"/>
        <v>1131</v>
      </c>
      <c r="AK12" s="118">
        <v>350</v>
      </c>
      <c r="AL12" s="118" t="s">
        <v>4245</v>
      </c>
      <c r="AM12" s="118">
        <f t="shared" si="10"/>
        <v>1131</v>
      </c>
      <c r="AN12" s="118">
        <v>50</v>
      </c>
      <c r="AO12" s="118" t="s">
        <v>4245</v>
      </c>
      <c r="AP12" s="118">
        <f t="shared" si="11"/>
        <v>8181</v>
      </c>
      <c r="AQ12" s="118">
        <v>60</v>
      </c>
      <c r="AR12" s="118" t="s">
        <v>4245</v>
      </c>
      <c r="AS12" s="118">
        <f t="shared" si="12"/>
        <v>7631</v>
      </c>
      <c r="AT12" s="118">
        <v>100</v>
      </c>
      <c r="AU12" s="118" t="s">
        <v>4245</v>
      </c>
      <c r="AV12" s="118">
        <f t="shared" si="13"/>
        <v>461</v>
      </c>
      <c r="AW12" s="118">
        <v>150</v>
      </c>
      <c r="AX12" s="118" t="s">
        <v>4245</v>
      </c>
      <c r="AY12" s="118">
        <f t="shared" si="14"/>
        <v>616</v>
      </c>
      <c r="AZ12" s="118">
        <v>350</v>
      </c>
      <c r="BA12" s="118" t="s">
        <v>4245</v>
      </c>
      <c r="BB12" s="118">
        <f t="shared" si="15"/>
        <v>1041</v>
      </c>
      <c r="BC12" s="118">
        <v>250</v>
      </c>
      <c r="BD12" s="118" t="s">
        <v>4245</v>
      </c>
      <c r="BE12" s="118">
        <f t="shared" si="16"/>
        <v>486</v>
      </c>
      <c r="BF12" s="118">
        <v>500</v>
      </c>
      <c r="BG12" s="118" t="s">
        <v>4245</v>
      </c>
      <c r="BH12" s="118">
        <f t="shared" si="17"/>
        <v>386</v>
      </c>
      <c r="BI12" s="118">
        <v>6700</v>
      </c>
      <c r="BJ12" s="118" t="s">
        <v>4245</v>
      </c>
      <c r="BK12" s="118">
        <f t="shared" si="18"/>
        <v>236</v>
      </c>
      <c r="BL12" s="118">
        <v>20</v>
      </c>
      <c r="BM12" s="118" t="s">
        <v>4245</v>
      </c>
      <c r="BN12" s="118">
        <f t="shared" si="19"/>
        <v>276</v>
      </c>
      <c r="BO12" s="118">
        <v>50</v>
      </c>
      <c r="BP12" s="118" t="s">
        <v>4245</v>
      </c>
      <c r="BQ12" s="118">
        <f t="shared" si="20"/>
        <v>326</v>
      </c>
      <c r="BR12" s="118">
        <v>50</v>
      </c>
      <c r="BS12" s="118" t="s">
        <v>4245</v>
      </c>
      <c r="BT12" s="118">
        <f t="shared" si="21"/>
        <v>151</v>
      </c>
      <c r="BU12" s="118">
        <v>25</v>
      </c>
      <c r="BV12" s="118" t="s">
        <v>4245</v>
      </c>
      <c r="BW12" s="118">
        <f t="shared" si="22"/>
        <v>741</v>
      </c>
      <c r="BX12" s="118">
        <v>400</v>
      </c>
      <c r="BY12" s="118" t="s">
        <v>4245</v>
      </c>
      <c r="BZ12" s="118">
        <f t="shared" si="23"/>
        <v>741</v>
      </c>
      <c r="CA12" s="118">
        <v>400</v>
      </c>
      <c r="CB12" s="118" t="s">
        <v>4245</v>
      </c>
      <c r="CC12" s="118">
        <f t="shared" si="24"/>
        <v>371</v>
      </c>
      <c r="CD12" s="118">
        <v>200</v>
      </c>
      <c r="CE12" s="118" t="s">
        <v>4245</v>
      </c>
      <c r="CF12" s="118">
        <f t="shared" si="25"/>
        <v>371</v>
      </c>
      <c r="CG12" s="118">
        <v>200</v>
      </c>
      <c r="CH12" s="118" t="s">
        <v>4245</v>
      </c>
      <c r="CI12" s="118">
        <f t="shared" si="26"/>
        <v>486</v>
      </c>
      <c r="CJ12" s="118">
        <v>50</v>
      </c>
      <c r="CK12" s="118" t="s">
        <v>4245</v>
      </c>
      <c r="CL12" s="118">
        <f t="shared" si="27"/>
        <v>236</v>
      </c>
      <c r="CM12" s="118">
        <v>20</v>
      </c>
      <c r="CN12" s="118" t="s">
        <v>4245</v>
      </c>
      <c r="CO12" s="118">
        <f t="shared" si="28"/>
        <v>741</v>
      </c>
      <c r="CP12" s="118">
        <v>400</v>
      </c>
      <c r="CQ12" s="118" t="s">
        <v>4245</v>
      </c>
      <c r="CR12" s="118">
        <f t="shared" si="29"/>
        <v>431</v>
      </c>
      <c r="CS12" s="118">
        <v>100</v>
      </c>
      <c r="CT12" s="118" t="s">
        <v>4245</v>
      </c>
      <c r="CU12" s="118">
        <f t="shared" si="30"/>
        <v>281</v>
      </c>
      <c r="CV12" s="118">
        <v>20</v>
      </c>
      <c r="CW12" s="118" t="s">
        <v>4245</v>
      </c>
      <c r="CX12" s="118">
        <f t="shared" si="31"/>
        <v>281</v>
      </c>
      <c r="CY12" s="118">
        <v>20</v>
      </c>
      <c r="CZ12" s="118" t="s">
        <v>4245</v>
      </c>
      <c r="DA12" s="118">
        <f t="shared" si="32"/>
        <v>281</v>
      </c>
      <c r="DB12" s="118">
        <v>20</v>
      </c>
      <c r="DC12" s="118" t="s">
        <v>4245</v>
      </c>
      <c r="DD12" s="122">
        <f t="shared" si="33"/>
        <v>7886</v>
      </c>
      <c r="DE12" s="122">
        <v>5</v>
      </c>
      <c r="DF12" s="118" t="s">
        <v>4245</v>
      </c>
      <c r="DG12" s="118">
        <f t="shared" si="34"/>
        <v>236</v>
      </c>
      <c r="DH12" s="118">
        <v>20</v>
      </c>
      <c r="DI12" s="118" t="s">
        <v>4245</v>
      </c>
      <c r="DJ12" s="118">
        <f t="shared" si="35"/>
        <v>236</v>
      </c>
      <c r="DK12" s="118">
        <v>20</v>
      </c>
      <c r="DL12" s="118" t="s">
        <v>4245</v>
      </c>
      <c r="DM12" s="118">
        <f t="shared" si="36"/>
        <v>936</v>
      </c>
      <c r="DN12" s="118">
        <v>20</v>
      </c>
      <c r="DO12" s="118" t="s">
        <v>4245</v>
      </c>
      <c r="DP12" s="118">
        <f t="shared" si="37"/>
        <v>936</v>
      </c>
      <c r="DQ12" s="118">
        <v>20</v>
      </c>
      <c r="DR12" s="118" t="s">
        <v>4245</v>
      </c>
      <c r="DS12" s="118">
        <f t="shared" si="38"/>
        <v>261</v>
      </c>
      <c r="DT12" s="118">
        <v>20</v>
      </c>
      <c r="DU12" s="118" t="s">
        <v>4245</v>
      </c>
    </row>
    <row r="13" spans="1:125" ht="14.4">
      <c r="A13" s="119" t="s">
        <v>4246</v>
      </c>
      <c r="B13" s="119" t="e">
        <f t="shared" ca="1" si="0"/>
        <v>#NAME?</v>
      </c>
      <c r="C13" s="119" t="s">
        <v>4239</v>
      </c>
      <c r="D13" s="119" t="s">
        <v>4247</v>
      </c>
      <c r="E13" s="119" t="s">
        <v>4185</v>
      </c>
      <c r="F13" s="119" t="s">
        <v>4248</v>
      </c>
      <c r="G13" s="119" t="s">
        <v>4249</v>
      </c>
      <c r="H13" s="119" t="s">
        <v>4250</v>
      </c>
      <c r="I13" s="119"/>
      <c r="J13" s="119">
        <f t="shared" si="1"/>
        <v>521</v>
      </c>
      <c r="K13" s="119">
        <v>100</v>
      </c>
      <c r="L13" s="119" t="s">
        <v>4251</v>
      </c>
      <c r="M13" s="119"/>
      <c r="N13" s="119">
        <f t="shared" si="2"/>
        <v>12</v>
      </c>
      <c r="O13" s="120">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7755</v>
      </c>
      <c r="P13" s="120" t="str">
        <f ca="1">IF(N2="CostalCity", VLOOKUP((O13), NPCs!R3:T63, 3, TRUE), IF(N2="DesertCity", VLOOKUP((O13), NPCs!U3:W63, 3, TRUE), IF(N2="ForestCity", VLOOKUP((O13), NPCs!X3:Z63, 3, TRUE), IF(N2="MonsterCity", VLOOKUP((O13), NPCs!AA3:AC63, 3, TRUE), IF(N2="MountainCity", VLOOKUP((O13), NPCs!AD3:AF63, 3, TRUE), IF(N2="StandardDiverseCity", VLOOKUP((O13), NPCs!AG3:AI63, 3, TRUE), IF(N2="SwampCity", VLOOKUP((O13), NPCs!AJ3:AL63, 3, TRUE), IF(N2="TundraCity", VLOOKUP((O13), NPCs!AM3:AO63, 3, TRUE), IF(N2="DragonbornCostalCity", VLOOKUP((O13), NPCs!AP3:AR63, 3, TRUE), IF(N2="DragonbornDesertCity",VLOOKUP((O13), NPCs!AS3:AU63, 3, TRUE), IF(N2="ElvenDesertCity", VLOOKUP((O13), NPCs!AV3:AX63, 3, TRUE), IF(N2="ElvenForestCity", VLOOKUP((O13), NPCs!AY3:BA63, 3, TRUE), IF(N2="ElvenStandardDiverseCity", VLOOKUP((O13), NPCs!BB3:BD63, 3, TRUE), IF(N2="DwarvenMountainCity", VLOOKUP((O13), NPCs!BE3:BG63, 3, TRUE), IF(N2="DwarvenStandardDiverseCity", VLOOKUP((O13), NPCs!BH3:BJ63, 3, TRUE), IF(N2="Yuan-tiSwampCity", VLOOKUP((O13), NPCs!BK3:BM63, 3, TRUE), IF(N2="OrcForestCity", VLOOKUP((O13), NPCs!BN3:BP63, 3, TRUE), IF(N2="OrcMountainCity", VLOOKUP((O13), NPCs!BQ3:BS63, 3, TRUE), IF(N2="OrcTundraCity", VLOOKUP((O13), NPCs!BT3:BV63, 3, TRUE), IF(N2="HalflingCostalCity", VLOOKUP((O13), NPCs!BW3:BY63, 3, TRUE), IF(N2="HalflingForestCity", VLOOKUP((O13), NPCs!BZ3:CB63, 3, TRUE), IF(N2="GnomeForestCity", VLOOKUP((O13), NPCs!CC3:CE63, 3, TRUE), IF(N2="GnomeMountainCity", VLOOKUP((O13), NPCs!CF3:CH63, 3, TRUE), IF(N2="GoliathMountainCity", VLOOKUP((O13), NPCs!CI3:CK63, 3, TRUE), IF(N2="GoblinSwampCity", VLOOKUP((O13), NPCs!CL3:CN63, 3, TRUE), IF(N2="GenasiCostalCity", VLOOKUP((O13), NPCs!CO3:CQ63, 3, TRUE), IF(N2="GenasiDesertCity", VLOOKUP((O13), NPCs!CR3:CT63, 3, TRUE), IF(N2="KoboldSwampCity", VLOOKUP((O13), NPCs!CU3:CW63, 3, TRUE), IF(N2="KoboldMountainCity", VLOOKUP((O13), NPCs!CX3:CZ63, 3, TRUE), IF(N2="KoboldDesertCity", VLOOKUP((O13), NPCs!DA3:DC63, 3, TRUE), IF(N2="AarakocraMountainCity", VLOOKUP((O13), NPCs!DD3:DF63, 3, TRUE), IF(N2="LizardfolkSwampCity", VLOOKUP((O13), NPCs!DG3:DI63, 3, TRUE), IF(N2="LizardfolkDesertCity", VLOOKUP((O13), NPCs!DJ3:DL63, 3, TRUE), IF(N2="TortleCostalCity", VLOOKUP((O13), NPCs!DM:DO3:DQ63, 3, TRUE), IF(N2="TortleDesertCity", VLOOKUP((O13), NPCs!DP3:DR63, 3, TRUE), IF(N2="TritonCostalCity", VLOOKUP((O13), NPCs!DS3:DU63, 3, TRUE), 0))))))))))))))))))))))))))))))))))))</f>
        <v>Elf (Shadar-kai)</v>
      </c>
      <c r="Q13" s="119"/>
      <c r="R13" s="119">
        <f t="shared" si="3"/>
        <v>1641</v>
      </c>
      <c r="S13" s="119">
        <v>50</v>
      </c>
      <c r="T13" s="119" t="s">
        <v>4252</v>
      </c>
      <c r="U13" s="119">
        <f t="shared" si="4"/>
        <v>1331</v>
      </c>
      <c r="V13" s="119">
        <v>150</v>
      </c>
      <c r="W13" s="119" t="s">
        <v>4252</v>
      </c>
      <c r="X13" s="119">
        <f t="shared" si="5"/>
        <v>1006</v>
      </c>
      <c r="Y13" s="119">
        <v>25</v>
      </c>
      <c r="Z13" s="119" t="s">
        <v>4252</v>
      </c>
      <c r="AA13" s="119">
        <f t="shared" si="6"/>
        <v>1741</v>
      </c>
      <c r="AB13" s="119">
        <v>100</v>
      </c>
      <c r="AC13" s="119" t="s">
        <v>4252</v>
      </c>
      <c r="AD13" s="119">
        <f t="shared" si="7"/>
        <v>1326</v>
      </c>
      <c r="AE13" s="119">
        <v>700</v>
      </c>
      <c r="AF13" s="119" t="s">
        <v>4252</v>
      </c>
      <c r="AG13" s="119">
        <f t="shared" si="8"/>
        <v>1111</v>
      </c>
      <c r="AH13" s="119">
        <v>250</v>
      </c>
      <c r="AI13" s="119" t="s">
        <v>4252</v>
      </c>
      <c r="AJ13" s="119">
        <f t="shared" si="9"/>
        <v>1481</v>
      </c>
      <c r="AK13" s="119">
        <v>100</v>
      </c>
      <c r="AL13" s="119" t="s">
        <v>4252</v>
      </c>
      <c r="AM13" s="119">
        <f t="shared" si="10"/>
        <v>1181</v>
      </c>
      <c r="AN13" s="119">
        <v>600</v>
      </c>
      <c r="AO13" s="119" t="s">
        <v>4252</v>
      </c>
      <c r="AP13" s="119">
        <f t="shared" si="11"/>
        <v>8241</v>
      </c>
      <c r="AQ13" s="119">
        <v>60</v>
      </c>
      <c r="AR13" s="119" t="s">
        <v>4252</v>
      </c>
      <c r="AS13" s="119">
        <f t="shared" si="12"/>
        <v>7731</v>
      </c>
      <c r="AT13" s="119">
        <v>20</v>
      </c>
      <c r="AU13" s="119" t="s">
        <v>4252</v>
      </c>
      <c r="AV13" s="119">
        <f t="shared" si="13"/>
        <v>611</v>
      </c>
      <c r="AW13" s="119">
        <v>150</v>
      </c>
      <c r="AX13" s="119" t="s">
        <v>4252</v>
      </c>
      <c r="AY13" s="119">
        <f t="shared" si="14"/>
        <v>966</v>
      </c>
      <c r="AZ13" s="119">
        <v>150</v>
      </c>
      <c r="BA13" s="119" t="s">
        <v>4252</v>
      </c>
      <c r="BB13" s="119">
        <f t="shared" si="15"/>
        <v>1291</v>
      </c>
      <c r="BC13" s="119">
        <v>250</v>
      </c>
      <c r="BD13" s="119" t="s">
        <v>4252</v>
      </c>
      <c r="BE13" s="119">
        <f t="shared" si="16"/>
        <v>986</v>
      </c>
      <c r="BF13" s="119">
        <v>6975</v>
      </c>
      <c r="BG13" s="119" t="s">
        <v>4252</v>
      </c>
      <c r="BH13" s="119">
        <f t="shared" si="17"/>
        <v>7086</v>
      </c>
      <c r="BI13" s="119">
        <v>589</v>
      </c>
      <c r="BJ13" s="119" t="s">
        <v>4252</v>
      </c>
      <c r="BK13" s="119">
        <f t="shared" si="18"/>
        <v>256</v>
      </c>
      <c r="BL13" s="119">
        <v>20</v>
      </c>
      <c r="BM13" s="119" t="s">
        <v>4252</v>
      </c>
      <c r="BN13" s="119">
        <f t="shared" si="19"/>
        <v>326</v>
      </c>
      <c r="BO13" s="119">
        <v>25</v>
      </c>
      <c r="BP13" s="119" t="s">
        <v>4252</v>
      </c>
      <c r="BQ13" s="119">
        <f t="shared" si="20"/>
        <v>376</v>
      </c>
      <c r="BR13" s="119">
        <v>25</v>
      </c>
      <c r="BS13" s="119" t="s">
        <v>4252</v>
      </c>
      <c r="BT13" s="119">
        <f t="shared" si="21"/>
        <v>176</v>
      </c>
      <c r="BU13" s="119">
        <v>25</v>
      </c>
      <c r="BV13" s="119" t="s">
        <v>4252</v>
      </c>
      <c r="BW13" s="119">
        <f t="shared" si="22"/>
        <v>1141</v>
      </c>
      <c r="BX13" s="119">
        <v>50</v>
      </c>
      <c r="BY13" s="119" t="s">
        <v>4252</v>
      </c>
      <c r="BZ13" s="119">
        <f t="shared" si="23"/>
        <v>1141</v>
      </c>
      <c r="CA13" s="119">
        <v>50</v>
      </c>
      <c r="CB13" s="119" t="s">
        <v>4252</v>
      </c>
      <c r="CC13" s="119">
        <f t="shared" si="24"/>
        <v>571</v>
      </c>
      <c r="CD13" s="119">
        <v>25</v>
      </c>
      <c r="CE13" s="119" t="s">
        <v>4252</v>
      </c>
      <c r="CF13" s="119">
        <f t="shared" si="25"/>
        <v>571</v>
      </c>
      <c r="CG13" s="119">
        <v>325</v>
      </c>
      <c r="CH13" s="119" t="s">
        <v>4252</v>
      </c>
      <c r="CI13" s="119">
        <f t="shared" si="26"/>
        <v>536</v>
      </c>
      <c r="CJ13" s="119">
        <v>350</v>
      </c>
      <c r="CK13" s="119" t="s">
        <v>4252</v>
      </c>
      <c r="CL13" s="119">
        <f t="shared" si="27"/>
        <v>256</v>
      </c>
      <c r="CM13" s="119">
        <v>20</v>
      </c>
      <c r="CN13" s="119" t="s">
        <v>4252</v>
      </c>
      <c r="CO13" s="119">
        <f t="shared" si="28"/>
        <v>1141</v>
      </c>
      <c r="CP13" s="119">
        <v>50</v>
      </c>
      <c r="CQ13" s="119" t="s">
        <v>4252</v>
      </c>
      <c r="CR13" s="119">
        <f t="shared" si="29"/>
        <v>531</v>
      </c>
      <c r="CS13" s="119">
        <v>20</v>
      </c>
      <c r="CT13" s="119" t="s">
        <v>4252</v>
      </c>
      <c r="CU13" s="119">
        <f t="shared" si="30"/>
        <v>301</v>
      </c>
      <c r="CV13" s="119">
        <v>20</v>
      </c>
      <c r="CW13" s="119" t="s">
        <v>4252</v>
      </c>
      <c r="CX13" s="119">
        <f t="shared" si="31"/>
        <v>301</v>
      </c>
      <c r="CY13" s="119">
        <v>20</v>
      </c>
      <c r="CZ13" s="119" t="s">
        <v>4252</v>
      </c>
      <c r="DA13" s="119">
        <f t="shared" si="32"/>
        <v>301</v>
      </c>
      <c r="DB13" s="119">
        <v>20</v>
      </c>
      <c r="DC13" s="119" t="s">
        <v>4252</v>
      </c>
      <c r="DD13" s="121">
        <f t="shared" si="33"/>
        <v>7891</v>
      </c>
      <c r="DE13" s="121">
        <v>200</v>
      </c>
      <c r="DF13" s="119" t="s">
        <v>4252</v>
      </c>
      <c r="DG13" s="119">
        <f t="shared" si="34"/>
        <v>256</v>
      </c>
      <c r="DH13" s="119">
        <v>20</v>
      </c>
      <c r="DI13" s="119" t="s">
        <v>4252</v>
      </c>
      <c r="DJ13" s="119">
        <f t="shared" si="35"/>
        <v>256</v>
      </c>
      <c r="DK13" s="119">
        <v>20</v>
      </c>
      <c r="DL13" s="119" t="s">
        <v>4252</v>
      </c>
      <c r="DM13" s="119">
        <f t="shared" si="36"/>
        <v>956</v>
      </c>
      <c r="DN13" s="119">
        <v>20</v>
      </c>
      <c r="DO13" s="119" t="s">
        <v>4252</v>
      </c>
      <c r="DP13" s="119">
        <f t="shared" si="37"/>
        <v>956</v>
      </c>
      <c r="DQ13" s="119">
        <v>20</v>
      </c>
      <c r="DR13" s="119" t="s">
        <v>4252</v>
      </c>
      <c r="DS13" s="119">
        <f t="shared" si="38"/>
        <v>281</v>
      </c>
      <c r="DT13" s="119">
        <v>20</v>
      </c>
      <c r="DU13" s="119" t="s">
        <v>4252</v>
      </c>
    </row>
    <row r="14" spans="1:125" ht="14.4">
      <c r="A14" s="118" t="s">
        <v>4253</v>
      </c>
      <c r="B14" s="118" t="e">
        <f t="shared" ca="1" si="0"/>
        <v>#NAME?</v>
      </c>
      <c r="C14" s="118" t="s">
        <v>4254</v>
      </c>
      <c r="D14" s="118" t="s">
        <v>4255</v>
      </c>
      <c r="E14" s="118" t="s">
        <v>4185</v>
      </c>
      <c r="F14" s="118" t="s">
        <v>4256</v>
      </c>
      <c r="G14" s="118" t="s">
        <v>69</v>
      </c>
      <c r="H14" s="118" t="s">
        <v>4257</v>
      </c>
      <c r="I14" s="118"/>
      <c r="J14" s="118">
        <f t="shared" si="1"/>
        <v>621</v>
      </c>
      <c r="K14" s="118">
        <v>20</v>
      </c>
      <c r="L14" s="118" t="s">
        <v>4258</v>
      </c>
      <c r="M14" s="118"/>
      <c r="N14" s="118">
        <f t="shared" si="2"/>
        <v>13</v>
      </c>
      <c r="O14" s="84">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8740</v>
      </c>
      <c r="P14" s="84" t="str">
        <f ca="1">IF(N2="CostalCity", VLOOKUP((O14), NPCs!R3:T63, 3, TRUE), IF(N2="DesertCity", VLOOKUP((O14), NPCs!U3:W63, 3, TRUE), IF(N2="ForestCity", VLOOKUP((O14), NPCs!X3:Z63, 3, TRUE), IF(N2="MonsterCity", VLOOKUP((O14), NPCs!AA3:AC63, 3, TRUE), IF(N2="MountainCity", VLOOKUP((O14), NPCs!AD3:AF63, 3, TRUE), IF(N2="StandardDiverseCity", VLOOKUP((O14), NPCs!AG3:AI63, 3, TRUE), IF(N2="SwampCity", VLOOKUP((O14), NPCs!AJ3:AL63, 3, TRUE), IF(N2="TundraCity", VLOOKUP((O14), NPCs!AM3:AO63, 3, TRUE), IF(N2="DragonbornCostalCity", VLOOKUP((O14), NPCs!AP3:AR63, 3, TRUE), IF(N2="DragonbornDesertCity",VLOOKUP((O14), NPCs!AS3:AU63, 3, TRUE), IF(N2="ElvenDesertCity", VLOOKUP((O14), NPCs!AV3:AX63, 3, TRUE), IF(N2="ElvenForestCity", VLOOKUP((O14), NPCs!AY3:BA63, 3, TRUE), IF(N2="ElvenStandardDiverseCity", VLOOKUP((O14), NPCs!BB3:BD63, 3, TRUE), IF(N2="DwarvenMountainCity", VLOOKUP((O14), NPCs!BE3:BG63, 3, TRUE), IF(N2="DwarvenStandardDiverseCity", VLOOKUP((O14), NPCs!BH3:BJ63, 3, TRUE), IF(N2="Yuan-tiSwampCity", VLOOKUP((O14), NPCs!BK3:BM63, 3, TRUE), IF(N2="OrcForestCity", VLOOKUP((O14), NPCs!BN3:BP63, 3, TRUE), IF(N2="OrcMountainCity", VLOOKUP((O14), NPCs!BQ3:BS63, 3, TRUE), IF(N2="OrcTundraCity", VLOOKUP((O14), NPCs!BT3:BV63, 3, TRUE), IF(N2="HalflingCostalCity", VLOOKUP((O14), NPCs!BW3:BY63, 3, TRUE), IF(N2="HalflingForestCity", VLOOKUP((O14), NPCs!BZ3:CB63, 3, TRUE), IF(N2="GnomeForestCity", VLOOKUP((O14), NPCs!CC3:CE63, 3, TRUE), IF(N2="GnomeMountainCity", VLOOKUP((O14), NPCs!CF3:CH63, 3, TRUE), IF(N2="GoliathMountainCity", VLOOKUP((O14), NPCs!CI3:CK63, 3, TRUE), IF(N2="GoblinSwampCity", VLOOKUP((O14), NPCs!CL3:CN63, 3, TRUE), IF(N2="GenasiCostalCity", VLOOKUP((O14), NPCs!CO3:CQ63, 3, TRUE), IF(N2="GenasiDesertCity", VLOOKUP((O14), NPCs!CR3:CT63, 3, TRUE), IF(N2="KoboldSwampCity", VLOOKUP((O14), NPCs!CU3:CW63, 3, TRUE), IF(N2="KoboldMountainCity", VLOOKUP((O14), NPCs!CX3:CZ63, 3, TRUE), IF(N2="KoboldDesertCity", VLOOKUP((O14), NPCs!DA3:DC63, 3, TRUE), IF(N2="AarakocraMountainCity", VLOOKUP((O14), NPCs!DD3:DF63, 3, TRUE), IF(N2="LizardfolkSwampCity", VLOOKUP((O14), NPCs!DG3:DI63, 3, TRUE), IF(N2="LizardfolkDesertCity", VLOOKUP((O14), NPCs!DJ3:DL63, 3, TRUE), IF(N2="TortleCostalCity", VLOOKUP((O14), NPCs!DM:DO3:DQ63, 3, TRUE), IF(N2="TortleDesertCity", VLOOKUP((O14), NPCs!DP3:DR63, 3, TRUE), IF(N2="TritonCostalCity", VLOOKUP((O14), NPCs!DS3:DU63, 3, TRUE), 0))))))))))))))))))))))))))))))))))))</f>
        <v>Halfling (Stout)</v>
      </c>
      <c r="Q14" s="118"/>
      <c r="R14" s="118">
        <f t="shared" si="3"/>
        <v>1691</v>
      </c>
      <c r="S14" s="118">
        <v>50</v>
      </c>
      <c r="T14" s="118" t="s">
        <v>4259</v>
      </c>
      <c r="U14" s="118">
        <f t="shared" si="4"/>
        <v>1481</v>
      </c>
      <c r="V14" s="118">
        <v>10</v>
      </c>
      <c r="W14" s="118" t="s">
        <v>4259</v>
      </c>
      <c r="X14" s="118">
        <f t="shared" si="5"/>
        <v>1031</v>
      </c>
      <c r="Y14" s="118">
        <v>25</v>
      </c>
      <c r="Z14" s="118" t="s">
        <v>4259</v>
      </c>
      <c r="AA14" s="118">
        <f t="shared" si="6"/>
        <v>1841</v>
      </c>
      <c r="AB14" s="118">
        <v>250</v>
      </c>
      <c r="AC14" s="118" t="s">
        <v>4259</v>
      </c>
      <c r="AD14" s="118">
        <f t="shared" si="7"/>
        <v>2026</v>
      </c>
      <c r="AE14" s="118">
        <v>100</v>
      </c>
      <c r="AF14" s="118" t="s">
        <v>4259</v>
      </c>
      <c r="AG14" s="118">
        <f t="shared" si="8"/>
        <v>1361</v>
      </c>
      <c r="AH14" s="118">
        <v>50</v>
      </c>
      <c r="AI14" s="118" t="s">
        <v>4259</v>
      </c>
      <c r="AJ14" s="118">
        <f t="shared" si="9"/>
        <v>1581</v>
      </c>
      <c r="AK14" s="118">
        <v>50</v>
      </c>
      <c r="AL14" s="118" t="s">
        <v>4259</v>
      </c>
      <c r="AM14" s="118">
        <f t="shared" si="10"/>
        <v>1781</v>
      </c>
      <c r="AN14" s="118">
        <v>50</v>
      </c>
      <c r="AO14" s="118" t="s">
        <v>4259</v>
      </c>
      <c r="AP14" s="118">
        <f t="shared" si="11"/>
        <v>8301</v>
      </c>
      <c r="AQ14" s="118">
        <v>20</v>
      </c>
      <c r="AR14" s="118" t="s">
        <v>4259</v>
      </c>
      <c r="AS14" s="118">
        <f t="shared" si="12"/>
        <v>7751</v>
      </c>
      <c r="AT14" s="118">
        <v>10</v>
      </c>
      <c r="AU14" s="118" t="s">
        <v>4259</v>
      </c>
      <c r="AV14" s="118">
        <f t="shared" si="13"/>
        <v>761</v>
      </c>
      <c r="AW14" s="118">
        <v>10</v>
      </c>
      <c r="AX14" s="118" t="s">
        <v>4259</v>
      </c>
      <c r="AY14" s="118">
        <f t="shared" si="14"/>
        <v>1116</v>
      </c>
      <c r="AZ14" s="118">
        <v>10</v>
      </c>
      <c r="BA14" s="118" t="s">
        <v>4259</v>
      </c>
      <c r="BB14" s="118">
        <f t="shared" si="15"/>
        <v>1541</v>
      </c>
      <c r="BC14" s="118">
        <v>50</v>
      </c>
      <c r="BD14" s="118" t="s">
        <v>4259</v>
      </c>
      <c r="BE14" s="118">
        <f t="shared" si="16"/>
        <v>7961</v>
      </c>
      <c r="BF14" s="118">
        <v>10</v>
      </c>
      <c r="BG14" s="118" t="s">
        <v>4259</v>
      </c>
      <c r="BH14" s="118">
        <f t="shared" si="17"/>
        <v>7675</v>
      </c>
      <c r="BI14" s="118">
        <v>10</v>
      </c>
      <c r="BJ14" s="118" t="s">
        <v>4259</v>
      </c>
      <c r="BK14" s="118">
        <f t="shared" si="18"/>
        <v>276</v>
      </c>
      <c r="BL14" s="118">
        <v>50</v>
      </c>
      <c r="BM14" s="118" t="s">
        <v>4259</v>
      </c>
      <c r="BN14" s="118">
        <f t="shared" si="19"/>
        <v>351</v>
      </c>
      <c r="BO14" s="118">
        <v>50</v>
      </c>
      <c r="BP14" s="118" t="s">
        <v>4259</v>
      </c>
      <c r="BQ14" s="118">
        <f t="shared" si="20"/>
        <v>401</v>
      </c>
      <c r="BR14" s="118">
        <v>100</v>
      </c>
      <c r="BS14" s="118" t="s">
        <v>4259</v>
      </c>
      <c r="BT14" s="118">
        <f t="shared" si="21"/>
        <v>201</v>
      </c>
      <c r="BU14" s="118">
        <v>25</v>
      </c>
      <c r="BV14" s="118" t="s">
        <v>4259</v>
      </c>
      <c r="BW14" s="118">
        <f t="shared" si="22"/>
        <v>1191</v>
      </c>
      <c r="BX14" s="118">
        <v>50</v>
      </c>
      <c r="BY14" s="118" t="s">
        <v>4259</v>
      </c>
      <c r="BZ14" s="118">
        <f t="shared" si="23"/>
        <v>1191</v>
      </c>
      <c r="CA14" s="118">
        <v>50</v>
      </c>
      <c r="CB14" s="118" t="s">
        <v>4259</v>
      </c>
      <c r="CC14" s="118">
        <f t="shared" si="24"/>
        <v>596</v>
      </c>
      <c r="CD14" s="118">
        <v>25</v>
      </c>
      <c r="CE14" s="118" t="s">
        <v>4259</v>
      </c>
      <c r="CF14" s="118">
        <f t="shared" si="25"/>
        <v>896</v>
      </c>
      <c r="CG14" s="118">
        <v>25</v>
      </c>
      <c r="CH14" s="118" t="s">
        <v>4259</v>
      </c>
      <c r="CI14" s="118">
        <f t="shared" si="26"/>
        <v>886</v>
      </c>
      <c r="CJ14" s="118">
        <v>10</v>
      </c>
      <c r="CK14" s="118" t="s">
        <v>4259</v>
      </c>
      <c r="CL14" s="118">
        <f t="shared" si="27"/>
        <v>276</v>
      </c>
      <c r="CM14" s="118">
        <v>50</v>
      </c>
      <c r="CN14" s="118" t="s">
        <v>4259</v>
      </c>
      <c r="CO14" s="118">
        <f t="shared" si="28"/>
        <v>1191</v>
      </c>
      <c r="CP14" s="118">
        <v>50</v>
      </c>
      <c r="CQ14" s="118" t="s">
        <v>4259</v>
      </c>
      <c r="CR14" s="118">
        <f t="shared" si="29"/>
        <v>551</v>
      </c>
      <c r="CS14" s="118">
        <v>10</v>
      </c>
      <c r="CT14" s="118" t="s">
        <v>4259</v>
      </c>
      <c r="CU14" s="118">
        <f t="shared" si="30"/>
        <v>321</v>
      </c>
      <c r="CV14" s="118">
        <v>50</v>
      </c>
      <c r="CW14" s="118" t="s">
        <v>4259</v>
      </c>
      <c r="CX14" s="118">
        <f t="shared" si="31"/>
        <v>321</v>
      </c>
      <c r="CY14" s="118">
        <v>50</v>
      </c>
      <c r="CZ14" s="118" t="s">
        <v>4259</v>
      </c>
      <c r="DA14" s="118">
        <f t="shared" si="32"/>
        <v>321</v>
      </c>
      <c r="DB14" s="118">
        <v>50</v>
      </c>
      <c r="DC14" s="118" t="s">
        <v>4259</v>
      </c>
      <c r="DD14" s="122">
        <f t="shared" si="33"/>
        <v>8091</v>
      </c>
      <c r="DE14" s="122">
        <v>5</v>
      </c>
      <c r="DF14" s="118" t="s">
        <v>4259</v>
      </c>
      <c r="DG14" s="118">
        <f t="shared" si="34"/>
        <v>276</v>
      </c>
      <c r="DH14" s="118">
        <v>50</v>
      </c>
      <c r="DI14" s="118" t="s">
        <v>4259</v>
      </c>
      <c r="DJ14" s="118">
        <f t="shared" si="35"/>
        <v>276</v>
      </c>
      <c r="DK14" s="118">
        <v>50</v>
      </c>
      <c r="DL14" s="118" t="s">
        <v>4259</v>
      </c>
      <c r="DM14" s="118">
        <f t="shared" si="36"/>
        <v>976</v>
      </c>
      <c r="DN14" s="118">
        <v>50</v>
      </c>
      <c r="DO14" s="118" t="s">
        <v>4259</v>
      </c>
      <c r="DP14" s="118">
        <f t="shared" si="37"/>
        <v>976</v>
      </c>
      <c r="DQ14" s="118">
        <v>50</v>
      </c>
      <c r="DR14" s="118" t="s">
        <v>4259</v>
      </c>
      <c r="DS14" s="118">
        <f t="shared" si="38"/>
        <v>301</v>
      </c>
      <c r="DT14" s="118">
        <v>15</v>
      </c>
      <c r="DU14" s="118" t="s">
        <v>4259</v>
      </c>
    </row>
    <row r="15" spans="1:125" ht="14.4">
      <c r="A15" s="119" t="s">
        <v>4260</v>
      </c>
      <c r="B15" s="119" t="e">
        <f t="shared" ca="1" si="0"/>
        <v>#NAME?</v>
      </c>
      <c r="C15" s="119" t="s">
        <v>487</v>
      </c>
      <c r="D15" s="119" t="s">
        <v>4261</v>
      </c>
      <c r="E15" s="119" t="s">
        <v>4185</v>
      </c>
      <c r="F15" s="119" t="s">
        <v>4262</v>
      </c>
      <c r="G15" s="119" t="s">
        <v>4263</v>
      </c>
      <c r="H15" s="119" t="s">
        <v>4264</v>
      </c>
      <c r="I15" s="119"/>
      <c r="J15" s="119">
        <f t="shared" si="1"/>
        <v>641</v>
      </c>
      <c r="K15" s="119">
        <v>100</v>
      </c>
      <c r="L15" s="119" t="s">
        <v>4265</v>
      </c>
      <c r="M15" s="119"/>
      <c r="N15" s="119">
        <f t="shared" si="2"/>
        <v>14</v>
      </c>
      <c r="O15" s="120">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386</v>
      </c>
      <c r="P15" s="120" t="str">
        <f ca="1">IF(N2="CostalCity", VLOOKUP((O15), NPCs!R3:T63, 3, TRUE), IF(N2="DesertCity", VLOOKUP((O15), NPCs!U3:W63, 3, TRUE), IF(N2="ForestCity", VLOOKUP((O15), NPCs!X3:Z63, 3, TRUE), IF(N2="MonsterCity", VLOOKUP((O15), NPCs!AA3:AC63, 3, TRUE), IF(N2="MountainCity", VLOOKUP((O15), NPCs!AD3:AF63, 3, TRUE), IF(N2="StandardDiverseCity", VLOOKUP((O15), NPCs!AG3:AI63, 3, TRUE), IF(N2="SwampCity", VLOOKUP((O15), NPCs!AJ3:AL63, 3, TRUE), IF(N2="TundraCity", VLOOKUP((O15), NPCs!AM3:AO63, 3, TRUE), IF(N2="DragonbornCostalCity", VLOOKUP((O15), NPCs!AP3:AR63, 3, TRUE), IF(N2="DragonbornDesertCity",VLOOKUP((O15), NPCs!AS3:AU63, 3, TRUE), IF(N2="ElvenDesertCity", VLOOKUP((O15), NPCs!AV3:AX63, 3, TRUE), IF(N2="ElvenForestCity", VLOOKUP((O15), NPCs!AY3:BA63, 3, TRUE), IF(N2="ElvenStandardDiverseCity", VLOOKUP((O15), NPCs!BB3:BD63, 3, TRUE), IF(N2="DwarvenMountainCity", VLOOKUP((O15), NPCs!BE3:BG63, 3, TRUE), IF(N2="DwarvenStandardDiverseCity", VLOOKUP((O15), NPCs!BH3:BJ63, 3, TRUE), IF(N2="Yuan-tiSwampCity", VLOOKUP((O15), NPCs!BK3:BM63, 3, TRUE), IF(N2="OrcForestCity", VLOOKUP((O15), NPCs!BN3:BP63, 3, TRUE), IF(N2="OrcMountainCity", VLOOKUP((O15), NPCs!BQ3:BS63, 3, TRUE), IF(N2="OrcTundraCity", VLOOKUP((O15), NPCs!BT3:BV63, 3, TRUE), IF(N2="HalflingCostalCity", VLOOKUP((O15), NPCs!BW3:BY63, 3, TRUE), IF(N2="HalflingForestCity", VLOOKUP((O15), NPCs!BZ3:CB63, 3, TRUE), IF(N2="GnomeForestCity", VLOOKUP((O15), NPCs!CC3:CE63, 3, TRUE), IF(N2="GnomeMountainCity", VLOOKUP((O15), NPCs!CF3:CH63, 3, TRUE), IF(N2="GoliathMountainCity", VLOOKUP((O15), NPCs!CI3:CK63, 3, TRUE), IF(N2="GoblinSwampCity", VLOOKUP((O15), NPCs!CL3:CN63, 3, TRUE), IF(N2="GenasiCostalCity", VLOOKUP((O15), NPCs!CO3:CQ63, 3, TRUE), IF(N2="GenasiDesertCity", VLOOKUP((O15), NPCs!CR3:CT63, 3, TRUE), IF(N2="KoboldSwampCity", VLOOKUP((O15), NPCs!CU3:CW63, 3, TRUE), IF(N2="KoboldMountainCity", VLOOKUP((O15), NPCs!CX3:CZ63, 3, TRUE), IF(N2="KoboldDesertCity", VLOOKUP((O15), NPCs!DA3:DC63, 3, TRUE), IF(N2="AarakocraMountainCity", VLOOKUP((O15), NPCs!DD3:DF63, 3, TRUE), IF(N2="LizardfolkSwampCity", VLOOKUP((O15), NPCs!DG3:DI63, 3, TRUE), IF(N2="LizardfolkDesertCity", VLOOKUP((O15), NPCs!DJ3:DL63, 3, TRUE), IF(N2="TortleCostalCity", VLOOKUP((O15), NPCs!DM:DO3:DQ63, 3, TRUE), IF(N2="TortleDesertCity", VLOOKUP((O15), NPCs!DP3:DR63, 3, TRUE), IF(N2="TritonCostalCity", VLOOKUP((O15), NPCs!DS3:DU63, 3, TRUE), 0))))))))))))))))))))))))))))))))))))</f>
        <v>Dwarf (Hill)</v>
      </c>
      <c r="Q15" s="119"/>
      <c r="R15" s="119">
        <f t="shared" si="3"/>
        <v>1741</v>
      </c>
      <c r="S15" s="119">
        <v>50</v>
      </c>
      <c r="T15" s="119" t="s">
        <v>4266</v>
      </c>
      <c r="U15" s="119">
        <f t="shared" si="4"/>
        <v>1491</v>
      </c>
      <c r="V15" s="119">
        <v>10</v>
      </c>
      <c r="W15" s="119" t="s">
        <v>4266</v>
      </c>
      <c r="X15" s="119">
        <f t="shared" si="5"/>
        <v>1056</v>
      </c>
      <c r="Y15" s="119">
        <v>150</v>
      </c>
      <c r="Z15" s="119" t="s">
        <v>4266</v>
      </c>
      <c r="AA15" s="119">
        <f t="shared" si="6"/>
        <v>2091</v>
      </c>
      <c r="AB15" s="119">
        <v>50</v>
      </c>
      <c r="AC15" s="119" t="s">
        <v>4266</v>
      </c>
      <c r="AD15" s="119">
        <f t="shared" si="7"/>
        <v>2126</v>
      </c>
      <c r="AE15" s="119">
        <v>25</v>
      </c>
      <c r="AF15" s="119" t="s">
        <v>4266</v>
      </c>
      <c r="AG15" s="119">
        <f t="shared" si="8"/>
        <v>1411</v>
      </c>
      <c r="AH15" s="119">
        <v>50</v>
      </c>
      <c r="AI15" s="119" t="s">
        <v>4266</v>
      </c>
      <c r="AJ15" s="119">
        <f t="shared" si="9"/>
        <v>1631</v>
      </c>
      <c r="AK15" s="119">
        <v>50</v>
      </c>
      <c r="AL15" s="119" t="s">
        <v>4266</v>
      </c>
      <c r="AM15" s="119">
        <f t="shared" si="10"/>
        <v>1831</v>
      </c>
      <c r="AN15" s="119">
        <v>50</v>
      </c>
      <c r="AO15" s="119" t="s">
        <v>4266</v>
      </c>
      <c r="AP15" s="119">
        <f t="shared" si="11"/>
        <v>8321</v>
      </c>
      <c r="AQ15" s="119">
        <v>20</v>
      </c>
      <c r="AR15" s="119" t="s">
        <v>4266</v>
      </c>
      <c r="AS15" s="119">
        <f t="shared" si="12"/>
        <v>7761</v>
      </c>
      <c r="AT15" s="119">
        <v>10</v>
      </c>
      <c r="AU15" s="119" t="s">
        <v>4266</v>
      </c>
      <c r="AV15" s="119">
        <f t="shared" si="13"/>
        <v>771</v>
      </c>
      <c r="AW15" s="119">
        <v>50</v>
      </c>
      <c r="AX15" s="119" t="s">
        <v>4266</v>
      </c>
      <c r="AY15" s="119">
        <f t="shared" si="14"/>
        <v>1126</v>
      </c>
      <c r="AZ15" s="119">
        <v>1900</v>
      </c>
      <c r="BA15" s="119" t="s">
        <v>4266</v>
      </c>
      <c r="BB15" s="119">
        <f t="shared" si="15"/>
        <v>1591</v>
      </c>
      <c r="BC15" s="119">
        <v>50</v>
      </c>
      <c r="BD15" s="119" t="s">
        <v>4266</v>
      </c>
      <c r="BE15" s="119">
        <f t="shared" si="16"/>
        <v>7971</v>
      </c>
      <c r="BF15" s="119">
        <v>10</v>
      </c>
      <c r="BG15" s="119" t="s">
        <v>4266</v>
      </c>
      <c r="BH15" s="119">
        <f t="shared" si="17"/>
        <v>7685</v>
      </c>
      <c r="BI15" s="119">
        <v>10</v>
      </c>
      <c r="BJ15" s="119" t="s">
        <v>4266</v>
      </c>
      <c r="BK15" s="119">
        <f t="shared" si="18"/>
        <v>326</v>
      </c>
      <c r="BL15" s="119">
        <v>15</v>
      </c>
      <c r="BM15" s="119" t="s">
        <v>4266</v>
      </c>
      <c r="BN15" s="119">
        <f t="shared" si="19"/>
        <v>401</v>
      </c>
      <c r="BO15" s="119">
        <v>50</v>
      </c>
      <c r="BP15" s="119" t="s">
        <v>4266</v>
      </c>
      <c r="BQ15" s="119">
        <f t="shared" si="20"/>
        <v>501</v>
      </c>
      <c r="BR15" s="119">
        <v>50</v>
      </c>
      <c r="BS15" s="119" t="s">
        <v>4266</v>
      </c>
      <c r="BT15" s="119">
        <f t="shared" si="21"/>
        <v>226</v>
      </c>
      <c r="BU15" s="119">
        <v>25</v>
      </c>
      <c r="BV15" s="119" t="s">
        <v>4266</v>
      </c>
      <c r="BW15" s="119">
        <f t="shared" si="22"/>
        <v>1241</v>
      </c>
      <c r="BX15" s="119">
        <v>50</v>
      </c>
      <c r="BY15" s="119" t="s">
        <v>4266</v>
      </c>
      <c r="BZ15" s="119">
        <f t="shared" si="23"/>
        <v>1241</v>
      </c>
      <c r="CA15" s="119">
        <v>50</v>
      </c>
      <c r="CB15" s="119" t="s">
        <v>4266</v>
      </c>
      <c r="CC15" s="119">
        <f t="shared" si="24"/>
        <v>621</v>
      </c>
      <c r="CD15" s="119">
        <v>25</v>
      </c>
      <c r="CE15" s="119" t="s">
        <v>4266</v>
      </c>
      <c r="CF15" s="119">
        <f t="shared" si="25"/>
        <v>921</v>
      </c>
      <c r="CG15" s="119">
        <v>25</v>
      </c>
      <c r="CH15" s="119" t="s">
        <v>4266</v>
      </c>
      <c r="CI15" s="119">
        <f t="shared" si="26"/>
        <v>896</v>
      </c>
      <c r="CJ15" s="119">
        <v>10</v>
      </c>
      <c r="CK15" s="119" t="s">
        <v>4266</v>
      </c>
      <c r="CL15" s="119">
        <f t="shared" si="27"/>
        <v>326</v>
      </c>
      <c r="CM15" s="119">
        <v>15</v>
      </c>
      <c r="CN15" s="119" t="s">
        <v>4266</v>
      </c>
      <c r="CO15" s="119">
        <f t="shared" si="28"/>
        <v>1241</v>
      </c>
      <c r="CP15" s="119">
        <v>50</v>
      </c>
      <c r="CQ15" s="119" t="s">
        <v>4266</v>
      </c>
      <c r="CR15" s="119">
        <f t="shared" si="29"/>
        <v>561</v>
      </c>
      <c r="CS15" s="119">
        <v>10</v>
      </c>
      <c r="CT15" s="119" t="s">
        <v>4266</v>
      </c>
      <c r="CU15" s="119">
        <f t="shared" si="30"/>
        <v>371</v>
      </c>
      <c r="CV15" s="119">
        <v>15</v>
      </c>
      <c r="CW15" s="119" t="s">
        <v>4266</v>
      </c>
      <c r="CX15" s="119">
        <f t="shared" si="31"/>
        <v>371</v>
      </c>
      <c r="CY15" s="119">
        <v>15</v>
      </c>
      <c r="CZ15" s="119" t="s">
        <v>4266</v>
      </c>
      <c r="DA15" s="119">
        <f t="shared" si="32"/>
        <v>371</v>
      </c>
      <c r="DB15" s="119">
        <v>15</v>
      </c>
      <c r="DC15" s="119" t="s">
        <v>4266</v>
      </c>
      <c r="DD15" s="121">
        <f t="shared" si="33"/>
        <v>8096</v>
      </c>
      <c r="DE15" s="121">
        <v>5</v>
      </c>
      <c r="DF15" s="119" t="s">
        <v>4266</v>
      </c>
      <c r="DG15" s="119">
        <f t="shared" si="34"/>
        <v>326</v>
      </c>
      <c r="DH15" s="119">
        <v>15</v>
      </c>
      <c r="DI15" s="119" t="s">
        <v>4266</v>
      </c>
      <c r="DJ15" s="119">
        <f t="shared" si="35"/>
        <v>326</v>
      </c>
      <c r="DK15" s="119">
        <v>15</v>
      </c>
      <c r="DL15" s="119" t="s">
        <v>4266</v>
      </c>
      <c r="DM15" s="119">
        <f t="shared" si="36"/>
        <v>1026</v>
      </c>
      <c r="DN15" s="119">
        <v>15</v>
      </c>
      <c r="DO15" s="119" t="s">
        <v>4266</v>
      </c>
      <c r="DP15" s="119">
        <f t="shared" si="37"/>
        <v>1026</v>
      </c>
      <c r="DQ15" s="119">
        <v>15</v>
      </c>
      <c r="DR15" s="119" t="s">
        <v>4266</v>
      </c>
      <c r="DS15" s="119">
        <f t="shared" si="38"/>
        <v>316</v>
      </c>
      <c r="DT15" s="119">
        <v>15</v>
      </c>
      <c r="DU15" s="119" t="s">
        <v>4266</v>
      </c>
    </row>
    <row r="16" spans="1:125" ht="14.4">
      <c r="A16" s="118" t="s">
        <v>4267</v>
      </c>
      <c r="B16" s="118" t="e">
        <f t="shared" ca="1" si="0"/>
        <v>#NAME?</v>
      </c>
      <c r="C16" s="118" t="s">
        <v>487</v>
      </c>
      <c r="D16" s="118" t="s">
        <v>4268</v>
      </c>
      <c r="E16" s="118" t="s">
        <v>4185</v>
      </c>
      <c r="F16" s="118" t="s">
        <v>4269</v>
      </c>
      <c r="G16" s="118" t="s">
        <v>4270</v>
      </c>
      <c r="H16" s="118" t="s">
        <v>4271</v>
      </c>
      <c r="I16" s="118"/>
      <c r="J16" s="118">
        <f t="shared" si="1"/>
        <v>741</v>
      </c>
      <c r="K16" s="118">
        <v>20</v>
      </c>
      <c r="L16" s="118" t="s">
        <v>4272</v>
      </c>
      <c r="M16" s="118"/>
      <c r="N16" s="118">
        <f t="shared" si="2"/>
        <v>15</v>
      </c>
      <c r="O16" s="84">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386</v>
      </c>
      <c r="P16" s="84" t="str">
        <f ca="1">IF(N2="CostalCity", VLOOKUP((O16), NPCs!R3:T63, 3, TRUE), IF(N2="DesertCity", VLOOKUP((O16), NPCs!U3:W63, 3, TRUE), IF(N2="ForestCity", VLOOKUP((O16), NPCs!X3:Z63, 3, TRUE), IF(N2="MonsterCity", VLOOKUP((O16), NPCs!AA3:AC63, 3, TRUE), IF(N2="MountainCity", VLOOKUP((O16), NPCs!AD3:AF63, 3, TRUE), IF(N2="StandardDiverseCity", VLOOKUP((O16), NPCs!AG3:AI63, 3, TRUE), IF(N2="SwampCity", VLOOKUP((O16), NPCs!AJ3:AL63, 3, TRUE), IF(N2="TundraCity", VLOOKUP((O16), NPCs!AM3:AO63, 3, TRUE), IF(N2="DragonbornCostalCity", VLOOKUP((O16), NPCs!AP3:AR63, 3, TRUE), IF(N2="DragonbornDesertCity",VLOOKUP((O16), NPCs!AS3:AU63, 3, TRUE), IF(N2="ElvenDesertCity", VLOOKUP((O16), NPCs!AV3:AX63, 3, TRUE), IF(N2="ElvenForestCity", VLOOKUP((O16), NPCs!AY3:BA63, 3, TRUE), IF(N2="ElvenStandardDiverseCity", VLOOKUP((O16), NPCs!BB3:BD63, 3, TRUE), IF(N2="DwarvenMountainCity", VLOOKUP((O16), NPCs!BE3:BG63, 3, TRUE), IF(N2="DwarvenStandardDiverseCity", VLOOKUP((O16), NPCs!BH3:BJ63, 3, TRUE), IF(N2="Yuan-tiSwampCity", VLOOKUP((O16), NPCs!BK3:BM63, 3, TRUE), IF(N2="OrcForestCity", VLOOKUP((O16), NPCs!BN3:BP63, 3, TRUE), IF(N2="OrcMountainCity", VLOOKUP((O16), NPCs!BQ3:BS63, 3, TRUE), IF(N2="OrcTundraCity", VLOOKUP((O16), NPCs!BT3:BV63, 3, TRUE), IF(N2="HalflingCostalCity", VLOOKUP((O16), NPCs!BW3:BY63, 3, TRUE), IF(N2="HalflingForestCity", VLOOKUP((O16), NPCs!BZ3:CB63, 3, TRUE), IF(N2="GnomeForestCity", VLOOKUP((O16), NPCs!CC3:CE63, 3, TRUE), IF(N2="GnomeMountainCity", VLOOKUP((O16), NPCs!CF3:CH63, 3, TRUE), IF(N2="GoliathMountainCity", VLOOKUP((O16), NPCs!CI3:CK63, 3, TRUE), IF(N2="GoblinSwampCity", VLOOKUP((O16), NPCs!CL3:CN63, 3, TRUE), IF(N2="GenasiCostalCity", VLOOKUP((O16), NPCs!CO3:CQ63, 3, TRUE), IF(N2="GenasiDesertCity", VLOOKUP((O16), NPCs!CR3:CT63, 3, TRUE), IF(N2="KoboldSwampCity", VLOOKUP((O16), NPCs!CU3:CW63, 3, TRUE), IF(N2="KoboldMountainCity", VLOOKUP((O16), NPCs!CX3:CZ63, 3, TRUE), IF(N2="KoboldDesertCity", VLOOKUP((O16), NPCs!DA3:DC63, 3, TRUE), IF(N2="AarakocraMountainCity", VLOOKUP((O16), NPCs!DD3:DF63, 3, TRUE), IF(N2="LizardfolkSwampCity", VLOOKUP((O16), NPCs!DG3:DI63, 3, TRUE), IF(N2="LizardfolkDesertCity", VLOOKUP((O16), NPCs!DJ3:DL63, 3, TRUE), IF(N2="TortleCostalCity", VLOOKUP((O16), NPCs!DM:DO3:DQ63, 3, TRUE), IF(N2="TortleDesertCity", VLOOKUP((O16), NPCs!DP3:DR63, 3, TRUE), IF(N2="TritonCostalCity", VLOOKUP((O16), NPCs!DS3:DU63, 3, TRUE), 0))))))))))))))))))))))))))))))))))))</f>
        <v>Dwarf (Hill)</v>
      </c>
      <c r="Q16" s="118"/>
      <c r="R16" s="118">
        <f t="shared" si="3"/>
        <v>1791</v>
      </c>
      <c r="S16" s="118">
        <v>100</v>
      </c>
      <c r="T16" s="118" t="s">
        <v>4273</v>
      </c>
      <c r="U16" s="118">
        <f t="shared" si="4"/>
        <v>1501</v>
      </c>
      <c r="V16" s="118">
        <v>10</v>
      </c>
      <c r="W16" s="118" t="s">
        <v>4273</v>
      </c>
      <c r="X16" s="118">
        <f t="shared" si="5"/>
        <v>1206</v>
      </c>
      <c r="Y16" s="118">
        <v>150</v>
      </c>
      <c r="Z16" s="118" t="s">
        <v>4273</v>
      </c>
      <c r="AA16" s="118">
        <f t="shared" si="6"/>
        <v>2141</v>
      </c>
      <c r="AB16" s="118">
        <v>10</v>
      </c>
      <c r="AC16" s="118" t="s">
        <v>4273</v>
      </c>
      <c r="AD16" s="118">
        <f t="shared" si="7"/>
        <v>2151</v>
      </c>
      <c r="AE16" s="118">
        <v>150</v>
      </c>
      <c r="AF16" s="118" t="s">
        <v>4273</v>
      </c>
      <c r="AG16" s="118">
        <f t="shared" si="8"/>
        <v>1461</v>
      </c>
      <c r="AH16" s="118">
        <v>100</v>
      </c>
      <c r="AI16" s="118" t="s">
        <v>4273</v>
      </c>
      <c r="AJ16" s="118">
        <f t="shared" si="9"/>
        <v>1681</v>
      </c>
      <c r="AK16" s="118">
        <v>100</v>
      </c>
      <c r="AL16" s="118" t="s">
        <v>4273</v>
      </c>
      <c r="AM16" s="118">
        <f t="shared" si="10"/>
        <v>1881</v>
      </c>
      <c r="AN16" s="118">
        <v>50</v>
      </c>
      <c r="AO16" s="118" t="s">
        <v>4273</v>
      </c>
      <c r="AP16" s="118">
        <f t="shared" si="11"/>
        <v>8341</v>
      </c>
      <c r="AQ16" s="118">
        <v>60</v>
      </c>
      <c r="AR16" s="118" t="s">
        <v>4273</v>
      </c>
      <c r="AS16" s="118">
        <f t="shared" si="12"/>
        <v>7771</v>
      </c>
      <c r="AT16" s="118">
        <v>20</v>
      </c>
      <c r="AU16" s="118" t="s">
        <v>4273</v>
      </c>
      <c r="AV16" s="118">
        <f t="shared" si="13"/>
        <v>821</v>
      </c>
      <c r="AW16" s="118">
        <v>250</v>
      </c>
      <c r="AX16" s="118" t="s">
        <v>4273</v>
      </c>
      <c r="AY16" s="118">
        <f t="shared" si="14"/>
        <v>3026</v>
      </c>
      <c r="AZ16" s="118">
        <v>250</v>
      </c>
      <c r="BA16" s="118" t="s">
        <v>4273</v>
      </c>
      <c r="BB16" s="118">
        <f t="shared" si="15"/>
        <v>1641</v>
      </c>
      <c r="BC16" s="118">
        <v>1200</v>
      </c>
      <c r="BD16" s="118" t="s">
        <v>4273</v>
      </c>
      <c r="BE16" s="118">
        <f t="shared" si="16"/>
        <v>7981</v>
      </c>
      <c r="BF16" s="118">
        <v>50</v>
      </c>
      <c r="BG16" s="118" t="s">
        <v>4273</v>
      </c>
      <c r="BH16" s="118">
        <f t="shared" si="17"/>
        <v>7695</v>
      </c>
      <c r="BI16" s="118">
        <v>50</v>
      </c>
      <c r="BJ16" s="118" t="s">
        <v>4273</v>
      </c>
      <c r="BK16" s="118">
        <f t="shared" si="18"/>
        <v>341</v>
      </c>
      <c r="BL16" s="118">
        <v>15</v>
      </c>
      <c r="BM16" s="118" t="s">
        <v>4273</v>
      </c>
      <c r="BN16" s="118">
        <f t="shared" si="19"/>
        <v>451</v>
      </c>
      <c r="BO16" s="118">
        <v>50</v>
      </c>
      <c r="BP16" s="118" t="s">
        <v>4273</v>
      </c>
      <c r="BQ16" s="118">
        <f t="shared" si="20"/>
        <v>551</v>
      </c>
      <c r="BR16" s="118">
        <v>50</v>
      </c>
      <c r="BS16" s="118" t="s">
        <v>4273</v>
      </c>
      <c r="BT16" s="118">
        <f t="shared" si="21"/>
        <v>251</v>
      </c>
      <c r="BU16" s="118">
        <v>25</v>
      </c>
      <c r="BV16" s="118" t="s">
        <v>4273</v>
      </c>
      <c r="BW16" s="118">
        <f t="shared" si="22"/>
        <v>1291</v>
      </c>
      <c r="BX16" s="118">
        <v>100</v>
      </c>
      <c r="BY16" s="118" t="s">
        <v>4273</v>
      </c>
      <c r="BZ16" s="118">
        <f t="shared" si="23"/>
        <v>1291</v>
      </c>
      <c r="CA16" s="118">
        <v>100</v>
      </c>
      <c r="CB16" s="118" t="s">
        <v>4273</v>
      </c>
      <c r="CC16" s="118">
        <f t="shared" si="24"/>
        <v>646</v>
      </c>
      <c r="CD16" s="118">
        <v>150</v>
      </c>
      <c r="CE16" s="118" t="s">
        <v>4273</v>
      </c>
      <c r="CF16" s="118">
        <f t="shared" si="25"/>
        <v>946</v>
      </c>
      <c r="CG16" s="118">
        <v>150</v>
      </c>
      <c r="CH16" s="118" t="s">
        <v>4273</v>
      </c>
      <c r="CI16" s="118">
        <f t="shared" si="26"/>
        <v>906</v>
      </c>
      <c r="CJ16" s="118">
        <v>50</v>
      </c>
      <c r="CK16" s="118" t="s">
        <v>4273</v>
      </c>
      <c r="CL16" s="118">
        <f t="shared" si="27"/>
        <v>341</v>
      </c>
      <c r="CM16" s="118">
        <v>15</v>
      </c>
      <c r="CN16" s="118" t="s">
        <v>4273</v>
      </c>
      <c r="CO16" s="118">
        <f t="shared" si="28"/>
        <v>1291</v>
      </c>
      <c r="CP16" s="118">
        <v>100</v>
      </c>
      <c r="CQ16" s="118" t="s">
        <v>4273</v>
      </c>
      <c r="CR16" s="118">
        <f t="shared" si="29"/>
        <v>571</v>
      </c>
      <c r="CS16" s="118">
        <v>20</v>
      </c>
      <c r="CT16" s="118" t="s">
        <v>4273</v>
      </c>
      <c r="CU16" s="118">
        <f t="shared" si="30"/>
        <v>386</v>
      </c>
      <c r="CV16" s="118">
        <v>15</v>
      </c>
      <c r="CW16" s="118" t="s">
        <v>4273</v>
      </c>
      <c r="CX16" s="118">
        <f t="shared" si="31"/>
        <v>386</v>
      </c>
      <c r="CY16" s="118">
        <v>15</v>
      </c>
      <c r="CZ16" s="118" t="s">
        <v>4273</v>
      </c>
      <c r="DA16" s="118">
        <f t="shared" si="32"/>
        <v>386</v>
      </c>
      <c r="DB16" s="118">
        <v>15</v>
      </c>
      <c r="DC16" s="118" t="s">
        <v>4273</v>
      </c>
      <c r="DD16" s="122">
        <f t="shared" si="33"/>
        <v>8101</v>
      </c>
      <c r="DE16" s="122">
        <v>100</v>
      </c>
      <c r="DF16" s="118" t="s">
        <v>4273</v>
      </c>
      <c r="DG16" s="118">
        <f t="shared" si="34"/>
        <v>341</v>
      </c>
      <c r="DH16" s="118">
        <v>15</v>
      </c>
      <c r="DI16" s="118" t="s">
        <v>4273</v>
      </c>
      <c r="DJ16" s="118">
        <f t="shared" si="35"/>
        <v>341</v>
      </c>
      <c r="DK16" s="118">
        <v>15</v>
      </c>
      <c r="DL16" s="118" t="s">
        <v>4273</v>
      </c>
      <c r="DM16" s="118">
        <f t="shared" si="36"/>
        <v>1041</v>
      </c>
      <c r="DN16" s="118">
        <v>15</v>
      </c>
      <c r="DO16" s="118" t="s">
        <v>4273</v>
      </c>
      <c r="DP16" s="118">
        <f t="shared" si="37"/>
        <v>1041</v>
      </c>
      <c r="DQ16" s="118">
        <v>15</v>
      </c>
      <c r="DR16" s="118" t="s">
        <v>4273</v>
      </c>
      <c r="DS16" s="118">
        <f t="shared" si="38"/>
        <v>331</v>
      </c>
      <c r="DT16" s="118">
        <v>15</v>
      </c>
      <c r="DU16" s="118" t="s">
        <v>4273</v>
      </c>
    </row>
    <row r="17" spans="1:125" ht="14.4">
      <c r="A17" s="119" t="s">
        <v>4274</v>
      </c>
      <c r="B17" s="119" t="e">
        <f t="shared" ca="1" si="0"/>
        <v>#NAME?</v>
      </c>
      <c r="C17" s="119" t="s">
        <v>1571</v>
      </c>
      <c r="D17" s="119" t="s">
        <v>4275</v>
      </c>
      <c r="E17" s="119" t="s">
        <v>4276</v>
      </c>
      <c r="F17" s="119" t="s">
        <v>4277</v>
      </c>
      <c r="G17" s="119" t="s">
        <v>4278</v>
      </c>
      <c r="H17" s="119" t="s">
        <v>4279</v>
      </c>
      <c r="I17" s="119"/>
      <c r="J17" s="119">
        <f t="shared" si="1"/>
        <v>761</v>
      </c>
      <c r="K17" s="119">
        <v>5</v>
      </c>
      <c r="L17" s="119" t="s">
        <v>4280</v>
      </c>
      <c r="M17" s="119"/>
      <c r="N17" s="119">
        <f t="shared" si="2"/>
        <v>16</v>
      </c>
      <c r="O17" s="120">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386</v>
      </c>
      <c r="P17" s="120" t="str">
        <f ca="1">IF(N2="CostalCity", VLOOKUP((O17), NPCs!R3:T63, 3, TRUE), IF(N2="DesertCity", VLOOKUP((O17), NPCs!U3:W63, 3, TRUE), IF(N2="ForestCity", VLOOKUP((O17), NPCs!X3:Z63, 3, TRUE), IF(N2="MonsterCity", VLOOKUP((O17), NPCs!AA3:AC63, 3, TRUE), IF(N2="MountainCity", VLOOKUP((O17), NPCs!AD3:AF63, 3, TRUE), IF(N2="StandardDiverseCity", VLOOKUP((O17), NPCs!AG3:AI63, 3, TRUE), IF(N2="SwampCity", VLOOKUP((O17), NPCs!AJ3:AL63, 3, TRUE), IF(N2="TundraCity", VLOOKUP((O17), NPCs!AM3:AO63, 3, TRUE), IF(N2="DragonbornCostalCity", VLOOKUP((O17), NPCs!AP3:AR63, 3, TRUE), IF(N2="DragonbornDesertCity",VLOOKUP((O17), NPCs!AS3:AU63, 3, TRUE), IF(N2="ElvenDesertCity", VLOOKUP((O17), NPCs!AV3:AX63, 3, TRUE), IF(N2="ElvenForestCity", VLOOKUP((O17), NPCs!AY3:BA63, 3, TRUE), IF(N2="ElvenStandardDiverseCity", VLOOKUP((O17), NPCs!BB3:BD63, 3, TRUE), IF(N2="DwarvenMountainCity", VLOOKUP((O17), NPCs!BE3:BG63, 3, TRUE), IF(N2="DwarvenStandardDiverseCity", VLOOKUP((O17), NPCs!BH3:BJ63, 3, TRUE), IF(N2="Yuan-tiSwampCity", VLOOKUP((O17), NPCs!BK3:BM63, 3, TRUE), IF(N2="OrcForestCity", VLOOKUP((O17), NPCs!BN3:BP63, 3, TRUE), IF(N2="OrcMountainCity", VLOOKUP((O17), NPCs!BQ3:BS63, 3, TRUE), IF(N2="OrcTundraCity", VLOOKUP((O17), NPCs!BT3:BV63, 3, TRUE), IF(N2="HalflingCostalCity", VLOOKUP((O17), NPCs!BW3:BY63, 3, TRUE), IF(N2="HalflingForestCity", VLOOKUP((O17), NPCs!BZ3:CB63, 3, TRUE), IF(N2="GnomeForestCity", VLOOKUP((O17), NPCs!CC3:CE63, 3, TRUE), IF(N2="GnomeMountainCity", VLOOKUP((O17), NPCs!CF3:CH63, 3, TRUE), IF(N2="GoliathMountainCity", VLOOKUP((O17), NPCs!CI3:CK63, 3, TRUE), IF(N2="GoblinSwampCity", VLOOKUP((O17), NPCs!CL3:CN63, 3, TRUE), IF(N2="GenasiCostalCity", VLOOKUP((O17), NPCs!CO3:CQ63, 3, TRUE), IF(N2="GenasiDesertCity", VLOOKUP((O17), NPCs!CR3:CT63, 3, TRUE), IF(N2="KoboldSwampCity", VLOOKUP((O17), NPCs!CU3:CW63, 3, TRUE), IF(N2="KoboldMountainCity", VLOOKUP((O17), NPCs!CX3:CZ63, 3, TRUE), IF(N2="KoboldDesertCity", VLOOKUP((O17), NPCs!DA3:DC63, 3, TRUE), IF(N2="AarakocraMountainCity", VLOOKUP((O17), NPCs!DD3:DF63, 3, TRUE), IF(N2="LizardfolkSwampCity", VLOOKUP((O17), NPCs!DG3:DI63, 3, TRUE), IF(N2="LizardfolkDesertCity", VLOOKUP((O17), NPCs!DJ3:DL63, 3, TRUE), IF(N2="TortleCostalCity", VLOOKUP((O17), NPCs!DM:DO3:DQ63, 3, TRUE), IF(N2="TortleDesertCity", VLOOKUP((O17), NPCs!DP3:DR63, 3, TRUE), IF(N2="TritonCostalCity", VLOOKUP((O17), NPCs!DS3:DU63, 3, TRUE), 0))))))))))))))))))))))))))))))))))))</f>
        <v>Dwarf (Hill)</v>
      </c>
      <c r="Q17" s="119"/>
      <c r="R17" s="119">
        <f t="shared" si="3"/>
        <v>1891</v>
      </c>
      <c r="S17" s="119">
        <v>100</v>
      </c>
      <c r="T17" s="119" t="s">
        <v>4281</v>
      </c>
      <c r="U17" s="119">
        <f t="shared" si="4"/>
        <v>1511</v>
      </c>
      <c r="V17" s="119">
        <v>10</v>
      </c>
      <c r="W17" s="119" t="s">
        <v>4281</v>
      </c>
      <c r="X17" s="119">
        <f t="shared" si="5"/>
        <v>1356</v>
      </c>
      <c r="Y17" s="119">
        <v>25</v>
      </c>
      <c r="Z17" s="119" t="s">
        <v>4281</v>
      </c>
      <c r="AA17" s="119">
        <f t="shared" si="6"/>
        <v>2151</v>
      </c>
      <c r="AB17" s="119">
        <v>50</v>
      </c>
      <c r="AC17" s="119" t="s">
        <v>4281</v>
      </c>
      <c r="AD17" s="119">
        <f t="shared" si="7"/>
        <v>2301</v>
      </c>
      <c r="AE17" s="119">
        <v>25</v>
      </c>
      <c r="AF17" s="119" t="s">
        <v>4281</v>
      </c>
      <c r="AG17" s="119">
        <f t="shared" si="8"/>
        <v>1561</v>
      </c>
      <c r="AH17" s="119">
        <v>50</v>
      </c>
      <c r="AI17" s="119" t="s">
        <v>4281</v>
      </c>
      <c r="AJ17" s="119">
        <f t="shared" si="9"/>
        <v>1781</v>
      </c>
      <c r="AK17" s="119">
        <v>50</v>
      </c>
      <c r="AL17" s="119" t="s">
        <v>4281</v>
      </c>
      <c r="AM17" s="119">
        <f t="shared" si="10"/>
        <v>1931</v>
      </c>
      <c r="AN17" s="119">
        <v>50</v>
      </c>
      <c r="AO17" s="119" t="s">
        <v>4281</v>
      </c>
      <c r="AP17" s="119">
        <f t="shared" si="11"/>
        <v>8401</v>
      </c>
      <c r="AQ17" s="119">
        <v>20</v>
      </c>
      <c r="AR17" s="119" t="s">
        <v>4281</v>
      </c>
      <c r="AS17" s="119">
        <f t="shared" si="12"/>
        <v>7791</v>
      </c>
      <c r="AT17" s="119">
        <v>10</v>
      </c>
      <c r="AU17" s="119" t="s">
        <v>4281</v>
      </c>
      <c r="AV17" s="119">
        <f t="shared" si="13"/>
        <v>1071</v>
      </c>
      <c r="AW17" s="119">
        <v>25</v>
      </c>
      <c r="AX17" s="119" t="s">
        <v>4281</v>
      </c>
      <c r="AY17" s="119">
        <f t="shared" si="14"/>
        <v>3276</v>
      </c>
      <c r="AZ17" s="119">
        <v>50</v>
      </c>
      <c r="BA17" s="119" t="s">
        <v>4281</v>
      </c>
      <c r="BB17" s="119">
        <f t="shared" si="15"/>
        <v>2841</v>
      </c>
      <c r="BC17" s="119">
        <v>50</v>
      </c>
      <c r="BD17" s="119" t="s">
        <v>4281</v>
      </c>
      <c r="BE17" s="119">
        <f t="shared" si="16"/>
        <v>8031</v>
      </c>
      <c r="BF17" s="119">
        <v>10</v>
      </c>
      <c r="BG17" s="119" t="s">
        <v>4281</v>
      </c>
      <c r="BH17" s="119">
        <f t="shared" si="17"/>
        <v>7745</v>
      </c>
      <c r="BI17" s="119">
        <v>10</v>
      </c>
      <c r="BJ17" s="119" t="s">
        <v>4281</v>
      </c>
      <c r="BK17" s="119">
        <f t="shared" si="18"/>
        <v>356</v>
      </c>
      <c r="BL17" s="119">
        <v>15</v>
      </c>
      <c r="BM17" s="119" t="s">
        <v>4281</v>
      </c>
      <c r="BN17" s="119">
        <f t="shared" si="19"/>
        <v>501</v>
      </c>
      <c r="BO17" s="119">
        <v>50</v>
      </c>
      <c r="BP17" s="119" t="s">
        <v>4281</v>
      </c>
      <c r="BQ17" s="119">
        <f t="shared" si="20"/>
        <v>601</v>
      </c>
      <c r="BR17" s="119">
        <v>50</v>
      </c>
      <c r="BS17" s="119" t="s">
        <v>4281</v>
      </c>
      <c r="BT17" s="119">
        <f t="shared" si="21"/>
        <v>276</v>
      </c>
      <c r="BU17" s="119">
        <v>25</v>
      </c>
      <c r="BV17" s="119" t="s">
        <v>4281</v>
      </c>
      <c r="BW17" s="119">
        <f t="shared" si="22"/>
        <v>1391</v>
      </c>
      <c r="BX17" s="119">
        <v>100</v>
      </c>
      <c r="BY17" s="119" t="s">
        <v>4281</v>
      </c>
      <c r="BZ17" s="119">
        <f t="shared" si="23"/>
        <v>1391</v>
      </c>
      <c r="CA17" s="119">
        <v>100</v>
      </c>
      <c r="CB17" s="119" t="s">
        <v>4281</v>
      </c>
      <c r="CC17" s="119">
        <f t="shared" si="24"/>
        <v>796</v>
      </c>
      <c r="CD17" s="119">
        <v>25</v>
      </c>
      <c r="CE17" s="119" t="s">
        <v>4281</v>
      </c>
      <c r="CF17" s="119">
        <f t="shared" si="25"/>
        <v>1096</v>
      </c>
      <c r="CG17" s="119">
        <v>25</v>
      </c>
      <c r="CH17" s="119" t="s">
        <v>4281</v>
      </c>
      <c r="CI17" s="119">
        <f t="shared" si="26"/>
        <v>956</v>
      </c>
      <c r="CJ17" s="119">
        <v>10</v>
      </c>
      <c r="CK17" s="119" t="s">
        <v>4281</v>
      </c>
      <c r="CL17" s="119">
        <f t="shared" si="27"/>
        <v>356</v>
      </c>
      <c r="CM17" s="119">
        <v>15</v>
      </c>
      <c r="CN17" s="119" t="s">
        <v>4281</v>
      </c>
      <c r="CO17" s="119">
        <f t="shared" si="28"/>
        <v>1391</v>
      </c>
      <c r="CP17" s="119">
        <v>100</v>
      </c>
      <c r="CQ17" s="119" t="s">
        <v>4281</v>
      </c>
      <c r="CR17" s="119">
        <f t="shared" si="29"/>
        <v>591</v>
      </c>
      <c r="CS17" s="119">
        <v>10</v>
      </c>
      <c r="CT17" s="119" t="s">
        <v>4281</v>
      </c>
      <c r="CU17" s="119">
        <f t="shared" si="30"/>
        <v>401</v>
      </c>
      <c r="CV17" s="119">
        <v>15</v>
      </c>
      <c r="CW17" s="119" t="s">
        <v>4281</v>
      </c>
      <c r="CX17" s="119">
        <f t="shared" si="31"/>
        <v>401</v>
      </c>
      <c r="CY17" s="119">
        <v>15</v>
      </c>
      <c r="CZ17" s="119" t="s">
        <v>4281</v>
      </c>
      <c r="DA17" s="119">
        <f t="shared" si="32"/>
        <v>401</v>
      </c>
      <c r="DB17" s="119">
        <v>15</v>
      </c>
      <c r="DC17" s="119" t="s">
        <v>4281</v>
      </c>
      <c r="DD17" s="121">
        <f t="shared" si="33"/>
        <v>8201</v>
      </c>
      <c r="DE17" s="121">
        <v>5</v>
      </c>
      <c r="DF17" s="119" t="s">
        <v>4281</v>
      </c>
      <c r="DG17" s="119">
        <f t="shared" si="34"/>
        <v>356</v>
      </c>
      <c r="DH17" s="119">
        <v>15</v>
      </c>
      <c r="DI17" s="119" t="s">
        <v>4281</v>
      </c>
      <c r="DJ17" s="119">
        <f t="shared" si="35"/>
        <v>356</v>
      </c>
      <c r="DK17" s="119">
        <v>15</v>
      </c>
      <c r="DL17" s="119" t="s">
        <v>4281</v>
      </c>
      <c r="DM17" s="119">
        <f t="shared" si="36"/>
        <v>1056</v>
      </c>
      <c r="DN17" s="119">
        <v>15</v>
      </c>
      <c r="DO17" s="119" t="s">
        <v>4281</v>
      </c>
      <c r="DP17" s="119">
        <f t="shared" si="37"/>
        <v>1056</v>
      </c>
      <c r="DQ17" s="119">
        <v>15</v>
      </c>
      <c r="DR17" s="119" t="s">
        <v>4281</v>
      </c>
      <c r="DS17" s="119">
        <f t="shared" si="38"/>
        <v>346</v>
      </c>
      <c r="DT17" s="119">
        <v>15</v>
      </c>
      <c r="DU17" s="119" t="s">
        <v>4281</v>
      </c>
    </row>
    <row r="18" spans="1:125" ht="14.4">
      <c r="A18" s="118" t="s">
        <v>4282</v>
      </c>
      <c r="B18" s="118" t="e">
        <f t="shared" ca="1" si="0"/>
        <v>#NAME?</v>
      </c>
      <c r="C18" s="118" t="s">
        <v>1571</v>
      </c>
      <c r="D18" s="118" t="s">
        <v>4283</v>
      </c>
      <c r="E18" s="118" t="s">
        <v>4276</v>
      </c>
      <c r="F18" s="118" t="s">
        <v>304</v>
      </c>
      <c r="G18" s="118" t="s">
        <v>4284</v>
      </c>
      <c r="H18" s="118" t="s">
        <v>4285</v>
      </c>
      <c r="I18" s="118"/>
      <c r="J18" s="118">
        <f t="shared" si="1"/>
        <v>766</v>
      </c>
      <c r="K18" s="118">
        <v>5</v>
      </c>
      <c r="L18" s="118" t="s">
        <v>4286</v>
      </c>
      <c r="M18" s="118"/>
      <c r="N18" s="118">
        <f t="shared" si="2"/>
        <v>17</v>
      </c>
      <c r="O18" s="84">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386</v>
      </c>
      <c r="P18" s="84" t="str">
        <f ca="1">IF(N2="CostalCity", VLOOKUP((O18), NPCs!R3:T63, 3, TRUE), IF(N2="DesertCity", VLOOKUP((O18), NPCs!U3:W63, 3, TRUE), IF(N2="ForestCity", VLOOKUP((O18), NPCs!X3:Z63, 3, TRUE), IF(N2="MonsterCity", VLOOKUP((O18), NPCs!AA3:AC63, 3, TRUE), IF(N2="MountainCity", VLOOKUP((O18), NPCs!AD3:AF63, 3, TRUE), IF(N2="StandardDiverseCity", VLOOKUP((O18), NPCs!AG3:AI63, 3, TRUE), IF(N2="SwampCity", VLOOKUP((O18), NPCs!AJ3:AL63, 3, TRUE), IF(N2="TundraCity", VLOOKUP((O18), NPCs!AM3:AO63, 3, TRUE), IF(N2="DragonbornCostalCity", VLOOKUP((O18), NPCs!AP3:AR63, 3, TRUE), IF(N2="DragonbornDesertCity",VLOOKUP((O18), NPCs!AS3:AU63, 3, TRUE), IF(N2="ElvenDesertCity", VLOOKUP((O18), NPCs!AV3:AX63, 3, TRUE), IF(N2="ElvenForestCity", VLOOKUP((O18), NPCs!AY3:BA63, 3, TRUE), IF(N2="ElvenStandardDiverseCity", VLOOKUP((O18), NPCs!BB3:BD63, 3, TRUE), IF(N2="DwarvenMountainCity", VLOOKUP((O18), NPCs!BE3:BG63, 3, TRUE), IF(N2="DwarvenStandardDiverseCity", VLOOKUP((O18), NPCs!BH3:BJ63, 3, TRUE), IF(N2="Yuan-tiSwampCity", VLOOKUP((O18), NPCs!BK3:BM63, 3, TRUE), IF(N2="OrcForestCity", VLOOKUP((O18), NPCs!BN3:BP63, 3, TRUE), IF(N2="OrcMountainCity", VLOOKUP((O18), NPCs!BQ3:BS63, 3, TRUE), IF(N2="OrcTundraCity", VLOOKUP((O18), NPCs!BT3:BV63, 3, TRUE), IF(N2="HalflingCostalCity", VLOOKUP((O18), NPCs!BW3:BY63, 3, TRUE), IF(N2="HalflingForestCity", VLOOKUP((O18), NPCs!BZ3:CB63, 3, TRUE), IF(N2="GnomeForestCity", VLOOKUP((O18), NPCs!CC3:CE63, 3, TRUE), IF(N2="GnomeMountainCity", VLOOKUP((O18), NPCs!CF3:CH63, 3, TRUE), IF(N2="GoliathMountainCity", VLOOKUP((O18), NPCs!CI3:CK63, 3, TRUE), IF(N2="GoblinSwampCity", VLOOKUP((O18), NPCs!CL3:CN63, 3, TRUE), IF(N2="GenasiCostalCity", VLOOKUP((O18), NPCs!CO3:CQ63, 3, TRUE), IF(N2="GenasiDesertCity", VLOOKUP((O18), NPCs!CR3:CT63, 3, TRUE), IF(N2="KoboldSwampCity", VLOOKUP((O18), NPCs!CU3:CW63, 3, TRUE), IF(N2="KoboldMountainCity", VLOOKUP((O18), NPCs!CX3:CZ63, 3, TRUE), IF(N2="KoboldDesertCity", VLOOKUP((O18), NPCs!DA3:DC63, 3, TRUE), IF(N2="AarakocraMountainCity", VLOOKUP((O18), NPCs!DD3:DF63, 3, TRUE), IF(N2="LizardfolkSwampCity", VLOOKUP((O18), NPCs!DG3:DI63, 3, TRUE), IF(N2="LizardfolkDesertCity", VLOOKUP((O18), NPCs!DJ3:DL63, 3, TRUE), IF(N2="TortleCostalCity", VLOOKUP((O18), NPCs!DM:DO3:DQ63, 3, TRUE), IF(N2="TortleDesertCity", VLOOKUP((O18), NPCs!DP3:DR63, 3, TRUE), IF(N2="TritonCostalCity", VLOOKUP((O18), NPCs!DS3:DU63, 3, TRUE), 0))))))))))))))))))))))))))))))))))))</f>
        <v>Dwarf (Hill)</v>
      </c>
      <c r="Q18" s="118"/>
      <c r="R18" s="118">
        <f t="shared" si="3"/>
        <v>1991</v>
      </c>
      <c r="S18" s="118">
        <v>50</v>
      </c>
      <c r="T18" s="118" t="s">
        <v>4287</v>
      </c>
      <c r="U18" s="118">
        <f t="shared" si="4"/>
        <v>1521</v>
      </c>
      <c r="V18" s="118">
        <v>10</v>
      </c>
      <c r="W18" s="118" t="s">
        <v>4287</v>
      </c>
      <c r="X18" s="118">
        <f t="shared" si="5"/>
        <v>1381</v>
      </c>
      <c r="Y18" s="118">
        <v>25</v>
      </c>
      <c r="Z18" s="118" t="s">
        <v>4287</v>
      </c>
      <c r="AA18" s="118">
        <f t="shared" si="6"/>
        <v>2201</v>
      </c>
      <c r="AB18" s="118">
        <v>50</v>
      </c>
      <c r="AC18" s="118" t="s">
        <v>4287</v>
      </c>
      <c r="AD18" s="118">
        <f t="shared" si="7"/>
        <v>2326</v>
      </c>
      <c r="AE18" s="118">
        <v>25</v>
      </c>
      <c r="AF18" s="118" t="s">
        <v>4287</v>
      </c>
      <c r="AG18" s="118">
        <f t="shared" si="8"/>
        <v>1611</v>
      </c>
      <c r="AH18" s="118">
        <v>50</v>
      </c>
      <c r="AI18" s="118" t="s">
        <v>4287</v>
      </c>
      <c r="AJ18" s="118">
        <f t="shared" si="9"/>
        <v>1831</v>
      </c>
      <c r="AK18" s="118">
        <v>150</v>
      </c>
      <c r="AL18" s="118" t="s">
        <v>4287</v>
      </c>
      <c r="AM18" s="118">
        <f t="shared" si="10"/>
        <v>1981</v>
      </c>
      <c r="AN18" s="118">
        <v>50</v>
      </c>
      <c r="AO18" s="118" t="s">
        <v>4287</v>
      </c>
      <c r="AP18" s="118">
        <f t="shared" si="11"/>
        <v>8421</v>
      </c>
      <c r="AQ18" s="118">
        <v>20</v>
      </c>
      <c r="AR18" s="118" t="s">
        <v>4287</v>
      </c>
      <c r="AS18" s="118">
        <f t="shared" si="12"/>
        <v>7801</v>
      </c>
      <c r="AT18" s="118">
        <v>10</v>
      </c>
      <c r="AU18" s="118" t="s">
        <v>4287</v>
      </c>
      <c r="AV18" s="118">
        <f t="shared" si="13"/>
        <v>1096</v>
      </c>
      <c r="AW18" s="118">
        <v>10</v>
      </c>
      <c r="AX18" s="118" t="s">
        <v>4287</v>
      </c>
      <c r="AY18" s="118">
        <f t="shared" si="14"/>
        <v>3326</v>
      </c>
      <c r="AZ18" s="118">
        <v>50</v>
      </c>
      <c r="BA18" s="118" t="s">
        <v>4287</v>
      </c>
      <c r="BB18" s="118">
        <f t="shared" si="15"/>
        <v>2891</v>
      </c>
      <c r="BC18" s="118">
        <v>50</v>
      </c>
      <c r="BD18" s="118" t="s">
        <v>4287</v>
      </c>
      <c r="BE18" s="118">
        <f t="shared" si="16"/>
        <v>8041</v>
      </c>
      <c r="BF18" s="118">
        <v>10</v>
      </c>
      <c r="BG18" s="118" t="s">
        <v>4287</v>
      </c>
      <c r="BH18" s="118">
        <f t="shared" si="17"/>
        <v>7755</v>
      </c>
      <c r="BI18" s="118">
        <v>10</v>
      </c>
      <c r="BJ18" s="118" t="s">
        <v>4287</v>
      </c>
      <c r="BK18" s="118">
        <f t="shared" si="18"/>
        <v>371</v>
      </c>
      <c r="BL18" s="118">
        <v>15</v>
      </c>
      <c r="BM18" s="118" t="s">
        <v>4287</v>
      </c>
      <c r="BN18" s="118">
        <f t="shared" si="19"/>
        <v>551</v>
      </c>
      <c r="BO18" s="118">
        <v>50</v>
      </c>
      <c r="BP18" s="118" t="s">
        <v>4287</v>
      </c>
      <c r="BQ18" s="118">
        <f t="shared" si="20"/>
        <v>651</v>
      </c>
      <c r="BR18" s="118">
        <v>50</v>
      </c>
      <c r="BS18" s="118" t="s">
        <v>4287</v>
      </c>
      <c r="BT18" s="118">
        <f t="shared" si="21"/>
        <v>301</v>
      </c>
      <c r="BU18" s="118">
        <v>25</v>
      </c>
      <c r="BV18" s="118" t="s">
        <v>4287</v>
      </c>
      <c r="BW18" s="118">
        <f t="shared" si="22"/>
        <v>1491</v>
      </c>
      <c r="BX18" s="118">
        <v>50</v>
      </c>
      <c r="BY18" s="118" t="s">
        <v>4287</v>
      </c>
      <c r="BZ18" s="118">
        <f t="shared" si="23"/>
        <v>1491</v>
      </c>
      <c r="CA18" s="118">
        <v>50</v>
      </c>
      <c r="CB18" s="118" t="s">
        <v>4287</v>
      </c>
      <c r="CC18" s="118">
        <f t="shared" si="24"/>
        <v>821</v>
      </c>
      <c r="CD18" s="118">
        <v>25</v>
      </c>
      <c r="CE18" s="118" t="s">
        <v>4287</v>
      </c>
      <c r="CF18" s="118">
        <f t="shared" si="25"/>
        <v>1121</v>
      </c>
      <c r="CG18" s="118">
        <v>25</v>
      </c>
      <c r="CH18" s="118" t="s">
        <v>4287</v>
      </c>
      <c r="CI18" s="118">
        <f t="shared" si="26"/>
        <v>966</v>
      </c>
      <c r="CJ18" s="118">
        <v>10</v>
      </c>
      <c r="CK18" s="118" t="s">
        <v>4287</v>
      </c>
      <c r="CL18" s="118">
        <f t="shared" si="27"/>
        <v>371</v>
      </c>
      <c r="CM18" s="118">
        <v>15</v>
      </c>
      <c r="CN18" s="118" t="s">
        <v>4287</v>
      </c>
      <c r="CO18" s="118">
        <f t="shared" si="28"/>
        <v>1491</v>
      </c>
      <c r="CP18" s="118">
        <v>50</v>
      </c>
      <c r="CQ18" s="118" t="s">
        <v>4287</v>
      </c>
      <c r="CR18" s="118">
        <f t="shared" si="29"/>
        <v>601</v>
      </c>
      <c r="CS18" s="118">
        <v>10</v>
      </c>
      <c r="CT18" s="118" t="s">
        <v>4287</v>
      </c>
      <c r="CU18" s="118">
        <f t="shared" si="30"/>
        <v>416</v>
      </c>
      <c r="CV18" s="118">
        <v>15</v>
      </c>
      <c r="CW18" s="118" t="s">
        <v>4287</v>
      </c>
      <c r="CX18" s="118">
        <f t="shared" si="31"/>
        <v>416</v>
      </c>
      <c r="CY18" s="118">
        <v>15</v>
      </c>
      <c r="CZ18" s="118" t="s">
        <v>4287</v>
      </c>
      <c r="DA18" s="118">
        <f t="shared" si="32"/>
        <v>416</v>
      </c>
      <c r="DB18" s="118">
        <v>15</v>
      </c>
      <c r="DC18" s="118" t="s">
        <v>4287</v>
      </c>
      <c r="DD18" s="122">
        <f t="shared" si="33"/>
        <v>8206</v>
      </c>
      <c r="DE18" s="122">
        <v>5</v>
      </c>
      <c r="DF18" s="118" t="s">
        <v>4287</v>
      </c>
      <c r="DG18" s="118">
        <f t="shared" si="34"/>
        <v>371</v>
      </c>
      <c r="DH18" s="118">
        <v>15</v>
      </c>
      <c r="DI18" s="118" t="s">
        <v>4287</v>
      </c>
      <c r="DJ18" s="118">
        <f t="shared" si="35"/>
        <v>371</v>
      </c>
      <c r="DK18" s="118">
        <v>15</v>
      </c>
      <c r="DL18" s="118" t="s">
        <v>4287</v>
      </c>
      <c r="DM18" s="118">
        <f t="shared" si="36"/>
        <v>1071</v>
      </c>
      <c r="DN18" s="118">
        <v>15</v>
      </c>
      <c r="DO18" s="118" t="s">
        <v>4287</v>
      </c>
      <c r="DP18" s="118">
        <f t="shared" si="37"/>
        <v>1071</v>
      </c>
      <c r="DQ18" s="118">
        <v>15</v>
      </c>
      <c r="DR18" s="118" t="s">
        <v>4287</v>
      </c>
      <c r="DS18" s="118">
        <f t="shared" si="38"/>
        <v>361</v>
      </c>
      <c r="DT18" s="118">
        <v>15</v>
      </c>
      <c r="DU18" s="118" t="s">
        <v>4287</v>
      </c>
    </row>
    <row r="19" spans="1:125" ht="14.4">
      <c r="A19" s="119" t="s">
        <v>4288</v>
      </c>
      <c r="B19" s="119" t="e">
        <f t="shared" ca="1" si="0"/>
        <v>#NAME?</v>
      </c>
      <c r="C19" s="119" t="s">
        <v>4289</v>
      </c>
      <c r="D19" s="119" t="s">
        <v>4290</v>
      </c>
      <c r="E19" s="119" t="s">
        <v>4276</v>
      </c>
      <c r="F19" s="119" t="s">
        <v>4291</v>
      </c>
      <c r="G19" s="119" t="s">
        <v>4292</v>
      </c>
      <c r="H19" s="119" t="s">
        <v>4293</v>
      </c>
      <c r="I19" s="119"/>
      <c r="J19" s="119">
        <f t="shared" si="1"/>
        <v>771</v>
      </c>
      <c r="K19" s="119">
        <v>10</v>
      </c>
      <c r="L19" s="119" t="s">
        <v>4294</v>
      </c>
      <c r="M19" s="119"/>
      <c r="N19" s="119">
        <f t="shared" si="2"/>
        <v>18</v>
      </c>
      <c r="O19" s="120">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9690</v>
      </c>
      <c r="P19" s="120" t="str">
        <f ca="1">IF(N2="CostalCity", VLOOKUP((O19), NPCs!R3:T63, 3, TRUE), IF(N2="DesertCity", VLOOKUP((O19), NPCs!U3:W63, 3, TRUE), IF(N2="ForestCity", VLOOKUP((O19), NPCs!X3:Z63, 3, TRUE), IF(N2="MonsterCity", VLOOKUP((O19), NPCs!AA3:AC63, 3, TRUE), IF(N2="MountainCity", VLOOKUP((O19), NPCs!AD3:AF63, 3, TRUE), IF(N2="StandardDiverseCity", VLOOKUP((O19), NPCs!AG3:AI63, 3, TRUE), IF(N2="SwampCity", VLOOKUP((O19), NPCs!AJ3:AL63, 3, TRUE), IF(N2="TundraCity", VLOOKUP((O19), NPCs!AM3:AO63, 3, TRUE), IF(N2="DragonbornCostalCity", VLOOKUP((O19), NPCs!AP3:AR63, 3, TRUE), IF(N2="DragonbornDesertCity",VLOOKUP((O19), NPCs!AS3:AU63, 3, TRUE), IF(N2="ElvenDesertCity", VLOOKUP((O19), NPCs!AV3:AX63, 3, TRUE), IF(N2="ElvenForestCity", VLOOKUP((O19), NPCs!AY3:BA63, 3, TRUE), IF(N2="ElvenStandardDiverseCity", VLOOKUP((O19), NPCs!BB3:BD63, 3, TRUE), IF(N2="DwarvenMountainCity", VLOOKUP((O19), NPCs!BE3:BG63, 3, TRUE), IF(N2="DwarvenStandardDiverseCity", VLOOKUP((O19), NPCs!BH3:BJ63, 3, TRUE), IF(N2="Yuan-tiSwampCity", VLOOKUP((O19), NPCs!BK3:BM63, 3, TRUE), IF(N2="OrcForestCity", VLOOKUP((O19), NPCs!BN3:BP63, 3, TRUE), IF(N2="OrcMountainCity", VLOOKUP((O19), NPCs!BQ3:BS63, 3, TRUE), IF(N2="OrcTundraCity", VLOOKUP((O19), NPCs!BT3:BV63, 3, TRUE), IF(N2="HalflingCostalCity", VLOOKUP((O19), NPCs!BW3:BY63, 3, TRUE), IF(N2="HalflingForestCity", VLOOKUP((O19), NPCs!BZ3:CB63, 3, TRUE), IF(N2="GnomeForestCity", VLOOKUP((O19), NPCs!CC3:CE63, 3, TRUE), IF(N2="GnomeMountainCity", VLOOKUP((O19), NPCs!CF3:CH63, 3, TRUE), IF(N2="GoliathMountainCity", VLOOKUP((O19), NPCs!CI3:CK63, 3, TRUE), IF(N2="GoblinSwampCity", VLOOKUP((O19), NPCs!CL3:CN63, 3, TRUE), IF(N2="GenasiCostalCity", VLOOKUP((O19), NPCs!CO3:CQ63, 3, TRUE), IF(N2="GenasiDesertCity", VLOOKUP((O19), NPCs!CR3:CT63, 3, TRUE), IF(N2="KoboldSwampCity", VLOOKUP((O19), NPCs!CU3:CW63, 3, TRUE), IF(N2="KoboldMountainCity", VLOOKUP((O19), NPCs!CX3:CZ63, 3, TRUE), IF(N2="KoboldDesertCity", VLOOKUP((O19), NPCs!DA3:DC63, 3, TRUE), IF(N2="AarakocraMountainCity", VLOOKUP((O19), NPCs!DD3:DF63, 3, TRUE), IF(N2="LizardfolkSwampCity", VLOOKUP((O19), NPCs!DG3:DI63, 3, TRUE), IF(N2="LizardfolkDesertCity", VLOOKUP((O19), NPCs!DJ3:DL63, 3, TRUE), IF(N2="TortleCostalCity", VLOOKUP((O19), NPCs!DM:DO3:DQ63, 3, TRUE), IF(N2="TortleDesertCity", VLOOKUP((O19), NPCs!DP3:DR63, 3, TRUE), IF(N2="TritonCostalCity", VLOOKUP((O19), NPCs!DS3:DU63, 3, TRUE), 0))))))))))))))))))))))))))))))))))))</f>
        <v>Tiefling</v>
      </c>
      <c r="Q19" s="119"/>
      <c r="R19" s="119">
        <f t="shared" si="3"/>
        <v>2041</v>
      </c>
      <c r="S19" s="119">
        <v>100</v>
      </c>
      <c r="T19" s="119" t="s">
        <v>4295</v>
      </c>
      <c r="U19" s="119">
        <f t="shared" si="4"/>
        <v>1531</v>
      </c>
      <c r="V19" s="119">
        <v>424</v>
      </c>
      <c r="W19" s="119" t="s">
        <v>4295</v>
      </c>
      <c r="X19" s="119">
        <f t="shared" si="5"/>
        <v>1406</v>
      </c>
      <c r="Y19" s="119">
        <v>400</v>
      </c>
      <c r="Z19" s="119" t="s">
        <v>4295</v>
      </c>
      <c r="AA19" s="119">
        <f t="shared" si="6"/>
        <v>2251</v>
      </c>
      <c r="AB19" s="119">
        <v>50</v>
      </c>
      <c r="AC19" s="119" t="s">
        <v>4295</v>
      </c>
      <c r="AD19" s="119">
        <f t="shared" si="7"/>
        <v>2351</v>
      </c>
      <c r="AE19" s="119">
        <v>25</v>
      </c>
      <c r="AF19" s="119" t="s">
        <v>4295</v>
      </c>
      <c r="AG19" s="119">
        <f t="shared" si="8"/>
        <v>1661</v>
      </c>
      <c r="AH19" s="119">
        <v>250</v>
      </c>
      <c r="AI19" s="119" t="s">
        <v>4295</v>
      </c>
      <c r="AJ19" s="119">
        <f t="shared" si="9"/>
        <v>1981</v>
      </c>
      <c r="AK19" s="119">
        <v>250</v>
      </c>
      <c r="AL19" s="119" t="s">
        <v>4295</v>
      </c>
      <c r="AM19" s="119">
        <f t="shared" si="10"/>
        <v>2031</v>
      </c>
      <c r="AN19" s="119">
        <v>50</v>
      </c>
      <c r="AO19" s="119" t="s">
        <v>4295</v>
      </c>
      <c r="AP19" s="119">
        <f t="shared" si="11"/>
        <v>8441</v>
      </c>
      <c r="AQ19" s="119">
        <v>60</v>
      </c>
      <c r="AR19" s="119" t="s">
        <v>4295</v>
      </c>
      <c r="AS19" s="119">
        <f t="shared" si="12"/>
        <v>7811</v>
      </c>
      <c r="AT19" s="119">
        <v>400</v>
      </c>
      <c r="AU19" s="119" t="s">
        <v>4295</v>
      </c>
      <c r="AV19" s="119">
        <f t="shared" si="13"/>
        <v>1106</v>
      </c>
      <c r="AW19" s="119">
        <v>6000</v>
      </c>
      <c r="AX19" s="119" t="s">
        <v>4295</v>
      </c>
      <c r="AY19" s="119">
        <f t="shared" si="14"/>
        <v>3376</v>
      </c>
      <c r="AZ19" s="119">
        <v>1900</v>
      </c>
      <c r="BA19" s="119" t="s">
        <v>4295</v>
      </c>
      <c r="BB19" s="119">
        <f t="shared" si="15"/>
        <v>2941</v>
      </c>
      <c r="BC19" s="119">
        <v>1300</v>
      </c>
      <c r="BD19" s="119" t="s">
        <v>4295</v>
      </c>
      <c r="BE19" s="119">
        <f t="shared" si="16"/>
        <v>8051</v>
      </c>
      <c r="BF19" s="119">
        <v>10</v>
      </c>
      <c r="BG19" s="119" t="s">
        <v>4295</v>
      </c>
      <c r="BH19" s="119">
        <f t="shared" si="17"/>
        <v>7765</v>
      </c>
      <c r="BI19" s="119">
        <v>10</v>
      </c>
      <c r="BJ19" s="119" t="s">
        <v>4295</v>
      </c>
      <c r="BK19" s="119">
        <f t="shared" si="18"/>
        <v>386</v>
      </c>
      <c r="BL19" s="119">
        <v>15</v>
      </c>
      <c r="BM19" s="119" t="s">
        <v>4295</v>
      </c>
      <c r="BN19" s="119">
        <f t="shared" si="19"/>
        <v>601</v>
      </c>
      <c r="BO19" s="119">
        <v>50</v>
      </c>
      <c r="BP19" s="119" t="s">
        <v>4295</v>
      </c>
      <c r="BQ19" s="119">
        <f t="shared" si="20"/>
        <v>701</v>
      </c>
      <c r="BR19" s="119">
        <v>50</v>
      </c>
      <c r="BS19" s="119" t="s">
        <v>4295</v>
      </c>
      <c r="BT19" s="119">
        <f t="shared" si="21"/>
        <v>326</v>
      </c>
      <c r="BU19" s="119">
        <v>25</v>
      </c>
      <c r="BV19" s="119" t="s">
        <v>4295</v>
      </c>
      <c r="BW19" s="119">
        <f t="shared" si="22"/>
        <v>1541</v>
      </c>
      <c r="BX19" s="119">
        <v>100</v>
      </c>
      <c r="BY19" s="119" t="s">
        <v>4295</v>
      </c>
      <c r="BZ19" s="119">
        <f t="shared" si="23"/>
        <v>1541</v>
      </c>
      <c r="CA19" s="119">
        <v>100</v>
      </c>
      <c r="CB19" s="119" t="s">
        <v>4295</v>
      </c>
      <c r="CC19" s="119">
        <f t="shared" si="24"/>
        <v>846</v>
      </c>
      <c r="CD19" s="119">
        <v>250</v>
      </c>
      <c r="CE19" s="119" t="s">
        <v>4295</v>
      </c>
      <c r="CF19" s="119">
        <f t="shared" si="25"/>
        <v>1146</v>
      </c>
      <c r="CG19" s="119">
        <v>150</v>
      </c>
      <c r="CH19" s="119" t="s">
        <v>4295</v>
      </c>
      <c r="CI19" s="119">
        <f t="shared" si="26"/>
        <v>976</v>
      </c>
      <c r="CJ19" s="119">
        <v>10</v>
      </c>
      <c r="CK19" s="119" t="s">
        <v>4295</v>
      </c>
      <c r="CL19" s="119">
        <f t="shared" si="27"/>
        <v>386</v>
      </c>
      <c r="CM19" s="119">
        <v>15</v>
      </c>
      <c r="CN19" s="119" t="s">
        <v>4295</v>
      </c>
      <c r="CO19" s="119">
        <f t="shared" si="28"/>
        <v>1541</v>
      </c>
      <c r="CP19" s="119">
        <v>100</v>
      </c>
      <c r="CQ19" s="119" t="s">
        <v>4295</v>
      </c>
      <c r="CR19" s="119">
        <f t="shared" si="29"/>
        <v>611</v>
      </c>
      <c r="CS19" s="119">
        <v>300</v>
      </c>
      <c r="CT19" s="119" t="s">
        <v>4295</v>
      </c>
      <c r="CU19" s="119">
        <f t="shared" si="30"/>
        <v>431</v>
      </c>
      <c r="CV19" s="119">
        <v>15</v>
      </c>
      <c r="CW19" s="119" t="s">
        <v>4295</v>
      </c>
      <c r="CX19" s="119">
        <f t="shared" si="31"/>
        <v>431</v>
      </c>
      <c r="CY19" s="119">
        <v>15</v>
      </c>
      <c r="CZ19" s="119" t="s">
        <v>4295</v>
      </c>
      <c r="DA19" s="119">
        <f t="shared" si="32"/>
        <v>431</v>
      </c>
      <c r="DB19" s="119">
        <v>100</v>
      </c>
      <c r="DC19" s="119" t="s">
        <v>4295</v>
      </c>
      <c r="DD19" s="121">
        <f t="shared" si="33"/>
        <v>8211</v>
      </c>
      <c r="DE19" s="121">
        <v>5</v>
      </c>
      <c r="DF19" s="119" t="s">
        <v>4295</v>
      </c>
      <c r="DG19" s="119">
        <f t="shared" si="34"/>
        <v>386</v>
      </c>
      <c r="DH19" s="119">
        <v>15</v>
      </c>
      <c r="DI19" s="119" t="s">
        <v>4295</v>
      </c>
      <c r="DJ19" s="119">
        <f t="shared" si="35"/>
        <v>386</v>
      </c>
      <c r="DK19" s="119">
        <v>15</v>
      </c>
      <c r="DL19" s="119" t="s">
        <v>4295</v>
      </c>
      <c r="DM19" s="119">
        <f t="shared" si="36"/>
        <v>1086</v>
      </c>
      <c r="DN19" s="119">
        <v>750</v>
      </c>
      <c r="DO19" s="119" t="s">
        <v>4295</v>
      </c>
      <c r="DP19" s="119">
        <f t="shared" si="37"/>
        <v>1086</v>
      </c>
      <c r="DQ19" s="119">
        <v>750</v>
      </c>
      <c r="DR19" s="119" t="s">
        <v>4295</v>
      </c>
      <c r="DS19" s="119">
        <f t="shared" si="38"/>
        <v>376</v>
      </c>
      <c r="DT19" s="119">
        <v>750</v>
      </c>
      <c r="DU19" s="119" t="s">
        <v>4295</v>
      </c>
    </row>
    <row r="20" spans="1:125" ht="14.4">
      <c r="A20" s="118" t="s">
        <v>4296</v>
      </c>
      <c r="B20" s="118" t="e">
        <f t="shared" ca="1" si="0"/>
        <v>#NAME?</v>
      </c>
      <c r="C20" s="118" t="s">
        <v>4297</v>
      </c>
      <c r="D20" s="118" t="s">
        <v>4298</v>
      </c>
      <c r="E20" s="118" t="s">
        <v>4299</v>
      </c>
      <c r="F20" s="118" t="s">
        <v>4300</v>
      </c>
      <c r="G20" s="118" t="s">
        <v>4301</v>
      </c>
      <c r="H20" s="118" t="s">
        <v>4302</v>
      </c>
      <c r="I20" s="118"/>
      <c r="J20" s="118">
        <f t="shared" si="1"/>
        <v>781</v>
      </c>
      <c r="K20" s="118">
        <v>5</v>
      </c>
      <c r="L20" s="118" t="s">
        <v>4303</v>
      </c>
      <c r="M20" s="118"/>
      <c r="N20" s="118">
        <f t="shared" si="2"/>
        <v>19</v>
      </c>
      <c r="O20" s="84">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386</v>
      </c>
      <c r="P20" s="84" t="str">
        <f ca="1">IF(N2="CostalCity", VLOOKUP((O20), NPCs!R3:T63, 3, TRUE), IF(N2="DesertCity", VLOOKUP((O20), NPCs!U3:W63, 3, TRUE), IF(N2="ForestCity", VLOOKUP((O20), NPCs!X3:Z63, 3, TRUE), IF(N2="MonsterCity", VLOOKUP((O20), NPCs!AA3:AC63, 3, TRUE), IF(N2="MountainCity", VLOOKUP((O20), NPCs!AD3:AF63, 3, TRUE), IF(N2="StandardDiverseCity", VLOOKUP((O20), NPCs!AG3:AI63, 3, TRUE), IF(N2="SwampCity", VLOOKUP((O20), NPCs!AJ3:AL63, 3, TRUE), IF(N2="TundraCity", VLOOKUP((O20), NPCs!AM3:AO63, 3, TRUE), IF(N2="DragonbornCostalCity", VLOOKUP((O20), NPCs!AP3:AR63, 3, TRUE), IF(N2="DragonbornDesertCity",VLOOKUP((O20), NPCs!AS3:AU63, 3, TRUE), IF(N2="ElvenDesertCity", VLOOKUP((O20), NPCs!AV3:AX63, 3, TRUE), IF(N2="ElvenForestCity", VLOOKUP((O20), NPCs!AY3:BA63, 3, TRUE), IF(N2="ElvenStandardDiverseCity", VLOOKUP((O20), NPCs!BB3:BD63, 3, TRUE), IF(N2="DwarvenMountainCity", VLOOKUP((O20), NPCs!BE3:BG63, 3, TRUE), IF(N2="DwarvenStandardDiverseCity", VLOOKUP((O20), NPCs!BH3:BJ63, 3, TRUE), IF(N2="Yuan-tiSwampCity", VLOOKUP((O20), NPCs!BK3:BM63, 3, TRUE), IF(N2="OrcForestCity", VLOOKUP((O20), NPCs!BN3:BP63, 3, TRUE), IF(N2="OrcMountainCity", VLOOKUP((O20), NPCs!BQ3:BS63, 3, TRUE), IF(N2="OrcTundraCity", VLOOKUP((O20), NPCs!BT3:BV63, 3, TRUE), IF(N2="HalflingCostalCity", VLOOKUP((O20), NPCs!BW3:BY63, 3, TRUE), IF(N2="HalflingForestCity", VLOOKUP((O20), NPCs!BZ3:CB63, 3, TRUE), IF(N2="GnomeForestCity", VLOOKUP((O20), NPCs!CC3:CE63, 3, TRUE), IF(N2="GnomeMountainCity", VLOOKUP((O20), NPCs!CF3:CH63, 3, TRUE), IF(N2="GoliathMountainCity", VLOOKUP((O20), NPCs!CI3:CK63, 3, TRUE), IF(N2="GoblinSwampCity", VLOOKUP((O20), NPCs!CL3:CN63, 3, TRUE), IF(N2="GenasiCostalCity", VLOOKUP((O20), NPCs!CO3:CQ63, 3, TRUE), IF(N2="GenasiDesertCity", VLOOKUP((O20), NPCs!CR3:CT63, 3, TRUE), IF(N2="KoboldSwampCity", VLOOKUP((O20), NPCs!CU3:CW63, 3, TRUE), IF(N2="KoboldMountainCity", VLOOKUP((O20), NPCs!CX3:CZ63, 3, TRUE), IF(N2="KoboldDesertCity", VLOOKUP((O20), NPCs!DA3:DC63, 3, TRUE), IF(N2="AarakocraMountainCity", VLOOKUP((O20), NPCs!DD3:DF63, 3, TRUE), IF(N2="LizardfolkSwampCity", VLOOKUP((O20), NPCs!DG3:DI63, 3, TRUE), IF(N2="LizardfolkDesertCity", VLOOKUP((O20), NPCs!DJ3:DL63, 3, TRUE), IF(N2="TortleCostalCity", VLOOKUP((O20), NPCs!DM:DO3:DQ63, 3, TRUE), IF(N2="TortleDesertCity", VLOOKUP((O20), NPCs!DP3:DR63, 3, TRUE), IF(N2="TritonCostalCity", VLOOKUP((O20), NPCs!DS3:DU63, 3, TRUE), 0))))))))))))))))))))))))))))))))))))</f>
        <v>Dwarf (Hill)</v>
      </c>
      <c r="Q20" s="118"/>
      <c r="R20" s="118">
        <f t="shared" si="3"/>
        <v>2141</v>
      </c>
      <c r="S20" s="118">
        <v>50</v>
      </c>
      <c r="T20" s="118" t="s">
        <v>4304</v>
      </c>
      <c r="U20" s="118">
        <f t="shared" si="4"/>
        <v>1955</v>
      </c>
      <c r="V20" s="118">
        <v>10</v>
      </c>
      <c r="W20" s="118" t="s">
        <v>4304</v>
      </c>
      <c r="X20" s="118">
        <f t="shared" si="5"/>
        <v>1806</v>
      </c>
      <c r="Y20" s="118">
        <v>400</v>
      </c>
      <c r="Z20" s="118" t="s">
        <v>4304</v>
      </c>
      <c r="AA20" s="118">
        <f t="shared" si="6"/>
        <v>2301</v>
      </c>
      <c r="AB20" s="118">
        <v>150</v>
      </c>
      <c r="AC20" s="118" t="s">
        <v>4304</v>
      </c>
      <c r="AD20" s="118">
        <f t="shared" si="7"/>
        <v>2376</v>
      </c>
      <c r="AE20" s="118">
        <v>25</v>
      </c>
      <c r="AF20" s="118" t="s">
        <v>4304</v>
      </c>
      <c r="AG20" s="118">
        <f t="shared" si="8"/>
        <v>1911</v>
      </c>
      <c r="AH20" s="118">
        <v>250</v>
      </c>
      <c r="AI20" s="118" t="s">
        <v>4304</v>
      </c>
      <c r="AJ20" s="118">
        <f t="shared" si="9"/>
        <v>2231</v>
      </c>
      <c r="AK20" s="118">
        <v>400</v>
      </c>
      <c r="AL20" s="118" t="s">
        <v>4304</v>
      </c>
      <c r="AM20" s="118">
        <f t="shared" si="10"/>
        <v>2081</v>
      </c>
      <c r="AN20" s="118">
        <v>50</v>
      </c>
      <c r="AO20" s="118" t="s">
        <v>4304</v>
      </c>
      <c r="AP20" s="118">
        <f t="shared" si="11"/>
        <v>8501</v>
      </c>
      <c r="AQ20" s="118">
        <v>20</v>
      </c>
      <c r="AR20" s="118" t="s">
        <v>4304</v>
      </c>
      <c r="AS20" s="118">
        <f t="shared" si="12"/>
        <v>8211</v>
      </c>
      <c r="AT20" s="118">
        <v>10</v>
      </c>
      <c r="AU20" s="118" t="s">
        <v>4304</v>
      </c>
      <c r="AV20" s="118">
        <f t="shared" si="13"/>
        <v>7106</v>
      </c>
      <c r="AW20" s="118">
        <v>10</v>
      </c>
      <c r="AX20" s="118" t="s">
        <v>4304</v>
      </c>
      <c r="AY20" s="118">
        <f t="shared" si="14"/>
        <v>5276</v>
      </c>
      <c r="AZ20" s="118">
        <v>849</v>
      </c>
      <c r="BA20" s="118" t="s">
        <v>4304</v>
      </c>
      <c r="BB20" s="118">
        <f t="shared" si="15"/>
        <v>4241</v>
      </c>
      <c r="BC20" s="118">
        <v>1300</v>
      </c>
      <c r="BD20" s="118" t="s">
        <v>4304</v>
      </c>
      <c r="BE20" s="118">
        <f t="shared" si="16"/>
        <v>8061</v>
      </c>
      <c r="BF20" s="118">
        <v>10</v>
      </c>
      <c r="BG20" s="118" t="s">
        <v>4304</v>
      </c>
      <c r="BH20" s="118">
        <f t="shared" si="17"/>
        <v>7775</v>
      </c>
      <c r="BI20" s="118">
        <v>10</v>
      </c>
      <c r="BJ20" s="118" t="s">
        <v>4304</v>
      </c>
      <c r="BK20" s="118">
        <f t="shared" si="18"/>
        <v>401</v>
      </c>
      <c r="BL20" s="118">
        <v>15</v>
      </c>
      <c r="BM20" s="118" t="s">
        <v>4304</v>
      </c>
      <c r="BN20" s="118">
        <f t="shared" si="19"/>
        <v>651</v>
      </c>
      <c r="BO20" s="118">
        <v>50</v>
      </c>
      <c r="BP20" s="118" t="s">
        <v>4304</v>
      </c>
      <c r="BQ20" s="118">
        <f t="shared" si="20"/>
        <v>751</v>
      </c>
      <c r="BR20" s="118">
        <v>50</v>
      </c>
      <c r="BS20" s="118" t="s">
        <v>4304</v>
      </c>
      <c r="BT20" s="118">
        <f t="shared" si="21"/>
        <v>351</v>
      </c>
      <c r="BU20" s="118">
        <v>25</v>
      </c>
      <c r="BV20" s="118" t="s">
        <v>4304</v>
      </c>
      <c r="BW20" s="118">
        <f t="shared" si="22"/>
        <v>1641</v>
      </c>
      <c r="BX20" s="118">
        <v>50</v>
      </c>
      <c r="BY20" s="118" t="s">
        <v>4304</v>
      </c>
      <c r="BZ20" s="118">
        <f t="shared" si="23"/>
        <v>1641</v>
      </c>
      <c r="CA20" s="118">
        <v>50</v>
      </c>
      <c r="CB20" s="118" t="s">
        <v>4304</v>
      </c>
      <c r="CC20" s="118">
        <f t="shared" si="24"/>
        <v>1096</v>
      </c>
      <c r="CD20" s="118">
        <v>250</v>
      </c>
      <c r="CE20" s="118" t="s">
        <v>4304</v>
      </c>
      <c r="CF20" s="118">
        <f t="shared" si="25"/>
        <v>1296</v>
      </c>
      <c r="CG20" s="118">
        <v>150</v>
      </c>
      <c r="CH20" s="118" t="s">
        <v>4304</v>
      </c>
      <c r="CI20" s="118">
        <f t="shared" si="26"/>
        <v>986</v>
      </c>
      <c r="CJ20" s="118">
        <v>10</v>
      </c>
      <c r="CK20" s="118" t="s">
        <v>4304</v>
      </c>
      <c r="CL20" s="118">
        <f t="shared" si="27"/>
        <v>401</v>
      </c>
      <c r="CM20" s="118">
        <v>15</v>
      </c>
      <c r="CN20" s="118" t="s">
        <v>4304</v>
      </c>
      <c r="CO20" s="118">
        <f t="shared" si="28"/>
        <v>1641</v>
      </c>
      <c r="CP20" s="118">
        <v>50</v>
      </c>
      <c r="CQ20" s="118" t="s">
        <v>4304</v>
      </c>
      <c r="CR20" s="118">
        <f t="shared" si="29"/>
        <v>911</v>
      </c>
      <c r="CS20" s="118">
        <v>10</v>
      </c>
      <c r="CT20" s="118" t="s">
        <v>4304</v>
      </c>
      <c r="CU20" s="118">
        <f t="shared" si="30"/>
        <v>446</v>
      </c>
      <c r="CV20" s="118">
        <v>15</v>
      </c>
      <c r="CW20" s="118" t="s">
        <v>4304</v>
      </c>
      <c r="CX20" s="118">
        <f t="shared" si="31"/>
        <v>446</v>
      </c>
      <c r="CY20" s="118">
        <v>15</v>
      </c>
      <c r="CZ20" s="118" t="s">
        <v>4304</v>
      </c>
      <c r="DA20" s="118">
        <f t="shared" si="32"/>
        <v>531</v>
      </c>
      <c r="DB20" s="118">
        <v>15</v>
      </c>
      <c r="DC20" s="118" t="s">
        <v>4304</v>
      </c>
      <c r="DD20" s="122">
        <f t="shared" si="33"/>
        <v>8216</v>
      </c>
      <c r="DE20" s="122">
        <v>5</v>
      </c>
      <c r="DF20" s="118" t="s">
        <v>4304</v>
      </c>
      <c r="DG20" s="118">
        <f t="shared" si="34"/>
        <v>401</v>
      </c>
      <c r="DH20" s="118">
        <v>15</v>
      </c>
      <c r="DI20" s="118" t="s">
        <v>4304</v>
      </c>
      <c r="DJ20" s="118">
        <f t="shared" si="35"/>
        <v>401</v>
      </c>
      <c r="DK20" s="118">
        <v>15</v>
      </c>
      <c r="DL20" s="118" t="s">
        <v>4304</v>
      </c>
      <c r="DM20" s="118">
        <f t="shared" si="36"/>
        <v>1836</v>
      </c>
      <c r="DN20" s="118">
        <v>15</v>
      </c>
      <c r="DO20" s="118" t="s">
        <v>4304</v>
      </c>
      <c r="DP20" s="118">
        <f t="shared" si="37"/>
        <v>1836</v>
      </c>
      <c r="DQ20" s="118">
        <v>15</v>
      </c>
      <c r="DR20" s="118" t="s">
        <v>4304</v>
      </c>
      <c r="DS20" s="118">
        <f t="shared" si="38"/>
        <v>1126</v>
      </c>
      <c r="DT20" s="118">
        <v>15</v>
      </c>
      <c r="DU20" s="118" t="s">
        <v>4304</v>
      </c>
    </row>
    <row r="21" spans="1:125" ht="15.75" customHeight="1">
      <c r="A21" s="119" t="s">
        <v>4305</v>
      </c>
      <c r="B21" s="119" t="e">
        <f t="shared" ca="1" si="0"/>
        <v>#NAME?</v>
      </c>
      <c r="C21" s="119" t="s">
        <v>4306</v>
      </c>
      <c r="D21" s="119" t="s">
        <v>4307</v>
      </c>
      <c r="E21" s="119" t="s">
        <v>4299</v>
      </c>
      <c r="F21" s="119" t="s">
        <v>308</v>
      </c>
      <c r="G21" s="119" t="s">
        <v>4308</v>
      </c>
      <c r="H21" s="119" t="s">
        <v>4309</v>
      </c>
      <c r="I21" s="119"/>
      <c r="J21" s="119">
        <f t="shared" si="1"/>
        <v>786</v>
      </c>
      <c r="K21" s="119">
        <v>10</v>
      </c>
      <c r="L21" s="119" t="s">
        <v>4310</v>
      </c>
      <c r="M21" s="119"/>
      <c r="N21" s="119">
        <f t="shared" si="2"/>
        <v>20</v>
      </c>
      <c r="O21" s="120">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386</v>
      </c>
      <c r="P21" s="120" t="str">
        <f ca="1">IF(N2="CostalCity", VLOOKUP((O21), NPCs!R3:T63, 3, TRUE), IF(N2="DesertCity", VLOOKUP((O21), NPCs!U3:W63, 3, TRUE), IF(N2="ForestCity", VLOOKUP((O21), NPCs!X3:Z63, 3, TRUE), IF(N2="MonsterCity", VLOOKUP((O21), NPCs!AA3:AC63, 3, TRUE), IF(N2="MountainCity", VLOOKUP((O21), NPCs!AD3:AF63, 3, TRUE), IF(N2="StandardDiverseCity", VLOOKUP((O21), NPCs!AG3:AI63, 3, TRUE), IF(N2="SwampCity", VLOOKUP((O21), NPCs!AJ3:AL63, 3, TRUE), IF(N2="TundraCity", VLOOKUP((O21), NPCs!AM3:AO63, 3, TRUE), IF(N2="DragonbornCostalCity", VLOOKUP((O21), NPCs!AP3:AR63, 3, TRUE), IF(N2="DragonbornDesertCity",VLOOKUP((O21), NPCs!AS3:AU63, 3, TRUE), IF(N2="ElvenDesertCity", VLOOKUP((O21), NPCs!AV3:AX63, 3, TRUE), IF(N2="ElvenForestCity", VLOOKUP((O21), NPCs!AY3:BA63, 3, TRUE), IF(N2="ElvenStandardDiverseCity", VLOOKUP((O21), NPCs!BB3:BD63, 3, TRUE), IF(N2="DwarvenMountainCity", VLOOKUP((O21), NPCs!BE3:BG63, 3, TRUE), IF(N2="DwarvenStandardDiverseCity", VLOOKUP((O21), NPCs!BH3:BJ63, 3, TRUE), IF(N2="Yuan-tiSwampCity", VLOOKUP((O21), NPCs!BK3:BM63, 3, TRUE), IF(N2="OrcForestCity", VLOOKUP((O21), NPCs!BN3:BP63, 3, TRUE), IF(N2="OrcMountainCity", VLOOKUP((O21), NPCs!BQ3:BS63, 3, TRUE), IF(N2="OrcTundraCity", VLOOKUP((O21), NPCs!BT3:BV63, 3, TRUE), IF(N2="HalflingCostalCity", VLOOKUP((O21), NPCs!BW3:BY63, 3, TRUE), IF(N2="HalflingForestCity", VLOOKUP((O21), NPCs!BZ3:CB63, 3, TRUE), IF(N2="GnomeForestCity", VLOOKUP((O21), NPCs!CC3:CE63, 3, TRUE), IF(N2="GnomeMountainCity", VLOOKUP((O21), NPCs!CF3:CH63, 3, TRUE), IF(N2="GoliathMountainCity", VLOOKUP((O21), NPCs!CI3:CK63, 3, TRUE), IF(N2="GoblinSwampCity", VLOOKUP((O21), NPCs!CL3:CN63, 3, TRUE), IF(N2="GenasiCostalCity", VLOOKUP((O21), NPCs!CO3:CQ63, 3, TRUE), IF(N2="GenasiDesertCity", VLOOKUP((O21), NPCs!CR3:CT63, 3, TRUE), IF(N2="KoboldSwampCity", VLOOKUP((O21), NPCs!CU3:CW63, 3, TRUE), IF(N2="KoboldMountainCity", VLOOKUP((O21), NPCs!CX3:CZ63, 3, TRUE), IF(N2="KoboldDesertCity", VLOOKUP((O21), NPCs!DA3:DC63, 3, TRUE), IF(N2="AarakocraMountainCity", VLOOKUP((O21), NPCs!DD3:DF63, 3, TRUE), IF(N2="LizardfolkSwampCity", VLOOKUP((O21), NPCs!DG3:DI63, 3, TRUE), IF(N2="LizardfolkDesertCity", VLOOKUP((O21), NPCs!DJ3:DL63, 3, TRUE), IF(N2="TortleCostalCity", VLOOKUP((O21), NPCs!DM:DO3:DQ63, 3, TRUE), IF(N2="TortleDesertCity", VLOOKUP((O21), NPCs!DP3:DR63, 3, TRUE), IF(N2="TritonCostalCity", VLOOKUP((O21), NPCs!DS3:DU63, 3, TRUE), 0))))))))))))))))))))))))))))))))))))</f>
        <v>Dwarf (Hill)</v>
      </c>
      <c r="Q21" s="119"/>
      <c r="R21" s="119">
        <f t="shared" si="3"/>
        <v>2191</v>
      </c>
      <c r="S21" s="119">
        <v>50</v>
      </c>
      <c r="T21" s="119" t="s">
        <v>4311</v>
      </c>
      <c r="U21" s="119">
        <f t="shared" si="4"/>
        <v>1965</v>
      </c>
      <c r="V21" s="119">
        <v>25</v>
      </c>
      <c r="W21" s="119" t="s">
        <v>4311</v>
      </c>
      <c r="X21" s="119">
        <f t="shared" si="5"/>
        <v>2206</v>
      </c>
      <c r="Y21" s="119">
        <v>100</v>
      </c>
      <c r="Z21" s="119" t="s">
        <v>4311</v>
      </c>
      <c r="AA21" s="119">
        <f t="shared" si="6"/>
        <v>2451</v>
      </c>
      <c r="AB21" s="119">
        <v>250</v>
      </c>
      <c r="AC21" s="119" t="s">
        <v>4311</v>
      </c>
      <c r="AD21" s="119">
        <f t="shared" si="7"/>
        <v>2401</v>
      </c>
      <c r="AE21" s="119">
        <v>100</v>
      </c>
      <c r="AF21" s="119" t="s">
        <v>4311</v>
      </c>
      <c r="AG21" s="119">
        <f t="shared" si="8"/>
        <v>2161</v>
      </c>
      <c r="AH21" s="119">
        <v>50</v>
      </c>
      <c r="AI21" s="119" t="s">
        <v>4311</v>
      </c>
      <c r="AJ21" s="119">
        <f t="shared" si="9"/>
        <v>2631</v>
      </c>
      <c r="AK21" s="119">
        <v>150</v>
      </c>
      <c r="AL21" s="119" t="s">
        <v>4311</v>
      </c>
      <c r="AM21" s="119">
        <f t="shared" si="10"/>
        <v>2131</v>
      </c>
      <c r="AN21" s="119">
        <v>200</v>
      </c>
      <c r="AO21" s="119" t="s">
        <v>4311</v>
      </c>
      <c r="AP21" s="119">
        <f t="shared" si="11"/>
        <v>8521</v>
      </c>
      <c r="AQ21" s="119">
        <v>30</v>
      </c>
      <c r="AR21" s="119" t="s">
        <v>4311</v>
      </c>
      <c r="AS21" s="119">
        <f t="shared" si="12"/>
        <v>8221</v>
      </c>
      <c r="AT21" s="119">
        <v>50</v>
      </c>
      <c r="AU21" s="119" t="s">
        <v>4311</v>
      </c>
      <c r="AV21" s="119">
        <f t="shared" si="13"/>
        <v>7116</v>
      </c>
      <c r="AW21" s="119">
        <v>100</v>
      </c>
      <c r="AX21" s="119" t="s">
        <v>4311</v>
      </c>
      <c r="AY21" s="119">
        <f t="shared" si="14"/>
        <v>6125</v>
      </c>
      <c r="AZ21" s="119">
        <v>150</v>
      </c>
      <c r="BA21" s="119" t="s">
        <v>4311</v>
      </c>
      <c r="BB21" s="119">
        <f t="shared" si="15"/>
        <v>5541</v>
      </c>
      <c r="BC21" s="119">
        <v>59</v>
      </c>
      <c r="BD21" s="119" t="s">
        <v>4311</v>
      </c>
      <c r="BE21" s="119">
        <f t="shared" si="16"/>
        <v>8071</v>
      </c>
      <c r="BF21" s="119">
        <v>100</v>
      </c>
      <c r="BG21" s="119" t="s">
        <v>4311</v>
      </c>
      <c r="BH21" s="119">
        <f t="shared" si="17"/>
        <v>7785</v>
      </c>
      <c r="BI21" s="119">
        <v>100</v>
      </c>
      <c r="BJ21" s="119" t="s">
        <v>4311</v>
      </c>
      <c r="BK21" s="119">
        <f t="shared" si="18"/>
        <v>416</v>
      </c>
      <c r="BL21" s="119">
        <v>25</v>
      </c>
      <c r="BM21" s="119" t="s">
        <v>4311</v>
      </c>
      <c r="BN21" s="119">
        <f t="shared" si="19"/>
        <v>701</v>
      </c>
      <c r="BO21" s="119">
        <v>200</v>
      </c>
      <c r="BP21" s="119" t="s">
        <v>4311</v>
      </c>
      <c r="BQ21" s="119">
        <f t="shared" si="20"/>
        <v>801</v>
      </c>
      <c r="BR21" s="119">
        <v>25</v>
      </c>
      <c r="BS21" s="119" t="s">
        <v>4311</v>
      </c>
      <c r="BT21" s="119">
        <f t="shared" si="21"/>
        <v>376</v>
      </c>
      <c r="BU21" s="119">
        <v>25</v>
      </c>
      <c r="BV21" s="119" t="s">
        <v>4311</v>
      </c>
      <c r="BW21" s="119">
        <f t="shared" si="22"/>
        <v>1691</v>
      </c>
      <c r="BX21" s="119">
        <v>50</v>
      </c>
      <c r="BY21" s="119" t="s">
        <v>4311</v>
      </c>
      <c r="BZ21" s="119">
        <f t="shared" si="23"/>
        <v>1691</v>
      </c>
      <c r="CA21" s="119">
        <v>50</v>
      </c>
      <c r="CB21" s="119" t="s">
        <v>4311</v>
      </c>
      <c r="CC21" s="119">
        <f t="shared" si="24"/>
        <v>1346</v>
      </c>
      <c r="CD21" s="119">
        <v>250</v>
      </c>
      <c r="CE21" s="119" t="s">
        <v>4311</v>
      </c>
      <c r="CF21" s="119">
        <f t="shared" si="25"/>
        <v>1446</v>
      </c>
      <c r="CG21" s="119">
        <v>150</v>
      </c>
      <c r="CH21" s="119" t="s">
        <v>4311</v>
      </c>
      <c r="CI21" s="119">
        <f t="shared" si="26"/>
        <v>996</v>
      </c>
      <c r="CJ21" s="119">
        <v>100</v>
      </c>
      <c r="CK21" s="119" t="s">
        <v>4311</v>
      </c>
      <c r="CL21" s="119">
        <f t="shared" si="27"/>
        <v>416</v>
      </c>
      <c r="CM21" s="119">
        <v>25</v>
      </c>
      <c r="CN21" s="119" t="s">
        <v>4311</v>
      </c>
      <c r="CO21" s="119">
        <f t="shared" si="28"/>
        <v>1691</v>
      </c>
      <c r="CP21" s="119">
        <v>50</v>
      </c>
      <c r="CQ21" s="119" t="s">
        <v>4311</v>
      </c>
      <c r="CR21" s="119">
        <f t="shared" si="29"/>
        <v>921</v>
      </c>
      <c r="CS21" s="119">
        <v>50</v>
      </c>
      <c r="CT21" s="119" t="s">
        <v>4311</v>
      </c>
      <c r="CU21" s="119">
        <f t="shared" si="30"/>
        <v>461</v>
      </c>
      <c r="CV21" s="119">
        <v>25</v>
      </c>
      <c r="CW21" s="119" t="s">
        <v>4311</v>
      </c>
      <c r="CX21" s="119">
        <f t="shared" si="31"/>
        <v>461</v>
      </c>
      <c r="CY21" s="119">
        <v>25</v>
      </c>
      <c r="CZ21" s="119" t="s">
        <v>4311</v>
      </c>
      <c r="DA21" s="119">
        <f t="shared" si="32"/>
        <v>546</v>
      </c>
      <c r="DB21" s="119">
        <v>25</v>
      </c>
      <c r="DC21" s="119" t="s">
        <v>4311</v>
      </c>
      <c r="DD21" s="121">
        <f t="shared" si="33"/>
        <v>8221</v>
      </c>
      <c r="DE21" s="121">
        <v>144</v>
      </c>
      <c r="DF21" s="119" t="s">
        <v>4311</v>
      </c>
      <c r="DG21" s="119">
        <f t="shared" si="34"/>
        <v>416</v>
      </c>
      <c r="DH21" s="119">
        <v>25</v>
      </c>
      <c r="DI21" s="119" t="s">
        <v>4311</v>
      </c>
      <c r="DJ21" s="119">
        <f t="shared" si="35"/>
        <v>416</v>
      </c>
      <c r="DK21" s="119">
        <v>25</v>
      </c>
      <c r="DL21" s="119" t="s">
        <v>4311</v>
      </c>
      <c r="DM21" s="119">
        <f t="shared" si="36"/>
        <v>1851</v>
      </c>
      <c r="DN21" s="119">
        <v>25</v>
      </c>
      <c r="DO21" s="119" t="s">
        <v>4311</v>
      </c>
      <c r="DP21" s="119">
        <f t="shared" si="37"/>
        <v>1851</v>
      </c>
      <c r="DQ21" s="119">
        <v>25</v>
      </c>
      <c r="DR21" s="119" t="s">
        <v>4311</v>
      </c>
      <c r="DS21" s="119">
        <f t="shared" si="38"/>
        <v>1141</v>
      </c>
      <c r="DT21" s="119">
        <v>25</v>
      </c>
      <c r="DU21" s="119" t="s">
        <v>4311</v>
      </c>
    </row>
    <row r="22" spans="1:125" ht="15.75" customHeight="1">
      <c r="A22" s="118" t="s">
        <v>4312</v>
      </c>
      <c r="B22" s="118" t="e">
        <f t="shared" ca="1" si="0"/>
        <v>#NAME?</v>
      </c>
      <c r="C22" s="118" t="s">
        <v>4313</v>
      </c>
      <c r="D22" s="118" t="s">
        <v>4314</v>
      </c>
      <c r="E22" s="118" t="s">
        <v>4315</v>
      </c>
      <c r="F22" s="118" t="s">
        <v>4316</v>
      </c>
      <c r="G22" s="118" t="s">
        <v>4317</v>
      </c>
      <c r="H22" s="118" t="s">
        <v>4318</v>
      </c>
      <c r="I22" s="118"/>
      <c r="J22" s="118">
        <f t="shared" si="1"/>
        <v>796</v>
      </c>
      <c r="K22" s="118">
        <v>5</v>
      </c>
      <c r="L22" s="118" t="s">
        <v>4319</v>
      </c>
      <c r="M22" s="118"/>
      <c r="N22" s="118">
        <f t="shared" si="2"/>
        <v>21</v>
      </c>
      <c r="O22" s="84">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7086</v>
      </c>
      <c r="P22" s="84" t="str">
        <f ca="1">IF(N2="CostalCity", VLOOKUP((O22), NPCs!R3:T63, 3, TRUE), IF(N2="DesertCity", VLOOKUP((O22), NPCs!U3:W63, 3, TRUE), IF(N2="ForestCity", VLOOKUP((O22), NPCs!X3:Z63, 3, TRUE), IF(N2="MonsterCity", VLOOKUP((O22), NPCs!AA3:AC63, 3, TRUE), IF(N2="MountainCity", VLOOKUP((O22), NPCs!AD3:AF63, 3, TRUE), IF(N2="StandardDiverseCity", VLOOKUP((O22), NPCs!AG3:AI63, 3, TRUE), IF(N2="SwampCity", VLOOKUP((O22), NPCs!AJ3:AL63, 3, TRUE), IF(N2="TundraCity", VLOOKUP((O22), NPCs!AM3:AO63, 3, TRUE), IF(N2="DragonbornCostalCity", VLOOKUP((O22), NPCs!AP3:AR63, 3, TRUE), IF(N2="DragonbornDesertCity",VLOOKUP((O22), NPCs!AS3:AU63, 3, TRUE), IF(N2="ElvenDesertCity", VLOOKUP((O22), NPCs!AV3:AX63, 3, TRUE), IF(N2="ElvenForestCity", VLOOKUP((O22), NPCs!AY3:BA63, 3, TRUE), IF(N2="ElvenStandardDiverseCity", VLOOKUP((O22), NPCs!BB3:BD63, 3, TRUE), IF(N2="DwarvenMountainCity", VLOOKUP((O22), NPCs!BE3:BG63, 3, TRUE), IF(N2="DwarvenStandardDiverseCity", VLOOKUP((O22), NPCs!BH3:BJ63, 3, TRUE), IF(N2="Yuan-tiSwampCity", VLOOKUP((O22), NPCs!BK3:BM63, 3, TRUE), IF(N2="OrcForestCity", VLOOKUP((O22), NPCs!BN3:BP63, 3, TRUE), IF(N2="OrcMountainCity", VLOOKUP((O22), NPCs!BQ3:BS63, 3, TRUE), IF(N2="OrcTundraCity", VLOOKUP((O22), NPCs!BT3:BV63, 3, TRUE), IF(N2="HalflingCostalCity", VLOOKUP((O22), NPCs!BW3:BY63, 3, TRUE), IF(N2="HalflingForestCity", VLOOKUP((O22), NPCs!BZ3:CB63, 3, TRUE), IF(N2="GnomeForestCity", VLOOKUP((O22), NPCs!CC3:CE63, 3, TRUE), IF(N2="GnomeMountainCity", VLOOKUP((O22), NPCs!CF3:CH63, 3, TRUE), IF(N2="GoliathMountainCity", VLOOKUP((O22), NPCs!CI3:CK63, 3, TRUE), IF(N2="GoblinSwampCity", VLOOKUP((O22), NPCs!CL3:CN63, 3, TRUE), IF(N2="GenasiCostalCity", VLOOKUP((O22), NPCs!CO3:CQ63, 3, TRUE), IF(N2="GenasiDesertCity", VLOOKUP((O22), NPCs!CR3:CT63, 3, TRUE), IF(N2="KoboldSwampCity", VLOOKUP((O22), NPCs!CU3:CW63, 3, TRUE), IF(N2="KoboldMountainCity", VLOOKUP((O22), NPCs!CX3:CZ63, 3, TRUE), IF(N2="KoboldDesertCity", VLOOKUP((O22), NPCs!DA3:DC63, 3, TRUE), IF(N2="AarakocraMountainCity", VLOOKUP((O22), NPCs!DD3:DF63, 3, TRUE), IF(N2="LizardfolkSwampCity", VLOOKUP((O22), NPCs!DG3:DI63, 3, TRUE), IF(N2="LizardfolkDesertCity", VLOOKUP((O22), NPCs!DJ3:DL63, 3, TRUE), IF(N2="TortleCostalCity", VLOOKUP((O22), NPCs!DM:DO3:DQ63, 3, TRUE), IF(N2="TortleDesertCity", VLOOKUP((O22), NPCs!DP3:DR63, 3, TRUE), IF(N2="TritonCostalCity", VLOOKUP((O22), NPCs!DS3:DU63, 3, TRUE), 0))))))))))))))))))))))))))))))))))))</f>
        <v>Dwarf (Mountain)</v>
      </c>
      <c r="Q22" s="118"/>
      <c r="R22" s="118">
        <f t="shared" si="3"/>
        <v>2241</v>
      </c>
      <c r="S22" s="118">
        <v>150</v>
      </c>
      <c r="T22" s="118" t="s">
        <v>4320</v>
      </c>
      <c r="U22" s="118">
        <f t="shared" si="4"/>
        <v>1990</v>
      </c>
      <c r="V22" s="118">
        <v>250</v>
      </c>
      <c r="W22" s="118" t="s">
        <v>4320</v>
      </c>
      <c r="X22" s="118">
        <f t="shared" si="5"/>
        <v>2306</v>
      </c>
      <c r="Y22" s="118">
        <v>50</v>
      </c>
      <c r="Z22" s="118" t="s">
        <v>4320</v>
      </c>
      <c r="AA22" s="118">
        <f t="shared" si="6"/>
        <v>2701</v>
      </c>
      <c r="AB22" s="118">
        <v>50</v>
      </c>
      <c r="AC22" s="118" t="s">
        <v>4320</v>
      </c>
      <c r="AD22" s="118">
        <f t="shared" si="7"/>
        <v>2501</v>
      </c>
      <c r="AE22" s="118">
        <v>50</v>
      </c>
      <c r="AF22" s="118" t="s">
        <v>4320</v>
      </c>
      <c r="AG22" s="118">
        <f t="shared" si="8"/>
        <v>2211</v>
      </c>
      <c r="AH22" s="118">
        <v>100</v>
      </c>
      <c r="AI22" s="118" t="s">
        <v>4320</v>
      </c>
      <c r="AJ22" s="118">
        <f t="shared" si="9"/>
        <v>2781</v>
      </c>
      <c r="AK22" s="118">
        <v>50</v>
      </c>
      <c r="AL22" s="118" t="s">
        <v>4320</v>
      </c>
      <c r="AM22" s="118">
        <f t="shared" si="10"/>
        <v>2331</v>
      </c>
      <c r="AN22" s="118">
        <v>50</v>
      </c>
      <c r="AO22" s="118" t="s">
        <v>4320</v>
      </c>
      <c r="AP22" s="118">
        <f t="shared" si="11"/>
        <v>8551</v>
      </c>
      <c r="AQ22" s="118">
        <v>30</v>
      </c>
      <c r="AR22" s="118" t="s">
        <v>4320</v>
      </c>
      <c r="AS22" s="118">
        <f t="shared" si="12"/>
        <v>8271</v>
      </c>
      <c r="AT22" s="118">
        <v>100</v>
      </c>
      <c r="AU22" s="118" t="s">
        <v>4320</v>
      </c>
      <c r="AV22" s="118">
        <f t="shared" si="13"/>
        <v>7216</v>
      </c>
      <c r="AW22" s="118">
        <v>100</v>
      </c>
      <c r="AX22" s="118" t="s">
        <v>4320</v>
      </c>
      <c r="AY22" s="118">
        <f t="shared" si="14"/>
        <v>6275</v>
      </c>
      <c r="AZ22" s="118">
        <v>100</v>
      </c>
      <c r="BA22" s="118" t="s">
        <v>4320</v>
      </c>
      <c r="BB22" s="118">
        <f t="shared" si="15"/>
        <v>5600</v>
      </c>
      <c r="BC22" s="118">
        <v>50</v>
      </c>
      <c r="BD22" s="118" t="s">
        <v>4320</v>
      </c>
      <c r="BE22" s="118">
        <f t="shared" si="16"/>
        <v>8171</v>
      </c>
      <c r="BF22" s="118">
        <v>100</v>
      </c>
      <c r="BG22" s="118" t="s">
        <v>4320</v>
      </c>
      <c r="BH22" s="118">
        <f t="shared" si="17"/>
        <v>7885</v>
      </c>
      <c r="BI22" s="118">
        <v>100</v>
      </c>
      <c r="BJ22" s="118" t="s">
        <v>4320</v>
      </c>
      <c r="BK22" s="118">
        <f t="shared" si="18"/>
        <v>441</v>
      </c>
      <c r="BL22" s="118">
        <v>15</v>
      </c>
      <c r="BM22" s="118" t="s">
        <v>4320</v>
      </c>
      <c r="BN22" s="118">
        <f t="shared" si="19"/>
        <v>901</v>
      </c>
      <c r="BO22" s="118">
        <v>25</v>
      </c>
      <c r="BP22" s="118" t="s">
        <v>4320</v>
      </c>
      <c r="BQ22" s="118">
        <f t="shared" si="20"/>
        <v>826</v>
      </c>
      <c r="BR22" s="118">
        <v>25</v>
      </c>
      <c r="BS22" s="118" t="s">
        <v>4320</v>
      </c>
      <c r="BT22" s="118">
        <f t="shared" si="21"/>
        <v>401</v>
      </c>
      <c r="BU22" s="118">
        <v>25</v>
      </c>
      <c r="BV22" s="118" t="s">
        <v>4320</v>
      </c>
      <c r="BW22" s="118">
        <f t="shared" si="22"/>
        <v>1741</v>
      </c>
      <c r="BX22" s="118">
        <v>150</v>
      </c>
      <c r="BY22" s="118" t="s">
        <v>4320</v>
      </c>
      <c r="BZ22" s="118">
        <f t="shared" si="23"/>
        <v>1741</v>
      </c>
      <c r="CA22" s="118">
        <v>50</v>
      </c>
      <c r="CB22" s="118" t="s">
        <v>4320</v>
      </c>
      <c r="CC22" s="118">
        <f t="shared" si="24"/>
        <v>1596</v>
      </c>
      <c r="CD22" s="118">
        <v>25</v>
      </c>
      <c r="CE22" s="118" t="s">
        <v>4320</v>
      </c>
      <c r="CF22" s="118">
        <f t="shared" si="25"/>
        <v>1596</v>
      </c>
      <c r="CG22" s="118">
        <v>25</v>
      </c>
      <c r="CH22" s="118" t="s">
        <v>4320</v>
      </c>
      <c r="CI22" s="118">
        <f t="shared" si="26"/>
        <v>1096</v>
      </c>
      <c r="CJ22" s="118">
        <v>100</v>
      </c>
      <c r="CK22" s="118" t="s">
        <v>4320</v>
      </c>
      <c r="CL22" s="118">
        <f t="shared" si="27"/>
        <v>441</v>
      </c>
      <c r="CM22" s="118">
        <v>15</v>
      </c>
      <c r="CN22" s="118" t="s">
        <v>4320</v>
      </c>
      <c r="CO22" s="118">
        <f t="shared" si="28"/>
        <v>1741</v>
      </c>
      <c r="CP22" s="118">
        <v>1400</v>
      </c>
      <c r="CQ22" s="118" t="s">
        <v>4320</v>
      </c>
      <c r="CR22" s="118">
        <f t="shared" si="29"/>
        <v>971</v>
      </c>
      <c r="CS22" s="118">
        <v>1700</v>
      </c>
      <c r="CT22" s="118" t="s">
        <v>4320</v>
      </c>
      <c r="CU22" s="118">
        <f t="shared" si="30"/>
        <v>486</v>
      </c>
      <c r="CV22" s="118">
        <v>15</v>
      </c>
      <c r="CW22" s="118" t="s">
        <v>4320</v>
      </c>
      <c r="CX22" s="118">
        <f t="shared" si="31"/>
        <v>486</v>
      </c>
      <c r="CY22" s="118">
        <v>15</v>
      </c>
      <c r="CZ22" s="118" t="s">
        <v>4320</v>
      </c>
      <c r="DA22" s="118">
        <f t="shared" si="32"/>
        <v>571</v>
      </c>
      <c r="DB22" s="118">
        <v>50</v>
      </c>
      <c r="DC22" s="118" t="s">
        <v>4320</v>
      </c>
      <c r="DD22" s="122">
        <f t="shared" si="33"/>
        <v>8365</v>
      </c>
      <c r="DE22" s="122">
        <v>200</v>
      </c>
      <c r="DF22" s="118" t="s">
        <v>4320</v>
      </c>
      <c r="DG22" s="118">
        <f t="shared" si="34"/>
        <v>441</v>
      </c>
      <c r="DH22" s="118">
        <v>15</v>
      </c>
      <c r="DI22" s="118" t="s">
        <v>4320</v>
      </c>
      <c r="DJ22" s="118">
        <f t="shared" si="35"/>
        <v>441</v>
      </c>
      <c r="DK22" s="118">
        <v>15</v>
      </c>
      <c r="DL22" s="118" t="s">
        <v>4320</v>
      </c>
      <c r="DM22" s="118">
        <f t="shared" si="36"/>
        <v>1876</v>
      </c>
      <c r="DN22" s="118">
        <v>250</v>
      </c>
      <c r="DO22" s="118" t="s">
        <v>4320</v>
      </c>
      <c r="DP22" s="118">
        <f t="shared" si="37"/>
        <v>1876</v>
      </c>
      <c r="DQ22" s="118">
        <v>250</v>
      </c>
      <c r="DR22" s="118" t="s">
        <v>4320</v>
      </c>
      <c r="DS22" s="118">
        <f t="shared" si="38"/>
        <v>1166</v>
      </c>
      <c r="DT22" s="118">
        <v>100</v>
      </c>
      <c r="DU22" s="118" t="s">
        <v>4320</v>
      </c>
    </row>
    <row r="23" spans="1:125" ht="15.75" customHeight="1">
      <c r="A23" s="119" t="s">
        <v>4321</v>
      </c>
      <c r="B23" s="119" t="e">
        <f t="shared" ca="1" si="0"/>
        <v>#NAME?</v>
      </c>
      <c r="C23" s="119" t="s">
        <v>4322</v>
      </c>
      <c r="D23" s="119" t="s">
        <v>4201</v>
      </c>
      <c r="E23" s="119" t="s">
        <v>4315</v>
      </c>
      <c r="F23" s="119" t="s">
        <v>4323</v>
      </c>
      <c r="G23" s="119" t="s">
        <v>4324</v>
      </c>
      <c r="H23" s="119" t="s">
        <v>4325</v>
      </c>
      <c r="I23" s="119"/>
      <c r="J23" s="119">
        <f t="shared" si="1"/>
        <v>801</v>
      </c>
      <c r="K23" s="119">
        <v>5</v>
      </c>
      <c r="L23" s="119" t="s">
        <v>4326</v>
      </c>
      <c r="M23" s="119"/>
      <c r="N23" s="119">
        <f t="shared" si="2"/>
        <v>22</v>
      </c>
      <c r="O23" s="120">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226</v>
      </c>
      <c r="P23" s="120" t="str">
        <f ca="1">IF(N2="CostalCity", VLOOKUP((O23), NPCs!R3:T63, 3, TRUE), IF(N2="DesertCity", VLOOKUP((O23), NPCs!U3:W63, 3, TRUE), IF(N2="ForestCity", VLOOKUP((O23), NPCs!X3:Z63, 3, TRUE), IF(N2="MonsterCity", VLOOKUP((O23), NPCs!AA3:AC63, 3, TRUE), IF(N2="MountainCity", VLOOKUP((O23), NPCs!AD3:AF63, 3, TRUE), IF(N2="StandardDiverseCity", VLOOKUP((O23), NPCs!AG3:AI63, 3, TRUE), IF(N2="SwampCity", VLOOKUP((O23), NPCs!AJ3:AL63, 3, TRUE), IF(N2="TundraCity", VLOOKUP((O23), NPCs!AM3:AO63, 3, TRUE), IF(N2="DragonbornCostalCity", VLOOKUP((O23), NPCs!AP3:AR63, 3, TRUE), IF(N2="DragonbornDesertCity",VLOOKUP((O23), NPCs!AS3:AU63, 3, TRUE), IF(N2="ElvenDesertCity", VLOOKUP((O23), NPCs!AV3:AX63, 3, TRUE), IF(N2="ElvenForestCity", VLOOKUP((O23), NPCs!AY3:BA63, 3, TRUE), IF(N2="ElvenStandardDiverseCity", VLOOKUP((O23), NPCs!BB3:BD63, 3, TRUE), IF(N2="DwarvenMountainCity", VLOOKUP((O23), NPCs!BE3:BG63, 3, TRUE), IF(N2="DwarvenStandardDiverseCity", VLOOKUP((O23), NPCs!BH3:BJ63, 3, TRUE), IF(N2="Yuan-tiSwampCity", VLOOKUP((O23), NPCs!BK3:BM63, 3, TRUE), IF(N2="OrcForestCity", VLOOKUP((O23), NPCs!BN3:BP63, 3, TRUE), IF(N2="OrcMountainCity", VLOOKUP((O23), NPCs!BQ3:BS63, 3, TRUE), IF(N2="OrcTundraCity", VLOOKUP((O23), NPCs!BT3:BV63, 3, TRUE), IF(N2="HalflingCostalCity", VLOOKUP((O23), NPCs!BW3:BY63, 3, TRUE), IF(N2="HalflingForestCity", VLOOKUP((O23), NPCs!BZ3:CB63, 3, TRUE), IF(N2="GnomeForestCity", VLOOKUP((O23), NPCs!CC3:CE63, 3, TRUE), IF(N2="GnomeMountainCity", VLOOKUP((O23), NPCs!CF3:CH63, 3, TRUE), IF(N2="GoliathMountainCity", VLOOKUP((O23), NPCs!CI3:CK63, 3, TRUE), IF(N2="GoblinSwampCity", VLOOKUP((O23), NPCs!CL3:CN63, 3, TRUE), IF(N2="GenasiCostalCity", VLOOKUP((O23), NPCs!CO3:CQ63, 3, TRUE), IF(N2="GenasiDesertCity", VLOOKUP((O23), NPCs!CR3:CT63, 3, TRUE), IF(N2="KoboldSwampCity", VLOOKUP((O23), NPCs!CU3:CW63, 3, TRUE), IF(N2="KoboldMountainCity", VLOOKUP((O23), NPCs!CX3:CZ63, 3, TRUE), IF(N2="KoboldDesertCity", VLOOKUP((O23), NPCs!DA3:DC63, 3, TRUE), IF(N2="AarakocraMountainCity", VLOOKUP((O23), NPCs!DD3:DF63, 3, TRUE), IF(N2="LizardfolkSwampCity", VLOOKUP((O23), NPCs!DG3:DI63, 3, TRUE), IF(N2="LizardfolkDesertCity", VLOOKUP((O23), NPCs!DJ3:DL63, 3, TRUE), IF(N2="TortleCostalCity", VLOOKUP((O23), NPCs!DM:DO3:DQ63, 3, TRUE), IF(N2="TortleDesertCity", VLOOKUP((O23), NPCs!DP3:DR63, 3, TRUE), IF(N2="TritonCostalCity", VLOOKUP((O23), NPCs!DS3:DU63, 3, TRUE), 0))))))))))))))))))))))))))))))))))))</f>
        <v>Dragonborn</v>
      </c>
      <c r="Q23" s="119"/>
      <c r="R23" s="119">
        <f t="shared" si="3"/>
        <v>2391</v>
      </c>
      <c r="S23" s="119">
        <v>150</v>
      </c>
      <c r="T23" s="119" t="s">
        <v>4327</v>
      </c>
      <c r="U23" s="119">
        <f t="shared" si="4"/>
        <v>2240</v>
      </c>
      <c r="V23" s="119">
        <v>250</v>
      </c>
      <c r="W23" s="119" t="s">
        <v>4327</v>
      </c>
      <c r="X23" s="119">
        <f t="shared" si="5"/>
        <v>2356</v>
      </c>
      <c r="Y23" s="119">
        <v>100</v>
      </c>
      <c r="Z23" s="119" t="s">
        <v>4327</v>
      </c>
      <c r="AA23" s="119">
        <f t="shared" si="6"/>
        <v>2751</v>
      </c>
      <c r="AB23" s="119">
        <v>50</v>
      </c>
      <c r="AC23" s="119" t="s">
        <v>4327</v>
      </c>
      <c r="AD23" s="119">
        <f t="shared" si="7"/>
        <v>2551</v>
      </c>
      <c r="AE23" s="119">
        <v>50</v>
      </c>
      <c r="AF23" s="119" t="s">
        <v>4327</v>
      </c>
      <c r="AG23" s="119">
        <f t="shared" si="8"/>
        <v>2311</v>
      </c>
      <c r="AH23" s="119">
        <v>100</v>
      </c>
      <c r="AI23" s="119" t="s">
        <v>4327</v>
      </c>
      <c r="AJ23" s="119">
        <f t="shared" si="9"/>
        <v>2831</v>
      </c>
      <c r="AK23" s="119">
        <v>50</v>
      </c>
      <c r="AL23" s="119" t="s">
        <v>4327</v>
      </c>
      <c r="AM23" s="119">
        <f t="shared" si="10"/>
        <v>2381</v>
      </c>
      <c r="AN23" s="119">
        <v>50</v>
      </c>
      <c r="AO23" s="119" t="s">
        <v>4327</v>
      </c>
      <c r="AP23" s="119">
        <f t="shared" si="11"/>
        <v>8581</v>
      </c>
      <c r="AQ23" s="119">
        <v>30</v>
      </c>
      <c r="AR23" s="119" t="s">
        <v>4327</v>
      </c>
      <c r="AS23" s="119">
        <f t="shared" si="12"/>
        <v>8371</v>
      </c>
      <c r="AT23" s="119">
        <v>100</v>
      </c>
      <c r="AU23" s="119" t="s">
        <v>4327</v>
      </c>
      <c r="AV23" s="119">
        <f t="shared" si="13"/>
        <v>7316</v>
      </c>
      <c r="AW23" s="119">
        <v>100</v>
      </c>
      <c r="AX23" s="119" t="s">
        <v>4327</v>
      </c>
      <c r="AY23" s="119">
        <f t="shared" si="14"/>
        <v>6375</v>
      </c>
      <c r="AZ23" s="119">
        <v>100</v>
      </c>
      <c r="BA23" s="119" t="s">
        <v>4327</v>
      </c>
      <c r="BB23" s="119">
        <f t="shared" si="15"/>
        <v>5650</v>
      </c>
      <c r="BC23" s="119">
        <v>50</v>
      </c>
      <c r="BD23" s="119" t="s">
        <v>4327</v>
      </c>
      <c r="BE23" s="119">
        <f t="shared" si="16"/>
        <v>8271</v>
      </c>
      <c r="BF23" s="119">
        <v>100</v>
      </c>
      <c r="BG23" s="119" t="s">
        <v>4327</v>
      </c>
      <c r="BH23" s="119">
        <f t="shared" si="17"/>
        <v>7985</v>
      </c>
      <c r="BI23" s="119">
        <v>100</v>
      </c>
      <c r="BJ23" s="119" t="s">
        <v>4327</v>
      </c>
      <c r="BK23" s="119">
        <f t="shared" si="18"/>
        <v>456</v>
      </c>
      <c r="BL23" s="119">
        <v>15</v>
      </c>
      <c r="BM23" s="119" t="s">
        <v>4327</v>
      </c>
      <c r="BN23" s="119">
        <f t="shared" si="19"/>
        <v>926</v>
      </c>
      <c r="BO23" s="119">
        <v>50</v>
      </c>
      <c r="BP23" s="119" t="s">
        <v>4327</v>
      </c>
      <c r="BQ23" s="119">
        <f t="shared" si="20"/>
        <v>851</v>
      </c>
      <c r="BR23" s="119">
        <v>50</v>
      </c>
      <c r="BS23" s="119" t="s">
        <v>4327</v>
      </c>
      <c r="BT23" s="119">
        <f t="shared" si="21"/>
        <v>426</v>
      </c>
      <c r="BU23" s="119">
        <v>25</v>
      </c>
      <c r="BV23" s="119" t="s">
        <v>4327</v>
      </c>
      <c r="BW23" s="119">
        <f t="shared" si="22"/>
        <v>1891</v>
      </c>
      <c r="BX23" s="119">
        <v>150</v>
      </c>
      <c r="BY23" s="119" t="s">
        <v>4327</v>
      </c>
      <c r="BZ23" s="119">
        <f t="shared" si="23"/>
        <v>1791</v>
      </c>
      <c r="CA23" s="119">
        <v>50</v>
      </c>
      <c r="CB23" s="119" t="s">
        <v>4327</v>
      </c>
      <c r="CC23" s="119">
        <f t="shared" si="24"/>
        <v>1621</v>
      </c>
      <c r="CD23" s="119">
        <v>25</v>
      </c>
      <c r="CE23" s="119" t="s">
        <v>4327</v>
      </c>
      <c r="CF23" s="119">
        <f t="shared" si="25"/>
        <v>1621</v>
      </c>
      <c r="CG23" s="119">
        <v>25</v>
      </c>
      <c r="CH23" s="119" t="s">
        <v>4327</v>
      </c>
      <c r="CI23" s="119">
        <f t="shared" si="26"/>
        <v>1196</v>
      </c>
      <c r="CJ23" s="119">
        <v>100</v>
      </c>
      <c r="CK23" s="119" t="s">
        <v>4327</v>
      </c>
      <c r="CL23" s="119">
        <f t="shared" si="27"/>
        <v>456</v>
      </c>
      <c r="CM23" s="119">
        <v>15</v>
      </c>
      <c r="CN23" s="119" t="s">
        <v>4327</v>
      </c>
      <c r="CO23" s="119">
        <f t="shared" si="28"/>
        <v>3141</v>
      </c>
      <c r="CP23" s="119">
        <v>1400</v>
      </c>
      <c r="CQ23" s="119" t="s">
        <v>4327</v>
      </c>
      <c r="CR23" s="119">
        <f t="shared" si="29"/>
        <v>2671</v>
      </c>
      <c r="CS23" s="119">
        <v>2200</v>
      </c>
      <c r="CT23" s="119" t="s">
        <v>4327</v>
      </c>
      <c r="CU23" s="119">
        <f t="shared" si="30"/>
        <v>501</v>
      </c>
      <c r="CV23" s="119">
        <v>15</v>
      </c>
      <c r="CW23" s="119" t="s">
        <v>4327</v>
      </c>
      <c r="CX23" s="119">
        <f t="shared" si="31"/>
        <v>501</v>
      </c>
      <c r="CY23" s="119">
        <v>15</v>
      </c>
      <c r="CZ23" s="119" t="s">
        <v>4327</v>
      </c>
      <c r="DA23" s="119">
        <f t="shared" si="32"/>
        <v>621</v>
      </c>
      <c r="DB23" s="119">
        <v>100</v>
      </c>
      <c r="DC23" s="119" t="s">
        <v>4327</v>
      </c>
      <c r="DD23" s="121">
        <f t="shared" si="33"/>
        <v>8565</v>
      </c>
      <c r="DE23" s="121">
        <v>100</v>
      </c>
      <c r="DF23" s="119" t="s">
        <v>4327</v>
      </c>
      <c r="DG23" s="119">
        <f t="shared" si="34"/>
        <v>456</v>
      </c>
      <c r="DH23" s="119">
        <v>15</v>
      </c>
      <c r="DI23" s="119" t="s">
        <v>4327</v>
      </c>
      <c r="DJ23" s="119">
        <f t="shared" si="35"/>
        <v>456</v>
      </c>
      <c r="DK23" s="119">
        <v>15</v>
      </c>
      <c r="DL23" s="119" t="s">
        <v>4327</v>
      </c>
      <c r="DM23" s="119">
        <f t="shared" si="36"/>
        <v>2126</v>
      </c>
      <c r="DN23" s="119">
        <v>350</v>
      </c>
      <c r="DO23" s="119" t="s">
        <v>4327</v>
      </c>
      <c r="DP23" s="119">
        <f t="shared" si="37"/>
        <v>2126</v>
      </c>
      <c r="DQ23" s="119">
        <v>350</v>
      </c>
      <c r="DR23" s="119" t="s">
        <v>4327</v>
      </c>
      <c r="DS23" s="119">
        <f t="shared" si="38"/>
        <v>1266</v>
      </c>
      <c r="DT23" s="119">
        <v>100</v>
      </c>
      <c r="DU23" s="119" t="s">
        <v>4327</v>
      </c>
    </row>
    <row r="24" spans="1:125" ht="15.75" customHeight="1">
      <c r="A24" s="118" t="s">
        <v>4328</v>
      </c>
      <c r="B24" s="118" t="e">
        <f t="shared" ca="1" si="0"/>
        <v>#NAME?</v>
      </c>
      <c r="C24" s="118" t="s">
        <v>4329</v>
      </c>
      <c r="D24" s="118" t="s">
        <v>4169</v>
      </c>
      <c r="E24" s="118" t="s">
        <v>4315</v>
      </c>
      <c r="F24" s="118" t="s">
        <v>4330</v>
      </c>
      <c r="G24" s="118" t="s">
        <v>4331</v>
      </c>
      <c r="H24" s="118" t="s">
        <v>4332</v>
      </c>
      <c r="I24" s="118"/>
      <c r="J24" s="118">
        <f t="shared" si="1"/>
        <v>806</v>
      </c>
      <c r="K24" s="118">
        <v>10</v>
      </c>
      <c r="L24" s="118" t="s">
        <v>4333</v>
      </c>
      <c r="M24" s="118"/>
      <c r="N24" s="118">
        <f t="shared" si="2"/>
        <v>23</v>
      </c>
      <c r="O24" s="84">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386</v>
      </c>
      <c r="P24" s="84" t="str">
        <f ca="1">IF(N2="CostalCity", VLOOKUP((O24), NPCs!R3:T63, 3, TRUE), IF(N2="DesertCity", VLOOKUP((O24), NPCs!U3:W63, 3, TRUE), IF(N2="ForestCity", VLOOKUP((O24), NPCs!X3:Z63, 3, TRUE), IF(N2="MonsterCity", VLOOKUP((O24), NPCs!AA3:AC63, 3, TRUE), IF(N2="MountainCity", VLOOKUP((O24), NPCs!AD3:AF63, 3, TRUE), IF(N2="StandardDiverseCity", VLOOKUP((O24), NPCs!AG3:AI63, 3, TRUE), IF(N2="SwampCity", VLOOKUP((O24), NPCs!AJ3:AL63, 3, TRUE), IF(N2="TundraCity", VLOOKUP((O24), NPCs!AM3:AO63, 3, TRUE), IF(N2="DragonbornCostalCity", VLOOKUP((O24), NPCs!AP3:AR63, 3, TRUE), IF(N2="DragonbornDesertCity",VLOOKUP((O24), NPCs!AS3:AU63, 3, TRUE), IF(N2="ElvenDesertCity", VLOOKUP((O24), NPCs!AV3:AX63, 3, TRUE), IF(N2="ElvenForestCity", VLOOKUP((O24), NPCs!AY3:BA63, 3, TRUE), IF(N2="ElvenStandardDiverseCity", VLOOKUP((O24), NPCs!BB3:BD63, 3, TRUE), IF(N2="DwarvenMountainCity", VLOOKUP((O24), NPCs!BE3:BG63, 3, TRUE), IF(N2="DwarvenStandardDiverseCity", VLOOKUP((O24), NPCs!BH3:BJ63, 3, TRUE), IF(N2="Yuan-tiSwampCity", VLOOKUP((O24), NPCs!BK3:BM63, 3, TRUE), IF(N2="OrcForestCity", VLOOKUP((O24), NPCs!BN3:BP63, 3, TRUE), IF(N2="OrcMountainCity", VLOOKUP((O24), NPCs!BQ3:BS63, 3, TRUE), IF(N2="OrcTundraCity", VLOOKUP((O24), NPCs!BT3:BV63, 3, TRUE), IF(N2="HalflingCostalCity", VLOOKUP((O24), NPCs!BW3:BY63, 3, TRUE), IF(N2="HalflingForestCity", VLOOKUP((O24), NPCs!BZ3:CB63, 3, TRUE), IF(N2="GnomeForestCity", VLOOKUP((O24), NPCs!CC3:CE63, 3, TRUE), IF(N2="GnomeMountainCity", VLOOKUP((O24), NPCs!CF3:CH63, 3, TRUE), IF(N2="GoliathMountainCity", VLOOKUP((O24), NPCs!CI3:CK63, 3, TRUE), IF(N2="GoblinSwampCity", VLOOKUP((O24), NPCs!CL3:CN63, 3, TRUE), IF(N2="GenasiCostalCity", VLOOKUP((O24), NPCs!CO3:CQ63, 3, TRUE), IF(N2="GenasiDesertCity", VLOOKUP((O24), NPCs!CR3:CT63, 3, TRUE), IF(N2="KoboldSwampCity", VLOOKUP((O24), NPCs!CU3:CW63, 3, TRUE), IF(N2="KoboldMountainCity", VLOOKUP((O24), NPCs!CX3:CZ63, 3, TRUE), IF(N2="KoboldDesertCity", VLOOKUP((O24), NPCs!DA3:DC63, 3, TRUE), IF(N2="AarakocraMountainCity", VLOOKUP((O24), NPCs!DD3:DF63, 3, TRUE), IF(N2="LizardfolkSwampCity", VLOOKUP((O24), NPCs!DG3:DI63, 3, TRUE), IF(N2="LizardfolkDesertCity", VLOOKUP((O24), NPCs!DJ3:DL63, 3, TRUE), IF(N2="TortleCostalCity", VLOOKUP((O24), NPCs!DM:DO3:DQ63, 3, TRUE), IF(N2="TortleDesertCity", VLOOKUP((O24), NPCs!DP3:DR63, 3, TRUE), IF(N2="TritonCostalCity", VLOOKUP((O24), NPCs!DS3:DU63, 3, TRUE), 0))))))))))))))))))))))))))))))))))))</f>
        <v>Dwarf (Hill)</v>
      </c>
      <c r="Q24" s="118"/>
      <c r="R24" s="118">
        <f t="shared" si="3"/>
        <v>2541</v>
      </c>
      <c r="S24" s="118">
        <v>150</v>
      </c>
      <c r="T24" s="118" t="s">
        <v>4334</v>
      </c>
      <c r="U24" s="118">
        <f t="shared" si="4"/>
        <v>2490</v>
      </c>
      <c r="V24" s="118">
        <v>250</v>
      </c>
      <c r="W24" s="118" t="s">
        <v>4334</v>
      </c>
      <c r="X24" s="118">
        <f t="shared" si="5"/>
        <v>2456</v>
      </c>
      <c r="Y24" s="118">
        <v>50</v>
      </c>
      <c r="Z24" s="118" t="s">
        <v>4334</v>
      </c>
      <c r="AA24" s="118">
        <f t="shared" si="6"/>
        <v>2801</v>
      </c>
      <c r="AB24" s="118">
        <v>50</v>
      </c>
      <c r="AC24" s="118" t="s">
        <v>4334</v>
      </c>
      <c r="AD24" s="118">
        <f t="shared" si="7"/>
        <v>2601</v>
      </c>
      <c r="AE24" s="118">
        <v>50</v>
      </c>
      <c r="AF24" s="118" t="s">
        <v>4334</v>
      </c>
      <c r="AG24" s="118">
        <f t="shared" si="8"/>
        <v>2411</v>
      </c>
      <c r="AH24" s="118">
        <v>100</v>
      </c>
      <c r="AI24" s="118" t="s">
        <v>4334</v>
      </c>
      <c r="AJ24" s="118">
        <f t="shared" si="9"/>
        <v>2881</v>
      </c>
      <c r="AK24" s="118">
        <v>50</v>
      </c>
      <c r="AL24" s="118" t="s">
        <v>4334</v>
      </c>
      <c r="AM24" s="118">
        <f t="shared" si="10"/>
        <v>2431</v>
      </c>
      <c r="AN24" s="118">
        <v>50</v>
      </c>
      <c r="AO24" s="118" t="s">
        <v>4334</v>
      </c>
      <c r="AP24" s="118">
        <f t="shared" si="11"/>
        <v>8611</v>
      </c>
      <c r="AQ24" s="118">
        <v>30</v>
      </c>
      <c r="AR24" s="118" t="s">
        <v>4334</v>
      </c>
      <c r="AS24" s="118">
        <f t="shared" si="12"/>
        <v>8471</v>
      </c>
      <c r="AT24" s="118">
        <v>100</v>
      </c>
      <c r="AU24" s="118" t="s">
        <v>4334</v>
      </c>
      <c r="AV24" s="118">
        <f t="shared" si="13"/>
        <v>7416</v>
      </c>
      <c r="AW24" s="118">
        <v>100</v>
      </c>
      <c r="AX24" s="118" t="s">
        <v>4334</v>
      </c>
      <c r="AY24" s="118">
        <f t="shared" si="14"/>
        <v>6475</v>
      </c>
      <c r="AZ24" s="118">
        <v>50</v>
      </c>
      <c r="BA24" s="118" t="s">
        <v>4334</v>
      </c>
      <c r="BB24" s="118">
        <f t="shared" si="15"/>
        <v>5700</v>
      </c>
      <c r="BC24" s="118">
        <v>50</v>
      </c>
      <c r="BD24" s="118" t="s">
        <v>4334</v>
      </c>
      <c r="BE24" s="118">
        <f t="shared" si="16"/>
        <v>8371</v>
      </c>
      <c r="BF24" s="118">
        <v>20</v>
      </c>
      <c r="BG24" s="118" t="s">
        <v>4334</v>
      </c>
      <c r="BH24" s="118">
        <f t="shared" si="17"/>
        <v>8085</v>
      </c>
      <c r="BI24" s="118">
        <v>20</v>
      </c>
      <c r="BJ24" s="118" t="s">
        <v>4334</v>
      </c>
      <c r="BK24" s="118">
        <f t="shared" si="18"/>
        <v>471</v>
      </c>
      <c r="BL24" s="118">
        <v>15</v>
      </c>
      <c r="BM24" s="118" t="s">
        <v>4334</v>
      </c>
      <c r="BN24" s="118">
        <f t="shared" si="19"/>
        <v>976</v>
      </c>
      <c r="BO24" s="118">
        <v>25</v>
      </c>
      <c r="BP24" s="118" t="s">
        <v>4334</v>
      </c>
      <c r="BQ24" s="118">
        <f t="shared" si="20"/>
        <v>901</v>
      </c>
      <c r="BR24" s="118">
        <v>25</v>
      </c>
      <c r="BS24" s="118" t="s">
        <v>4334</v>
      </c>
      <c r="BT24" s="118">
        <f t="shared" si="21"/>
        <v>451</v>
      </c>
      <c r="BU24" s="118">
        <v>25</v>
      </c>
      <c r="BV24" s="118" t="s">
        <v>4334</v>
      </c>
      <c r="BW24" s="118">
        <f t="shared" si="22"/>
        <v>2041</v>
      </c>
      <c r="BX24" s="118">
        <v>150</v>
      </c>
      <c r="BY24" s="118" t="s">
        <v>4334</v>
      </c>
      <c r="BZ24" s="118">
        <f t="shared" si="23"/>
        <v>1841</v>
      </c>
      <c r="CA24" s="118">
        <v>50</v>
      </c>
      <c r="CB24" s="118" t="s">
        <v>4334</v>
      </c>
      <c r="CC24" s="118">
        <f t="shared" si="24"/>
        <v>1646</v>
      </c>
      <c r="CD24" s="118">
        <v>25</v>
      </c>
      <c r="CE24" s="118" t="s">
        <v>4334</v>
      </c>
      <c r="CF24" s="118">
        <f t="shared" si="25"/>
        <v>1646</v>
      </c>
      <c r="CG24" s="118">
        <v>25</v>
      </c>
      <c r="CH24" s="118" t="s">
        <v>4334</v>
      </c>
      <c r="CI24" s="118">
        <f t="shared" si="26"/>
        <v>1296</v>
      </c>
      <c r="CJ24" s="118">
        <v>20</v>
      </c>
      <c r="CK24" s="118" t="s">
        <v>4334</v>
      </c>
      <c r="CL24" s="118">
        <f t="shared" si="27"/>
        <v>471</v>
      </c>
      <c r="CM24" s="118">
        <v>15</v>
      </c>
      <c r="CN24" s="118" t="s">
        <v>4334</v>
      </c>
      <c r="CO24" s="118">
        <f t="shared" si="28"/>
        <v>4541</v>
      </c>
      <c r="CP24" s="118">
        <v>1400</v>
      </c>
      <c r="CQ24" s="118" t="s">
        <v>4334</v>
      </c>
      <c r="CR24" s="118">
        <f t="shared" si="29"/>
        <v>4871</v>
      </c>
      <c r="CS24" s="118">
        <v>2700</v>
      </c>
      <c r="CT24" s="118" t="s">
        <v>4334</v>
      </c>
      <c r="CU24" s="118">
        <f t="shared" si="30"/>
        <v>516</v>
      </c>
      <c r="CV24" s="118">
        <v>15</v>
      </c>
      <c r="CW24" s="118" t="s">
        <v>4334</v>
      </c>
      <c r="CX24" s="118">
        <f t="shared" si="31"/>
        <v>516</v>
      </c>
      <c r="CY24" s="118">
        <v>15</v>
      </c>
      <c r="CZ24" s="118" t="s">
        <v>4334</v>
      </c>
      <c r="DA24" s="118">
        <f t="shared" si="32"/>
        <v>721</v>
      </c>
      <c r="DB24" s="118">
        <v>100</v>
      </c>
      <c r="DC24" s="118" t="s">
        <v>4334</v>
      </c>
      <c r="DD24" s="122">
        <f t="shared" si="33"/>
        <v>8665</v>
      </c>
      <c r="DE24" s="122">
        <v>5</v>
      </c>
      <c r="DF24" s="118" t="s">
        <v>4334</v>
      </c>
      <c r="DG24" s="118">
        <f t="shared" si="34"/>
        <v>471</v>
      </c>
      <c r="DH24" s="118">
        <v>15</v>
      </c>
      <c r="DI24" s="118" t="s">
        <v>4334</v>
      </c>
      <c r="DJ24" s="118">
        <f t="shared" si="35"/>
        <v>471</v>
      </c>
      <c r="DK24" s="118">
        <v>15</v>
      </c>
      <c r="DL24" s="118" t="s">
        <v>4334</v>
      </c>
      <c r="DM24" s="118">
        <f t="shared" si="36"/>
        <v>2476</v>
      </c>
      <c r="DN24" s="118">
        <v>400</v>
      </c>
      <c r="DO24" s="118" t="s">
        <v>4334</v>
      </c>
      <c r="DP24" s="118">
        <f t="shared" si="37"/>
        <v>2476</v>
      </c>
      <c r="DQ24" s="118">
        <v>400</v>
      </c>
      <c r="DR24" s="118" t="s">
        <v>4334</v>
      </c>
      <c r="DS24" s="118">
        <f t="shared" si="38"/>
        <v>1366</v>
      </c>
      <c r="DT24" s="118">
        <v>100</v>
      </c>
      <c r="DU24" s="118" t="s">
        <v>4334</v>
      </c>
    </row>
    <row r="25" spans="1:125" ht="15.75" customHeight="1">
      <c r="A25" s="119" t="s">
        <v>4335</v>
      </c>
      <c r="B25" s="119" t="e">
        <f t="shared" ca="1" si="0"/>
        <v>#NAME?</v>
      </c>
      <c r="C25" s="119" t="s">
        <v>4336</v>
      </c>
      <c r="D25" s="119" t="s">
        <v>4337</v>
      </c>
      <c r="E25" s="119" t="s">
        <v>4315</v>
      </c>
      <c r="F25" s="119" t="s">
        <v>4338</v>
      </c>
      <c r="G25" s="119" t="s">
        <v>4339</v>
      </c>
      <c r="H25" s="119" t="s">
        <v>4340</v>
      </c>
      <c r="I25" s="119"/>
      <c r="J25" s="119">
        <f t="shared" si="1"/>
        <v>816</v>
      </c>
      <c r="K25" s="119">
        <v>10</v>
      </c>
      <c r="L25" s="119" t="s">
        <v>4341</v>
      </c>
      <c r="M25" s="119"/>
      <c r="N25" s="119">
        <f t="shared" si="2"/>
        <v>24</v>
      </c>
      <c r="O25" s="120">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7086</v>
      </c>
      <c r="P25" s="120" t="str">
        <f ca="1">IF(N2="CostalCity", VLOOKUP((O25), NPCs!R3:T63, 3, TRUE), IF(N2="DesertCity", VLOOKUP((O25), NPCs!U3:W63, 3, TRUE), IF(N2="ForestCity", VLOOKUP((O25), NPCs!X3:Z63, 3, TRUE), IF(N2="MonsterCity", VLOOKUP((O25), NPCs!AA3:AC63, 3, TRUE), IF(N2="MountainCity", VLOOKUP((O25), NPCs!AD3:AF63, 3, TRUE), IF(N2="StandardDiverseCity", VLOOKUP((O25), NPCs!AG3:AI63, 3, TRUE), IF(N2="SwampCity", VLOOKUP((O25), NPCs!AJ3:AL63, 3, TRUE), IF(N2="TundraCity", VLOOKUP((O25), NPCs!AM3:AO63, 3, TRUE), IF(N2="DragonbornCostalCity", VLOOKUP((O25), NPCs!AP3:AR63, 3, TRUE), IF(N2="DragonbornDesertCity",VLOOKUP((O25), NPCs!AS3:AU63, 3, TRUE), IF(N2="ElvenDesertCity", VLOOKUP((O25), NPCs!AV3:AX63, 3, TRUE), IF(N2="ElvenForestCity", VLOOKUP((O25), NPCs!AY3:BA63, 3, TRUE), IF(N2="ElvenStandardDiverseCity", VLOOKUP((O25), NPCs!BB3:BD63, 3, TRUE), IF(N2="DwarvenMountainCity", VLOOKUP((O25), NPCs!BE3:BG63, 3, TRUE), IF(N2="DwarvenStandardDiverseCity", VLOOKUP((O25), NPCs!BH3:BJ63, 3, TRUE), IF(N2="Yuan-tiSwampCity", VLOOKUP((O25), NPCs!BK3:BM63, 3, TRUE), IF(N2="OrcForestCity", VLOOKUP((O25), NPCs!BN3:BP63, 3, TRUE), IF(N2="OrcMountainCity", VLOOKUP((O25), NPCs!BQ3:BS63, 3, TRUE), IF(N2="OrcTundraCity", VLOOKUP((O25), NPCs!BT3:BV63, 3, TRUE), IF(N2="HalflingCostalCity", VLOOKUP((O25), NPCs!BW3:BY63, 3, TRUE), IF(N2="HalflingForestCity", VLOOKUP((O25), NPCs!BZ3:CB63, 3, TRUE), IF(N2="GnomeForestCity", VLOOKUP((O25), NPCs!CC3:CE63, 3, TRUE), IF(N2="GnomeMountainCity", VLOOKUP((O25), NPCs!CF3:CH63, 3, TRUE), IF(N2="GoliathMountainCity", VLOOKUP((O25), NPCs!CI3:CK63, 3, TRUE), IF(N2="GoblinSwampCity", VLOOKUP((O25), NPCs!CL3:CN63, 3, TRUE), IF(N2="GenasiCostalCity", VLOOKUP((O25), NPCs!CO3:CQ63, 3, TRUE), IF(N2="GenasiDesertCity", VLOOKUP((O25), NPCs!CR3:CT63, 3, TRUE), IF(N2="KoboldSwampCity", VLOOKUP((O25), NPCs!CU3:CW63, 3, TRUE), IF(N2="KoboldMountainCity", VLOOKUP((O25), NPCs!CX3:CZ63, 3, TRUE), IF(N2="KoboldDesertCity", VLOOKUP((O25), NPCs!DA3:DC63, 3, TRUE), IF(N2="AarakocraMountainCity", VLOOKUP((O25), NPCs!DD3:DF63, 3, TRUE), IF(N2="LizardfolkSwampCity", VLOOKUP((O25), NPCs!DG3:DI63, 3, TRUE), IF(N2="LizardfolkDesertCity", VLOOKUP((O25), NPCs!DJ3:DL63, 3, TRUE), IF(N2="TortleCostalCity", VLOOKUP((O25), NPCs!DM:DO3:DQ63, 3, TRUE), IF(N2="TortleDesertCity", VLOOKUP((O25), NPCs!DP3:DR63, 3, TRUE), IF(N2="TritonCostalCity", VLOOKUP((O25), NPCs!DS3:DU63, 3, TRUE), 0))))))))))))))))))))))))))))))))))))</f>
        <v>Dwarf (Mountain)</v>
      </c>
      <c r="Q25" s="119"/>
      <c r="R25" s="119">
        <f t="shared" si="3"/>
        <v>2691</v>
      </c>
      <c r="S25" s="119">
        <v>150</v>
      </c>
      <c r="T25" s="119" t="s">
        <v>4342</v>
      </c>
      <c r="U25" s="119">
        <f t="shared" si="4"/>
        <v>2740</v>
      </c>
      <c r="V25" s="119">
        <v>250</v>
      </c>
      <c r="W25" s="119" t="s">
        <v>4342</v>
      </c>
      <c r="X25" s="119">
        <f t="shared" si="5"/>
        <v>2506</v>
      </c>
      <c r="Y25" s="119">
        <v>50</v>
      </c>
      <c r="Z25" s="119" t="s">
        <v>4342</v>
      </c>
      <c r="AA25" s="119">
        <f t="shared" si="6"/>
        <v>2851</v>
      </c>
      <c r="AB25" s="119">
        <v>50</v>
      </c>
      <c r="AC25" s="119" t="s">
        <v>4342</v>
      </c>
      <c r="AD25" s="119">
        <f t="shared" si="7"/>
        <v>2651</v>
      </c>
      <c r="AE25" s="119">
        <v>50</v>
      </c>
      <c r="AF25" s="119" t="s">
        <v>4342</v>
      </c>
      <c r="AG25" s="119">
        <f t="shared" si="8"/>
        <v>2511</v>
      </c>
      <c r="AH25" s="119">
        <v>100</v>
      </c>
      <c r="AI25" s="119" t="s">
        <v>4342</v>
      </c>
      <c r="AJ25" s="119">
        <f t="shared" si="9"/>
        <v>2931</v>
      </c>
      <c r="AK25" s="119">
        <v>150</v>
      </c>
      <c r="AL25" s="119" t="s">
        <v>4342</v>
      </c>
      <c r="AM25" s="119">
        <f t="shared" si="10"/>
        <v>2481</v>
      </c>
      <c r="AN25" s="119">
        <v>50</v>
      </c>
      <c r="AO25" s="119" t="s">
        <v>4342</v>
      </c>
      <c r="AP25" s="119">
        <f t="shared" si="11"/>
        <v>8641</v>
      </c>
      <c r="AQ25" s="119">
        <v>30</v>
      </c>
      <c r="AR25" s="119" t="s">
        <v>4342</v>
      </c>
      <c r="AS25" s="119">
        <f t="shared" si="12"/>
        <v>8571</v>
      </c>
      <c r="AT25" s="119">
        <v>100</v>
      </c>
      <c r="AU25" s="119" t="s">
        <v>4342</v>
      </c>
      <c r="AV25" s="119">
        <f t="shared" si="13"/>
        <v>7516</v>
      </c>
      <c r="AW25" s="119">
        <v>100</v>
      </c>
      <c r="AX25" s="119" t="s">
        <v>4342</v>
      </c>
      <c r="AY25" s="119">
        <f t="shared" si="14"/>
        <v>6525</v>
      </c>
      <c r="AZ25" s="119">
        <v>100</v>
      </c>
      <c r="BA25" s="119" t="s">
        <v>4342</v>
      </c>
      <c r="BB25" s="119">
        <f t="shared" si="15"/>
        <v>5750</v>
      </c>
      <c r="BC25" s="119">
        <v>50</v>
      </c>
      <c r="BD25" s="119" t="s">
        <v>4342</v>
      </c>
      <c r="BE25" s="119">
        <f t="shared" si="16"/>
        <v>8391</v>
      </c>
      <c r="BF25" s="119">
        <v>20</v>
      </c>
      <c r="BG25" s="119" t="s">
        <v>4342</v>
      </c>
      <c r="BH25" s="119">
        <f t="shared" si="17"/>
        <v>8105</v>
      </c>
      <c r="BI25" s="119">
        <v>20</v>
      </c>
      <c r="BJ25" s="119" t="s">
        <v>4342</v>
      </c>
      <c r="BK25" s="119">
        <f t="shared" si="18"/>
        <v>486</v>
      </c>
      <c r="BL25" s="119">
        <v>15</v>
      </c>
      <c r="BM25" s="119" t="s">
        <v>4342</v>
      </c>
      <c r="BN25" s="119">
        <f t="shared" si="19"/>
        <v>1001</v>
      </c>
      <c r="BO25" s="119">
        <v>25</v>
      </c>
      <c r="BP25" s="119" t="s">
        <v>4342</v>
      </c>
      <c r="BQ25" s="119">
        <f t="shared" si="20"/>
        <v>926</v>
      </c>
      <c r="BR25" s="119">
        <v>25</v>
      </c>
      <c r="BS25" s="119" t="s">
        <v>4342</v>
      </c>
      <c r="BT25" s="119">
        <f t="shared" si="21"/>
        <v>476</v>
      </c>
      <c r="BU25" s="119">
        <v>25</v>
      </c>
      <c r="BV25" s="119" t="s">
        <v>4342</v>
      </c>
      <c r="BW25" s="119">
        <f t="shared" si="22"/>
        <v>2191</v>
      </c>
      <c r="BX25" s="119">
        <v>150</v>
      </c>
      <c r="BY25" s="119" t="s">
        <v>4342</v>
      </c>
      <c r="BZ25" s="119">
        <f t="shared" si="23"/>
        <v>1891</v>
      </c>
      <c r="CA25" s="119">
        <v>50</v>
      </c>
      <c r="CB25" s="119" t="s">
        <v>4342</v>
      </c>
      <c r="CC25" s="119">
        <f t="shared" si="24"/>
        <v>1671</v>
      </c>
      <c r="CD25" s="119">
        <v>25</v>
      </c>
      <c r="CE25" s="119" t="s">
        <v>4342</v>
      </c>
      <c r="CF25" s="119">
        <f t="shared" si="25"/>
        <v>1671</v>
      </c>
      <c r="CG25" s="119">
        <v>25</v>
      </c>
      <c r="CH25" s="119" t="s">
        <v>4342</v>
      </c>
      <c r="CI25" s="119">
        <f t="shared" si="26"/>
        <v>1316</v>
      </c>
      <c r="CJ25" s="119">
        <v>20</v>
      </c>
      <c r="CK25" s="119" t="s">
        <v>4342</v>
      </c>
      <c r="CL25" s="119">
        <f t="shared" si="27"/>
        <v>486</v>
      </c>
      <c r="CM25" s="119">
        <v>15</v>
      </c>
      <c r="CN25" s="119" t="s">
        <v>4342</v>
      </c>
      <c r="CO25" s="119">
        <f t="shared" si="28"/>
        <v>5941</v>
      </c>
      <c r="CP25" s="119">
        <v>1400</v>
      </c>
      <c r="CQ25" s="119" t="s">
        <v>4342</v>
      </c>
      <c r="CR25" s="119">
        <f t="shared" si="29"/>
        <v>7571</v>
      </c>
      <c r="CS25" s="119">
        <v>1200</v>
      </c>
      <c r="CT25" s="119" t="s">
        <v>4342</v>
      </c>
      <c r="CU25" s="119">
        <f t="shared" si="30"/>
        <v>531</v>
      </c>
      <c r="CV25" s="119">
        <v>15</v>
      </c>
      <c r="CW25" s="119" t="s">
        <v>4342</v>
      </c>
      <c r="CX25" s="119">
        <f t="shared" si="31"/>
        <v>531</v>
      </c>
      <c r="CY25" s="119">
        <v>15</v>
      </c>
      <c r="CZ25" s="119" t="s">
        <v>4342</v>
      </c>
      <c r="DA25" s="119">
        <f t="shared" si="32"/>
        <v>821</v>
      </c>
      <c r="DB25" s="119">
        <v>50</v>
      </c>
      <c r="DC25" s="119" t="s">
        <v>4342</v>
      </c>
      <c r="DD25" s="121">
        <f t="shared" si="33"/>
        <v>8670</v>
      </c>
      <c r="DE25" s="121">
        <v>5</v>
      </c>
      <c r="DF25" s="119" t="s">
        <v>4342</v>
      </c>
      <c r="DG25" s="119">
        <f t="shared" si="34"/>
        <v>486</v>
      </c>
      <c r="DH25" s="119">
        <v>15</v>
      </c>
      <c r="DI25" s="119" t="s">
        <v>4342</v>
      </c>
      <c r="DJ25" s="119">
        <f t="shared" si="35"/>
        <v>486</v>
      </c>
      <c r="DK25" s="119">
        <v>15</v>
      </c>
      <c r="DL25" s="119" t="s">
        <v>4342</v>
      </c>
      <c r="DM25" s="119">
        <f t="shared" si="36"/>
        <v>2876</v>
      </c>
      <c r="DN25" s="119">
        <v>204</v>
      </c>
      <c r="DO25" s="119" t="s">
        <v>4342</v>
      </c>
      <c r="DP25" s="119">
        <f t="shared" si="37"/>
        <v>2876</v>
      </c>
      <c r="DQ25" s="119">
        <v>204</v>
      </c>
      <c r="DR25" s="119" t="s">
        <v>4342</v>
      </c>
      <c r="DS25" s="119">
        <f t="shared" si="38"/>
        <v>1466</v>
      </c>
      <c r="DT25" s="119">
        <v>100</v>
      </c>
      <c r="DU25" s="119" t="s">
        <v>4342</v>
      </c>
    </row>
    <row r="26" spans="1:125" ht="15.75" customHeight="1">
      <c r="A26" s="118" t="s">
        <v>4343</v>
      </c>
      <c r="B26" s="118" t="e">
        <f t="shared" ca="1" si="0"/>
        <v>#NAME?</v>
      </c>
      <c r="C26" s="118" t="s">
        <v>4344</v>
      </c>
      <c r="D26" s="118" t="s">
        <v>4345</v>
      </c>
      <c r="E26" s="118" t="s">
        <v>4315</v>
      </c>
      <c r="F26" s="118" t="s">
        <v>4346</v>
      </c>
      <c r="G26" s="118" t="s">
        <v>4347</v>
      </c>
      <c r="H26" s="118" t="s">
        <v>4348</v>
      </c>
      <c r="I26" s="118"/>
      <c r="J26" s="118">
        <f t="shared" si="1"/>
        <v>826</v>
      </c>
      <c r="K26" s="118">
        <v>10</v>
      </c>
      <c r="L26" s="118" t="s">
        <v>4349</v>
      </c>
      <c r="M26" s="118"/>
      <c r="N26" s="118">
        <f t="shared" si="2"/>
        <v>25</v>
      </c>
      <c r="O26" s="84">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7086</v>
      </c>
      <c r="P26" s="84" t="str">
        <f ca="1">IF(N2="CostalCity", VLOOKUP((O26), NPCs!R3:T63, 3, TRUE), IF(N2="DesertCity", VLOOKUP((O26), NPCs!U3:W63, 3, TRUE), IF(N2="ForestCity", VLOOKUP((O26), NPCs!X3:Z63, 3, TRUE), IF(N2="MonsterCity", VLOOKUP((O26), NPCs!AA3:AC63, 3, TRUE), IF(N2="MountainCity", VLOOKUP((O26), NPCs!AD3:AF63, 3, TRUE), IF(N2="StandardDiverseCity", VLOOKUP((O26), NPCs!AG3:AI63, 3, TRUE), IF(N2="SwampCity", VLOOKUP((O26), NPCs!AJ3:AL63, 3, TRUE), IF(N2="TundraCity", VLOOKUP((O26), NPCs!AM3:AO63, 3, TRUE), IF(N2="DragonbornCostalCity", VLOOKUP((O26), NPCs!AP3:AR63, 3, TRUE), IF(N2="DragonbornDesertCity",VLOOKUP((O26), NPCs!AS3:AU63, 3, TRUE), IF(N2="ElvenDesertCity", VLOOKUP((O26), NPCs!AV3:AX63, 3, TRUE), IF(N2="ElvenForestCity", VLOOKUP((O26), NPCs!AY3:BA63, 3, TRUE), IF(N2="ElvenStandardDiverseCity", VLOOKUP((O26), NPCs!BB3:BD63, 3, TRUE), IF(N2="DwarvenMountainCity", VLOOKUP((O26), NPCs!BE3:BG63, 3, TRUE), IF(N2="DwarvenStandardDiverseCity", VLOOKUP((O26), NPCs!BH3:BJ63, 3, TRUE), IF(N2="Yuan-tiSwampCity", VLOOKUP((O26), NPCs!BK3:BM63, 3, TRUE), IF(N2="OrcForestCity", VLOOKUP((O26), NPCs!BN3:BP63, 3, TRUE), IF(N2="OrcMountainCity", VLOOKUP((O26), NPCs!BQ3:BS63, 3, TRUE), IF(N2="OrcTundraCity", VLOOKUP((O26), NPCs!BT3:BV63, 3, TRUE), IF(N2="HalflingCostalCity", VLOOKUP((O26), NPCs!BW3:BY63, 3, TRUE), IF(N2="HalflingForestCity", VLOOKUP((O26), NPCs!BZ3:CB63, 3, TRUE), IF(N2="GnomeForestCity", VLOOKUP((O26), NPCs!CC3:CE63, 3, TRUE), IF(N2="GnomeMountainCity", VLOOKUP((O26), NPCs!CF3:CH63, 3, TRUE), IF(N2="GoliathMountainCity", VLOOKUP((O26), NPCs!CI3:CK63, 3, TRUE), IF(N2="GoblinSwampCity", VLOOKUP((O26), NPCs!CL3:CN63, 3, TRUE), IF(N2="GenasiCostalCity", VLOOKUP((O26), NPCs!CO3:CQ63, 3, TRUE), IF(N2="GenasiDesertCity", VLOOKUP((O26), NPCs!CR3:CT63, 3, TRUE), IF(N2="KoboldSwampCity", VLOOKUP((O26), NPCs!CU3:CW63, 3, TRUE), IF(N2="KoboldMountainCity", VLOOKUP((O26), NPCs!CX3:CZ63, 3, TRUE), IF(N2="KoboldDesertCity", VLOOKUP((O26), NPCs!DA3:DC63, 3, TRUE), IF(N2="AarakocraMountainCity", VLOOKUP((O26), NPCs!DD3:DF63, 3, TRUE), IF(N2="LizardfolkSwampCity", VLOOKUP((O26), NPCs!DG3:DI63, 3, TRUE), IF(N2="LizardfolkDesertCity", VLOOKUP((O26), NPCs!DJ3:DL63, 3, TRUE), IF(N2="TortleCostalCity", VLOOKUP((O26), NPCs!DM:DO3:DQ63, 3, TRUE), IF(N2="TortleDesertCity", VLOOKUP((O26), NPCs!DP3:DR63, 3, TRUE), IF(N2="TritonCostalCity", VLOOKUP((O26), NPCs!DS3:DU63, 3, TRUE), 0))))))))))))))))))))))))))))))))))))</f>
        <v>Dwarf (Mountain)</v>
      </c>
      <c r="Q26" s="118"/>
      <c r="R26" s="118">
        <f t="shared" si="3"/>
        <v>2841</v>
      </c>
      <c r="S26" s="118">
        <v>50</v>
      </c>
      <c r="T26" s="118" t="s">
        <v>4350</v>
      </c>
      <c r="U26" s="118">
        <f t="shared" si="4"/>
        <v>2990</v>
      </c>
      <c r="V26" s="118">
        <v>10</v>
      </c>
      <c r="W26" s="118" t="s">
        <v>4350</v>
      </c>
      <c r="X26" s="118">
        <f t="shared" si="5"/>
        <v>2556</v>
      </c>
      <c r="Y26" s="118">
        <v>25</v>
      </c>
      <c r="Z26" s="118" t="s">
        <v>4350</v>
      </c>
      <c r="AA26" s="118">
        <f t="shared" si="6"/>
        <v>2901</v>
      </c>
      <c r="AB26" s="118">
        <v>250</v>
      </c>
      <c r="AC26" s="118" t="s">
        <v>4350</v>
      </c>
      <c r="AD26" s="118">
        <f t="shared" si="7"/>
        <v>2701</v>
      </c>
      <c r="AE26" s="118">
        <v>25</v>
      </c>
      <c r="AF26" s="118" t="s">
        <v>4350</v>
      </c>
      <c r="AG26" s="118">
        <f t="shared" si="8"/>
        <v>2611</v>
      </c>
      <c r="AH26" s="118">
        <v>50</v>
      </c>
      <c r="AI26" s="118" t="s">
        <v>4350</v>
      </c>
      <c r="AJ26" s="118">
        <f t="shared" si="9"/>
        <v>3081</v>
      </c>
      <c r="AK26" s="118">
        <v>50</v>
      </c>
      <c r="AL26" s="118" t="s">
        <v>4350</v>
      </c>
      <c r="AM26" s="118">
        <f t="shared" si="10"/>
        <v>2531</v>
      </c>
      <c r="AN26" s="118">
        <v>50</v>
      </c>
      <c r="AO26" s="118" t="s">
        <v>4350</v>
      </c>
      <c r="AP26" s="118">
        <f t="shared" si="11"/>
        <v>8671</v>
      </c>
      <c r="AQ26" s="118">
        <v>25</v>
      </c>
      <c r="AR26" s="118" t="s">
        <v>4350</v>
      </c>
      <c r="AS26" s="118">
        <f t="shared" si="12"/>
        <v>8671</v>
      </c>
      <c r="AT26" s="118">
        <v>10</v>
      </c>
      <c r="AU26" s="118" t="s">
        <v>4350</v>
      </c>
      <c r="AV26" s="118">
        <f t="shared" si="13"/>
        <v>7616</v>
      </c>
      <c r="AW26" s="118">
        <v>10</v>
      </c>
      <c r="AX26" s="118" t="s">
        <v>4350</v>
      </c>
      <c r="AY26" s="118">
        <f t="shared" si="14"/>
        <v>6625</v>
      </c>
      <c r="AZ26" s="118">
        <v>10</v>
      </c>
      <c r="BA26" s="118" t="s">
        <v>4350</v>
      </c>
      <c r="BB26" s="118">
        <f t="shared" si="15"/>
        <v>5800</v>
      </c>
      <c r="BC26" s="118">
        <v>50</v>
      </c>
      <c r="BD26" s="118" t="s">
        <v>4350</v>
      </c>
      <c r="BE26" s="118">
        <f t="shared" si="16"/>
        <v>8411</v>
      </c>
      <c r="BF26" s="118">
        <v>20</v>
      </c>
      <c r="BG26" s="118" t="s">
        <v>4350</v>
      </c>
      <c r="BH26" s="118">
        <f t="shared" si="17"/>
        <v>8125</v>
      </c>
      <c r="BI26" s="118">
        <v>20</v>
      </c>
      <c r="BJ26" s="118" t="s">
        <v>4350</v>
      </c>
      <c r="BK26" s="118">
        <f t="shared" si="18"/>
        <v>501</v>
      </c>
      <c r="BL26" s="118">
        <v>50</v>
      </c>
      <c r="BM26" s="118" t="s">
        <v>4350</v>
      </c>
      <c r="BN26" s="118">
        <f t="shared" si="19"/>
        <v>1026</v>
      </c>
      <c r="BO26" s="118">
        <v>25</v>
      </c>
      <c r="BP26" s="118" t="s">
        <v>4350</v>
      </c>
      <c r="BQ26" s="118">
        <f t="shared" si="20"/>
        <v>951</v>
      </c>
      <c r="BR26" s="118">
        <v>25</v>
      </c>
      <c r="BS26" s="118" t="s">
        <v>4350</v>
      </c>
      <c r="BT26" s="118">
        <f t="shared" si="21"/>
        <v>501</v>
      </c>
      <c r="BU26" s="118">
        <v>25</v>
      </c>
      <c r="BV26" s="118" t="s">
        <v>4350</v>
      </c>
      <c r="BW26" s="118">
        <f t="shared" si="22"/>
        <v>2341</v>
      </c>
      <c r="BX26" s="118">
        <v>50</v>
      </c>
      <c r="BY26" s="118" t="s">
        <v>4350</v>
      </c>
      <c r="BZ26" s="118">
        <f t="shared" si="23"/>
        <v>1941</v>
      </c>
      <c r="CA26" s="118">
        <v>50</v>
      </c>
      <c r="CB26" s="118" t="s">
        <v>4350</v>
      </c>
      <c r="CC26" s="118">
        <f t="shared" si="24"/>
        <v>1696</v>
      </c>
      <c r="CD26" s="118">
        <v>25</v>
      </c>
      <c r="CE26" s="118" t="s">
        <v>4350</v>
      </c>
      <c r="CF26" s="118">
        <f t="shared" si="25"/>
        <v>1696</v>
      </c>
      <c r="CG26" s="118">
        <v>25</v>
      </c>
      <c r="CH26" s="118" t="s">
        <v>4350</v>
      </c>
      <c r="CI26" s="118">
        <f t="shared" si="26"/>
        <v>1336</v>
      </c>
      <c r="CJ26" s="118">
        <v>20</v>
      </c>
      <c r="CK26" s="118" t="s">
        <v>4350</v>
      </c>
      <c r="CL26" s="118">
        <f t="shared" si="27"/>
        <v>501</v>
      </c>
      <c r="CM26" s="118">
        <v>50</v>
      </c>
      <c r="CN26" s="118" t="s">
        <v>4350</v>
      </c>
      <c r="CO26" s="118">
        <f t="shared" si="28"/>
        <v>7341</v>
      </c>
      <c r="CP26" s="118">
        <v>50</v>
      </c>
      <c r="CQ26" s="118" t="s">
        <v>4350</v>
      </c>
      <c r="CR26" s="118">
        <f t="shared" si="29"/>
        <v>8771</v>
      </c>
      <c r="CS26" s="118">
        <v>10</v>
      </c>
      <c r="CT26" s="118" t="s">
        <v>4350</v>
      </c>
      <c r="CU26" s="118">
        <f t="shared" si="30"/>
        <v>546</v>
      </c>
      <c r="CV26" s="118">
        <v>50</v>
      </c>
      <c r="CW26" s="118" t="s">
        <v>4350</v>
      </c>
      <c r="CX26" s="118">
        <f t="shared" si="31"/>
        <v>546</v>
      </c>
      <c r="CY26" s="118">
        <v>50</v>
      </c>
      <c r="CZ26" s="118" t="s">
        <v>4350</v>
      </c>
      <c r="DA26" s="118">
        <f t="shared" si="32"/>
        <v>871</v>
      </c>
      <c r="DB26" s="118">
        <v>50</v>
      </c>
      <c r="DC26" s="118" t="s">
        <v>4350</v>
      </c>
      <c r="DD26" s="122">
        <f t="shared" si="33"/>
        <v>8675</v>
      </c>
      <c r="DE26" s="122">
        <v>5</v>
      </c>
      <c r="DF26" s="118" t="s">
        <v>4350</v>
      </c>
      <c r="DG26" s="118">
        <f t="shared" si="34"/>
        <v>501</v>
      </c>
      <c r="DH26" s="118">
        <v>50</v>
      </c>
      <c r="DI26" s="118" t="s">
        <v>4350</v>
      </c>
      <c r="DJ26" s="118">
        <f t="shared" si="35"/>
        <v>501</v>
      </c>
      <c r="DK26" s="118">
        <v>50</v>
      </c>
      <c r="DL26" s="118" t="s">
        <v>4350</v>
      </c>
      <c r="DM26" s="118">
        <f t="shared" si="36"/>
        <v>3080</v>
      </c>
      <c r="DN26" s="118">
        <v>50</v>
      </c>
      <c r="DO26" s="118" t="s">
        <v>4350</v>
      </c>
      <c r="DP26" s="118">
        <f t="shared" si="37"/>
        <v>3080</v>
      </c>
      <c r="DQ26" s="118">
        <v>50</v>
      </c>
      <c r="DR26" s="118" t="s">
        <v>4350</v>
      </c>
      <c r="DS26" s="118">
        <f t="shared" si="38"/>
        <v>1566</v>
      </c>
      <c r="DT26" s="118">
        <v>50</v>
      </c>
      <c r="DU26" s="118" t="s">
        <v>4350</v>
      </c>
    </row>
    <row r="27" spans="1:125" ht="15.75" customHeight="1">
      <c r="A27" s="119" t="s">
        <v>4351</v>
      </c>
      <c r="B27" s="119" t="e">
        <f t="shared" ca="1" si="0"/>
        <v>#NAME?</v>
      </c>
      <c r="C27" s="119" t="s">
        <v>4352</v>
      </c>
      <c r="D27" s="119" t="s">
        <v>4353</v>
      </c>
      <c r="E27" s="119" t="s">
        <v>4315</v>
      </c>
      <c r="F27" s="119" t="s">
        <v>4354</v>
      </c>
      <c r="G27" s="119" t="s">
        <v>4355</v>
      </c>
      <c r="H27" s="119" t="s">
        <v>4356</v>
      </c>
      <c r="I27" s="119"/>
      <c r="J27" s="119">
        <f t="shared" si="1"/>
        <v>836</v>
      </c>
      <c r="K27" s="119">
        <v>5</v>
      </c>
      <c r="L27" s="119" t="s">
        <v>4357</v>
      </c>
      <c r="M27" s="119"/>
      <c r="N27" s="119">
        <f t="shared" si="2"/>
        <v>26</v>
      </c>
      <c r="O27" s="120">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8900</v>
      </c>
      <c r="P27" s="120" t="str">
        <f ca="1">IF(N2="CostalCity", VLOOKUP((O27), NPCs!R3:T63, 3, TRUE), IF(N2="DesertCity", VLOOKUP((O27), NPCs!U3:W63, 3, TRUE), IF(N2="ForestCity", VLOOKUP((O27), NPCs!X3:Z63, 3, TRUE), IF(N2="MonsterCity", VLOOKUP((O27), NPCs!AA3:AC63, 3, TRUE), IF(N2="MountainCity", VLOOKUP((O27), NPCs!AD3:AF63, 3, TRUE), IF(N2="StandardDiverseCity", VLOOKUP((O27), NPCs!AG3:AI63, 3, TRUE), IF(N2="SwampCity", VLOOKUP((O27), NPCs!AJ3:AL63, 3, TRUE), IF(N2="TundraCity", VLOOKUP((O27), NPCs!AM3:AO63, 3, TRUE), IF(N2="DragonbornCostalCity", VLOOKUP((O27), NPCs!AP3:AR63, 3, TRUE), IF(N2="DragonbornDesertCity",VLOOKUP((O27), NPCs!AS3:AU63, 3, TRUE), IF(N2="ElvenDesertCity", VLOOKUP((O27), NPCs!AV3:AX63, 3, TRUE), IF(N2="ElvenForestCity", VLOOKUP((O27), NPCs!AY3:BA63, 3, TRUE), IF(N2="ElvenStandardDiverseCity", VLOOKUP((O27), NPCs!BB3:BD63, 3, TRUE), IF(N2="DwarvenMountainCity", VLOOKUP((O27), NPCs!BE3:BG63, 3, TRUE), IF(N2="DwarvenStandardDiverseCity", VLOOKUP((O27), NPCs!BH3:BJ63, 3, TRUE), IF(N2="Yuan-tiSwampCity", VLOOKUP((O27), NPCs!BK3:BM63, 3, TRUE), IF(N2="OrcForestCity", VLOOKUP((O27), NPCs!BN3:BP63, 3, TRUE), IF(N2="OrcMountainCity", VLOOKUP((O27), NPCs!BQ3:BS63, 3, TRUE), IF(N2="OrcTundraCity", VLOOKUP((O27), NPCs!BT3:BV63, 3, TRUE), IF(N2="HalflingCostalCity", VLOOKUP((O27), NPCs!BW3:BY63, 3, TRUE), IF(N2="HalflingForestCity", VLOOKUP((O27), NPCs!BZ3:CB63, 3, TRUE), IF(N2="GnomeForestCity", VLOOKUP((O27), NPCs!CC3:CE63, 3, TRUE), IF(N2="GnomeMountainCity", VLOOKUP((O27), NPCs!CF3:CH63, 3, TRUE), IF(N2="GoliathMountainCity", VLOOKUP((O27), NPCs!CI3:CK63, 3, TRUE), IF(N2="GoblinSwampCity", VLOOKUP((O27), NPCs!CL3:CN63, 3, TRUE), IF(N2="GenasiCostalCity", VLOOKUP((O27), NPCs!CO3:CQ63, 3, TRUE), IF(N2="GenasiDesertCity", VLOOKUP((O27), NPCs!CR3:CT63, 3, TRUE), IF(N2="KoboldSwampCity", VLOOKUP((O27), NPCs!CU3:CW63, 3, TRUE), IF(N2="KoboldMountainCity", VLOOKUP((O27), NPCs!CX3:CZ63, 3, TRUE), IF(N2="KoboldDesertCity", VLOOKUP((O27), NPCs!DA3:DC63, 3, TRUE), IF(N2="AarakocraMountainCity", VLOOKUP((O27), NPCs!DD3:DF63, 3, TRUE), IF(N2="LizardfolkSwampCity", VLOOKUP((O27), NPCs!DG3:DI63, 3, TRUE), IF(N2="LizardfolkDesertCity", VLOOKUP((O27), NPCs!DJ3:DL63, 3, TRUE), IF(N2="TortleCostalCity", VLOOKUP((O27), NPCs!DM:DO3:DQ63, 3, TRUE), IF(N2="TortleDesertCity", VLOOKUP((O27), NPCs!DP3:DR63, 3, TRUE), IF(N2="TritonCostalCity", VLOOKUP((O27), NPCs!DS3:DU63, 3, TRUE), 0))))))))))))))))))))))))))))))))))))</f>
        <v>Human</v>
      </c>
      <c r="Q27" s="119"/>
      <c r="R27" s="119">
        <f t="shared" si="3"/>
        <v>2891</v>
      </c>
      <c r="S27" s="119">
        <v>50</v>
      </c>
      <c r="T27" s="119" t="s">
        <v>4358</v>
      </c>
      <c r="U27" s="119">
        <f t="shared" si="4"/>
        <v>3000</v>
      </c>
      <c r="V27" s="119">
        <v>10</v>
      </c>
      <c r="W27" s="119" t="s">
        <v>4358</v>
      </c>
      <c r="X27" s="119">
        <f t="shared" si="5"/>
        <v>2581</v>
      </c>
      <c r="Y27" s="119">
        <v>25</v>
      </c>
      <c r="Z27" s="119" t="s">
        <v>4358</v>
      </c>
      <c r="AA27" s="119">
        <f t="shared" si="6"/>
        <v>3151</v>
      </c>
      <c r="AB27" s="119">
        <v>250</v>
      </c>
      <c r="AC27" s="119" t="s">
        <v>4358</v>
      </c>
      <c r="AD27" s="119">
        <f t="shared" si="7"/>
        <v>2726</v>
      </c>
      <c r="AE27" s="119">
        <v>25</v>
      </c>
      <c r="AF27" s="119" t="s">
        <v>4358</v>
      </c>
      <c r="AG27" s="119">
        <f t="shared" si="8"/>
        <v>2661</v>
      </c>
      <c r="AH27" s="119">
        <v>50</v>
      </c>
      <c r="AI27" s="119" t="s">
        <v>4358</v>
      </c>
      <c r="AJ27" s="119">
        <f t="shared" si="9"/>
        <v>3131</v>
      </c>
      <c r="AK27" s="119">
        <v>50</v>
      </c>
      <c r="AL27" s="119" t="s">
        <v>4358</v>
      </c>
      <c r="AM27" s="119">
        <f t="shared" si="10"/>
        <v>2581</v>
      </c>
      <c r="AN27" s="119">
        <v>50</v>
      </c>
      <c r="AO27" s="119" t="s">
        <v>4358</v>
      </c>
      <c r="AP27" s="119">
        <f t="shared" si="11"/>
        <v>8696</v>
      </c>
      <c r="AQ27" s="119">
        <v>25</v>
      </c>
      <c r="AR27" s="119" t="s">
        <v>4358</v>
      </c>
      <c r="AS27" s="119">
        <f t="shared" si="12"/>
        <v>8681</v>
      </c>
      <c r="AT27" s="119">
        <v>10</v>
      </c>
      <c r="AU27" s="119" t="s">
        <v>4358</v>
      </c>
      <c r="AV27" s="119">
        <f t="shared" si="13"/>
        <v>7626</v>
      </c>
      <c r="AW27" s="119">
        <v>10</v>
      </c>
      <c r="AX27" s="119" t="s">
        <v>4358</v>
      </c>
      <c r="AY27" s="119">
        <f t="shared" si="14"/>
        <v>6635</v>
      </c>
      <c r="AZ27" s="119">
        <v>10</v>
      </c>
      <c r="BA27" s="119" t="s">
        <v>4358</v>
      </c>
      <c r="BB27" s="119">
        <f t="shared" si="15"/>
        <v>5850</v>
      </c>
      <c r="BC27" s="119">
        <v>50</v>
      </c>
      <c r="BD27" s="119" t="s">
        <v>4358</v>
      </c>
      <c r="BE27" s="119">
        <f t="shared" si="16"/>
        <v>8431</v>
      </c>
      <c r="BF27" s="119">
        <v>20</v>
      </c>
      <c r="BG27" s="119" t="s">
        <v>4358</v>
      </c>
      <c r="BH27" s="119">
        <f t="shared" si="17"/>
        <v>8145</v>
      </c>
      <c r="BI27" s="119">
        <v>20</v>
      </c>
      <c r="BJ27" s="119" t="s">
        <v>4358</v>
      </c>
      <c r="BK27" s="119">
        <f t="shared" si="18"/>
        <v>551</v>
      </c>
      <c r="BL27" s="119">
        <v>50</v>
      </c>
      <c r="BM27" s="119" t="s">
        <v>4358</v>
      </c>
      <c r="BN27" s="119">
        <f t="shared" si="19"/>
        <v>1051</v>
      </c>
      <c r="BO27" s="119">
        <v>25</v>
      </c>
      <c r="BP27" s="119" t="s">
        <v>4358</v>
      </c>
      <c r="BQ27" s="119">
        <f t="shared" si="20"/>
        <v>976</v>
      </c>
      <c r="BR27" s="119">
        <v>25</v>
      </c>
      <c r="BS27" s="119" t="s">
        <v>4358</v>
      </c>
      <c r="BT27" s="119">
        <f t="shared" si="21"/>
        <v>526</v>
      </c>
      <c r="BU27" s="119">
        <v>25</v>
      </c>
      <c r="BV27" s="119" t="s">
        <v>4358</v>
      </c>
      <c r="BW27" s="119">
        <f t="shared" si="22"/>
        <v>2391</v>
      </c>
      <c r="BX27" s="119">
        <v>50</v>
      </c>
      <c r="BY27" s="119" t="s">
        <v>4358</v>
      </c>
      <c r="BZ27" s="119">
        <f t="shared" si="23"/>
        <v>1991</v>
      </c>
      <c r="CA27" s="119">
        <v>50</v>
      </c>
      <c r="CB27" s="119" t="s">
        <v>4358</v>
      </c>
      <c r="CC27" s="119">
        <f t="shared" si="24"/>
        <v>1721</v>
      </c>
      <c r="CD27" s="119">
        <v>25</v>
      </c>
      <c r="CE27" s="119" t="s">
        <v>4358</v>
      </c>
      <c r="CF27" s="119">
        <f t="shared" si="25"/>
        <v>1721</v>
      </c>
      <c r="CG27" s="119">
        <v>25</v>
      </c>
      <c r="CH27" s="119" t="s">
        <v>4358</v>
      </c>
      <c r="CI27" s="119">
        <f t="shared" si="26"/>
        <v>1356</v>
      </c>
      <c r="CJ27" s="119">
        <v>20</v>
      </c>
      <c r="CK27" s="119" t="s">
        <v>4358</v>
      </c>
      <c r="CL27" s="119">
        <f t="shared" si="27"/>
        <v>551</v>
      </c>
      <c r="CM27" s="119">
        <v>50</v>
      </c>
      <c r="CN27" s="119" t="s">
        <v>4358</v>
      </c>
      <c r="CO27" s="119">
        <f t="shared" si="28"/>
        <v>7391</v>
      </c>
      <c r="CP27" s="119">
        <v>50</v>
      </c>
      <c r="CQ27" s="119" t="s">
        <v>4358</v>
      </c>
      <c r="CR27" s="119">
        <f t="shared" si="29"/>
        <v>8781</v>
      </c>
      <c r="CS27" s="119">
        <v>10</v>
      </c>
      <c r="CT27" s="119" t="s">
        <v>4358</v>
      </c>
      <c r="CU27" s="119">
        <f t="shared" si="30"/>
        <v>596</v>
      </c>
      <c r="CV27" s="119">
        <v>50</v>
      </c>
      <c r="CW27" s="119" t="s">
        <v>4358</v>
      </c>
      <c r="CX27" s="119">
        <f t="shared" si="31"/>
        <v>596</v>
      </c>
      <c r="CY27" s="119">
        <v>50</v>
      </c>
      <c r="CZ27" s="119" t="s">
        <v>4358</v>
      </c>
      <c r="DA27" s="119">
        <f t="shared" si="32"/>
        <v>921</v>
      </c>
      <c r="DB27" s="119">
        <v>50</v>
      </c>
      <c r="DC27" s="119" t="s">
        <v>4358</v>
      </c>
      <c r="DD27" s="121">
        <f t="shared" si="33"/>
        <v>8680</v>
      </c>
      <c r="DE27" s="121">
        <v>5</v>
      </c>
      <c r="DF27" s="119" t="s">
        <v>4358</v>
      </c>
      <c r="DG27" s="119">
        <f t="shared" si="34"/>
        <v>551</v>
      </c>
      <c r="DH27" s="119">
        <v>50</v>
      </c>
      <c r="DI27" s="119" t="s">
        <v>4358</v>
      </c>
      <c r="DJ27" s="119">
        <f t="shared" si="35"/>
        <v>551</v>
      </c>
      <c r="DK27" s="119">
        <v>50</v>
      </c>
      <c r="DL27" s="119" t="s">
        <v>4358</v>
      </c>
      <c r="DM27" s="119">
        <f t="shared" si="36"/>
        <v>3130</v>
      </c>
      <c r="DN27" s="119">
        <v>50</v>
      </c>
      <c r="DO27" s="119" t="s">
        <v>4358</v>
      </c>
      <c r="DP27" s="119">
        <f t="shared" si="37"/>
        <v>3130</v>
      </c>
      <c r="DQ27" s="119">
        <v>50</v>
      </c>
      <c r="DR27" s="119" t="s">
        <v>4358</v>
      </c>
      <c r="DS27" s="119">
        <f t="shared" si="38"/>
        <v>1616</v>
      </c>
      <c r="DT27" s="119">
        <v>50</v>
      </c>
      <c r="DU27" s="119" t="s">
        <v>4358</v>
      </c>
    </row>
    <row r="28" spans="1:125" ht="15.75" customHeight="1">
      <c r="A28" s="118" t="s">
        <v>4359</v>
      </c>
      <c r="B28" s="118" t="e">
        <f t="shared" ca="1" si="0"/>
        <v>#NAME?</v>
      </c>
      <c r="C28" s="118" t="s">
        <v>4360</v>
      </c>
      <c r="D28" s="118" t="s">
        <v>4361</v>
      </c>
      <c r="E28" s="118"/>
      <c r="F28" s="118" t="s">
        <v>4362</v>
      </c>
      <c r="G28" s="118" t="s">
        <v>4363</v>
      </c>
      <c r="H28" s="118" t="s">
        <v>4364</v>
      </c>
      <c r="I28" s="118"/>
      <c r="J28" s="118">
        <f t="shared" si="1"/>
        <v>841</v>
      </c>
      <c r="K28" s="118">
        <v>15</v>
      </c>
      <c r="L28" s="118" t="s">
        <v>4365</v>
      </c>
      <c r="M28" s="118"/>
      <c r="N28" s="118">
        <f t="shared" si="2"/>
        <v>27</v>
      </c>
      <c r="O28" s="84">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8900</v>
      </c>
      <c r="P28" s="84" t="str">
        <f ca="1">IF(N2="CostalCity", VLOOKUP((O28), NPCs!R3:T63, 3, TRUE), IF(N2="DesertCity", VLOOKUP((O28), NPCs!U3:W63, 3, TRUE), IF(N2="ForestCity", VLOOKUP((O28), NPCs!X3:Z63, 3, TRUE), IF(N2="MonsterCity", VLOOKUP((O28), NPCs!AA3:AC63, 3, TRUE), IF(N2="MountainCity", VLOOKUP((O28), NPCs!AD3:AF63, 3, TRUE), IF(N2="StandardDiverseCity", VLOOKUP((O28), NPCs!AG3:AI63, 3, TRUE), IF(N2="SwampCity", VLOOKUP((O28), NPCs!AJ3:AL63, 3, TRUE), IF(N2="TundraCity", VLOOKUP((O28), NPCs!AM3:AO63, 3, TRUE), IF(N2="DragonbornCostalCity", VLOOKUP((O28), NPCs!AP3:AR63, 3, TRUE), IF(N2="DragonbornDesertCity",VLOOKUP((O28), NPCs!AS3:AU63, 3, TRUE), IF(N2="ElvenDesertCity", VLOOKUP((O28), NPCs!AV3:AX63, 3, TRUE), IF(N2="ElvenForestCity", VLOOKUP((O28), NPCs!AY3:BA63, 3, TRUE), IF(N2="ElvenStandardDiverseCity", VLOOKUP((O28), NPCs!BB3:BD63, 3, TRUE), IF(N2="DwarvenMountainCity", VLOOKUP((O28), NPCs!BE3:BG63, 3, TRUE), IF(N2="DwarvenStandardDiverseCity", VLOOKUP((O28), NPCs!BH3:BJ63, 3, TRUE), IF(N2="Yuan-tiSwampCity", VLOOKUP((O28), NPCs!BK3:BM63, 3, TRUE), IF(N2="OrcForestCity", VLOOKUP((O28), NPCs!BN3:BP63, 3, TRUE), IF(N2="OrcMountainCity", VLOOKUP((O28), NPCs!BQ3:BS63, 3, TRUE), IF(N2="OrcTundraCity", VLOOKUP((O28), NPCs!BT3:BV63, 3, TRUE), IF(N2="HalflingCostalCity", VLOOKUP((O28), NPCs!BW3:BY63, 3, TRUE), IF(N2="HalflingForestCity", VLOOKUP((O28), NPCs!BZ3:CB63, 3, TRUE), IF(N2="GnomeForestCity", VLOOKUP((O28), NPCs!CC3:CE63, 3, TRUE), IF(N2="GnomeMountainCity", VLOOKUP((O28), NPCs!CF3:CH63, 3, TRUE), IF(N2="GoliathMountainCity", VLOOKUP((O28), NPCs!CI3:CK63, 3, TRUE), IF(N2="GoblinSwampCity", VLOOKUP((O28), NPCs!CL3:CN63, 3, TRUE), IF(N2="GenasiCostalCity", VLOOKUP((O28), NPCs!CO3:CQ63, 3, TRUE), IF(N2="GenasiDesertCity", VLOOKUP((O28), NPCs!CR3:CT63, 3, TRUE), IF(N2="KoboldSwampCity", VLOOKUP((O28), NPCs!CU3:CW63, 3, TRUE), IF(N2="KoboldMountainCity", VLOOKUP((O28), NPCs!CX3:CZ63, 3, TRUE), IF(N2="KoboldDesertCity", VLOOKUP((O28), NPCs!DA3:DC63, 3, TRUE), IF(N2="AarakocraMountainCity", VLOOKUP((O28), NPCs!DD3:DF63, 3, TRUE), IF(N2="LizardfolkSwampCity", VLOOKUP((O28), NPCs!DG3:DI63, 3, TRUE), IF(N2="LizardfolkDesertCity", VLOOKUP((O28), NPCs!DJ3:DL63, 3, TRUE), IF(N2="TortleCostalCity", VLOOKUP((O28), NPCs!DM:DO3:DQ63, 3, TRUE), IF(N2="TortleDesertCity", VLOOKUP((O28), NPCs!DP3:DR63, 3, TRUE), IF(N2="TritonCostalCity", VLOOKUP((O28), NPCs!DS3:DU63, 3, TRUE), 0))))))))))))))))))))))))))))))))))))</f>
        <v>Human</v>
      </c>
      <c r="Q28" s="118"/>
      <c r="R28" s="118">
        <f t="shared" si="3"/>
        <v>2941</v>
      </c>
      <c r="S28" s="118">
        <v>50</v>
      </c>
      <c r="T28" s="118" t="s">
        <v>4366</v>
      </c>
      <c r="U28" s="118">
        <f t="shared" si="4"/>
        <v>3010</v>
      </c>
      <c r="V28" s="118">
        <v>10</v>
      </c>
      <c r="W28" s="118" t="s">
        <v>4366</v>
      </c>
      <c r="X28" s="118">
        <f t="shared" si="5"/>
        <v>2606</v>
      </c>
      <c r="Y28" s="118">
        <v>25</v>
      </c>
      <c r="Z28" s="118" t="s">
        <v>4366</v>
      </c>
      <c r="AA28" s="118">
        <f t="shared" si="6"/>
        <v>3401</v>
      </c>
      <c r="AB28" s="118">
        <v>250</v>
      </c>
      <c r="AC28" s="118" t="s">
        <v>4366</v>
      </c>
      <c r="AD28" s="118">
        <f t="shared" si="7"/>
        <v>2751</v>
      </c>
      <c r="AE28" s="118">
        <v>100</v>
      </c>
      <c r="AF28" s="118" t="s">
        <v>4366</v>
      </c>
      <c r="AG28" s="118">
        <f t="shared" si="8"/>
        <v>2711</v>
      </c>
      <c r="AH28" s="118">
        <v>50</v>
      </c>
      <c r="AI28" s="118" t="s">
        <v>4366</v>
      </c>
      <c r="AJ28" s="118">
        <f t="shared" si="9"/>
        <v>3181</v>
      </c>
      <c r="AK28" s="118">
        <v>50</v>
      </c>
      <c r="AL28" s="118" t="s">
        <v>4366</v>
      </c>
      <c r="AM28" s="118">
        <f t="shared" si="10"/>
        <v>2631</v>
      </c>
      <c r="AN28" s="118">
        <v>50</v>
      </c>
      <c r="AO28" s="118" t="s">
        <v>4366</v>
      </c>
      <c r="AP28" s="118">
        <f t="shared" si="11"/>
        <v>8721</v>
      </c>
      <c r="AQ28" s="118">
        <v>25</v>
      </c>
      <c r="AR28" s="118" t="s">
        <v>4366</v>
      </c>
      <c r="AS28" s="118">
        <f t="shared" si="12"/>
        <v>8691</v>
      </c>
      <c r="AT28" s="118">
        <v>10</v>
      </c>
      <c r="AU28" s="118" t="s">
        <v>4366</v>
      </c>
      <c r="AV28" s="118">
        <f t="shared" si="13"/>
        <v>7636</v>
      </c>
      <c r="AW28" s="118">
        <v>10</v>
      </c>
      <c r="AX28" s="118" t="s">
        <v>4366</v>
      </c>
      <c r="AY28" s="118">
        <f t="shared" si="14"/>
        <v>6645</v>
      </c>
      <c r="AZ28" s="118">
        <v>10</v>
      </c>
      <c r="BA28" s="118" t="s">
        <v>4366</v>
      </c>
      <c r="BB28" s="118">
        <f t="shared" si="15"/>
        <v>5900</v>
      </c>
      <c r="BC28" s="118">
        <v>50</v>
      </c>
      <c r="BD28" s="118" t="s">
        <v>4366</v>
      </c>
      <c r="BE28" s="118">
        <f t="shared" si="16"/>
        <v>8451</v>
      </c>
      <c r="BF28" s="118">
        <v>10</v>
      </c>
      <c r="BG28" s="118" t="s">
        <v>4366</v>
      </c>
      <c r="BH28" s="118">
        <f t="shared" si="17"/>
        <v>8165</v>
      </c>
      <c r="BI28" s="118">
        <v>10</v>
      </c>
      <c r="BJ28" s="118" t="s">
        <v>4366</v>
      </c>
      <c r="BK28" s="118">
        <f t="shared" si="18"/>
        <v>601</v>
      </c>
      <c r="BL28" s="118">
        <v>50</v>
      </c>
      <c r="BM28" s="118" t="s">
        <v>4366</v>
      </c>
      <c r="BN28" s="118">
        <f t="shared" si="19"/>
        <v>1076</v>
      </c>
      <c r="BO28" s="118">
        <v>25</v>
      </c>
      <c r="BP28" s="118" t="s">
        <v>4366</v>
      </c>
      <c r="BQ28" s="118">
        <f t="shared" si="20"/>
        <v>1001</v>
      </c>
      <c r="BR28" s="118">
        <v>25</v>
      </c>
      <c r="BS28" s="118" t="s">
        <v>4366</v>
      </c>
      <c r="BT28" s="118">
        <f t="shared" si="21"/>
        <v>551</v>
      </c>
      <c r="BU28" s="118">
        <v>25</v>
      </c>
      <c r="BV28" s="118" t="s">
        <v>4366</v>
      </c>
      <c r="BW28" s="118">
        <f t="shared" si="22"/>
        <v>2441</v>
      </c>
      <c r="BX28" s="118">
        <v>50</v>
      </c>
      <c r="BY28" s="118" t="s">
        <v>4366</v>
      </c>
      <c r="BZ28" s="118">
        <f t="shared" si="23"/>
        <v>2041</v>
      </c>
      <c r="CA28" s="118">
        <v>50</v>
      </c>
      <c r="CB28" s="118" t="s">
        <v>4366</v>
      </c>
      <c r="CC28" s="118">
        <f t="shared" si="24"/>
        <v>1746</v>
      </c>
      <c r="CD28" s="118">
        <v>25</v>
      </c>
      <c r="CE28" s="118" t="s">
        <v>4366</v>
      </c>
      <c r="CF28" s="118">
        <f t="shared" si="25"/>
        <v>1746</v>
      </c>
      <c r="CG28" s="118">
        <v>25</v>
      </c>
      <c r="CH28" s="118" t="s">
        <v>4366</v>
      </c>
      <c r="CI28" s="118">
        <f t="shared" si="26"/>
        <v>1376</v>
      </c>
      <c r="CJ28" s="118">
        <v>10</v>
      </c>
      <c r="CK28" s="118" t="s">
        <v>4366</v>
      </c>
      <c r="CL28" s="118">
        <f t="shared" si="27"/>
        <v>601</v>
      </c>
      <c r="CM28" s="118">
        <v>50</v>
      </c>
      <c r="CN28" s="118" t="s">
        <v>4366</v>
      </c>
      <c r="CO28" s="118">
        <f t="shared" si="28"/>
        <v>7441</v>
      </c>
      <c r="CP28" s="118">
        <v>50</v>
      </c>
      <c r="CQ28" s="118" t="s">
        <v>4366</v>
      </c>
      <c r="CR28" s="118">
        <f t="shared" si="29"/>
        <v>8791</v>
      </c>
      <c r="CS28" s="118">
        <v>10</v>
      </c>
      <c r="CT28" s="118" t="s">
        <v>4366</v>
      </c>
      <c r="CU28" s="118">
        <f t="shared" si="30"/>
        <v>646</v>
      </c>
      <c r="CV28" s="118">
        <v>50</v>
      </c>
      <c r="CW28" s="118" t="s">
        <v>4366</v>
      </c>
      <c r="CX28" s="118">
        <f t="shared" si="31"/>
        <v>646</v>
      </c>
      <c r="CY28" s="118">
        <v>50</v>
      </c>
      <c r="CZ28" s="118" t="s">
        <v>4366</v>
      </c>
      <c r="DA28" s="118">
        <f t="shared" si="32"/>
        <v>971</v>
      </c>
      <c r="DB28" s="118">
        <v>50</v>
      </c>
      <c r="DC28" s="118" t="s">
        <v>4366</v>
      </c>
      <c r="DD28" s="122">
        <f t="shared" si="33"/>
        <v>8685</v>
      </c>
      <c r="DE28" s="122">
        <v>5</v>
      </c>
      <c r="DF28" s="118" t="s">
        <v>4366</v>
      </c>
      <c r="DG28" s="118">
        <f t="shared" si="34"/>
        <v>601</v>
      </c>
      <c r="DH28" s="118">
        <v>50</v>
      </c>
      <c r="DI28" s="118" t="s">
        <v>4366</v>
      </c>
      <c r="DJ28" s="118">
        <f t="shared" si="35"/>
        <v>601</v>
      </c>
      <c r="DK28" s="118">
        <v>50</v>
      </c>
      <c r="DL28" s="118" t="s">
        <v>4366</v>
      </c>
      <c r="DM28" s="118">
        <f t="shared" si="36"/>
        <v>3180</v>
      </c>
      <c r="DN28" s="118">
        <v>50</v>
      </c>
      <c r="DO28" s="118" t="s">
        <v>4366</v>
      </c>
      <c r="DP28" s="118">
        <f t="shared" si="37"/>
        <v>3180</v>
      </c>
      <c r="DQ28" s="118">
        <v>50</v>
      </c>
      <c r="DR28" s="118" t="s">
        <v>4366</v>
      </c>
      <c r="DS28" s="118">
        <f t="shared" si="38"/>
        <v>1666</v>
      </c>
      <c r="DT28" s="118">
        <v>50</v>
      </c>
      <c r="DU28" s="118" t="s">
        <v>4366</v>
      </c>
    </row>
    <row r="29" spans="1:125" ht="15.75" customHeight="1">
      <c r="A29" s="119" t="s">
        <v>4367</v>
      </c>
      <c r="B29" s="119" t="e">
        <f t="shared" ca="1" si="0"/>
        <v>#NAME?</v>
      </c>
      <c r="C29" s="119" t="s">
        <v>4360</v>
      </c>
      <c r="D29" s="119" t="s">
        <v>4368</v>
      </c>
      <c r="E29" s="119"/>
      <c r="F29" s="119" t="s">
        <v>4369</v>
      </c>
      <c r="G29" s="119" t="s">
        <v>4370</v>
      </c>
      <c r="H29" s="119" t="s">
        <v>4371</v>
      </c>
      <c r="I29" s="119"/>
      <c r="J29" s="119">
        <f t="shared" si="1"/>
        <v>856</v>
      </c>
      <c r="K29" s="119">
        <v>2</v>
      </c>
      <c r="L29" s="119" t="s">
        <v>4372</v>
      </c>
      <c r="M29" s="119"/>
      <c r="N29" s="119">
        <f t="shared" si="2"/>
        <v>28</v>
      </c>
      <c r="O29" s="120">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386</v>
      </c>
      <c r="P29" s="120" t="str">
        <f ca="1">IF(N2="CostalCity", VLOOKUP((O29), NPCs!R3:T63, 3, TRUE), IF(N2="DesertCity", VLOOKUP((O29), NPCs!U3:W63, 3, TRUE), IF(N2="ForestCity", VLOOKUP((O29), NPCs!X3:Z63, 3, TRUE), IF(N2="MonsterCity", VLOOKUP((O29), NPCs!AA3:AC63, 3, TRUE), IF(N2="MountainCity", VLOOKUP((O29), NPCs!AD3:AF63, 3, TRUE), IF(N2="StandardDiverseCity", VLOOKUP((O29), NPCs!AG3:AI63, 3, TRUE), IF(N2="SwampCity", VLOOKUP((O29), NPCs!AJ3:AL63, 3, TRUE), IF(N2="TundraCity", VLOOKUP((O29), NPCs!AM3:AO63, 3, TRUE), IF(N2="DragonbornCostalCity", VLOOKUP((O29), NPCs!AP3:AR63, 3, TRUE), IF(N2="DragonbornDesertCity",VLOOKUP((O29), NPCs!AS3:AU63, 3, TRUE), IF(N2="ElvenDesertCity", VLOOKUP((O29), NPCs!AV3:AX63, 3, TRUE), IF(N2="ElvenForestCity", VLOOKUP((O29), NPCs!AY3:BA63, 3, TRUE), IF(N2="ElvenStandardDiverseCity", VLOOKUP((O29), NPCs!BB3:BD63, 3, TRUE), IF(N2="DwarvenMountainCity", VLOOKUP((O29), NPCs!BE3:BG63, 3, TRUE), IF(N2="DwarvenStandardDiverseCity", VLOOKUP((O29), NPCs!BH3:BJ63, 3, TRUE), IF(N2="Yuan-tiSwampCity", VLOOKUP((O29), NPCs!BK3:BM63, 3, TRUE), IF(N2="OrcForestCity", VLOOKUP((O29), NPCs!BN3:BP63, 3, TRUE), IF(N2="OrcMountainCity", VLOOKUP((O29), NPCs!BQ3:BS63, 3, TRUE), IF(N2="OrcTundraCity", VLOOKUP((O29), NPCs!BT3:BV63, 3, TRUE), IF(N2="HalflingCostalCity", VLOOKUP((O29), NPCs!BW3:BY63, 3, TRUE), IF(N2="HalflingForestCity", VLOOKUP((O29), NPCs!BZ3:CB63, 3, TRUE), IF(N2="GnomeForestCity", VLOOKUP((O29), NPCs!CC3:CE63, 3, TRUE), IF(N2="GnomeMountainCity", VLOOKUP((O29), NPCs!CF3:CH63, 3, TRUE), IF(N2="GoliathMountainCity", VLOOKUP((O29), NPCs!CI3:CK63, 3, TRUE), IF(N2="GoblinSwampCity", VLOOKUP((O29), NPCs!CL3:CN63, 3, TRUE), IF(N2="GenasiCostalCity", VLOOKUP((O29), NPCs!CO3:CQ63, 3, TRUE), IF(N2="GenasiDesertCity", VLOOKUP((O29), NPCs!CR3:CT63, 3, TRUE), IF(N2="KoboldSwampCity", VLOOKUP((O29), NPCs!CU3:CW63, 3, TRUE), IF(N2="KoboldMountainCity", VLOOKUP((O29), NPCs!CX3:CZ63, 3, TRUE), IF(N2="KoboldDesertCity", VLOOKUP((O29), NPCs!DA3:DC63, 3, TRUE), IF(N2="AarakocraMountainCity", VLOOKUP((O29), NPCs!DD3:DF63, 3, TRUE), IF(N2="LizardfolkSwampCity", VLOOKUP((O29), NPCs!DG3:DI63, 3, TRUE), IF(N2="LizardfolkDesertCity", VLOOKUP((O29), NPCs!DJ3:DL63, 3, TRUE), IF(N2="TortleCostalCity", VLOOKUP((O29), NPCs!DM:DO3:DQ63, 3, TRUE), IF(N2="TortleDesertCity", VLOOKUP((O29), NPCs!DP3:DR63, 3, TRUE), IF(N2="TritonCostalCity", VLOOKUP((O29), NPCs!DS3:DU63, 3, TRUE), 0))))))))))))))))))))))))))))))))))))</f>
        <v>Dwarf (Hill)</v>
      </c>
      <c r="Q29" s="119"/>
      <c r="R29" s="119">
        <f t="shared" si="3"/>
        <v>2991</v>
      </c>
      <c r="S29" s="119">
        <v>200</v>
      </c>
      <c r="T29" s="119" t="s">
        <v>4373</v>
      </c>
      <c r="U29" s="119">
        <f t="shared" si="4"/>
        <v>3020</v>
      </c>
      <c r="V29" s="119">
        <v>25</v>
      </c>
      <c r="W29" s="119" t="s">
        <v>4373</v>
      </c>
      <c r="X29" s="119">
        <f t="shared" si="5"/>
        <v>2631</v>
      </c>
      <c r="Y29" s="119">
        <v>300</v>
      </c>
      <c r="Z29" s="119" t="s">
        <v>4373</v>
      </c>
      <c r="AA29" s="119">
        <f t="shared" si="6"/>
        <v>3651</v>
      </c>
      <c r="AB29" s="119">
        <v>100</v>
      </c>
      <c r="AC29" s="119" t="s">
        <v>4373</v>
      </c>
      <c r="AD29" s="119">
        <f t="shared" si="7"/>
        <v>2851</v>
      </c>
      <c r="AE29" s="119">
        <v>100</v>
      </c>
      <c r="AF29" s="119" t="s">
        <v>4373</v>
      </c>
      <c r="AG29" s="119">
        <f t="shared" si="8"/>
        <v>2761</v>
      </c>
      <c r="AH29" s="119">
        <v>250</v>
      </c>
      <c r="AI29" s="119" t="s">
        <v>4373</v>
      </c>
      <c r="AJ29" s="119">
        <f t="shared" si="9"/>
        <v>3231</v>
      </c>
      <c r="AK29" s="119">
        <v>250</v>
      </c>
      <c r="AL29" s="119" t="s">
        <v>4373</v>
      </c>
      <c r="AM29" s="119">
        <f t="shared" si="10"/>
        <v>2681</v>
      </c>
      <c r="AN29" s="119">
        <v>50</v>
      </c>
      <c r="AO29" s="119" t="s">
        <v>4373</v>
      </c>
      <c r="AP29" s="119">
        <f t="shared" si="11"/>
        <v>8746</v>
      </c>
      <c r="AQ29" s="119">
        <v>60</v>
      </c>
      <c r="AR29" s="119" t="s">
        <v>4373</v>
      </c>
      <c r="AS29" s="119">
        <f t="shared" si="12"/>
        <v>8701</v>
      </c>
      <c r="AT29" s="119">
        <v>20</v>
      </c>
      <c r="AU29" s="119" t="s">
        <v>4373</v>
      </c>
      <c r="AV29" s="119">
        <f t="shared" si="13"/>
        <v>7646</v>
      </c>
      <c r="AW29" s="119">
        <v>250</v>
      </c>
      <c r="AX29" s="119" t="s">
        <v>4373</v>
      </c>
      <c r="AY29" s="119">
        <f t="shared" si="14"/>
        <v>6655</v>
      </c>
      <c r="AZ29" s="119">
        <v>400</v>
      </c>
      <c r="BA29" s="119" t="s">
        <v>4373</v>
      </c>
      <c r="BB29" s="119">
        <f t="shared" si="15"/>
        <v>5950</v>
      </c>
      <c r="BC29" s="119">
        <v>250</v>
      </c>
      <c r="BD29" s="119" t="s">
        <v>4373</v>
      </c>
      <c r="BE29" s="119">
        <f t="shared" si="16"/>
        <v>8461</v>
      </c>
      <c r="BF29" s="119">
        <v>50</v>
      </c>
      <c r="BG29" s="119" t="s">
        <v>4373</v>
      </c>
      <c r="BH29" s="119">
        <f t="shared" si="17"/>
        <v>8175</v>
      </c>
      <c r="BI29" s="119">
        <v>50</v>
      </c>
      <c r="BJ29" s="119" t="s">
        <v>4373</v>
      </c>
      <c r="BK29" s="119">
        <f t="shared" si="18"/>
        <v>651</v>
      </c>
      <c r="BL29" s="119">
        <v>20</v>
      </c>
      <c r="BM29" s="119" t="s">
        <v>4373</v>
      </c>
      <c r="BN29" s="119">
        <f t="shared" si="19"/>
        <v>1101</v>
      </c>
      <c r="BO29" s="119">
        <v>50</v>
      </c>
      <c r="BP29" s="119" t="s">
        <v>4373</v>
      </c>
      <c r="BQ29" s="119">
        <f t="shared" si="20"/>
        <v>1026</v>
      </c>
      <c r="BR29" s="119">
        <v>50</v>
      </c>
      <c r="BS29" s="119" t="s">
        <v>4373</v>
      </c>
      <c r="BT29" s="119">
        <f t="shared" si="21"/>
        <v>576</v>
      </c>
      <c r="BU29" s="119">
        <v>25</v>
      </c>
      <c r="BV29" s="119" t="s">
        <v>4373</v>
      </c>
      <c r="BW29" s="119">
        <f t="shared" si="22"/>
        <v>2491</v>
      </c>
      <c r="BX29" s="119">
        <v>200</v>
      </c>
      <c r="BY29" s="119" t="s">
        <v>4373</v>
      </c>
      <c r="BZ29" s="119">
        <f t="shared" si="23"/>
        <v>2091</v>
      </c>
      <c r="CA29" s="119">
        <v>300</v>
      </c>
      <c r="CB29" s="119" t="s">
        <v>4373</v>
      </c>
      <c r="CC29" s="119">
        <f t="shared" si="24"/>
        <v>1771</v>
      </c>
      <c r="CD29" s="119">
        <v>5000</v>
      </c>
      <c r="CE29" s="119" t="s">
        <v>4373</v>
      </c>
      <c r="CF29" s="119">
        <f t="shared" si="25"/>
        <v>1771</v>
      </c>
      <c r="CG29" s="119">
        <v>1100</v>
      </c>
      <c r="CH29" s="119" t="s">
        <v>4373</v>
      </c>
      <c r="CI29" s="119">
        <f t="shared" si="26"/>
        <v>1386</v>
      </c>
      <c r="CJ29" s="119">
        <v>50</v>
      </c>
      <c r="CK29" s="119" t="s">
        <v>4373</v>
      </c>
      <c r="CL29" s="119">
        <f t="shared" si="27"/>
        <v>651</v>
      </c>
      <c r="CM29" s="119">
        <v>20</v>
      </c>
      <c r="CN29" s="119" t="s">
        <v>4373</v>
      </c>
      <c r="CO29" s="119">
        <f t="shared" si="28"/>
        <v>7491</v>
      </c>
      <c r="CP29" s="119">
        <v>200</v>
      </c>
      <c r="CQ29" s="119" t="s">
        <v>4373</v>
      </c>
      <c r="CR29" s="119">
        <f t="shared" si="29"/>
        <v>8801</v>
      </c>
      <c r="CS29" s="119">
        <v>20</v>
      </c>
      <c r="CT29" s="119" t="s">
        <v>4373</v>
      </c>
      <c r="CU29" s="119">
        <f t="shared" si="30"/>
        <v>696</v>
      </c>
      <c r="CV29" s="119">
        <v>20</v>
      </c>
      <c r="CW29" s="119" t="s">
        <v>4373</v>
      </c>
      <c r="CX29" s="119">
        <f t="shared" si="31"/>
        <v>696</v>
      </c>
      <c r="CY29" s="119">
        <v>20</v>
      </c>
      <c r="CZ29" s="119" t="s">
        <v>4373</v>
      </c>
      <c r="DA29" s="119">
        <f t="shared" si="32"/>
        <v>1021</v>
      </c>
      <c r="DB29" s="119">
        <v>20</v>
      </c>
      <c r="DC29" s="119" t="s">
        <v>4373</v>
      </c>
      <c r="DD29" s="121">
        <f t="shared" si="33"/>
        <v>8690</v>
      </c>
      <c r="DE29" s="121">
        <v>5</v>
      </c>
      <c r="DF29" s="119" t="s">
        <v>4373</v>
      </c>
      <c r="DG29" s="119">
        <f t="shared" si="34"/>
        <v>651</v>
      </c>
      <c r="DH29" s="119">
        <v>20</v>
      </c>
      <c r="DI29" s="119" t="s">
        <v>4373</v>
      </c>
      <c r="DJ29" s="119">
        <f t="shared" si="35"/>
        <v>651</v>
      </c>
      <c r="DK29" s="119">
        <v>20</v>
      </c>
      <c r="DL29" s="119" t="s">
        <v>4373</v>
      </c>
      <c r="DM29" s="119">
        <f t="shared" si="36"/>
        <v>3230</v>
      </c>
      <c r="DN29" s="119">
        <v>20</v>
      </c>
      <c r="DO29" s="119" t="s">
        <v>4373</v>
      </c>
      <c r="DP29" s="119">
        <f t="shared" si="37"/>
        <v>3230</v>
      </c>
      <c r="DQ29" s="119">
        <v>20</v>
      </c>
      <c r="DR29" s="119" t="s">
        <v>4373</v>
      </c>
      <c r="DS29" s="119">
        <f t="shared" si="38"/>
        <v>1716</v>
      </c>
      <c r="DT29" s="119">
        <v>20</v>
      </c>
      <c r="DU29" s="119" t="s">
        <v>4373</v>
      </c>
    </row>
    <row r="30" spans="1:125" ht="15.75" customHeight="1">
      <c r="A30" s="118" t="s">
        <v>4374</v>
      </c>
      <c r="B30" s="118" t="e">
        <f t="shared" ca="1" si="0"/>
        <v>#NAME?</v>
      </c>
      <c r="C30" s="118" t="s">
        <v>4375</v>
      </c>
      <c r="D30" s="118" t="s">
        <v>4376</v>
      </c>
      <c r="E30" s="118"/>
      <c r="F30" s="118" t="s">
        <v>4377</v>
      </c>
      <c r="G30" s="118" t="s">
        <v>4378</v>
      </c>
      <c r="H30" s="118" t="s">
        <v>4379</v>
      </c>
      <c r="I30" s="118"/>
      <c r="J30" s="118">
        <f t="shared" si="1"/>
        <v>858</v>
      </c>
      <c r="K30" s="118">
        <v>5</v>
      </c>
      <c r="L30" s="118" t="s">
        <v>4380</v>
      </c>
      <c r="M30" s="118"/>
      <c r="N30" s="118">
        <f t="shared" si="2"/>
        <v>29</v>
      </c>
      <c r="O30" s="84">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9850</v>
      </c>
      <c r="P30" s="84" t="str">
        <f ca="1">IF(N2="CostalCity", VLOOKUP((O30), NPCs!R3:T63, 3, TRUE), IF(N2="DesertCity", VLOOKUP((O30), NPCs!U3:W63, 3, TRUE), IF(N2="ForestCity", VLOOKUP((O30), NPCs!X3:Z63, 3, TRUE), IF(N2="MonsterCity", VLOOKUP((O30), NPCs!AA3:AC63, 3, TRUE), IF(N2="MountainCity", VLOOKUP((O30), NPCs!AD3:AF63, 3, TRUE), IF(N2="StandardDiverseCity", VLOOKUP((O30), NPCs!AG3:AI63, 3, TRUE), IF(N2="SwampCity", VLOOKUP((O30), NPCs!AJ3:AL63, 3, TRUE), IF(N2="TundraCity", VLOOKUP((O30), NPCs!AM3:AO63, 3, TRUE), IF(N2="DragonbornCostalCity", VLOOKUP((O30), NPCs!AP3:AR63, 3, TRUE), IF(N2="DragonbornDesertCity",VLOOKUP((O30), NPCs!AS3:AU63, 3, TRUE), IF(N2="ElvenDesertCity", VLOOKUP((O30), NPCs!AV3:AX63, 3, TRUE), IF(N2="ElvenForestCity", VLOOKUP((O30), NPCs!AY3:BA63, 3, TRUE), IF(N2="ElvenStandardDiverseCity", VLOOKUP((O30), NPCs!BB3:BD63, 3, TRUE), IF(N2="DwarvenMountainCity", VLOOKUP((O30), NPCs!BE3:BG63, 3, TRUE), IF(N2="DwarvenStandardDiverseCity", VLOOKUP((O30), NPCs!BH3:BJ63, 3, TRUE), IF(N2="Yuan-tiSwampCity", VLOOKUP((O30), NPCs!BK3:BM63, 3, TRUE), IF(N2="OrcForestCity", VLOOKUP((O30), NPCs!BN3:BP63, 3, TRUE), IF(N2="OrcMountainCity", VLOOKUP((O30), NPCs!BQ3:BS63, 3, TRUE), IF(N2="OrcTundraCity", VLOOKUP((O30), NPCs!BT3:BV63, 3, TRUE), IF(N2="HalflingCostalCity", VLOOKUP((O30), NPCs!BW3:BY63, 3, TRUE), IF(N2="HalflingForestCity", VLOOKUP((O30), NPCs!BZ3:CB63, 3, TRUE), IF(N2="GnomeForestCity", VLOOKUP((O30), NPCs!CC3:CE63, 3, TRUE), IF(N2="GnomeMountainCity", VLOOKUP((O30), NPCs!CF3:CH63, 3, TRUE), IF(N2="GoliathMountainCity", VLOOKUP((O30), NPCs!CI3:CK63, 3, TRUE), IF(N2="GoblinSwampCity", VLOOKUP((O30), NPCs!CL3:CN63, 3, TRUE), IF(N2="GenasiCostalCity", VLOOKUP((O30), NPCs!CO3:CQ63, 3, TRUE), IF(N2="GenasiDesertCity", VLOOKUP((O30), NPCs!CR3:CT63, 3, TRUE), IF(N2="KoboldSwampCity", VLOOKUP((O30), NPCs!CU3:CW63, 3, TRUE), IF(N2="KoboldMountainCity", VLOOKUP((O30), NPCs!CX3:CZ63, 3, TRUE), IF(N2="KoboldDesertCity", VLOOKUP((O30), NPCs!DA3:DC63, 3, TRUE), IF(N2="AarakocraMountainCity", VLOOKUP((O30), NPCs!DD3:DF63, 3, TRUE), IF(N2="LizardfolkSwampCity", VLOOKUP((O30), NPCs!DG3:DI63, 3, TRUE), IF(N2="LizardfolkDesertCity", VLOOKUP((O30), NPCs!DJ3:DL63, 3, TRUE), IF(N2="TortleCostalCity", VLOOKUP((O30), NPCs!DM:DO3:DQ63, 3, TRUE), IF(N2="TortleDesertCity", VLOOKUP((O30), NPCs!DP3:DR63, 3, TRUE), IF(N2="TritonCostalCity", VLOOKUP((O30), NPCs!DS3:DU63, 3, TRUE), 0))))))))))))))))))))))))))))))))))))</f>
        <v>Tiefling (Baalzebul)</v>
      </c>
      <c r="Q30" s="118"/>
      <c r="R30" s="118">
        <f t="shared" si="3"/>
        <v>3191</v>
      </c>
      <c r="S30" s="118">
        <v>200</v>
      </c>
      <c r="T30" s="118" t="s">
        <v>4381</v>
      </c>
      <c r="U30" s="118">
        <f t="shared" si="4"/>
        <v>3045</v>
      </c>
      <c r="V30" s="118">
        <v>25</v>
      </c>
      <c r="W30" s="118" t="s">
        <v>4381</v>
      </c>
      <c r="X30" s="118">
        <f t="shared" si="5"/>
        <v>2931</v>
      </c>
      <c r="Y30" s="118">
        <v>150</v>
      </c>
      <c r="Z30" s="118" t="s">
        <v>4381</v>
      </c>
      <c r="AA30" s="118">
        <f t="shared" si="6"/>
        <v>3751</v>
      </c>
      <c r="AB30" s="118">
        <v>100</v>
      </c>
      <c r="AC30" s="118" t="s">
        <v>4381</v>
      </c>
      <c r="AD30" s="118">
        <f t="shared" si="7"/>
        <v>2951</v>
      </c>
      <c r="AE30" s="118">
        <v>500</v>
      </c>
      <c r="AF30" s="118" t="s">
        <v>4381</v>
      </c>
      <c r="AG30" s="118">
        <f t="shared" si="8"/>
        <v>3011</v>
      </c>
      <c r="AH30" s="118">
        <v>250</v>
      </c>
      <c r="AI30" s="118" t="s">
        <v>4381</v>
      </c>
      <c r="AJ30" s="118">
        <f t="shared" si="9"/>
        <v>3481</v>
      </c>
      <c r="AK30" s="118">
        <v>100</v>
      </c>
      <c r="AL30" s="118" t="s">
        <v>4381</v>
      </c>
      <c r="AM30" s="118">
        <f t="shared" si="10"/>
        <v>2731</v>
      </c>
      <c r="AN30" s="118">
        <v>50</v>
      </c>
      <c r="AO30" s="118" t="s">
        <v>4381</v>
      </c>
      <c r="AP30" s="118">
        <f t="shared" si="11"/>
        <v>8806</v>
      </c>
      <c r="AQ30" s="118">
        <v>60</v>
      </c>
      <c r="AR30" s="118" t="s">
        <v>4381</v>
      </c>
      <c r="AS30" s="118">
        <f t="shared" si="12"/>
        <v>8721</v>
      </c>
      <c r="AT30" s="118">
        <v>100</v>
      </c>
      <c r="AU30" s="118" t="s">
        <v>4381</v>
      </c>
      <c r="AV30" s="118">
        <f t="shared" si="13"/>
        <v>7896</v>
      </c>
      <c r="AW30" s="118">
        <v>250</v>
      </c>
      <c r="AX30" s="118" t="s">
        <v>4381</v>
      </c>
      <c r="AY30" s="118">
        <f t="shared" si="14"/>
        <v>7055</v>
      </c>
      <c r="AZ30" s="118">
        <v>250</v>
      </c>
      <c r="BA30" s="118" t="s">
        <v>4381</v>
      </c>
      <c r="BB30" s="118">
        <f t="shared" si="15"/>
        <v>6200</v>
      </c>
      <c r="BC30" s="118">
        <v>250</v>
      </c>
      <c r="BD30" s="118" t="s">
        <v>4381</v>
      </c>
      <c r="BE30" s="118">
        <f t="shared" si="16"/>
        <v>8511</v>
      </c>
      <c r="BF30" s="118">
        <v>100</v>
      </c>
      <c r="BG30" s="118" t="s">
        <v>4381</v>
      </c>
      <c r="BH30" s="118">
        <f t="shared" si="17"/>
        <v>8225</v>
      </c>
      <c r="BI30" s="118">
        <v>100</v>
      </c>
      <c r="BJ30" s="118" t="s">
        <v>4381</v>
      </c>
      <c r="BK30" s="118">
        <f t="shared" si="18"/>
        <v>671</v>
      </c>
      <c r="BL30" s="118">
        <v>20</v>
      </c>
      <c r="BM30" s="118" t="s">
        <v>4381</v>
      </c>
      <c r="BN30" s="118">
        <f t="shared" si="19"/>
        <v>1151</v>
      </c>
      <c r="BO30" s="118">
        <v>25</v>
      </c>
      <c r="BP30" s="118" t="s">
        <v>4381</v>
      </c>
      <c r="BQ30" s="118">
        <f t="shared" si="20"/>
        <v>1076</v>
      </c>
      <c r="BR30" s="118">
        <v>25</v>
      </c>
      <c r="BS30" s="118" t="s">
        <v>4381</v>
      </c>
      <c r="BT30" s="118">
        <f t="shared" si="21"/>
        <v>601</v>
      </c>
      <c r="BU30" s="118">
        <v>25</v>
      </c>
      <c r="BV30" s="118" t="s">
        <v>4381</v>
      </c>
      <c r="BW30" s="118">
        <f t="shared" si="22"/>
        <v>2691</v>
      </c>
      <c r="BX30" s="118">
        <v>200</v>
      </c>
      <c r="BY30" s="118" t="s">
        <v>4381</v>
      </c>
      <c r="BZ30" s="118">
        <f t="shared" si="23"/>
        <v>2391</v>
      </c>
      <c r="CA30" s="118">
        <v>200</v>
      </c>
      <c r="CB30" s="118" t="s">
        <v>4381</v>
      </c>
      <c r="CC30" s="118">
        <f t="shared" si="24"/>
        <v>6771</v>
      </c>
      <c r="CD30" s="118">
        <v>1100</v>
      </c>
      <c r="CE30" s="118" t="s">
        <v>4381</v>
      </c>
      <c r="CF30" s="118">
        <f t="shared" si="25"/>
        <v>2871</v>
      </c>
      <c r="CG30" s="118">
        <v>5000</v>
      </c>
      <c r="CH30" s="118" t="s">
        <v>4381</v>
      </c>
      <c r="CI30" s="118">
        <f t="shared" si="26"/>
        <v>1436</v>
      </c>
      <c r="CJ30" s="118">
        <v>100</v>
      </c>
      <c r="CK30" s="118" t="s">
        <v>4381</v>
      </c>
      <c r="CL30" s="118">
        <f t="shared" si="27"/>
        <v>671</v>
      </c>
      <c r="CM30" s="118">
        <v>20</v>
      </c>
      <c r="CN30" s="118" t="s">
        <v>4381</v>
      </c>
      <c r="CO30" s="118">
        <f t="shared" si="28"/>
        <v>7691</v>
      </c>
      <c r="CP30" s="118">
        <v>200</v>
      </c>
      <c r="CQ30" s="118" t="s">
        <v>4381</v>
      </c>
      <c r="CR30" s="118">
        <f t="shared" si="29"/>
        <v>8821</v>
      </c>
      <c r="CS30" s="118">
        <v>100</v>
      </c>
      <c r="CT30" s="118" t="s">
        <v>4381</v>
      </c>
      <c r="CU30" s="118">
        <f t="shared" si="30"/>
        <v>716</v>
      </c>
      <c r="CV30" s="118">
        <v>20</v>
      </c>
      <c r="CW30" s="118" t="s">
        <v>4381</v>
      </c>
      <c r="CX30" s="118">
        <f t="shared" si="31"/>
        <v>716</v>
      </c>
      <c r="CY30" s="118">
        <v>20</v>
      </c>
      <c r="CZ30" s="118" t="s">
        <v>4381</v>
      </c>
      <c r="DA30" s="118">
        <f t="shared" si="32"/>
        <v>1041</v>
      </c>
      <c r="DB30" s="118">
        <v>20</v>
      </c>
      <c r="DC30" s="118" t="s">
        <v>4381</v>
      </c>
      <c r="DD30" s="122">
        <f t="shared" si="33"/>
        <v>8695</v>
      </c>
      <c r="DE30" s="122">
        <v>150</v>
      </c>
      <c r="DF30" s="118" t="s">
        <v>4381</v>
      </c>
      <c r="DG30" s="118">
        <f t="shared" si="34"/>
        <v>671</v>
      </c>
      <c r="DH30" s="118">
        <v>20</v>
      </c>
      <c r="DI30" s="118" t="s">
        <v>4381</v>
      </c>
      <c r="DJ30" s="118">
        <f t="shared" si="35"/>
        <v>671</v>
      </c>
      <c r="DK30" s="118">
        <v>20</v>
      </c>
      <c r="DL30" s="118" t="s">
        <v>4381</v>
      </c>
      <c r="DM30" s="118">
        <f t="shared" si="36"/>
        <v>3250</v>
      </c>
      <c r="DN30" s="118">
        <v>20</v>
      </c>
      <c r="DO30" s="118" t="s">
        <v>4381</v>
      </c>
      <c r="DP30" s="118">
        <f t="shared" si="37"/>
        <v>3250</v>
      </c>
      <c r="DQ30" s="118">
        <v>20</v>
      </c>
      <c r="DR30" s="118" t="s">
        <v>4381</v>
      </c>
      <c r="DS30" s="118">
        <f t="shared" si="38"/>
        <v>1736</v>
      </c>
      <c r="DT30" s="118">
        <v>20</v>
      </c>
      <c r="DU30" s="118" t="s">
        <v>4381</v>
      </c>
    </row>
    <row r="31" spans="1:125" ht="15.75" customHeight="1">
      <c r="A31" s="119" t="s">
        <v>4382</v>
      </c>
      <c r="B31" s="119" t="e">
        <f t="shared" ca="1" si="0"/>
        <v>#NAME?</v>
      </c>
      <c r="C31" s="119" t="s">
        <v>4383</v>
      </c>
      <c r="D31" s="119" t="s">
        <v>4384</v>
      </c>
      <c r="E31" s="119"/>
      <c r="F31" s="119"/>
      <c r="G31" s="119" t="s">
        <v>4385</v>
      </c>
      <c r="H31" s="119" t="s">
        <v>119</v>
      </c>
      <c r="I31" s="119"/>
      <c r="J31" s="119">
        <f t="shared" si="1"/>
        <v>863</v>
      </c>
      <c r="K31" s="119">
        <v>2</v>
      </c>
      <c r="L31" s="119" t="s">
        <v>4386</v>
      </c>
      <c r="M31" s="119"/>
      <c r="N31" s="119">
        <f t="shared" si="2"/>
        <v>30</v>
      </c>
      <c r="O31" s="120">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386</v>
      </c>
      <c r="P31" s="120" t="str">
        <f ca="1">IF(N2="CostalCity", VLOOKUP((O31), NPCs!R3:T63, 3, TRUE), IF(N2="DesertCity", VLOOKUP((O31), NPCs!U3:W63, 3, TRUE), IF(N2="ForestCity", VLOOKUP((O31), NPCs!X3:Z63, 3, TRUE), IF(N2="MonsterCity", VLOOKUP((O31), NPCs!AA3:AC63, 3, TRUE), IF(N2="MountainCity", VLOOKUP((O31), NPCs!AD3:AF63, 3, TRUE), IF(N2="StandardDiverseCity", VLOOKUP((O31), NPCs!AG3:AI63, 3, TRUE), IF(N2="SwampCity", VLOOKUP((O31), NPCs!AJ3:AL63, 3, TRUE), IF(N2="TundraCity", VLOOKUP((O31), NPCs!AM3:AO63, 3, TRUE), IF(N2="DragonbornCostalCity", VLOOKUP((O31), NPCs!AP3:AR63, 3, TRUE), IF(N2="DragonbornDesertCity",VLOOKUP((O31), NPCs!AS3:AU63, 3, TRUE), IF(N2="ElvenDesertCity", VLOOKUP((O31), NPCs!AV3:AX63, 3, TRUE), IF(N2="ElvenForestCity", VLOOKUP((O31), NPCs!AY3:BA63, 3, TRUE), IF(N2="ElvenStandardDiverseCity", VLOOKUP((O31), NPCs!BB3:BD63, 3, TRUE), IF(N2="DwarvenMountainCity", VLOOKUP((O31), NPCs!BE3:BG63, 3, TRUE), IF(N2="DwarvenStandardDiverseCity", VLOOKUP((O31), NPCs!BH3:BJ63, 3, TRUE), IF(N2="Yuan-tiSwampCity", VLOOKUP((O31), NPCs!BK3:BM63, 3, TRUE), IF(N2="OrcForestCity", VLOOKUP((O31), NPCs!BN3:BP63, 3, TRUE), IF(N2="OrcMountainCity", VLOOKUP((O31), NPCs!BQ3:BS63, 3, TRUE), IF(N2="OrcTundraCity", VLOOKUP((O31), NPCs!BT3:BV63, 3, TRUE), IF(N2="HalflingCostalCity", VLOOKUP((O31), NPCs!BW3:BY63, 3, TRUE), IF(N2="HalflingForestCity", VLOOKUP((O31), NPCs!BZ3:CB63, 3, TRUE), IF(N2="GnomeForestCity", VLOOKUP((O31), NPCs!CC3:CE63, 3, TRUE), IF(N2="GnomeMountainCity", VLOOKUP((O31), NPCs!CF3:CH63, 3, TRUE), IF(N2="GoliathMountainCity", VLOOKUP((O31), NPCs!CI3:CK63, 3, TRUE), IF(N2="GoblinSwampCity", VLOOKUP((O31), NPCs!CL3:CN63, 3, TRUE), IF(N2="GenasiCostalCity", VLOOKUP((O31), NPCs!CO3:CQ63, 3, TRUE), IF(N2="GenasiDesertCity", VLOOKUP((O31), NPCs!CR3:CT63, 3, TRUE), IF(N2="KoboldSwampCity", VLOOKUP((O31), NPCs!CU3:CW63, 3, TRUE), IF(N2="KoboldMountainCity", VLOOKUP((O31), NPCs!CX3:CZ63, 3, TRUE), IF(N2="KoboldDesertCity", VLOOKUP((O31), NPCs!DA3:DC63, 3, TRUE), IF(N2="AarakocraMountainCity", VLOOKUP((O31), NPCs!DD3:DF63, 3, TRUE), IF(N2="LizardfolkSwampCity", VLOOKUP((O31), NPCs!DG3:DI63, 3, TRUE), IF(N2="LizardfolkDesertCity", VLOOKUP((O31), NPCs!DJ3:DL63, 3, TRUE), IF(N2="TortleCostalCity", VLOOKUP((O31), NPCs!DM:DO3:DQ63, 3, TRUE), IF(N2="TortleDesertCity", VLOOKUP((O31), NPCs!DP3:DR63, 3, TRUE), IF(N2="TritonCostalCity", VLOOKUP((O31), NPCs!DS3:DU63, 3, TRUE), 0))))))))))))))))))))))))))))))))))))</f>
        <v>Dwarf (Hill)</v>
      </c>
      <c r="Q31" s="119"/>
      <c r="R31" s="119">
        <f t="shared" si="3"/>
        <v>3391</v>
      </c>
      <c r="S31" s="119">
        <v>50</v>
      </c>
      <c r="T31" s="119" t="s">
        <v>4387</v>
      </c>
      <c r="U31" s="119">
        <f t="shared" si="4"/>
        <v>3070</v>
      </c>
      <c r="V31" s="119">
        <v>25</v>
      </c>
      <c r="W31" s="119" t="s">
        <v>4387</v>
      </c>
      <c r="X31" s="119">
        <f t="shared" si="5"/>
        <v>3081</v>
      </c>
      <c r="Y31" s="119">
        <v>100</v>
      </c>
      <c r="Z31" s="119" t="s">
        <v>4387</v>
      </c>
      <c r="AA31" s="119">
        <f t="shared" si="6"/>
        <v>3851</v>
      </c>
      <c r="AB31" s="119">
        <v>500</v>
      </c>
      <c r="AC31" s="119" t="s">
        <v>4387</v>
      </c>
      <c r="AD31" s="119">
        <f t="shared" si="7"/>
        <v>3451</v>
      </c>
      <c r="AE31" s="119">
        <v>100</v>
      </c>
      <c r="AF31" s="119" t="s">
        <v>4387</v>
      </c>
      <c r="AG31" s="119">
        <f t="shared" si="8"/>
        <v>3261</v>
      </c>
      <c r="AH31" s="119">
        <v>50</v>
      </c>
      <c r="AI31" s="119" t="s">
        <v>4387</v>
      </c>
      <c r="AJ31" s="119">
        <f t="shared" si="9"/>
        <v>3581</v>
      </c>
      <c r="AK31" s="119">
        <v>250</v>
      </c>
      <c r="AL31" s="119" t="s">
        <v>4387</v>
      </c>
      <c r="AM31" s="119">
        <f t="shared" si="10"/>
        <v>2781</v>
      </c>
      <c r="AN31" s="119">
        <v>50</v>
      </c>
      <c r="AO31" s="119" t="s">
        <v>4387</v>
      </c>
      <c r="AP31" s="119">
        <f t="shared" si="11"/>
        <v>8866</v>
      </c>
      <c r="AQ31" s="119">
        <v>10</v>
      </c>
      <c r="AR31" s="119" t="s">
        <v>4387</v>
      </c>
      <c r="AS31" s="119">
        <f t="shared" si="12"/>
        <v>8821</v>
      </c>
      <c r="AT31" s="119">
        <v>10</v>
      </c>
      <c r="AU31" s="119" t="s">
        <v>4387</v>
      </c>
      <c r="AV31" s="119">
        <f t="shared" si="13"/>
        <v>8146</v>
      </c>
      <c r="AW31" s="119">
        <v>10</v>
      </c>
      <c r="AX31" s="119" t="s">
        <v>4387</v>
      </c>
      <c r="AY31" s="119">
        <f t="shared" si="14"/>
        <v>7305</v>
      </c>
      <c r="AZ31" s="119">
        <v>100</v>
      </c>
      <c r="BA31" s="119" t="s">
        <v>4387</v>
      </c>
      <c r="BB31" s="119">
        <f t="shared" si="15"/>
        <v>6450</v>
      </c>
      <c r="BC31" s="119">
        <v>50</v>
      </c>
      <c r="BD31" s="119" t="s">
        <v>4387</v>
      </c>
      <c r="BE31" s="119">
        <f t="shared" si="16"/>
        <v>8611</v>
      </c>
      <c r="BF31" s="119">
        <v>10</v>
      </c>
      <c r="BG31" s="119" t="s">
        <v>4387</v>
      </c>
      <c r="BH31" s="119">
        <f t="shared" si="17"/>
        <v>8325</v>
      </c>
      <c r="BI31" s="119">
        <v>10</v>
      </c>
      <c r="BJ31" s="119" t="s">
        <v>4387</v>
      </c>
      <c r="BK31" s="119">
        <f t="shared" si="18"/>
        <v>691</v>
      </c>
      <c r="BL31" s="119">
        <v>20</v>
      </c>
      <c r="BM31" s="119" t="s">
        <v>4387</v>
      </c>
      <c r="BN31" s="119">
        <f t="shared" si="19"/>
        <v>1176</v>
      </c>
      <c r="BO31" s="119">
        <v>200</v>
      </c>
      <c r="BP31" s="119" t="s">
        <v>4387</v>
      </c>
      <c r="BQ31" s="119">
        <f t="shared" si="20"/>
        <v>1101</v>
      </c>
      <c r="BR31" s="119">
        <v>325</v>
      </c>
      <c r="BS31" s="119" t="s">
        <v>4387</v>
      </c>
      <c r="BT31" s="119">
        <f t="shared" si="21"/>
        <v>626</v>
      </c>
      <c r="BU31" s="119">
        <v>219</v>
      </c>
      <c r="BV31" s="119" t="s">
        <v>4387</v>
      </c>
      <c r="BW31" s="119">
        <f t="shared" si="22"/>
        <v>2891</v>
      </c>
      <c r="BX31" s="119">
        <v>50</v>
      </c>
      <c r="BY31" s="119" t="s">
        <v>4387</v>
      </c>
      <c r="BZ31" s="119">
        <f t="shared" si="23"/>
        <v>2591</v>
      </c>
      <c r="CA31" s="119">
        <v>50</v>
      </c>
      <c r="CB31" s="119" t="s">
        <v>4387</v>
      </c>
      <c r="CC31" s="119">
        <f t="shared" si="24"/>
        <v>7871</v>
      </c>
      <c r="CD31" s="119">
        <v>25</v>
      </c>
      <c r="CE31" s="119" t="s">
        <v>4387</v>
      </c>
      <c r="CF31" s="119">
        <f t="shared" si="25"/>
        <v>7871</v>
      </c>
      <c r="CG31" s="119">
        <v>25</v>
      </c>
      <c r="CH31" s="119" t="s">
        <v>4387</v>
      </c>
      <c r="CI31" s="119">
        <f t="shared" si="26"/>
        <v>1536</v>
      </c>
      <c r="CJ31" s="119">
        <v>10</v>
      </c>
      <c r="CK31" s="119" t="s">
        <v>4387</v>
      </c>
      <c r="CL31" s="119">
        <f t="shared" si="27"/>
        <v>691</v>
      </c>
      <c r="CM31" s="119">
        <v>7000</v>
      </c>
      <c r="CN31" s="119" t="s">
        <v>4387</v>
      </c>
      <c r="CO31" s="119">
        <f t="shared" si="28"/>
        <v>7891</v>
      </c>
      <c r="CP31" s="119">
        <v>50</v>
      </c>
      <c r="CQ31" s="119" t="s">
        <v>4387</v>
      </c>
      <c r="CR31" s="119">
        <f t="shared" si="29"/>
        <v>8921</v>
      </c>
      <c r="CS31" s="119">
        <v>10</v>
      </c>
      <c r="CT31" s="119" t="s">
        <v>4387</v>
      </c>
      <c r="CU31" s="119">
        <f t="shared" si="30"/>
        <v>736</v>
      </c>
      <c r="CV31" s="119">
        <v>250</v>
      </c>
      <c r="CW31" s="119" t="s">
        <v>4387</v>
      </c>
      <c r="CX31" s="119">
        <f t="shared" si="31"/>
        <v>736</v>
      </c>
      <c r="CY31" s="119">
        <v>250</v>
      </c>
      <c r="CZ31" s="119" t="s">
        <v>4387</v>
      </c>
      <c r="DA31" s="119">
        <f t="shared" si="32"/>
        <v>1061</v>
      </c>
      <c r="DB31" s="119">
        <v>250</v>
      </c>
      <c r="DC31" s="119" t="s">
        <v>4387</v>
      </c>
      <c r="DD31" s="121">
        <f t="shared" si="33"/>
        <v>8845</v>
      </c>
      <c r="DE31" s="121">
        <v>50</v>
      </c>
      <c r="DF31" s="119" t="s">
        <v>4387</v>
      </c>
      <c r="DG31" s="119">
        <f t="shared" si="34"/>
        <v>691</v>
      </c>
      <c r="DH31" s="119">
        <v>20</v>
      </c>
      <c r="DI31" s="119" t="s">
        <v>4387</v>
      </c>
      <c r="DJ31" s="119">
        <f t="shared" si="35"/>
        <v>691</v>
      </c>
      <c r="DK31" s="119">
        <v>20</v>
      </c>
      <c r="DL31" s="119" t="s">
        <v>4387</v>
      </c>
      <c r="DM31" s="119">
        <f t="shared" si="36"/>
        <v>3270</v>
      </c>
      <c r="DN31" s="119">
        <v>20</v>
      </c>
      <c r="DO31" s="119" t="s">
        <v>4387</v>
      </c>
      <c r="DP31" s="119">
        <f t="shared" si="37"/>
        <v>3270</v>
      </c>
      <c r="DQ31" s="119">
        <v>20</v>
      </c>
      <c r="DR31" s="119" t="s">
        <v>4387</v>
      </c>
      <c r="DS31" s="119">
        <f t="shared" si="38"/>
        <v>1756</v>
      </c>
      <c r="DT31" s="119">
        <v>20</v>
      </c>
      <c r="DU31" s="119" t="s">
        <v>4387</v>
      </c>
    </row>
    <row r="32" spans="1:125" ht="15.75" customHeight="1">
      <c r="A32" s="118" t="s">
        <v>4388</v>
      </c>
      <c r="B32" s="118" t="e">
        <f t="shared" ca="1" si="0"/>
        <v>#NAME?</v>
      </c>
      <c r="C32" s="118" t="s">
        <v>231</v>
      </c>
      <c r="D32" s="118" t="s">
        <v>4275</v>
      </c>
      <c r="E32" s="118"/>
      <c r="F32" s="118"/>
      <c r="G32" s="118" t="s">
        <v>4389</v>
      </c>
      <c r="H32" s="118" t="s">
        <v>4390</v>
      </c>
      <c r="I32" s="118"/>
      <c r="J32" s="118">
        <f t="shared" si="1"/>
        <v>865</v>
      </c>
      <c r="K32" s="118">
        <v>5</v>
      </c>
      <c r="L32" s="118" t="s">
        <v>4391</v>
      </c>
      <c r="M32" s="118"/>
      <c r="N32" s="118">
        <f t="shared" si="2"/>
        <v>31</v>
      </c>
      <c r="O32" s="84">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8900</v>
      </c>
      <c r="P32" s="84" t="str">
        <f ca="1">IF(N2="CostalCity", VLOOKUP((O32), NPCs!R3:T63, 3, TRUE), IF(N2="DesertCity", VLOOKUP((O32), NPCs!U3:W63, 3, TRUE), IF(N2="ForestCity", VLOOKUP((O32), NPCs!X3:Z63, 3, TRUE), IF(N2="MonsterCity", VLOOKUP((O32), NPCs!AA3:AC63, 3, TRUE), IF(N2="MountainCity", VLOOKUP((O32), NPCs!AD3:AF63, 3, TRUE), IF(N2="StandardDiverseCity", VLOOKUP((O32), NPCs!AG3:AI63, 3, TRUE), IF(N2="SwampCity", VLOOKUP((O32), NPCs!AJ3:AL63, 3, TRUE), IF(N2="TundraCity", VLOOKUP((O32), NPCs!AM3:AO63, 3, TRUE), IF(N2="DragonbornCostalCity", VLOOKUP((O32), NPCs!AP3:AR63, 3, TRUE), IF(N2="DragonbornDesertCity",VLOOKUP((O32), NPCs!AS3:AU63, 3, TRUE), IF(N2="ElvenDesertCity", VLOOKUP((O32), NPCs!AV3:AX63, 3, TRUE), IF(N2="ElvenForestCity", VLOOKUP((O32), NPCs!AY3:BA63, 3, TRUE), IF(N2="ElvenStandardDiverseCity", VLOOKUP((O32), NPCs!BB3:BD63, 3, TRUE), IF(N2="DwarvenMountainCity", VLOOKUP((O32), NPCs!BE3:BG63, 3, TRUE), IF(N2="DwarvenStandardDiverseCity", VLOOKUP((O32), NPCs!BH3:BJ63, 3, TRUE), IF(N2="Yuan-tiSwampCity", VLOOKUP((O32), NPCs!BK3:BM63, 3, TRUE), IF(N2="OrcForestCity", VLOOKUP((O32), NPCs!BN3:BP63, 3, TRUE), IF(N2="OrcMountainCity", VLOOKUP((O32), NPCs!BQ3:BS63, 3, TRUE), IF(N2="OrcTundraCity", VLOOKUP((O32), NPCs!BT3:BV63, 3, TRUE), IF(N2="HalflingCostalCity", VLOOKUP((O32), NPCs!BW3:BY63, 3, TRUE), IF(N2="HalflingForestCity", VLOOKUP((O32), NPCs!BZ3:CB63, 3, TRUE), IF(N2="GnomeForestCity", VLOOKUP((O32), NPCs!CC3:CE63, 3, TRUE), IF(N2="GnomeMountainCity", VLOOKUP((O32), NPCs!CF3:CH63, 3, TRUE), IF(N2="GoliathMountainCity", VLOOKUP((O32), NPCs!CI3:CK63, 3, TRUE), IF(N2="GoblinSwampCity", VLOOKUP((O32), NPCs!CL3:CN63, 3, TRUE), IF(N2="GenasiCostalCity", VLOOKUP((O32), NPCs!CO3:CQ63, 3, TRUE), IF(N2="GenasiDesertCity", VLOOKUP((O32), NPCs!CR3:CT63, 3, TRUE), IF(N2="KoboldSwampCity", VLOOKUP((O32), NPCs!CU3:CW63, 3, TRUE), IF(N2="KoboldMountainCity", VLOOKUP((O32), NPCs!CX3:CZ63, 3, TRUE), IF(N2="KoboldDesertCity", VLOOKUP((O32), NPCs!DA3:DC63, 3, TRUE), IF(N2="AarakocraMountainCity", VLOOKUP((O32), NPCs!DD3:DF63, 3, TRUE), IF(N2="LizardfolkSwampCity", VLOOKUP((O32), NPCs!DG3:DI63, 3, TRUE), IF(N2="LizardfolkDesertCity", VLOOKUP((O32), NPCs!DJ3:DL63, 3, TRUE), IF(N2="TortleCostalCity", VLOOKUP((O32), NPCs!DM:DO3:DQ63, 3, TRUE), IF(N2="TortleDesertCity", VLOOKUP((O32), NPCs!DP3:DR63, 3, TRUE), IF(N2="TritonCostalCity", VLOOKUP((O32), NPCs!DS3:DU63, 3, TRUE), 0))))))))))))))))))))))))))))))))))))</f>
        <v>Human</v>
      </c>
      <c r="Q32" s="118"/>
      <c r="R32" s="118">
        <f t="shared" si="3"/>
        <v>3441</v>
      </c>
      <c r="S32" s="118">
        <v>50</v>
      </c>
      <c r="T32" s="118" t="s">
        <v>4392</v>
      </c>
      <c r="U32" s="118">
        <f t="shared" si="4"/>
        <v>3095</v>
      </c>
      <c r="V32" s="118">
        <v>25</v>
      </c>
      <c r="W32" s="118" t="s">
        <v>4392</v>
      </c>
      <c r="X32" s="118">
        <f t="shared" si="5"/>
        <v>3181</v>
      </c>
      <c r="Y32" s="118">
        <v>100</v>
      </c>
      <c r="Z32" s="118" t="s">
        <v>4392</v>
      </c>
      <c r="AA32" s="118">
        <f t="shared" si="6"/>
        <v>4351</v>
      </c>
      <c r="AB32" s="118">
        <v>100</v>
      </c>
      <c r="AC32" s="118" t="s">
        <v>4392</v>
      </c>
      <c r="AD32" s="118">
        <f t="shared" si="7"/>
        <v>3551</v>
      </c>
      <c r="AE32" s="118">
        <v>300</v>
      </c>
      <c r="AF32" s="118" t="s">
        <v>4392</v>
      </c>
      <c r="AG32" s="118">
        <f t="shared" si="8"/>
        <v>3311</v>
      </c>
      <c r="AH32" s="118">
        <v>100</v>
      </c>
      <c r="AI32" s="118" t="s">
        <v>4392</v>
      </c>
      <c r="AJ32" s="118">
        <f t="shared" si="9"/>
        <v>3831</v>
      </c>
      <c r="AK32" s="118">
        <v>100</v>
      </c>
      <c r="AL32" s="118" t="s">
        <v>4392</v>
      </c>
      <c r="AM32" s="118">
        <f t="shared" si="10"/>
        <v>2831</v>
      </c>
      <c r="AN32" s="118">
        <v>250</v>
      </c>
      <c r="AO32" s="118" t="s">
        <v>4392</v>
      </c>
      <c r="AP32" s="118">
        <f t="shared" si="11"/>
        <v>8876</v>
      </c>
      <c r="AQ32" s="118">
        <v>40</v>
      </c>
      <c r="AR32" s="118" t="s">
        <v>4392</v>
      </c>
      <c r="AS32" s="118">
        <f t="shared" si="12"/>
        <v>8831</v>
      </c>
      <c r="AT32" s="118">
        <v>20</v>
      </c>
      <c r="AU32" s="118" t="s">
        <v>4392</v>
      </c>
      <c r="AV32" s="118">
        <f t="shared" si="13"/>
        <v>8156</v>
      </c>
      <c r="AW32" s="118">
        <v>100</v>
      </c>
      <c r="AX32" s="118" t="s">
        <v>4392</v>
      </c>
      <c r="AY32" s="118">
        <f t="shared" si="14"/>
        <v>7405</v>
      </c>
      <c r="AZ32" s="118">
        <v>100</v>
      </c>
      <c r="BA32" s="118" t="s">
        <v>4392</v>
      </c>
      <c r="BB32" s="118">
        <f t="shared" si="15"/>
        <v>6500</v>
      </c>
      <c r="BC32" s="118">
        <v>100</v>
      </c>
      <c r="BD32" s="118" t="s">
        <v>4392</v>
      </c>
      <c r="BE32" s="118">
        <f t="shared" si="16"/>
        <v>8621</v>
      </c>
      <c r="BF32" s="118">
        <v>150</v>
      </c>
      <c r="BG32" s="118" t="s">
        <v>4392</v>
      </c>
      <c r="BH32" s="118">
        <f t="shared" si="17"/>
        <v>8335</v>
      </c>
      <c r="BI32" s="118">
        <v>150</v>
      </c>
      <c r="BJ32" s="118" t="s">
        <v>4392</v>
      </c>
      <c r="BK32" s="118">
        <f t="shared" si="18"/>
        <v>711</v>
      </c>
      <c r="BL32" s="118">
        <v>20</v>
      </c>
      <c r="BM32" s="118" t="s">
        <v>4392</v>
      </c>
      <c r="BN32" s="118">
        <f t="shared" si="19"/>
        <v>1376</v>
      </c>
      <c r="BO32" s="118">
        <v>25</v>
      </c>
      <c r="BP32" s="118" t="s">
        <v>4392</v>
      </c>
      <c r="BQ32" s="118">
        <f t="shared" si="20"/>
        <v>1426</v>
      </c>
      <c r="BR32" s="118">
        <v>25</v>
      </c>
      <c r="BS32" s="118" t="s">
        <v>4392</v>
      </c>
      <c r="BT32" s="118">
        <f t="shared" si="21"/>
        <v>845</v>
      </c>
      <c r="BU32" s="118">
        <v>25</v>
      </c>
      <c r="BV32" s="118" t="s">
        <v>4392</v>
      </c>
      <c r="BW32" s="118">
        <f t="shared" si="22"/>
        <v>2941</v>
      </c>
      <c r="BX32" s="118">
        <v>50</v>
      </c>
      <c r="BY32" s="118" t="s">
        <v>4392</v>
      </c>
      <c r="BZ32" s="118">
        <f t="shared" si="23"/>
        <v>2641</v>
      </c>
      <c r="CA32" s="118">
        <v>50</v>
      </c>
      <c r="CB32" s="118" t="s">
        <v>4392</v>
      </c>
      <c r="CC32" s="118">
        <f t="shared" si="24"/>
        <v>7896</v>
      </c>
      <c r="CD32" s="118">
        <v>25</v>
      </c>
      <c r="CE32" s="118" t="s">
        <v>4392</v>
      </c>
      <c r="CF32" s="118">
        <f t="shared" si="25"/>
        <v>7896</v>
      </c>
      <c r="CG32" s="118">
        <v>25</v>
      </c>
      <c r="CH32" s="118" t="s">
        <v>4392</v>
      </c>
      <c r="CI32" s="118">
        <f t="shared" si="26"/>
        <v>1546</v>
      </c>
      <c r="CJ32" s="118">
        <v>7464</v>
      </c>
      <c r="CK32" s="118" t="s">
        <v>4392</v>
      </c>
      <c r="CL32" s="118">
        <f t="shared" si="27"/>
        <v>7691</v>
      </c>
      <c r="CM32" s="118">
        <v>20</v>
      </c>
      <c r="CN32" s="118" t="s">
        <v>4392</v>
      </c>
      <c r="CO32" s="118">
        <f t="shared" si="28"/>
        <v>7941</v>
      </c>
      <c r="CP32" s="118">
        <v>50</v>
      </c>
      <c r="CQ32" s="118" t="s">
        <v>4392</v>
      </c>
      <c r="CR32" s="118">
        <f t="shared" si="29"/>
        <v>8931</v>
      </c>
      <c r="CS32" s="118">
        <v>20</v>
      </c>
      <c r="CT32" s="118" t="s">
        <v>4392</v>
      </c>
      <c r="CU32" s="118">
        <f t="shared" si="30"/>
        <v>986</v>
      </c>
      <c r="CV32" s="118">
        <v>20</v>
      </c>
      <c r="CW32" s="118" t="s">
        <v>4392</v>
      </c>
      <c r="CX32" s="118">
        <f t="shared" si="31"/>
        <v>986</v>
      </c>
      <c r="CY32" s="118">
        <v>20</v>
      </c>
      <c r="CZ32" s="118" t="s">
        <v>4392</v>
      </c>
      <c r="DA32" s="118">
        <f t="shared" si="32"/>
        <v>1311</v>
      </c>
      <c r="DB32" s="118">
        <v>20</v>
      </c>
      <c r="DC32" s="118" t="s">
        <v>4392</v>
      </c>
      <c r="DD32" s="122">
        <f t="shared" si="33"/>
        <v>8895</v>
      </c>
      <c r="DE32" s="122">
        <v>300</v>
      </c>
      <c r="DF32" s="118" t="s">
        <v>4392</v>
      </c>
      <c r="DG32" s="118">
        <f t="shared" si="34"/>
        <v>711</v>
      </c>
      <c r="DH32" s="118">
        <v>20</v>
      </c>
      <c r="DI32" s="118" t="s">
        <v>4392</v>
      </c>
      <c r="DJ32" s="118">
        <f t="shared" si="35"/>
        <v>711</v>
      </c>
      <c r="DK32" s="118">
        <v>20</v>
      </c>
      <c r="DL32" s="118" t="s">
        <v>4392</v>
      </c>
      <c r="DM32" s="118">
        <f t="shared" si="36"/>
        <v>3290</v>
      </c>
      <c r="DN32" s="118">
        <v>20</v>
      </c>
      <c r="DO32" s="118" t="s">
        <v>4392</v>
      </c>
      <c r="DP32" s="118">
        <f t="shared" si="37"/>
        <v>3290</v>
      </c>
      <c r="DQ32" s="118">
        <v>20</v>
      </c>
      <c r="DR32" s="118" t="s">
        <v>4392</v>
      </c>
      <c r="DS32" s="118">
        <f t="shared" si="38"/>
        <v>1776</v>
      </c>
      <c r="DT32" s="118">
        <v>20</v>
      </c>
      <c r="DU32" s="118" t="s">
        <v>4392</v>
      </c>
    </row>
    <row r="33" spans="1:125" ht="15.75" customHeight="1">
      <c r="A33" s="119" t="s">
        <v>4393</v>
      </c>
      <c r="B33" s="119" t="e">
        <f t="shared" ca="1" si="0"/>
        <v>#NAME?</v>
      </c>
      <c r="C33" s="119" t="s">
        <v>231</v>
      </c>
      <c r="D33" s="119" t="s">
        <v>4394</v>
      </c>
      <c r="E33" s="119"/>
      <c r="F33" s="119"/>
      <c r="G33" s="119" t="s">
        <v>4395</v>
      </c>
      <c r="H33" s="119" t="s">
        <v>4396</v>
      </c>
      <c r="I33" s="119"/>
      <c r="J33" s="119">
        <f t="shared" si="1"/>
        <v>870</v>
      </c>
      <c r="K33" s="119">
        <v>5</v>
      </c>
      <c r="L33" s="119" t="s">
        <v>4397</v>
      </c>
      <c r="M33" s="119"/>
      <c r="N33" s="119">
        <f t="shared" si="2"/>
        <v>32</v>
      </c>
      <c r="O33" s="120">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386</v>
      </c>
      <c r="P33" s="120" t="str">
        <f ca="1">IF(N2="CostalCity", VLOOKUP((O33), NPCs!R3:T63, 3, TRUE), IF(N2="DesertCity", VLOOKUP((O33), NPCs!U3:W63, 3, TRUE), IF(N2="ForestCity", VLOOKUP((O33), NPCs!X3:Z63, 3, TRUE), IF(N2="MonsterCity", VLOOKUP((O33), NPCs!AA3:AC63, 3, TRUE), IF(N2="MountainCity", VLOOKUP((O33), NPCs!AD3:AF63, 3, TRUE), IF(N2="StandardDiverseCity", VLOOKUP((O33), NPCs!AG3:AI63, 3, TRUE), IF(N2="SwampCity", VLOOKUP((O33), NPCs!AJ3:AL63, 3, TRUE), IF(N2="TundraCity", VLOOKUP((O33), NPCs!AM3:AO63, 3, TRUE), IF(N2="DragonbornCostalCity", VLOOKUP((O33), NPCs!AP3:AR63, 3, TRUE), IF(N2="DragonbornDesertCity",VLOOKUP((O33), NPCs!AS3:AU63, 3, TRUE), IF(N2="ElvenDesertCity", VLOOKUP((O33), NPCs!AV3:AX63, 3, TRUE), IF(N2="ElvenForestCity", VLOOKUP((O33), NPCs!AY3:BA63, 3, TRUE), IF(N2="ElvenStandardDiverseCity", VLOOKUP((O33), NPCs!BB3:BD63, 3, TRUE), IF(N2="DwarvenMountainCity", VLOOKUP((O33), NPCs!BE3:BG63, 3, TRUE), IF(N2="DwarvenStandardDiverseCity", VLOOKUP((O33), NPCs!BH3:BJ63, 3, TRUE), IF(N2="Yuan-tiSwampCity", VLOOKUP((O33), NPCs!BK3:BM63, 3, TRUE), IF(N2="OrcForestCity", VLOOKUP((O33), NPCs!BN3:BP63, 3, TRUE), IF(N2="OrcMountainCity", VLOOKUP((O33), NPCs!BQ3:BS63, 3, TRUE), IF(N2="OrcTundraCity", VLOOKUP((O33), NPCs!BT3:BV63, 3, TRUE), IF(N2="HalflingCostalCity", VLOOKUP((O33), NPCs!BW3:BY63, 3, TRUE), IF(N2="HalflingForestCity", VLOOKUP((O33), NPCs!BZ3:CB63, 3, TRUE), IF(N2="GnomeForestCity", VLOOKUP((O33), NPCs!CC3:CE63, 3, TRUE), IF(N2="GnomeMountainCity", VLOOKUP((O33), NPCs!CF3:CH63, 3, TRUE), IF(N2="GoliathMountainCity", VLOOKUP((O33), NPCs!CI3:CK63, 3, TRUE), IF(N2="GoblinSwampCity", VLOOKUP((O33), NPCs!CL3:CN63, 3, TRUE), IF(N2="GenasiCostalCity", VLOOKUP((O33), NPCs!CO3:CQ63, 3, TRUE), IF(N2="GenasiDesertCity", VLOOKUP((O33), NPCs!CR3:CT63, 3, TRUE), IF(N2="KoboldSwampCity", VLOOKUP((O33), NPCs!CU3:CW63, 3, TRUE), IF(N2="KoboldMountainCity", VLOOKUP((O33), NPCs!CX3:CZ63, 3, TRUE), IF(N2="KoboldDesertCity", VLOOKUP((O33), NPCs!DA3:DC63, 3, TRUE), IF(N2="AarakocraMountainCity", VLOOKUP((O33), NPCs!DD3:DF63, 3, TRUE), IF(N2="LizardfolkSwampCity", VLOOKUP((O33), NPCs!DG3:DI63, 3, TRUE), IF(N2="LizardfolkDesertCity", VLOOKUP((O33), NPCs!DJ3:DL63, 3, TRUE), IF(N2="TortleCostalCity", VLOOKUP((O33), NPCs!DM:DO3:DQ63, 3, TRUE), IF(N2="TortleDesertCity", VLOOKUP((O33), NPCs!DP3:DR63, 3, TRUE), IF(N2="TritonCostalCity", VLOOKUP((O33), NPCs!DS3:DU63, 3, TRUE), 0))))))))))))))))))))))))))))))))))))</f>
        <v>Dwarf (Hill)</v>
      </c>
      <c r="Q33" s="119"/>
      <c r="R33" s="119">
        <f t="shared" si="3"/>
        <v>3491</v>
      </c>
      <c r="S33" s="119">
        <v>150</v>
      </c>
      <c r="T33" s="119" t="s">
        <v>4398</v>
      </c>
      <c r="U33" s="119">
        <f t="shared" si="4"/>
        <v>3120</v>
      </c>
      <c r="V33" s="119">
        <v>5</v>
      </c>
      <c r="W33" s="119" t="s">
        <v>4398</v>
      </c>
      <c r="X33" s="119">
        <f t="shared" si="5"/>
        <v>3281</v>
      </c>
      <c r="Y33" s="119">
        <v>250</v>
      </c>
      <c r="Z33" s="119" t="s">
        <v>4398</v>
      </c>
      <c r="AA33" s="119">
        <f t="shared" si="6"/>
        <v>4451</v>
      </c>
      <c r="AB33" s="119">
        <v>250</v>
      </c>
      <c r="AC33" s="119" t="s">
        <v>4398</v>
      </c>
      <c r="AD33" s="119">
        <f t="shared" si="7"/>
        <v>3851</v>
      </c>
      <c r="AE33" s="119">
        <v>25</v>
      </c>
      <c r="AF33" s="119" t="s">
        <v>4398</v>
      </c>
      <c r="AG33" s="119">
        <f t="shared" si="8"/>
        <v>3411</v>
      </c>
      <c r="AH33" s="119">
        <v>50</v>
      </c>
      <c r="AI33" s="119" t="s">
        <v>4398</v>
      </c>
      <c r="AJ33" s="119">
        <f t="shared" si="9"/>
        <v>3931</v>
      </c>
      <c r="AK33" s="119">
        <v>250</v>
      </c>
      <c r="AL33" s="119" t="s">
        <v>4398</v>
      </c>
      <c r="AM33" s="119">
        <f t="shared" si="10"/>
        <v>3081</v>
      </c>
      <c r="AN33" s="119">
        <v>50</v>
      </c>
      <c r="AO33" s="119" t="s">
        <v>4398</v>
      </c>
      <c r="AP33" s="119">
        <f t="shared" si="11"/>
        <v>8916</v>
      </c>
      <c r="AQ33" s="119">
        <v>15</v>
      </c>
      <c r="AR33" s="119" t="s">
        <v>4398</v>
      </c>
      <c r="AS33" s="119">
        <f t="shared" si="12"/>
        <v>8851</v>
      </c>
      <c r="AT33" s="119">
        <v>10</v>
      </c>
      <c r="AU33" s="119" t="s">
        <v>4398</v>
      </c>
      <c r="AV33" s="119">
        <f t="shared" si="13"/>
        <v>8256</v>
      </c>
      <c r="AW33" s="119">
        <v>100</v>
      </c>
      <c r="AX33" s="119" t="s">
        <v>4398</v>
      </c>
      <c r="AY33" s="119">
        <f t="shared" si="14"/>
        <v>7505</v>
      </c>
      <c r="AZ33" s="119">
        <v>250</v>
      </c>
      <c r="BA33" s="119" t="s">
        <v>4398</v>
      </c>
      <c r="BB33" s="119">
        <f t="shared" si="15"/>
        <v>6600</v>
      </c>
      <c r="BC33" s="119">
        <v>50</v>
      </c>
      <c r="BD33" s="119" t="s">
        <v>4398</v>
      </c>
      <c r="BE33" s="119">
        <f t="shared" si="16"/>
        <v>8771</v>
      </c>
      <c r="BF33" s="119">
        <v>10</v>
      </c>
      <c r="BG33" s="119" t="s">
        <v>4398</v>
      </c>
      <c r="BH33" s="119">
        <f t="shared" si="17"/>
        <v>8485</v>
      </c>
      <c r="BI33" s="119">
        <v>10</v>
      </c>
      <c r="BJ33" s="119" t="s">
        <v>4398</v>
      </c>
      <c r="BK33" s="119">
        <f t="shared" si="18"/>
        <v>731</v>
      </c>
      <c r="BL33" s="119">
        <v>50</v>
      </c>
      <c r="BM33" s="119" t="s">
        <v>4398</v>
      </c>
      <c r="BN33" s="119">
        <f t="shared" si="19"/>
        <v>1401</v>
      </c>
      <c r="BO33" s="119">
        <v>250</v>
      </c>
      <c r="BP33" s="119" t="s">
        <v>4398</v>
      </c>
      <c r="BQ33" s="119">
        <f t="shared" si="20"/>
        <v>1451</v>
      </c>
      <c r="BR33" s="119">
        <v>25</v>
      </c>
      <c r="BS33" s="119" t="s">
        <v>4398</v>
      </c>
      <c r="BT33" s="119">
        <f t="shared" si="21"/>
        <v>870</v>
      </c>
      <c r="BU33" s="119">
        <v>25</v>
      </c>
      <c r="BV33" s="119" t="s">
        <v>4398</v>
      </c>
      <c r="BW33" s="119">
        <f t="shared" si="22"/>
        <v>2991</v>
      </c>
      <c r="BX33" s="119">
        <v>150</v>
      </c>
      <c r="BY33" s="119" t="s">
        <v>4398</v>
      </c>
      <c r="BZ33" s="119">
        <f t="shared" si="23"/>
        <v>2691</v>
      </c>
      <c r="CA33" s="119">
        <v>150</v>
      </c>
      <c r="CB33" s="119" t="s">
        <v>4398</v>
      </c>
      <c r="CC33" s="119">
        <f t="shared" si="24"/>
        <v>7921</v>
      </c>
      <c r="CD33" s="119">
        <v>150</v>
      </c>
      <c r="CE33" s="119" t="s">
        <v>4398</v>
      </c>
      <c r="CF33" s="119">
        <f t="shared" si="25"/>
        <v>7921</v>
      </c>
      <c r="CG33" s="119">
        <v>150</v>
      </c>
      <c r="CH33" s="119" t="s">
        <v>4398</v>
      </c>
      <c r="CI33" s="119">
        <f t="shared" si="26"/>
        <v>9010</v>
      </c>
      <c r="CJ33" s="119">
        <v>10</v>
      </c>
      <c r="CK33" s="119" t="s">
        <v>4398</v>
      </c>
      <c r="CL33" s="119">
        <f t="shared" si="27"/>
        <v>7711</v>
      </c>
      <c r="CM33" s="119">
        <v>50</v>
      </c>
      <c r="CN33" s="119" t="s">
        <v>4398</v>
      </c>
      <c r="CO33" s="119">
        <f t="shared" si="28"/>
        <v>7991</v>
      </c>
      <c r="CP33" s="119">
        <v>150</v>
      </c>
      <c r="CQ33" s="119" t="s">
        <v>4398</v>
      </c>
      <c r="CR33" s="119">
        <f t="shared" si="29"/>
        <v>8951</v>
      </c>
      <c r="CS33" s="119">
        <v>10</v>
      </c>
      <c r="CT33" s="119" t="s">
        <v>4398</v>
      </c>
      <c r="CU33" s="119">
        <f t="shared" si="30"/>
        <v>1006</v>
      </c>
      <c r="CV33" s="119">
        <v>150</v>
      </c>
      <c r="CW33" s="119" t="s">
        <v>4398</v>
      </c>
      <c r="CX33" s="119">
        <f t="shared" si="31"/>
        <v>1006</v>
      </c>
      <c r="CY33" s="119">
        <v>150</v>
      </c>
      <c r="CZ33" s="119" t="s">
        <v>4398</v>
      </c>
      <c r="DA33" s="119">
        <f t="shared" si="32"/>
        <v>1331</v>
      </c>
      <c r="DB33" s="119">
        <v>150</v>
      </c>
      <c r="DC33" s="119" t="s">
        <v>4398</v>
      </c>
      <c r="DD33" s="121">
        <f t="shared" si="33"/>
        <v>9195</v>
      </c>
      <c r="DE33" s="121">
        <v>5</v>
      </c>
      <c r="DF33" s="119" t="s">
        <v>4398</v>
      </c>
      <c r="DG33" s="119">
        <f t="shared" si="34"/>
        <v>731</v>
      </c>
      <c r="DH33" s="119">
        <v>50</v>
      </c>
      <c r="DI33" s="119" t="s">
        <v>4398</v>
      </c>
      <c r="DJ33" s="119">
        <f t="shared" si="35"/>
        <v>731</v>
      </c>
      <c r="DK33" s="119">
        <v>50</v>
      </c>
      <c r="DL33" s="119" t="s">
        <v>4398</v>
      </c>
      <c r="DM33" s="119">
        <f t="shared" si="36"/>
        <v>3310</v>
      </c>
      <c r="DN33" s="119">
        <v>50</v>
      </c>
      <c r="DO33" s="119" t="s">
        <v>4398</v>
      </c>
      <c r="DP33" s="119">
        <f t="shared" si="37"/>
        <v>3310</v>
      </c>
      <c r="DQ33" s="119">
        <v>50</v>
      </c>
      <c r="DR33" s="119" t="s">
        <v>4398</v>
      </c>
      <c r="DS33" s="119">
        <f t="shared" si="38"/>
        <v>1796</v>
      </c>
      <c r="DT33" s="119">
        <v>50</v>
      </c>
      <c r="DU33" s="119" t="s">
        <v>4398</v>
      </c>
    </row>
    <row r="34" spans="1:125" ht="15.75" customHeight="1">
      <c r="A34" s="118" t="s">
        <v>4399</v>
      </c>
      <c r="B34" s="118" t="e">
        <f t="shared" ca="1" si="0"/>
        <v>#NAME?</v>
      </c>
      <c r="C34" s="118" t="s">
        <v>250</v>
      </c>
      <c r="D34" s="118" t="s">
        <v>4400</v>
      </c>
      <c r="E34" s="118"/>
      <c r="F34" s="118"/>
      <c r="G34" s="118" t="s">
        <v>4401</v>
      </c>
      <c r="H34" s="118" t="s">
        <v>4402</v>
      </c>
      <c r="I34" s="118"/>
      <c r="J34" s="118">
        <f t="shared" si="1"/>
        <v>875</v>
      </c>
      <c r="K34" s="118">
        <v>5</v>
      </c>
      <c r="L34" s="118" t="s">
        <v>4403</v>
      </c>
      <c r="M34" s="118"/>
      <c r="N34" s="118">
        <f t="shared" si="2"/>
        <v>33</v>
      </c>
      <c r="O34" s="84">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386</v>
      </c>
      <c r="P34" s="84" t="str">
        <f ca="1">IF(N2="CostalCity", VLOOKUP((O34), NPCs!R3:T63, 3, TRUE), IF(N2="DesertCity", VLOOKUP((O34), NPCs!U3:W63, 3, TRUE), IF(N2="ForestCity", VLOOKUP((O34), NPCs!X3:Z63, 3, TRUE), IF(N2="MonsterCity", VLOOKUP((O34), NPCs!AA3:AC63, 3, TRUE), IF(N2="MountainCity", VLOOKUP((O34), NPCs!AD3:AF63, 3, TRUE), IF(N2="StandardDiverseCity", VLOOKUP((O34), NPCs!AG3:AI63, 3, TRUE), IF(N2="SwampCity", VLOOKUP((O34), NPCs!AJ3:AL63, 3, TRUE), IF(N2="TundraCity", VLOOKUP((O34), NPCs!AM3:AO63, 3, TRUE), IF(N2="DragonbornCostalCity", VLOOKUP((O34), NPCs!AP3:AR63, 3, TRUE), IF(N2="DragonbornDesertCity",VLOOKUP((O34), NPCs!AS3:AU63, 3, TRUE), IF(N2="ElvenDesertCity", VLOOKUP((O34), NPCs!AV3:AX63, 3, TRUE), IF(N2="ElvenForestCity", VLOOKUP((O34), NPCs!AY3:BA63, 3, TRUE), IF(N2="ElvenStandardDiverseCity", VLOOKUP((O34), NPCs!BB3:BD63, 3, TRUE), IF(N2="DwarvenMountainCity", VLOOKUP((O34), NPCs!BE3:BG63, 3, TRUE), IF(N2="DwarvenStandardDiverseCity", VLOOKUP((O34), NPCs!BH3:BJ63, 3, TRUE), IF(N2="Yuan-tiSwampCity", VLOOKUP((O34), NPCs!BK3:BM63, 3, TRUE), IF(N2="OrcForestCity", VLOOKUP((O34), NPCs!BN3:BP63, 3, TRUE), IF(N2="OrcMountainCity", VLOOKUP((O34), NPCs!BQ3:BS63, 3, TRUE), IF(N2="OrcTundraCity", VLOOKUP((O34), NPCs!BT3:BV63, 3, TRUE), IF(N2="HalflingCostalCity", VLOOKUP((O34), NPCs!BW3:BY63, 3, TRUE), IF(N2="HalflingForestCity", VLOOKUP((O34), NPCs!BZ3:CB63, 3, TRUE), IF(N2="GnomeForestCity", VLOOKUP((O34), NPCs!CC3:CE63, 3, TRUE), IF(N2="GnomeMountainCity", VLOOKUP((O34), NPCs!CF3:CH63, 3, TRUE), IF(N2="GoliathMountainCity", VLOOKUP((O34), NPCs!CI3:CK63, 3, TRUE), IF(N2="GoblinSwampCity", VLOOKUP((O34), NPCs!CL3:CN63, 3, TRUE), IF(N2="GenasiCostalCity", VLOOKUP((O34), NPCs!CO3:CQ63, 3, TRUE), IF(N2="GenasiDesertCity", VLOOKUP((O34), NPCs!CR3:CT63, 3, TRUE), IF(N2="KoboldSwampCity", VLOOKUP((O34), NPCs!CU3:CW63, 3, TRUE), IF(N2="KoboldMountainCity", VLOOKUP((O34), NPCs!CX3:CZ63, 3, TRUE), IF(N2="KoboldDesertCity", VLOOKUP((O34), NPCs!DA3:DC63, 3, TRUE), IF(N2="AarakocraMountainCity", VLOOKUP((O34), NPCs!DD3:DF63, 3, TRUE), IF(N2="LizardfolkSwampCity", VLOOKUP((O34), NPCs!DG3:DI63, 3, TRUE), IF(N2="LizardfolkDesertCity", VLOOKUP((O34), NPCs!DJ3:DL63, 3, TRUE), IF(N2="TortleCostalCity", VLOOKUP((O34), NPCs!DM:DO3:DQ63, 3, TRUE), IF(N2="TortleDesertCity", VLOOKUP((O34), NPCs!DP3:DR63, 3, TRUE), IF(N2="TritonCostalCity", VLOOKUP((O34), NPCs!DS3:DU63, 3, TRUE), 0))))))))))))))))))))))))))))))))))))</f>
        <v>Dwarf (Hill)</v>
      </c>
      <c r="Q34" s="118"/>
      <c r="R34" s="118">
        <f t="shared" si="3"/>
        <v>3641</v>
      </c>
      <c r="S34" s="118">
        <v>25</v>
      </c>
      <c r="T34" s="118" t="s">
        <v>4404</v>
      </c>
      <c r="U34" s="118">
        <f t="shared" si="4"/>
        <v>3125</v>
      </c>
      <c r="V34" s="118">
        <v>25</v>
      </c>
      <c r="W34" s="118" t="s">
        <v>4404</v>
      </c>
      <c r="X34" s="118">
        <f t="shared" si="5"/>
        <v>3531</v>
      </c>
      <c r="Y34" s="118">
        <v>100</v>
      </c>
      <c r="Z34" s="118" t="s">
        <v>4404</v>
      </c>
      <c r="AA34" s="118">
        <f t="shared" si="6"/>
        <v>4701</v>
      </c>
      <c r="AB34" s="118">
        <v>100</v>
      </c>
      <c r="AC34" s="118" t="s">
        <v>4404</v>
      </c>
      <c r="AD34" s="118">
        <f t="shared" si="7"/>
        <v>3876</v>
      </c>
      <c r="AE34" s="118">
        <v>25</v>
      </c>
      <c r="AF34" s="118" t="s">
        <v>4404</v>
      </c>
      <c r="AG34" s="118">
        <f t="shared" si="8"/>
        <v>3461</v>
      </c>
      <c r="AH34" s="118">
        <v>100</v>
      </c>
      <c r="AI34" s="118" t="s">
        <v>4404</v>
      </c>
      <c r="AJ34" s="118">
        <f t="shared" si="9"/>
        <v>4181</v>
      </c>
      <c r="AK34" s="118">
        <v>50</v>
      </c>
      <c r="AL34" s="118" t="s">
        <v>4404</v>
      </c>
      <c r="AM34" s="118">
        <f t="shared" si="10"/>
        <v>3131</v>
      </c>
      <c r="AN34" s="118">
        <v>50</v>
      </c>
      <c r="AO34" s="118" t="s">
        <v>4404</v>
      </c>
      <c r="AP34" s="118">
        <f t="shared" si="11"/>
        <v>8931</v>
      </c>
      <c r="AQ34" s="118">
        <v>20</v>
      </c>
      <c r="AR34" s="118" t="s">
        <v>4404</v>
      </c>
      <c r="AS34" s="118">
        <f t="shared" si="12"/>
        <v>8861</v>
      </c>
      <c r="AT34" s="118">
        <v>10</v>
      </c>
      <c r="AU34" s="118" t="s">
        <v>4404</v>
      </c>
      <c r="AV34" s="118">
        <f t="shared" si="13"/>
        <v>8356</v>
      </c>
      <c r="AW34" s="118">
        <v>100</v>
      </c>
      <c r="AX34" s="118" t="s">
        <v>4404</v>
      </c>
      <c r="AY34" s="118">
        <f t="shared" si="14"/>
        <v>7755</v>
      </c>
      <c r="AZ34" s="118">
        <v>100</v>
      </c>
      <c r="BA34" s="118" t="s">
        <v>4404</v>
      </c>
      <c r="BB34" s="118">
        <f t="shared" si="15"/>
        <v>6650</v>
      </c>
      <c r="BC34" s="118">
        <v>100</v>
      </c>
      <c r="BD34" s="118" t="s">
        <v>4404</v>
      </c>
      <c r="BE34" s="118">
        <f t="shared" si="16"/>
        <v>8781</v>
      </c>
      <c r="BF34" s="118">
        <v>10</v>
      </c>
      <c r="BG34" s="118" t="s">
        <v>4404</v>
      </c>
      <c r="BH34" s="118">
        <f t="shared" si="17"/>
        <v>8495</v>
      </c>
      <c r="BI34" s="118">
        <v>10</v>
      </c>
      <c r="BJ34" s="118" t="s">
        <v>4404</v>
      </c>
      <c r="BK34" s="118">
        <f t="shared" si="18"/>
        <v>781</v>
      </c>
      <c r="BL34" s="118">
        <v>20</v>
      </c>
      <c r="BM34" s="118" t="s">
        <v>4404</v>
      </c>
      <c r="BN34" s="118">
        <f t="shared" si="19"/>
        <v>1651</v>
      </c>
      <c r="BO34" s="118">
        <v>25</v>
      </c>
      <c r="BP34" s="118" t="s">
        <v>4404</v>
      </c>
      <c r="BQ34" s="118">
        <f t="shared" si="20"/>
        <v>1476</v>
      </c>
      <c r="BR34" s="118">
        <v>25</v>
      </c>
      <c r="BS34" s="118" t="s">
        <v>4404</v>
      </c>
      <c r="BT34" s="118">
        <f t="shared" si="21"/>
        <v>895</v>
      </c>
      <c r="BU34" s="118">
        <v>25</v>
      </c>
      <c r="BV34" s="118" t="s">
        <v>4404</v>
      </c>
      <c r="BW34" s="118">
        <f t="shared" si="22"/>
        <v>3141</v>
      </c>
      <c r="BX34" s="118">
        <v>25</v>
      </c>
      <c r="BY34" s="118" t="s">
        <v>4404</v>
      </c>
      <c r="BZ34" s="118">
        <f t="shared" si="23"/>
        <v>2841</v>
      </c>
      <c r="CA34" s="118">
        <v>25</v>
      </c>
      <c r="CB34" s="118" t="s">
        <v>4404</v>
      </c>
      <c r="CC34" s="118">
        <f t="shared" si="24"/>
        <v>8071</v>
      </c>
      <c r="CD34" s="118">
        <v>25</v>
      </c>
      <c r="CE34" s="118" t="s">
        <v>4404</v>
      </c>
      <c r="CF34" s="118">
        <f t="shared" si="25"/>
        <v>8071</v>
      </c>
      <c r="CG34" s="118">
        <v>25</v>
      </c>
      <c r="CH34" s="118" t="s">
        <v>4404</v>
      </c>
      <c r="CI34" s="118">
        <f t="shared" si="26"/>
        <v>9020</v>
      </c>
      <c r="CJ34" s="118">
        <v>10</v>
      </c>
      <c r="CK34" s="118" t="s">
        <v>4404</v>
      </c>
      <c r="CL34" s="118">
        <f t="shared" si="27"/>
        <v>7761</v>
      </c>
      <c r="CM34" s="118">
        <v>20</v>
      </c>
      <c r="CN34" s="118" t="s">
        <v>4404</v>
      </c>
      <c r="CO34" s="118">
        <f t="shared" si="28"/>
        <v>8141</v>
      </c>
      <c r="CP34" s="118">
        <v>25</v>
      </c>
      <c r="CQ34" s="118" t="s">
        <v>4404</v>
      </c>
      <c r="CR34" s="118">
        <f t="shared" si="29"/>
        <v>8961</v>
      </c>
      <c r="CS34" s="118">
        <v>10</v>
      </c>
      <c r="CT34" s="118" t="s">
        <v>4404</v>
      </c>
      <c r="CU34" s="118">
        <f t="shared" si="30"/>
        <v>1156</v>
      </c>
      <c r="CV34" s="118">
        <v>20</v>
      </c>
      <c r="CW34" s="118" t="s">
        <v>4404</v>
      </c>
      <c r="CX34" s="118">
        <f t="shared" si="31"/>
        <v>1156</v>
      </c>
      <c r="CY34" s="118">
        <v>20</v>
      </c>
      <c r="CZ34" s="118" t="s">
        <v>4404</v>
      </c>
      <c r="DA34" s="118">
        <f t="shared" si="32"/>
        <v>1481</v>
      </c>
      <c r="DB34" s="118">
        <v>20</v>
      </c>
      <c r="DC34" s="118" t="s">
        <v>4404</v>
      </c>
      <c r="DD34" s="122">
        <f t="shared" si="33"/>
        <v>9200</v>
      </c>
      <c r="DE34" s="122">
        <v>5</v>
      </c>
      <c r="DF34" s="118" t="s">
        <v>4404</v>
      </c>
      <c r="DG34" s="118">
        <f t="shared" si="34"/>
        <v>781</v>
      </c>
      <c r="DH34" s="118">
        <v>20</v>
      </c>
      <c r="DI34" s="118" t="s">
        <v>4404</v>
      </c>
      <c r="DJ34" s="118">
        <f t="shared" si="35"/>
        <v>781</v>
      </c>
      <c r="DK34" s="118">
        <v>20</v>
      </c>
      <c r="DL34" s="118" t="s">
        <v>4404</v>
      </c>
      <c r="DM34" s="118">
        <f t="shared" si="36"/>
        <v>3360</v>
      </c>
      <c r="DN34" s="118">
        <v>20</v>
      </c>
      <c r="DO34" s="118" t="s">
        <v>4404</v>
      </c>
      <c r="DP34" s="118">
        <f t="shared" si="37"/>
        <v>3360</v>
      </c>
      <c r="DQ34" s="118">
        <v>20</v>
      </c>
      <c r="DR34" s="118" t="s">
        <v>4404</v>
      </c>
      <c r="DS34" s="118">
        <f t="shared" si="38"/>
        <v>1846</v>
      </c>
      <c r="DT34" s="118">
        <v>20</v>
      </c>
      <c r="DU34" s="118" t="s">
        <v>4404</v>
      </c>
    </row>
    <row r="35" spans="1:125" ht="15.75" customHeight="1">
      <c r="A35" s="119" t="s">
        <v>4405</v>
      </c>
      <c r="B35" s="119" t="e">
        <f t="shared" ca="1" si="0"/>
        <v>#NAME?</v>
      </c>
      <c r="C35" s="119" t="s">
        <v>4406</v>
      </c>
      <c r="D35" s="119" t="s">
        <v>4407</v>
      </c>
      <c r="E35" s="119"/>
      <c r="F35" s="119"/>
      <c r="G35" s="119" t="s">
        <v>4408</v>
      </c>
      <c r="H35" s="119" t="s">
        <v>4409</v>
      </c>
      <c r="I35" s="119"/>
      <c r="J35" s="119">
        <f t="shared" si="1"/>
        <v>880</v>
      </c>
      <c r="K35" s="119">
        <v>2</v>
      </c>
      <c r="L35" s="119" t="s">
        <v>4410</v>
      </c>
      <c r="M35" s="119"/>
      <c r="N35" s="119">
        <f t="shared" si="2"/>
        <v>34</v>
      </c>
      <c r="O35" s="120">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386</v>
      </c>
      <c r="P35" s="120" t="str">
        <f ca="1">IF(N2="CostalCity", VLOOKUP((O35), NPCs!R3:T63, 3, TRUE), IF(N2="DesertCity", VLOOKUP((O35), NPCs!U3:W63, 3, TRUE), IF(N2="ForestCity", VLOOKUP((O35), NPCs!X3:Z63, 3, TRUE), IF(N2="MonsterCity", VLOOKUP((O35), NPCs!AA3:AC63, 3, TRUE), IF(N2="MountainCity", VLOOKUP((O35), NPCs!AD3:AF63, 3, TRUE), IF(N2="StandardDiverseCity", VLOOKUP((O35), NPCs!AG3:AI63, 3, TRUE), IF(N2="SwampCity", VLOOKUP((O35), NPCs!AJ3:AL63, 3, TRUE), IF(N2="TundraCity", VLOOKUP((O35), NPCs!AM3:AO63, 3, TRUE), IF(N2="DragonbornCostalCity", VLOOKUP((O35), NPCs!AP3:AR63, 3, TRUE), IF(N2="DragonbornDesertCity",VLOOKUP((O35), NPCs!AS3:AU63, 3, TRUE), IF(N2="ElvenDesertCity", VLOOKUP((O35), NPCs!AV3:AX63, 3, TRUE), IF(N2="ElvenForestCity", VLOOKUP((O35), NPCs!AY3:BA63, 3, TRUE), IF(N2="ElvenStandardDiverseCity", VLOOKUP((O35), NPCs!BB3:BD63, 3, TRUE), IF(N2="DwarvenMountainCity", VLOOKUP((O35), NPCs!BE3:BG63, 3, TRUE), IF(N2="DwarvenStandardDiverseCity", VLOOKUP((O35), NPCs!BH3:BJ63, 3, TRUE), IF(N2="Yuan-tiSwampCity", VLOOKUP((O35), NPCs!BK3:BM63, 3, TRUE), IF(N2="OrcForestCity", VLOOKUP((O35), NPCs!BN3:BP63, 3, TRUE), IF(N2="OrcMountainCity", VLOOKUP((O35), NPCs!BQ3:BS63, 3, TRUE), IF(N2="OrcTundraCity", VLOOKUP((O35), NPCs!BT3:BV63, 3, TRUE), IF(N2="HalflingCostalCity", VLOOKUP((O35), NPCs!BW3:BY63, 3, TRUE), IF(N2="HalflingForestCity", VLOOKUP((O35), NPCs!BZ3:CB63, 3, TRUE), IF(N2="GnomeForestCity", VLOOKUP((O35), NPCs!CC3:CE63, 3, TRUE), IF(N2="GnomeMountainCity", VLOOKUP((O35), NPCs!CF3:CH63, 3, TRUE), IF(N2="GoliathMountainCity", VLOOKUP((O35), NPCs!CI3:CK63, 3, TRUE), IF(N2="GoblinSwampCity", VLOOKUP((O35), NPCs!CL3:CN63, 3, TRUE), IF(N2="GenasiCostalCity", VLOOKUP((O35), NPCs!CO3:CQ63, 3, TRUE), IF(N2="GenasiDesertCity", VLOOKUP((O35), NPCs!CR3:CT63, 3, TRUE), IF(N2="KoboldSwampCity", VLOOKUP((O35), NPCs!CU3:CW63, 3, TRUE), IF(N2="KoboldMountainCity", VLOOKUP((O35), NPCs!CX3:CZ63, 3, TRUE), IF(N2="KoboldDesertCity", VLOOKUP((O35), NPCs!DA3:DC63, 3, TRUE), IF(N2="AarakocraMountainCity", VLOOKUP((O35), NPCs!DD3:DF63, 3, TRUE), IF(N2="LizardfolkSwampCity", VLOOKUP((O35), NPCs!DG3:DI63, 3, TRUE), IF(N2="LizardfolkDesertCity", VLOOKUP((O35), NPCs!DJ3:DL63, 3, TRUE), IF(N2="TortleCostalCity", VLOOKUP((O35), NPCs!DM:DO3:DQ63, 3, TRUE), IF(N2="TortleDesertCity", VLOOKUP((O35), NPCs!DP3:DR63, 3, TRUE), IF(N2="TritonCostalCity", VLOOKUP((O35), NPCs!DS3:DU63, 3, TRUE), 0))))))))))))))))))))))))))))))))))))</f>
        <v>Dwarf (Hill)</v>
      </c>
      <c r="Q35" s="119"/>
      <c r="R35" s="119">
        <f t="shared" si="3"/>
        <v>3666</v>
      </c>
      <c r="S35" s="119">
        <v>25</v>
      </c>
      <c r="T35" s="119" t="s">
        <v>4411</v>
      </c>
      <c r="U35" s="119">
        <f t="shared" si="4"/>
        <v>3150</v>
      </c>
      <c r="V35" s="119">
        <v>25</v>
      </c>
      <c r="W35" s="119" t="s">
        <v>4411</v>
      </c>
      <c r="X35" s="119">
        <f t="shared" si="5"/>
        <v>3631</v>
      </c>
      <c r="Y35" s="119">
        <v>50</v>
      </c>
      <c r="Z35" s="119" t="s">
        <v>4411</v>
      </c>
      <c r="AA35" s="119">
        <f t="shared" si="6"/>
        <v>4801</v>
      </c>
      <c r="AB35" s="119">
        <v>50</v>
      </c>
      <c r="AC35" s="119" t="s">
        <v>4411</v>
      </c>
      <c r="AD35" s="119">
        <f t="shared" si="7"/>
        <v>3901</v>
      </c>
      <c r="AE35" s="119">
        <v>25</v>
      </c>
      <c r="AF35" s="119" t="s">
        <v>4411</v>
      </c>
      <c r="AG35" s="119">
        <f t="shared" si="8"/>
        <v>3561</v>
      </c>
      <c r="AH35" s="119">
        <v>50</v>
      </c>
      <c r="AI35" s="119" t="s">
        <v>4411</v>
      </c>
      <c r="AJ35" s="119">
        <f t="shared" si="9"/>
        <v>4231</v>
      </c>
      <c r="AK35" s="119">
        <v>100</v>
      </c>
      <c r="AL35" s="119" t="s">
        <v>4411</v>
      </c>
      <c r="AM35" s="119">
        <f t="shared" si="10"/>
        <v>3181</v>
      </c>
      <c r="AN35" s="119">
        <v>50</v>
      </c>
      <c r="AO35" s="119" t="s">
        <v>4411</v>
      </c>
      <c r="AP35" s="119">
        <f t="shared" si="11"/>
        <v>8951</v>
      </c>
      <c r="AQ35" s="119">
        <v>10</v>
      </c>
      <c r="AR35" s="119" t="s">
        <v>4411</v>
      </c>
      <c r="AS35" s="119">
        <f t="shared" si="12"/>
        <v>8871</v>
      </c>
      <c r="AT35" s="119">
        <v>10</v>
      </c>
      <c r="AU35" s="119" t="s">
        <v>4411</v>
      </c>
      <c r="AV35" s="119">
        <f t="shared" si="13"/>
        <v>8456</v>
      </c>
      <c r="AW35" s="119">
        <v>10</v>
      </c>
      <c r="AX35" s="119" t="s">
        <v>4411</v>
      </c>
      <c r="AY35" s="119">
        <f t="shared" si="14"/>
        <v>7855</v>
      </c>
      <c r="AZ35" s="119">
        <v>25</v>
      </c>
      <c r="BA35" s="119" t="s">
        <v>4411</v>
      </c>
      <c r="BB35" s="119">
        <f t="shared" si="15"/>
        <v>6750</v>
      </c>
      <c r="BC35" s="119">
        <v>50</v>
      </c>
      <c r="BD35" s="119" t="s">
        <v>4411</v>
      </c>
      <c r="BE35" s="119">
        <f t="shared" si="16"/>
        <v>8791</v>
      </c>
      <c r="BF35" s="119">
        <v>10</v>
      </c>
      <c r="BG35" s="119" t="s">
        <v>4411</v>
      </c>
      <c r="BH35" s="119">
        <f t="shared" si="17"/>
        <v>8505</v>
      </c>
      <c r="BI35" s="119">
        <v>10</v>
      </c>
      <c r="BJ35" s="119" t="s">
        <v>4411</v>
      </c>
      <c r="BK35" s="119">
        <f t="shared" si="18"/>
        <v>801</v>
      </c>
      <c r="BL35" s="119">
        <v>20</v>
      </c>
      <c r="BM35" s="119" t="s">
        <v>4411</v>
      </c>
      <c r="BN35" s="119">
        <f t="shared" si="19"/>
        <v>1676</v>
      </c>
      <c r="BO35" s="119">
        <v>25</v>
      </c>
      <c r="BP35" s="119" t="s">
        <v>4411</v>
      </c>
      <c r="BQ35" s="119">
        <f t="shared" si="20"/>
        <v>1501</v>
      </c>
      <c r="BR35" s="119">
        <v>25</v>
      </c>
      <c r="BS35" s="119" t="s">
        <v>4411</v>
      </c>
      <c r="BT35" s="119">
        <f t="shared" si="21"/>
        <v>920</v>
      </c>
      <c r="BU35" s="119">
        <v>25</v>
      </c>
      <c r="BV35" s="119" t="s">
        <v>4411</v>
      </c>
      <c r="BW35" s="119">
        <f t="shared" si="22"/>
        <v>3166</v>
      </c>
      <c r="BX35" s="119">
        <v>25</v>
      </c>
      <c r="BY35" s="119" t="s">
        <v>4411</v>
      </c>
      <c r="BZ35" s="119">
        <f t="shared" si="23"/>
        <v>2866</v>
      </c>
      <c r="CA35" s="119">
        <v>25</v>
      </c>
      <c r="CB35" s="119" t="s">
        <v>4411</v>
      </c>
      <c r="CC35" s="119">
        <f t="shared" si="24"/>
        <v>8096</v>
      </c>
      <c r="CD35" s="119">
        <v>25</v>
      </c>
      <c r="CE35" s="119" t="s">
        <v>4411</v>
      </c>
      <c r="CF35" s="119">
        <f t="shared" si="25"/>
        <v>8096</v>
      </c>
      <c r="CG35" s="119">
        <v>25</v>
      </c>
      <c r="CH35" s="119" t="s">
        <v>4411</v>
      </c>
      <c r="CI35" s="119">
        <f t="shared" si="26"/>
        <v>9030</v>
      </c>
      <c r="CJ35" s="119">
        <v>10</v>
      </c>
      <c r="CK35" s="119" t="s">
        <v>4411</v>
      </c>
      <c r="CL35" s="119">
        <f t="shared" si="27"/>
        <v>7781</v>
      </c>
      <c r="CM35" s="119">
        <v>20</v>
      </c>
      <c r="CN35" s="119" t="s">
        <v>4411</v>
      </c>
      <c r="CO35" s="119">
        <f t="shared" si="28"/>
        <v>8166</v>
      </c>
      <c r="CP35" s="119">
        <v>25</v>
      </c>
      <c r="CQ35" s="119" t="s">
        <v>4411</v>
      </c>
      <c r="CR35" s="119">
        <f t="shared" si="29"/>
        <v>8971</v>
      </c>
      <c r="CS35" s="119">
        <v>10</v>
      </c>
      <c r="CT35" s="119" t="s">
        <v>4411</v>
      </c>
      <c r="CU35" s="119">
        <f t="shared" si="30"/>
        <v>1176</v>
      </c>
      <c r="CV35" s="119">
        <v>20</v>
      </c>
      <c r="CW35" s="119" t="s">
        <v>4411</v>
      </c>
      <c r="CX35" s="119">
        <f t="shared" si="31"/>
        <v>1176</v>
      </c>
      <c r="CY35" s="119">
        <v>20</v>
      </c>
      <c r="CZ35" s="119" t="s">
        <v>4411</v>
      </c>
      <c r="DA35" s="119">
        <f t="shared" si="32"/>
        <v>1501</v>
      </c>
      <c r="DB35" s="119">
        <v>20</v>
      </c>
      <c r="DC35" s="119" t="s">
        <v>4411</v>
      </c>
      <c r="DD35" s="121">
        <f t="shared" si="33"/>
        <v>9205</v>
      </c>
      <c r="DE35" s="121">
        <v>5</v>
      </c>
      <c r="DF35" s="119" t="s">
        <v>4411</v>
      </c>
      <c r="DG35" s="119">
        <f t="shared" si="34"/>
        <v>801</v>
      </c>
      <c r="DH35" s="119">
        <v>20</v>
      </c>
      <c r="DI35" s="119" t="s">
        <v>4411</v>
      </c>
      <c r="DJ35" s="119">
        <f t="shared" si="35"/>
        <v>801</v>
      </c>
      <c r="DK35" s="119">
        <v>20</v>
      </c>
      <c r="DL35" s="119" t="s">
        <v>4411</v>
      </c>
      <c r="DM35" s="119">
        <f t="shared" si="36"/>
        <v>3380</v>
      </c>
      <c r="DN35" s="119">
        <v>20</v>
      </c>
      <c r="DO35" s="119" t="s">
        <v>4411</v>
      </c>
      <c r="DP35" s="119">
        <f t="shared" si="37"/>
        <v>3380</v>
      </c>
      <c r="DQ35" s="119">
        <v>20</v>
      </c>
      <c r="DR35" s="119" t="s">
        <v>4411</v>
      </c>
      <c r="DS35" s="119">
        <f t="shared" si="38"/>
        <v>1866</v>
      </c>
      <c r="DT35" s="119">
        <v>20</v>
      </c>
      <c r="DU35" s="119" t="s">
        <v>4411</v>
      </c>
    </row>
    <row r="36" spans="1:125" ht="15.75" customHeight="1">
      <c r="A36" s="118" t="s">
        <v>4412</v>
      </c>
      <c r="B36" s="118" t="e">
        <f t="shared" ca="1" si="0"/>
        <v>#NAME?</v>
      </c>
      <c r="C36" s="118" t="s">
        <v>4413</v>
      </c>
      <c r="D36" s="118" t="s">
        <v>4414</v>
      </c>
      <c r="E36" s="118"/>
      <c r="F36" s="118"/>
      <c r="G36" s="118" t="s">
        <v>4415</v>
      </c>
      <c r="H36" s="118" t="s">
        <v>4416</v>
      </c>
      <c r="I36" s="118"/>
      <c r="J36" s="118">
        <f t="shared" si="1"/>
        <v>882</v>
      </c>
      <c r="K36" s="118">
        <v>2</v>
      </c>
      <c r="L36" s="118" t="s">
        <v>4417</v>
      </c>
      <c r="M36" s="118"/>
      <c r="N36" s="118">
        <f t="shared" si="2"/>
        <v>35</v>
      </c>
      <c r="O36" s="84">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7785</v>
      </c>
      <c r="P36" s="84" t="str">
        <f ca="1">IF(N2="CostalCity", VLOOKUP((O36), NPCs!R3:T63, 3, TRUE), IF(N2="DesertCity", VLOOKUP((O36), NPCs!U3:W63, 3, TRUE), IF(N2="ForestCity", VLOOKUP((O36), NPCs!X3:Z63, 3, TRUE), IF(N2="MonsterCity", VLOOKUP((O36), NPCs!AA3:AC63, 3, TRUE), IF(N2="MountainCity", VLOOKUP((O36), NPCs!AD3:AF63, 3, TRUE), IF(N2="StandardDiverseCity", VLOOKUP((O36), NPCs!AG3:AI63, 3, TRUE), IF(N2="SwampCity", VLOOKUP((O36), NPCs!AJ3:AL63, 3, TRUE), IF(N2="TundraCity", VLOOKUP((O36), NPCs!AM3:AO63, 3, TRUE), IF(N2="DragonbornCostalCity", VLOOKUP((O36), NPCs!AP3:AR63, 3, TRUE), IF(N2="DragonbornDesertCity",VLOOKUP((O36), NPCs!AS3:AU63, 3, TRUE), IF(N2="ElvenDesertCity", VLOOKUP((O36), NPCs!AV3:AX63, 3, TRUE), IF(N2="ElvenForestCity", VLOOKUP((O36), NPCs!AY3:BA63, 3, TRUE), IF(N2="ElvenStandardDiverseCity", VLOOKUP((O36), NPCs!BB3:BD63, 3, TRUE), IF(N2="DwarvenMountainCity", VLOOKUP((O36), NPCs!BE3:BG63, 3, TRUE), IF(N2="DwarvenStandardDiverseCity", VLOOKUP((O36), NPCs!BH3:BJ63, 3, TRUE), IF(N2="Yuan-tiSwampCity", VLOOKUP((O36), NPCs!BK3:BM63, 3, TRUE), IF(N2="OrcForestCity", VLOOKUP((O36), NPCs!BN3:BP63, 3, TRUE), IF(N2="OrcMountainCity", VLOOKUP((O36), NPCs!BQ3:BS63, 3, TRUE), IF(N2="OrcTundraCity", VLOOKUP((O36), NPCs!BT3:BV63, 3, TRUE), IF(N2="HalflingCostalCity", VLOOKUP((O36), NPCs!BW3:BY63, 3, TRUE), IF(N2="HalflingForestCity", VLOOKUP((O36), NPCs!BZ3:CB63, 3, TRUE), IF(N2="GnomeForestCity", VLOOKUP((O36), NPCs!CC3:CE63, 3, TRUE), IF(N2="GnomeMountainCity", VLOOKUP((O36), NPCs!CF3:CH63, 3, TRUE), IF(N2="GoliathMountainCity", VLOOKUP((O36), NPCs!CI3:CK63, 3, TRUE), IF(N2="GoblinSwampCity", VLOOKUP((O36), NPCs!CL3:CN63, 3, TRUE), IF(N2="GenasiCostalCity", VLOOKUP((O36), NPCs!CO3:CQ63, 3, TRUE), IF(N2="GenasiDesertCity", VLOOKUP((O36), NPCs!CR3:CT63, 3, TRUE), IF(N2="KoboldSwampCity", VLOOKUP((O36), NPCs!CU3:CW63, 3, TRUE), IF(N2="KoboldMountainCity", VLOOKUP((O36), NPCs!CX3:CZ63, 3, TRUE), IF(N2="KoboldDesertCity", VLOOKUP((O36), NPCs!DA3:DC63, 3, TRUE), IF(N2="AarakocraMountainCity", VLOOKUP((O36), NPCs!DD3:DF63, 3, TRUE), IF(N2="LizardfolkSwampCity", VLOOKUP((O36), NPCs!DG3:DI63, 3, TRUE), IF(N2="LizardfolkDesertCity", VLOOKUP((O36), NPCs!DJ3:DL63, 3, TRUE), IF(N2="TortleCostalCity", VLOOKUP((O36), NPCs!DM:DO3:DQ63, 3, TRUE), IF(N2="TortleDesertCity", VLOOKUP((O36), NPCs!DP3:DR63, 3, TRUE), IF(N2="TritonCostalCity", VLOOKUP((O36), NPCs!DS3:DU63, 3, TRUE), 0))))))))))))))))))))))))))))))))))))</f>
        <v>Firbolg</v>
      </c>
      <c r="Q36" s="118"/>
      <c r="R36" s="118">
        <f t="shared" si="3"/>
        <v>3691</v>
      </c>
      <c r="S36" s="118">
        <v>25</v>
      </c>
      <c r="T36" s="118" t="s">
        <v>4418</v>
      </c>
      <c r="U36" s="118">
        <f t="shared" si="4"/>
        <v>3175</v>
      </c>
      <c r="V36" s="118">
        <v>25</v>
      </c>
      <c r="W36" s="118" t="s">
        <v>4418</v>
      </c>
      <c r="X36" s="118">
        <f t="shared" si="5"/>
        <v>3681</v>
      </c>
      <c r="Y36" s="118">
        <v>25</v>
      </c>
      <c r="Z36" s="118" t="s">
        <v>4418</v>
      </c>
      <c r="AA36" s="118">
        <f t="shared" si="6"/>
        <v>4851</v>
      </c>
      <c r="AB36" s="118">
        <v>50</v>
      </c>
      <c r="AC36" s="118" t="s">
        <v>4418</v>
      </c>
      <c r="AD36" s="118">
        <f t="shared" si="7"/>
        <v>3926</v>
      </c>
      <c r="AE36" s="118">
        <v>25</v>
      </c>
      <c r="AF36" s="118" t="s">
        <v>4418</v>
      </c>
      <c r="AG36" s="118">
        <f t="shared" si="8"/>
        <v>3611</v>
      </c>
      <c r="AH36" s="118">
        <v>50</v>
      </c>
      <c r="AI36" s="118" t="s">
        <v>4418</v>
      </c>
      <c r="AJ36" s="118">
        <f t="shared" si="9"/>
        <v>4331</v>
      </c>
      <c r="AK36" s="118">
        <v>50</v>
      </c>
      <c r="AL36" s="118" t="s">
        <v>4418</v>
      </c>
      <c r="AM36" s="118">
        <f t="shared" si="10"/>
        <v>3231</v>
      </c>
      <c r="AN36" s="118">
        <v>50</v>
      </c>
      <c r="AO36" s="118" t="s">
        <v>4418</v>
      </c>
      <c r="AP36" s="118">
        <f t="shared" si="11"/>
        <v>8961</v>
      </c>
      <c r="AQ36" s="118">
        <v>10</v>
      </c>
      <c r="AR36" s="118" t="s">
        <v>4418</v>
      </c>
      <c r="AS36" s="118">
        <f t="shared" si="12"/>
        <v>8881</v>
      </c>
      <c r="AT36" s="118">
        <v>10</v>
      </c>
      <c r="AU36" s="118" t="s">
        <v>4418</v>
      </c>
      <c r="AV36" s="118">
        <f t="shared" si="13"/>
        <v>8466</v>
      </c>
      <c r="AW36" s="118">
        <v>10</v>
      </c>
      <c r="AX36" s="118" t="s">
        <v>4418</v>
      </c>
      <c r="AY36" s="118">
        <f t="shared" si="14"/>
        <v>7880</v>
      </c>
      <c r="AZ36" s="118">
        <v>10</v>
      </c>
      <c r="BA36" s="118" t="s">
        <v>4418</v>
      </c>
      <c r="BB36" s="118">
        <f t="shared" si="15"/>
        <v>6800</v>
      </c>
      <c r="BC36" s="118">
        <v>50</v>
      </c>
      <c r="BD36" s="118" t="s">
        <v>4418</v>
      </c>
      <c r="BE36" s="118">
        <f t="shared" si="16"/>
        <v>8801</v>
      </c>
      <c r="BF36" s="118">
        <v>10</v>
      </c>
      <c r="BG36" s="118" t="s">
        <v>4418</v>
      </c>
      <c r="BH36" s="118">
        <f t="shared" si="17"/>
        <v>8515</v>
      </c>
      <c r="BI36" s="118">
        <v>10</v>
      </c>
      <c r="BJ36" s="118" t="s">
        <v>4418</v>
      </c>
      <c r="BK36" s="118">
        <f t="shared" si="18"/>
        <v>821</v>
      </c>
      <c r="BL36" s="118">
        <v>20</v>
      </c>
      <c r="BM36" s="118" t="s">
        <v>4418</v>
      </c>
      <c r="BN36" s="118">
        <f t="shared" si="19"/>
        <v>1701</v>
      </c>
      <c r="BO36" s="118">
        <v>25</v>
      </c>
      <c r="BP36" s="118" t="s">
        <v>4418</v>
      </c>
      <c r="BQ36" s="118">
        <f t="shared" si="20"/>
        <v>1526</v>
      </c>
      <c r="BR36" s="118">
        <v>25</v>
      </c>
      <c r="BS36" s="118" t="s">
        <v>4418</v>
      </c>
      <c r="BT36" s="118">
        <f t="shared" si="21"/>
        <v>945</v>
      </c>
      <c r="BU36" s="118">
        <v>25</v>
      </c>
      <c r="BV36" s="118" t="s">
        <v>4418</v>
      </c>
      <c r="BW36" s="118">
        <f t="shared" si="22"/>
        <v>3191</v>
      </c>
      <c r="BX36" s="118">
        <v>25</v>
      </c>
      <c r="BY36" s="118" t="s">
        <v>4418</v>
      </c>
      <c r="BZ36" s="118">
        <f t="shared" si="23"/>
        <v>2891</v>
      </c>
      <c r="CA36" s="118">
        <v>25</v>
      </c>
      <c r="CB36" s="118" t="s">
        <v>4418</v>
      </c>
      <c r="CC36" s="118">
        <f t="shared" si="24"/>
        <v>8121</v>
      </c>
      <c r="CD36" s="118">
        <v>25</v>
      </c>
      <c r="CE36" s="118" t="s">
        <v>4418</v>
      </c>
      <c r="CF36" s="118">
        <f t="shared" si="25"/>
        <v>8121</v>
      </c>
      <c r="CG36" s="118">
        <v>25</v>
      </c>
      <c r="CH36" s="118" t="s">
        <v>4418</v>
      </c>
      <c r="CI36" s="118">
        <f t="shared" si="26"/>
        <v>9040</v>
      </c>
      <c r="CJ36" s="118">
        <v>10</v>
      </c>
      <c r="CK36" s="118" t="s">
        <v>4418</v>
      </c>
      <c r="CL36" s="118">
        <f t="shared" si="27"/>
        <v>7801</v>
      </c>
      <c r="CM36" s="118">
        <v>20</v>
      </c>
      <c r="CN36" s="118" t="s">
        <v>4418</v>
      </c>
      <c r="CO36" s="118">
        <f t="shared" si="28"/>
        <v>8191</v>
      </c>
      <c r="CP36" s="118">
        <v>25</v>
      </c>
      <c r="CQ36" s="118" t="s">
        <v>4418</v>
      </c>
      <c r="CR36" s="118">
        <f t="shared" si="29"/>
        <v>8981</v>
      </c>
      <c r="CS36" s="118">
        <v>10</v>
      </c>
      <c r="CT36" s="118" t="s">
        <v>4418</v>
      </c>
      <c r="CU36" s="118">
        <f t="shared" si="30"/>
        <v>1196</v>
      </c>
      <c r="CV36" s="118">
        <v>20</v>
      </c>
      <c r="CW36" s="118" t="s">
        <v>4418</v>
      </c>
      <c r="CX36" s="118">
        <f t="shared" si="31"/>
        <v>1196</v>
      </c>
      <c r="CY36" s="118">
        <v>20</v>
      </c>
      <c r="CZ36" s="118" t="s">
        <v>4418</v>
      </c>
      <c r="DA36" s="118">
        <f t="shared" si="32"/>
        <v>1521</v>
      </c>
      <c r="DB36" s="118">
        <v>20</v>
      </c>
      <c r="DC36" s="118" t="s">
        <v>4418</v>
      </c>
      <c r="DD36" s="122">
        <f t="shared" si="33"/>
        <v>9210</v>
      </c>
      <c r="DE36" s="122">
        <v>5</v>
      </c>
      <c r="DF36" s="118" t="s">
        <v>4418</v>
      </c>
      <c r="DG36" s="118">
        <f t="shared" si="34"/>
        <v>821</v>
      </c>
      <c r="DH36" s="118">
        <v>20</v>
      </c>
      <c r="DI36" s="118" t="s">
        <v>4418</v>
      </c>
      <c r="DJ36" s="118">
        <f t="shared" si="35"/>
        <v>821</v>
      </c>
      <c r="DK36" s="118">
        <v>20</v>
      </c>
      <c r="DL36" s="118" t="s">
        <v>4418</v>
      </c>
      <c r="DM36" s="118">
        <f t="shared" si="36"/>
        <v>3400</v>
      </c>
      <c r="DN36" s="118">
        <v>20</v>
      </c>
      <c r="DO36" s="118" t="s">
        <v>4418</v>
      </c>
      <c r="DP36" s="118">
        <f t="shared" si="37"/>
        <v>3400</v>
      </c>
      <c r="DQ36" s="118">
        <v>20</v>
      </c>
      <c r="DR36" s="118" t="s">
        <v>4418</v>
      </c>
      <c r="DS36" s="118">
        <f t="shared" si="38"/>
        <v>1886</v>
      </c>
      <c r="DT36" s="118">
        <v>20</v>
      </c>
      <c r="DU36" s="118" t="s">
        <v>4418</v>
      </c>
    </row>
    <row r="37" spans="1:125" ht="15.75" customHeight="1">
      <c r="A37" s="119" t="s">
        <v>4419</v>
      </c>
      <c r="B37" s="119" t="e">
        <f t="shared" ca="1" si="0"/>
        <v>#NAME?</v>
      </c>
      <c r="C37" s="119" t="s">
        <v>4420</v>
      </c>
      <c r="D37" s="119" t="s">
        <v>4421</v>
      </c>
      <c r="E37" s="119"/>
      <c r="F37" s="119"/>
      <c r="G37" s="119" t="s">
        <v>4422</v>
      </c>
      <c r="H37" s="119" t="s">
        <v>4423</v>
      </c>
      <c r="I37" s="119"/>
      <c r="J37" s="119">
        <f t="shared" si="1"/>
        <v>884</v>
      </c>
      <c r="K37" s="119">
        <v>4</v>
      </c>
      <c r="L37" s="119" t="s">
        <v>4424</v>
      </c>
      <c r="M37" s="119"/>
      <c r="N37" s="119">
        <f t="shared" si="2"/>
        <v>36</v>
      </c>
      <c r="O37" s="120">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9540</v>
      </c>
      <c r="P37" s="120" t="str">
        <f ca="1">IF(N2="CostalCity", VLOOKUP((O37), NPCs!R3:T63, 3, TRUE), IF(N2="DesertCity", VLOOKUP((O37), NPCs!U3:W63, 3, TRUE), IF(N2="ForestCity", VLOOKUP((O37), NPCs!X3:Z63, 3, TRUE), IF(N2="MonsterCity", VLOOKUP((O37), NPCs!AA3:AC63, 3, TRUE), IF(N2="MountainCity", VLOOKUP((O37), NPCs!AD3:AF63, 3, TRUE), IF(N2="StandardDiverseCity", VLOOKUP((O37), NPCs!AG3:AI63, 3, TRUE), IF(N2="SwampCity", VLOOKUP((O37), NPCs!AJ3:AL63, 3, TRUE), IF(N2="TundraCity", VLOOKUP((O37), NPCs!AM3:AO63, 3, TRUE), IF(N2="DragonbornCostalCity", VLOOKUP((O37), NPCs!AP3:AR63, 3, TRUE), IF(N2="DragonbornDesertCity",VLOOKUP((O37), NPCs!AS3:AU63, 3, TRUE), IF(N2="ElvenDesertCity", VLOOKUP((O37), NPCs!AV3:AX63, 3, TRUE), IF(N2="ElvenForestCity", VLOOKUP((O37), NPCs!AY3:BA63, 3, TRUE), IF(N2="ElvenStandardDiverseCity", VLOOKUP((O37), NPCs!BB3:BD63, 3, TRUE), IF(N2="DwarvenMountainCity", VLOOKUP((O37), NPCs!BE3:BG63, 3, TRUE), IF(N2="DwarvenStandardDiverseCity", VLOOKUP((O37), NPCs!BH3:BJ63, 3, TRUE), IF(N2="Yuan-tiSwampCity", VLOOKUP((O37), NPCs!BK3:BM63, 3, TRUE), IF(N2="OrcForestCity", VLOOKUP((O37), NPCs!BN3:BP63, 3, TRUE), IF(N2="OrcMountainCity", VLOOKUP((O37), NPCs!BQ3:BS63, 3, TRUE), IF(N2="OrcTundraCity", VLOOKUP((O37), NPCs!BT3:BV63, 3, TRUE), IF(N2="HalflingCostalCity", VLOOKUP((O37), NPCs!BW3:BY63, 3, TRUE), IF(N2="HalflingForestCity", VLOOKUP((O37), NPCs!BZ3:CB63, 3, TRUE), IF(N2="GnomeForestCity", VLOOKUP((O37), NPCs!CC3:CE63, 3, TRUE), IF(N2="GnomeMountainCity", VLOOKUP((O37), NPCs!CF3:CH63, 3, TRUE), IF(N2="GoliathMountainCity", VLOOKUP((O37), NPCs!CI3:CK63, 3, TRUE), IF(N2="GoblinSwampCity", VLOOKUP((O37), NPCs!CL3:CN63, 3, TRUE), IF(N2="GenasiCostalCity", VLOOKUP((O37), NPCs!CO3:CQ63, 3, TRUE), IF(N2="GenasiDesertCity", VLOOKUP((O37), NPCs!CR3:CT63, 3, TRUE), IF(N2="KoboldSwampCity", VLOOKUP((O37), NPCs!CU3:CW63, 3, TRUE), IF(N2="KoboldMountainCity", VLOOKUP((O37), NPCs!CX3:CZ63, 3, TRUE), IF(N2="KoboldDesertCity", VLOOKUP((O37), NPCs!DA3:DC63, 3, TRUE), IF(N2="AarakocraMountainCity", VLOOKUP((O37), NPCs!DD3:DF63, 3, TRUE), IF(N2="LizardfolkSwampCity", VLOOKUP((O37), NPCs!DG3:DI63, 3, TRUE), IF(N2="LizardfolkDesertCity", VLOOKUP((O37), NPCs!DJ3:DL63, 3, TRUE), IF(N2="TortleCostalCity", VLOOKUP((O37), NPCs!DM:DO3:DQ63, 3, TRUE), IF(N2="TortleDesertCity", VLOOKUP((O37), NPCs!DP3:DR63, 3, TRUE), IF(N2="TritonCostalCity", VLOOKUP((O37), NPCs!DS3:DU63, 3, TRUE), 0))))))))))))))))))))))))))))))))))))</f>
        <v>Tabaxi</v>
      </c>
      <c r="Q37" s="119"/>
      <c r="R37" s="119">
        <f t="shared" si="3"/>
        <v>3716</v>
      </c>
      <c r="S37" s="119">
        <v>25</v>
      </c>
      <c r="T37" s="119" t="s">
        <v>4425</v>
      </c>
      <c r="U37" s="119">
        <f t="shared" si="4"/>
        <v>3200</v>
      </c>
      <c r="V37" s="119">
        <v>25</v>
      </c>
      <c r="W37" s="119" t="s">
        <v>4425</v>
      </c>
      <c r="X37" s="119">
        <f t="shared" si="5"/>
        <v>3706</v>
      </c>
      <c r="Y37" s="119">
        <v>400</v>
      </c>
      <c r="Z37" s="119" t="s">
        <v>4425</v>
      </c>
      <c r="AA37" s="119">
        <f t="shared" si="6"/>
        <v>4901</v>
      </c>
      <c r="AB37" s="119">
        <v>100</v>
      </c>
      <c r="AC37" s="119" t="s">
        <v>4425</v>
      </c>
      <c r="AD37" s="119">
        <f t="shared" si="7"/>
        <v>3951</v>
      </c>
      <c r="AE37" s="119">
        <v>25</v>
      </c>
      <c r="AF37" s="119" t="s">
        <v>4425</v>
      </c>
      <c r="AG37" s="119">
        <f t="shared" si="8"/>
        <v>3661</v>
      </c>
      <c r="AH37" s="119">
        <v>200</v>
      </c>
      <c r="AI37" s="119" t="s">
        <v>4425</v>
      </c>
      <c r="AJ37" s="119">
        <f t="shared" si="9"/>
        <v>4381</v>
      </c>
      <c r="AK37" s="119">
        <v>50</v>
      </c>
      <c r="AL37" s="119" t="s">
        <v>4425</v>
      </c>
      <c r="AM37" s="119">
        <f t="shared" si="10"/>
        <v>3281</v>
      </c>
      <c r="AN37" s="119">
        <v>50</v>
      </c>
      <c r="AO37" s="119" t="s">
        <v>4425</v>
      </c>
      <c r="AP37" s="119">
        <f t="shared" si="11"/>
        <v>8971</v>
      </c>
      <c r="AQ37" s="119">
        <v>10</v>
      </c>
      <c r="AR37" s="119" t="s">
        <v>4425</v>
      </c>
      <c r="AS37" s="119">
        <f t="shared" si="12"/>
        <v>8891</v>
      </c>
      <c r="AT37" s="119">
        <v>10</v>
      </c>
      <c r="AU37" s="119" t="s">
        <v>4425</v>
      </c>
      <c r="AV37" s="119">
        <f t="shared" si="13"/>
        <v>8476</v>
      </c>
      <c r="AW37" s="119">
        <v>200</v>
      </c>
      <c r="AX37" s="119" t="s">
        <v>4425</v>
      </c>
      <c r="AY37" s="119">
        <f t="shared" si="14"/>
        <v>7890</v>
      </c>
      <c r="AZ37" s="119">
        <v>250</v>
      </c>
      <c r="BA37" s="119" t="s">
        <v>4425</v>
      </c>
      <c r="BB37" s="119">
        <f t="shared" si="15"/>
        <v>6850</v>
      </c>
      <c r="BC37" s="119">
        <v>200</v>
      </c>
      <c r="BD37" s="119" t="s">
        <v>4425</v>
      </c>
      <c r="BE37" s="119">
        <f t="shared" si="16"/>
        <v>8811</v>
      </c>
      <c r="BF37" s="119">
        <v>10</v>
      </c>
      <c r="BG37" s="119" t="s">
        <v>4425</v>
      </c>
      <c r="BH37" s="119">
        <f t="shared" si="17"/>
        <v>8525</v>
      </c>
      <c r="BI37" s="119">
        <v>10</v>
      </c>
      <c r="BJ37" s="119" t="s">
        <v>4425</v>
      </c>
      <c r="BK37" s="119">
        <f t="shared" si="18"/>
        <v>841</v>
      </c>
      <c r="BL37" s="119">
        <v>20</v>
      </c>
      <c r="BM37" s="119" t="s">
        <v>4425</v>
      </c>
      <c r="BN37" s="119">
        <f t="shared" si="19"/>
        <v>1726</v>
      </c>
      <c r="BO37" s="119">
        <v>25</v>
      </c>
      <c r="BP37" s="119" t="s">
        <v>4425</v>
      </c>
      <c r="BQ37" s="119">
        <f t="shared" si="20"/>
        <v>1551</v>
      </c>
      <c r="BR37" s="119">
        <v>25</v>
      </c>
      <c r="BS37" s="119" t="s">
        <v>4425</v>
      </c>
      <c r="BT37" s="119">
        <f t="shared" si="21"/>
        <v>970</v>
      </c>
      <c r="BU37" s="119">
        <v>25</v>
      </c>
      <c r="BV37" s="119" t="s">
        <v>4425</v>
      </c>
      <c r="BW37" s="119">
        <f t="shared" si="22"/>
        <v>3216</v>
      </c>
      <c r="BX37" s="119">
        <v>25</v>
      </c>
      <c r="BY37" s="119" t="s">
        <v>4425</v>
      </c>
      <c r="BZ37" s="119">
        <f t="shared" si="23"/>
        <v>2916</v>
      </c>
      <c r="CA37" s="119">
        <v>25</v>
      </c>
      <c r="CB37" s="119" t="s">
        <v>4425</v>
      </c>
      <c r="CC37" s="119">
        <f t="shared" si="24"/>
        <v>8146</v>
      </c>
      <c r="CD37" s="119">
        <v>25</v>
      </c>
      <c r="CE37" s="119" t="s">
        <v>4425</v>
      </c>
      <c r="CF37" s="119">
        <f t="shared" si="25"/>
        <v>8146</v>
      </c>
      <c r="CG37" s="119">
        <v>25</v>
      </c>
      <c r="CH37" s="119" t="s">
        <v>4425</v>
      </c>
      <c r="CI37" s="119">
        <f t="shared" si="26"/>
        <v>9050</v>
      </c>
      <c r="CJ37" s="119">
        <v>10</v>
      </c>
      <c r="CK37" s="119" t="s">
        <v>4425</v>
      </c>
      <c r="CL37" s="119">
        <f t="shared" si="27"/>
        <v>7821</v>
      </c>
      <c r="CM37" s="119">
        <v>20</v>
      </c>
      <c r="CN37" s="119" t="s">
        <v>4425</v>
      </c>
      <c r="CO37" s="119">
        <f t="shared" si="28"/>
        <v>8216</v>
      </c>
      <c r="CP37" s="119">
        <v>25</v>
      </c>
      <c r="CQ37" s="119" t="s">
        <v>4425</v>
      </c>
      <c r="CR37" s="119">
        <f t="shared" si="29"/>
        <v>8991</v>
      </c>
      <c r="CS37" s="119">
        <v>10</v>
      </c>
      <c r="CT37" s="119" t="s">
        <v>4425</v>
      </c>
      <c r="CU37" s="119">
        <f t="shared" si="30"/>
        <v>1216</v>
      </c>
      <c r="CV37" s="119">
        <v>20</v>
      </c>
      <c r="CW37" s="119" t="s">
        <v>4425</v>
      </c>
      <c r="CX37" s="119">
        <f t="shared" si="31"/>
        <v>1216</v>
      </c>
      <c r="CY37" s="119">
        <v>20</v>
      </c>
      <c r="CZ37" s="119" t="s">
        <v>4425</v>
      </c>
      <c r="DA37" s="119">
        <f t="shared" si="32"/>
        <v>1541</v>
      </c>
      <c r="DB37" s="119">
        <v>20</v>
      </c>
      <c r="DC37" s="119" t="s">
        <v>4425</v>
      </c>
      <c r="DD37" s="121">
        <f t="shared" si="33"/>
        <v>9215</v>
      </c>
      <c r="DE37" s="121">
        <v>5</v>
      </c>
      <c r="DF37" s="119" t="s">
        <v>4425</v>
      </c>
      <c r="DG37" s="119">
        <f t="shared" si="34"/>
        <v>841</v>
      </c>
      <c r="DH37" s="119">
        <v>20</v>
      </c>
      <c r="DI37" s="119" t="s">
        <v>4425</v>
      </c>
      <c r="DJ37" s="119">
        <f t="shared" si="35"/>
        <v>841</v>
      </c>
      <c r="DK37" s="119">
        <v>20</v>
      </c>
      <c r="DL37" s="119" t="s">
        <v>4425</v>
      </c>
      <c r="DM37" s="119">
        <f t="shared" si="36"/>
        <v>3420</v>
      </c>
      <c r="DN37" s="119">
        <v>20</v>
      </c>
      <c r="DO37" s="119" t="s">
        <v>4425</v>
      </c>
      <c r="DP37" s="119">
        <f t="shared" si="37"/>
        <v>3420</v>
      </c>
      <c r="DQ37" s="119">
        <v>20</v>
      </c>
      <c r="DR37" s="119" t="s">
        <v>4425</v>
      </c>
      <c r="DS37" s="119">
        <f t="shared" si="38"/>
        <v>1906</v>
      </c>
      <c r="DT37" s="119">
        <v>20</v>
      </c>
      <c r="DU37" s="119" t="s">
        <v>4425</v>
      </c>
    </row>
    <row r="38" spans="1:125" ht="15.75" customHeight="1">
      <c r="A38" s="118" t="s">
        <v>4426</v>
      </c>
      <c r="B38" s="118" t="e">
        <f t="shared" ca="1" si="0"/>
        <v>#NAME?</v>
      </c>
      <c r="C38" s="118" t="s">
        <v>4427</v>
      </c>
      <c r="D38" s="118" t="s">
        <v>4428</v>
      </c>
      <c r="E38" s="118"/>
      <c r="F38" s="118"/>
      <c r="G38" s="118" t="s">
        <v>4429</v>
      </c>
      <c r="H38" s="118" t="s">
        <v>4430</v>
      </c>
      <c r="I38" s="118"/>
      <c r="J38" s="118"/>
      <c r="K38" s="118"/>
      <c r="L38" s="118"/>
      <c r="M38" s="118"/>
      <c r="N38" s="118">
        <f t="shared" si="2"/>
        <v>37</v>
      </c>
      <c r="O38" s="84">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7086</v>
      </c>
      <c r="P38" s="84" t="str">
        <f ca="1">IF(N2="CostalCity", VLOOKUP((O38), NPCs!R3:T63, 3, TRUE), IF(N2="DesertCity", VLOOKUP((O38), NPCs!U3:W63, 3, TRUE), IF(N2="ForestCity", VLOOKUP((O38), NPCs!X3:Z63, 3, TRUE), IF(N2="MonsterCity", VLOOKUP((O38), NPCs!AA3:AC63, 3, TRUE), IF(N2="MountainCity", VLOOKUP((O38), NPCs!AD3:AF63, 3, TRUE), IF(N2="StandardDiverseCity", VLOOKUP((O38), NPCs!AG3:AI63, 3, TRUE), IF(N2="SwampCity", VLOOKUP((O38), NPCs!AJ3:AL63, 3, TRUE), IF(N2="TundraCity", VLOOKUP((O38), NPCs!AM3:AO63, 3, TRUE), IF(N2="DragonbornCostalCity", VLOOKUP((O38), NPCs!AP3:AR63, 3, TRUE), IF(N2="DragonbornDesertCity",VLOOKUP((O38), NPCs!AS3:AU63, 3, TRUE), IF(N2="ElvenDesertCity", VLOOKUP((O38), NPCs!AV3:AX63, 3, TRUE), IF(N2="ElvenForestCity", VLOOKUP((O38), NPCs!AY3:BA63, 3, TRUE), IF(N2="ElvenStandardDiverseCity", VLOOKUP((O38), NPCs!BB3:BD63, 3, TRUE), IF(N2="DwarvenMountainCity", VLOOKUP((O38), NPCs!BE3:BG63, 3, TRUE), IF(N2="DwarvenStandardDiverseCity", VLOOKUP((O38), NPCs!BH3:BJ63, 3, TRUE), IF(N2="Yuan-tiSwampCity", VLOOKUP((O38), NPCs!BK3:BM63, 3, TRUE), IF(N2="OrcForestCity", VLOOKUP((O38), NPCs!BN3:BP63, 3, TRUE), IF(N2="OrcMountainCity", VLOOKUP((O38), NPCs!BQ3:BS63, 3, TRUE), IF(N2="OrcTundraCity", VLOOKUP((O38), NPCs!BT3:BV63, 3, TRUE), IF(N2="HalflingCostalCity", VLOOKUP((O38), NPCs!BW3:BY63, 3, TRUE), IF(N2="HalflingForestCity", VLOOKUP((O38), NPCs!BZ3:CB63, 3, TRUE), IF(N2="GnomeForestCity", VLOOKUP((O38), NPCs!CC3:CE63, 3, TRUE), IF(N2="GnomeMountainCity", VLOOKUP((O38), NPCs!CF3:CH63, 3, TRUE), IF(N2="GoliathMountainCity", VLOOKUP((O38), NPCs!CI3:CK63, 3, TRUE), IF(N2="GoblinSwampCity", VLOOKUP((O38), NPCs!CL3:CN63, 3, TRUE), IF(N2="GenasiCostalCity", VLOOKUP((O38), NPCs!CO3:CQ63, 3, TRUE), IF(N2="GenasiDesertCity", VLOOKUP((O38), NPCs!CR3:CT63, 3, TRUE), IF(N2="KoboldSwampCity", VLOOKUP((O38), NPCs!CU3:CW63, 3, TRUE), IF(N2="KoboldMountainCity", VLOOKUP((O38), NPCs!CX3:CZ63, 3, TRUE), IF(N2="KoboldDesertCity", VLOOKUP((O38), NPCs!DA3:DC63, 3, TRUE), IF(N2="AarakocraMountainCity", VLOOKUP((O38), NPCs!DD3:DF63, 3, TRUE), IF(N2="LizardfolkSwampCity", VLOOKUP((O38), NPCs!DG3:DI63, 3, TRUE), IF(N2="LizardfolkDesertCity", VLOOKUP((O38), NPCs!DJ3:DL63, 3, TRUE), IF(N2="TortleCostalCity", VLOOKUP((O38), NPCs!DM:DO3:DQ63, 3, TRUE), IF(N2="TortleDesertCity", VLOOKUP((O38), NPCs!DP3:DR63, 3, TRUE), IF(N2="TritonCostalCity", VLOOKUP((O38), NPCs!DS3:DU63, 3, TRUE), 0))))))))))))))))))))))))))))))))))))</f>
        <v>Dwarf (Mountain)</v>
      </c>
      <c r="Q38" s="118"/>
      <c r="R38" s="118">
        <f t="shared" si="3"/>
        <v>3741</v>
      </c>
      <c r="S38" s="118">
        <v>25</v>
      </c>
      <c r="T38" s="118" t="s">
        <v>4431</v>
      </c>
      <c r="U38" s="118">
        <f t="shared" si="4"/>
        <v>3225</v>
      </c>
      <c r="V38" s="118">
        <v>25</v>
      </c>
      <c r="W38" s="118" t="s">
        <v>4431</v>
      </c>
      <c r="X38" s="118">
        <f t="shared" si="5"/>
        <v>4106</v>
      </c>
      <c r="Y38" s="118">
        <v>250</v>
      </c>
      <c r="Z38" s="118" t="s">
        <v>4431</v>
      </c>
      <c r="AA38" s="118">
        <f t="shared" si="6"/>
        <v>5001</v>
      </c>
      <c r="AB38" s="118">
        <v>150</v>
      </c>
      <c r="AC38" s="118" t="s">
        <v>4431</v>
      </c>
      <c r="AD38" s="118">
        <f t="shared" si="7"/>
        <v>3976</v>
      </c>
      <c r="AE38" s="118">
        <v>25</v>
      </c>
      <c r="AF38" s="118" t="s">
        <v>4431</v>
      </c>
      <c r="AG38" s="118">
        <f t="shared" si="8"/>
        <v>3861</v>
      </c>
      <c r="AH38" s="118">
        <v>150</v>
      </c>
      <c r="AI38" s="118" t="s">
        <v>4431</v>
      </c>
      <c r="AJ38" s="118">
        <f t="shared" si="9"/>
        <v>4431</v>
      </c>
      <c r="AK38" s="118">
        <v>150</v>
      </c>
      <c r="AL38" s="118" t="s">
        <v>4431</v>
      </c>
      <c r="AM38" s="118">
        <f t="shared" si="10"/>
        <v>3331</v>
      </c>
      <c r="AN38" s="118">
        <v>50</v>
      </c>
      <c r="AO38" s="118" t="s">
        <v>4431</v>
      </c>
      <c r="AP38" s="118">
        <f t="shared" si="11"/>
        <v>8981</v>
      </c>
      <c r="AQ38" s="118">
        <v>20</v>
      </c>
      <c r="AR38" s="118" t="s">
        <v>4431</v>
      </c>
      <c r="AS38" s="118">
        <f t="shared" si="12"/>
        <v>8901</v>
      </c>
      <c r="AT38" s="118">
        <v>50</v>
      </c>
      <c r="AU38" s="118" t="s">
        <v>4431</v>
      </c>
      <c r="AV38" s="118">
        <f t="shared" si="13"/>
        <v>8676</v>
      </c>
      <c r="AW38" s="118">
        <v>150</v>
      </c>
      <c r="AX38" s="118" t="s">
        <v>4431</v>
      </c>
      <c r="AY38" s="118">
        <f t="shared" si="14"/>
        <v>8140</v>
      </c>
      <c r="AZ38" s="118">
        <v>250</v>
      </c>
      <c r="BA38" s="118" t="s">
        <v>4431</v>
      </c>
      <c r="BB38" s="118">
        <f t="shared" si="15"/>
        <v>7050</v>
      </c>
      <c r="BC38" s="118">
        <v>150</v>
      </c>
      <c r="BD38" s="118" t="s">
        <v>4431</v>
      </c>
      <c r="BE38" s="118">
        <f t="shared" si="16"/>
        <v>8821</v>
      </c>
      <c r="BF38" s="118">
        <v>10</v>
      </c>
      <c r="BG38" s="118" t="s">
        <v>4431</v>
      </c>
      <c r="BH38" s="118">
        <f t="shared" si="17"/>
        <v>8535</v>
      </c>
      <c r="BI38" s="118">
        <v>10</v>
      </c>
      <c r="BJ38" s="118" t="s">
        <v>4431</v>
      </c>
      <c r="BK38" s="118">
        <f t="shared" si="18"/>
        <v>861</v>
      </c>
      <c r="BL38" s="118">
        <v>20</v>
      </c>
      <c r="BM38" s="118" t="s">
        <v>4431</v>
      </c>
      <c r="BN38" s="118">
        <f t="shared" si="19"/>
        <v>1751</v>
      </c>
      <c r="BO38" s="118">
        <v>25</v>
      </c>
      <c r="BP38" s="118" t="s">
        <v>4431</v>
      </c>
      <c r="BQ38" s="118">
        <f t="shared" si="20"/>
        <v>1576</v>
      </c>
      <c r="BR38" s="118">
        <v>25</v>
      </c>
      <c r="BS38" s="118" t="s">
        <v>4431</v>
      </c>
      <c r="BT38" s="118">
        <f t="shared" si="21"/>
        <v>995</v>
      </c>
      <c r="BU38" s="118">
        <v>25</v>
      </c>
      <c r="BV38" s="118" t="s">
        <v>4431</v>
      </c>
      <c r="BW38" s="118">
        <f t="shared" si="22"/>
        <v>3241</v>
      </c>
      <c r="BX38" s="118">
        <v>25</v>
      </c>
      <c r="BY38" s="118" t="s">
        <v>4431</v>
      </c>
      <c r="BZ38" s="118">
        <f t="shared" si="23"/>
        <v>2941</v>
      </c>
      <c r="CA38" s="118">
        <v>25</v>
      </c>
      <c r="CB38" s="118" t="s">
        <v>4431</v>
      </c>
      <c r="CC38" s="118">
        <f t="shared" si="24"/>
        <v>8171</v>
      </c>
      <c r="CD38" s="118">
        <v>25</v>
      </c>
      <c r="CE38" s="118" t="s">
        <v>4431</v>
      </c>
      <c r="CF38" s="118">
        <f t="shared" si="25"/>
        <v>8171</v>
      </c>
      <c r="CG38" s="118">
        <v>25</v>
      </c>
      <c r="CH38" s="118" t="s">
        <v>4431</v>
      </c>
      <c r="CI38" s="118">
        <f t="shared" si="26"/>
        <v>9060</v>
      </c>
      <c r="CJ38" s="118">
        <v>10</v>
      </c>
      <c r="CK38" s="118" t="s">
        <v>4431</v>
      </c>
      <c r="CL38" s="118">
        <f t="shared" si="27"/>
        <v>7841</v>
      </c>
      <c r="CM38" s="118">
        <v>20</v>
      </c>
      <c r="CN38" s="118" t="s">
        <v>4431</v>
      </c>
      <c r="CO38" s="118">
        <f t="shared" si="28"/>
        <v>8241</v>
      </c>
      <c r="CP38" s="118">
        <v>25</v>
      </c>
      <c r="CQ38" s="118" t="s">
        <v>4431</v>
      </c>
      <c r="CR38" s="118">
        <f t="shared" si="29"/>
        <v>9001</v>
      </c>
      <c r="CS38" s="118">
        <v>50</v>
      </c>
      <c r="CT38" s="118" t="s">
        <v>4431</v>
      </c>
      <c r="CU38" s="118">
        <f t="shared" si="30"/>
        <v>1236</v>
      </c>
      <c r="CV38" s="118">
        <v>20</v>
      </c>
      <c r="CW38" s="118" t="s">
        <v>4431</v>
      </c>
      <c r="CX38" s="118">
        <f t="shared" si="31"/>
        <v>1236</v>
      </c>
      <c r="CY38" s="118">
        <v>20</v>
      </c>
      <c r="CZ38" s="118" t="s">
        <v>4431</v>
      </c>
      <c r="DA38" s="118">
        <f t="shared" si="32"/>
        <v>1561</v>
      </c>
      <c r="DB38" s="118">
        <v>100</v>
      </c>
      <c r="DC38" s="118" t="s">
        <v>4431</v>
      </c>
      <c r="DD38" s="122">
        <f t="shared" si="33"/>
        <v>9220</v>
      </c>
      <c r="DE38" s="122">
        <v>5</v>
      </c>
      <c r="DF38" s="118" t="s">
        <v>4431</v>
      </c>
      <c r="DG38" s="118">
        <f t="shared" si="34"/>
        <v>861</v>
      </c>
      <c r="DH38" s="118">
        <v>20</v>
      </c>
      <c r="DI38" s="118" t="s">
        <v>4431</v>
      </c>
      <c r="DJ38" s="118">
        <f t="shared" si="35"/>
        <v>861</v>
      </c>
      <c r="DK38" s="118">
        <v>20</v>
      </c>
      <c r="DL38" s="118" t="s">
        <v>4431</v>
      </c>
      <c r="DM38" s="118">
        <f t="shared" si="36"/>
        <v>3440</v>
      </c>
      <c r="DN38" s="118">
        <v>20</v>
      </c>
      <c r="DO38" s="118" t="s">
        <v>4431</v>
      </c>
      <c r="DP38" s="118">
        <f t="shared" si="37"/>
        <v>3440</v>
      </c>
      <c r="DQ38" s="118">
        <v>20</v>
      </c>
      <c r="DR38" s="118" t="s">
        <v>4431</v>
      </c>
      <c r="DS38" s="118">
        <f t="shared" si="38"/>
        <v>1926</v>
      </c>
      <c r="DT38" s="118">
        <v>20</v>
      </c>
      <c r="DU38" s="118" t="s">
        <v>4431</v>
      </c>
    </row>
    <row r="39" spans="1:125" ht="15.75" customHeight="1">
      <c r="A39" s="119" t="s">
        <v>4432</v>
      </c>
      <c r="B39" s="119" t="e">
        <f t="shared" ca="1" si="0"/>
        <v>#NAME?</v>
      </c>
      <c r="C39" s="119" t="s">
        <v>4433</v>
      </c>
      <c r="D39" s="119" t="s">
        <v>4434</v>
      </c>
      <c r="E39" s="119"/>
      <c r="F39" s="119"/>
      <c r="G39" s="119" t="s">
        <v>4435</v>
      </c>
      <c r="H39" s="119" t="s">
        <v>4436</v>
      </c>
      <c r="I39" s="119"/>
      <c r="J39" s="119"/>
      <c r="K39" s="119"/>
      <c r="L39" s="119"/>
      <c r="M39" s="119"/>
      <c r="N39" s="119">
        <f t="shared" si="2"/>
        <v>38</v>
      </c>
      <c r="O39" s="120">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386</v>
      </c>
      <c r="P39" s="120" t="str">
        <f ca="1">IF(N2="CostalCity", VLOOKUP((O39), NPCs!R3:T63, 3, TRUE), IF(N2="DesertCity", VLOOKUP((O39), NPCs!U3:W63, 3, TRUE), IF(N2="ForestCity", VLOOKUP((O39), NPCs!X3:Z63, 3, TRUE), IF(N2="MonsterCity", VLOOKUP((O39), NPCs!AA3:AC63, 3, TRUE), IF(N2="MountainCity", VLOOKUP((O39), NPCs!AD3:AF63, 3, TRUE), IF(N2="StandardDiverseCity", VLOOKUP((O39), NPCs!AG3:AI63, 3, TRUE), IF(N2="SwampCity", VLOOKUP((O39), NPCs!AJ3:AL63, 3, TRUE), IF(N2="TundraCity", VLOOKUP((O39), NPCs!AM3:AO63, 3, TRUE), IF(N2="DragonbornCostalCity", VLOOKUP((O39), NPCs!AP3:AR63, 3, TRUE), IF(N2="DragonbornDesertCity",VLOOKUP((O39), NPCs!AS3:AU63, 3, TRUE), IF(N2="ElvenDesertCity", VLOOKUP((O39), NPCs!AV3:AX63, 3, TRUE), IF(N2="ElvenForestCity", VLOOKUP((O39), NPCs!AY3:BA63, 3, TRUE), IF(N2="ElvenStandardDiverseCity", VLOOKUP((O39), NPCs!BB3:BD63, 3, TRUE), IF(N2="DwarvenMountainCity", VLOOKUP((O39), NPCs!BE3:BG63, 3, TRUE), IF(N2="DwarvenStandardDiverseCity", VLOOKUP((O39), NPCs!BH3:BJ63, 3, TRUE), IF(N2="Yuan-tiSwampCity", VLOOKUP((O39), NPCs!BK3:BM63, 3, TRUE), IF(N2="OrcForestCity", VLOOKUP((O39), NPCs!BN3:BP63, 3, TRUE), IF(N2="OrcMountainCity", VLOOKUP((O39), NPCs!BQ3:BS63, 3, TRUE), IF(N2="OrcTundraCity", VLOOKUP((O39), NPCs!BT3:BV63, 3, TRUE), IF(N2="HalflingCostalCity", VLOOKUP((O39), NPCs!BW3:BY63, 3, TRUE), IF(N2="HalflingForestCity", VLOOKUP((O39), NPCs!BZ3:CB63, 3, TRUE), IF(N2="GnomeForestCity", VLOOKUP((O39), NPCs!CC3:CE63, 3, TRUE), IF(N2="GnomeMountainCity", VLOOKUP((O39), NPCs!CF3:CH63, 3, TRUE), IF(N2="GoliathMountainCity", VLOOKUP((O39), NPCs!CI3:CK63, 3, TRUE), IF(N2="GoblinSwampCity", VLOOKUP((O39), NPCs!CL3:CN63, 3, TRUE), IF(N2="GenasiCostalCity", VLOOKUP((O39), NPCs!CO3:CQ63, 3, TRUE), IF(N2="GenasiDesertCity", VLOOKUP((O39), NPCs!CR3:CT63, 3, TRUE), IF(N2="KoboldSwampCity", VLOOKUP((O39), NPCs!CU3:CW63, 3, TRUE), IF(N2="KoboldMountainCity", VLOOKUP((O39), NPCs!CX3:CZ63, 3, TRUE), IF(N2="KoboldDesertCity", VLOOKUP((O39), NPCs!DA3:DC63, 3, TRUE), IF(N2="AarakocraMountainCity", VLOOKUP((O39), NPCs!DD3:DF63, 3, TRUE), IF(N2="LizardfolkSwampCity", VLOOKUP((O39), NPCs!DG3:DI63, 3, TRUE), IF(N2="LizardfolkDesertCity", VLOOKUP((O39), NPCs!DJ3:DL63, 3, TRUE), IF(N2="TortleCostalCity", VLOOKUP((O39), NPCs!DM:DO3:DQ63, 3, TRUE), IF(N2="TortleDesertCity", VLOOKUP((O39), NPCs!DP3:DR63, 3, TRUE), IF(N2="TritonCostalCity", VLOOKUP((O39), NPCs!DS3:DU63, 3, TRUE), 0))))))))))))))))))))))))))))))))))))</f>
        <v>Dwarf (Hill)</v>
      </c>
      <c r="Q39" s="119"/>
      <c r="R39" s="119">
        <f t="shared" si="3"/>
        <v>3766</v>
      </c>
      <c r="S39" s="119">
        <v>50</v>
      </c>
      <c r="T39" s="119" t="s">
        <v>4437</v>
      </c>
      <c r="U39" s="119">
        <f t="shared" si="4"/>
        <v>3250</v>
      </c>
      <c r="V39" s="119">
        <v>150</v>
      </c>
      <c r="W39" s="119" t="s">
        <v>4437</v>
      </c>
      <c r="X39" s="119">
        <f t="shared" si="5"/>
        <v>4356</v>
      </c>
      <c r="Y39" s="119">
        <v>150</v>
      </c>
      <c r="Z39" s="119" t="s">
        <v>4437</v>
      </c>
      <c r="AA39" s="119">
        <f t="shared" si="6"/>
        <v>5151</v>
      </c>
      <c r="AB39" s="119">
        <v>350</v>
      </c>
      <c r="AC39" s="119" t="s">
        <v>4437</v>
      </c>
      <c r="AD39" s="119">
        <f t="shared" si="7"/>
        <v>4001</v>
      </c>
      <c r="AE39" s="119">
        <v>550</v>
      </c>
      <c r="AF39" s="119" t="s">
        <v>4437</v>
      </c>
      <c r="AG39" s="119">
        <f t="shared" si="8"/>
        <v>4011</v>
      </c>
      <c r="AH39" s="119">
        <v>350</v>
      </c>
      <c r="AI39" s="119" t="s">
        <v>4437</v>
      </c>
      <c r="AJ39" s="119">
        <f t="shared" si="9"/>
        <v>4581</v>
      </c>
      <c r="AK39" s="119">
        <v>350</v>
      </c>
      <c r="AL39" s="119" t="s">
        <v>4437</v>
      </c>
      <c r="AM39" s="119">
        <f t="shared" si="10"/>
        <v>3381</v>
      </c>
      <c r="AN39" s="119">
        <v>600</v>
      </c>
      <c r="AO39" s="119" t="s">
        <v>4437</v>
      </c>
      <c r="AP39" s="119">
        <f t="shared" si="11"/>
        <v>9001</v>
      </c>
      <c r="AQ39" s="119">
        <v>10</v>
      </c>
      <c r="AR39" s="119" t="s">
        <v>4437</v>
      </c>
      <c r="AS39" s="119">
        <f t="shared" si="12"/>
        <v>8951</v>
      </c>
      <c r="AT39" s="119">
        <v>10</v>
      </c>
      <c r="AU39" s="119" t="s">
        <v>4437</v>
      </c>
      <c r="AV39" s="119">
        <f t="shared" si="13"/>
        <v>8826</v>
      </c>
      <c r="AW39" s="119">
        <v>10</v>
      </c>
      <c r="AX39" s="119" t="s">
        <v>4437</v>
      </c>
      <c r="AY39" s="119">
        <f t="shared" si="14"/>
        <v>8390</v>
      </c>
      <c r="AZ39" s="119">
        <v>10</v>
      </c>
      <c r="BA39" s="119" t="s">
        <v>4437</v>
      </c>
      <c r="BB39" s="119">
        <f t="shared" si="15"/>
        <v>7200</v>
      </c>
      <c r="BC39" s="119">
        <v>350</v>
      </c>
      <c r="BD39" s="119" t="s">
        <v>4437</v>
      </c>
      <c r="BE39" s="119">
        <f t="shared" si="16"/>
        <v>8831</v>
      </c>
      <c r="BF39" s="119">
        <v>20</v>
      </c>
      <c r="BG39" s="119" t="s">
        <v>4437</v>
      </c>
      <c r="BH39" s="119">
        <f t="shared" si="17"/>
        <v>8545</v>
      </c>
      <c r="BI39" s="119">
        <v>20</v>
      </c>
      <c r="BJ39" s="119" t="s">
        <v>4437</v>
      </c>
      <c r="BK39" s="119">
        <f t="shared" si="18"/>
        <v>881</v>
      </c>
      <c r="BL39" s="119">
        <v>50</v>
      </c>
      <c r="BM39" s="119" t="s">
        <v>4437</v>
      </c>
      <c r="BN39" s="119">
        <f t="shared" si="19"/>
        <v>1776</v>
      </c>
      <c r="BO39" s="119">
        <v>1000</v>
      </c>
      <c r="BP39" s="119" t="s">
        <v>4437</v>
      </c>
      <c r="BQ39" s="119">
        <f t="shared" si="20"/>
        <v>1601</v>
      </c>
      <c r="BR39" s="119">
        <v>1000</v>
      </c>
      <c r="BS39" s="119" t="s">
        <v>4437</v>
      </c>
      <c r="BT39" s="119">
        <f t="shared" si="21"/>
        <v>1020</v>
      </c>
      <c r="BU39" s="119">
        <v>500</v>
      </c>
      <c r="BV39" s="119" t="s">
        <v>4437</v>
      </c>
      <c r="BW39" s="119">
        <f t="shared" si="22"/>
        <v>3266</v>
      </c>
      <c r="BX39" s="119">
        <v>50</v>
      </c>
      <c r="BY39" s="119" t="s">
        <v>4437</v>
      </c>
      <c r="BZ39" s="119">
        <f t="shared" si="23"/>
        <v>2966</v>
      </c>
      <c r="CA39" s="119">
        <v>50</v>
      </c>
      <c r="CB39" s="119" t="s">
        <v>4437</v>
      </c>
      <c r="CC39" s="119">
        <f t="shared" si="24"/>
        <v>8196</v>
      </c>
      <c r="CD39" s="119">
        <v>50</v>
      </c>
      <c r="CE39" s="119" t="s">
        <v>4437</v>
      </c>
      <c r="CF39" s="119">
        <f t="shared" si="25"/>
        <v>8196</v>
      </c>
      <c r="CG39" s="119">
        <v>50</v>
      </c>
      <c r="CH39" s="119" t="s">
        <v>4437</v>
      </c>
      <c r="CI39" s="119">
        <f t="shared" si="26"/>
        <v>9070</v>
      </c>
      <c r="CJ39" s="119">
        <v>20</v>
      </c>
      <c r="CK39" s="119" t="s">
        <v>4437</v>
      </c>
      <c r="CL39" s="119">
        <f t="shared" si="27"/>
        <v>7861</v>
      </c>
      <c r="CM39" s="119">
        <v>50</v>
      </c>
      <c r="CN39" s="119" t="s">
        <v>4437</v>
      </c>
      <c r="CO39" s="119">
        <f t="shared" si="28"/>
        <v>8266</v>
      </c>
      <c r="CP39" s="119">
        <v>50</v>
      </c>
      <c r="CQ39" s="119" t="s">
        <v>4437</v>
      </c>
      <c r="CR39" s="119">
        <f t="shared" si="29"/>
        <v>9051</v>
      </c>
      <c r="CS39" s="119">
        <v>10</v>
      </c>
      <c r="CT39" s="119" t="s">
        <v>4437</v>
      </c>
      <c r="CU39" s="119">
        <f t="shared" si="30"/>
        <v>1256</v>
      </c>
      <c r="CV39" s="119">
        <v>50</v>
      </c>
      <c r="CW39" s="119" t="s">
        <v>4437</v>
      </c>
      <c r="CX39" s="119">
        <f t="shared" si="31"/>
        <v>1256</v>
      </c>
      <c r="CY39" s="119">
        <v>50</v>
      </c>
      <c r="CZ39" s="119" t="s">
        <v>4437</v>
      </c>
      <c r="DA39" s="119">
        <f t="shared" si="32"/>
        <v>1661</v>
      </c>
      <c r="DB39" s="119">
        <v>50</v>
      </c>
      <c r="DC39" s="119" t="s">
        <v>4437</v>
      </c>
      <c r="DD39" s="121">
        <f t="shared" si="33"/>
        <v>9225</v>
      </c>
      <c r="DE39" s="121">
        <v>50</v>
      </c>
      <c r="DF39" s="119" t="s">
        <v>4437</v>
      </c>
      <c r="DG39" s="119">
        <f t="shared" si="34"/>
        <v>881</v>
      </c>
      <c r="DH39" s="119">
        <v>50</v>
      </c>
      <c r="DI39" s="119" t="s">
        <v>4437</v>
      </c>
      <c r="DJ39" s="119">
        <f t="shared" si="35"/>
        <v>881</v>
      </c>
      <c r="DK39" s="119">
        <v>50</v>
      </c>
      <c r="DL39" s="119" t="s">
        <v>4437</v>
      </c>
      <c r="DM39" s="119">
        <f t="shared" si="36"/>
        <v>3460</v>
      </c>
      <c r="DN39" s="119">
        <v>50</v>
      </c>
      <c r="DO39" s="119" t="s">
        <v>4437</v>
      </c>
      <c r="DP39" s="119">
        <f t="shared" si="37"/>
        <v>3460</v>
      </c>
      <c r="DQ39" s="119">
        <v>50</v>
      </c>
      <c r="DR39" s="119" t="s">
        <v>4437</v>
      </c>
      <c r="DS39" s="119">
        <f t="shared" si="38"/>
        <v>1946</v>
      </c>
      <c r="DT39" s="119">
        <v>50</v>
      </c>
      <c r="DU39" s="119" t="s">
        <v>4437</v>
      </c>
    </row>
    <row r="40" spans="1:125" ht="15.75" customHeight="1">
      <c r="A40" s="118" t="s">
        <v>4438</v>
      </c>
      <c r="B40" s="118" t="e">
        <f t="shared" ca="1" si="0"/>
        <v>#NAME?</v>
      </c>
      <c r="C40" s="118" t="s">
        <v>4439</v>
      </c>
      <c r="D40" s="118" t="s">
        <v>4440</v>
      </c>
      <c r="E40" s="118"/>
      <c r="F40" s="118"/>
      <c r="G40" s="118" t="s">
        <v>4441</v>
      </c>
      <c r="H40" s="118" t="s">
        <v>4442</v>
      </c>
      <c r="I40" s="118"/>
      <c r="J40" s="118"/>
      <c r="K40" s="118"/>
      <c r="L40" s="118"/>
      <c r="M40" s="118"/>
      <c r="N40" s="118">
        <f t="shared" si="2"/>
        <v>39</v>
      </c>
      <c r="O40" s="84">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9850</v>
      </c>
      <c r="P40" s="84" t="str">
        <f ca="1">IF(N2="CostalCity", VLOOKUP((O40), NPCs!R3:T63, 3, TRUE), IF(N2="DesertCity", VLOOKUP((O40), NPCs!U3:W63, 3, TRUE), IF(N2="ForestCity", VLOOKUP((O40), NPCs!X3:Z63, 3, TRUE), IF(N2="MonsterCity", VLOOKUP((O40), NPCs!AA3:AC63, 3, TRUE), IF(N2="MountainCity", VLOOKUP((O40), NPCs!AD3:AF63, 3, TRUE), IF(N2="StandardDiverseCity", VLOOKUP((O40), NPCs!AG3:AI63, 3, TRUE), IF(N2="SwampCity", VLOOKUP((O40), NPCs!AJ3:AL63, 3, TRUE), IF(N2="TundraCity", VLOOKUP((O40), NPCs!AM3:AO63, 3, TRUE), IF(N2="DragonbornCostalCity", VLOOKUP((O40), NPCs!AP3:AR63, 3, TRUE), IF(N2="DragonbornDesertCity",VLOOKUP((O40), NPCs!AS3:AU63, 3, TRUE), IF(N2="ElvenDesertCity", VLOOKUP((O40), NPCs!AV3:AX63, 3, TRUE), IF(N2="ElvenForestCity", VLOOKUP((O40), NPCs!AY3:BA63, 3, TRUE), IF(N2="ElvenStandardDiverseCity", VLOOKUP((O40), NPCs!BB3:BD63, 3, TRUE), IF(N2="DwarvenMountainCity", VLOOKUP((O40), NPCs!BE3:BG63, 3, TRUE), IF(N2="DwarvenStandardDiverseCity", VLOOKUP((O40), NPCs!BH3:BJ63, 3, TRUE), IF(N2="Yuan-tiSwampCity", VLOOKUP((O40), NPCs!BK3:BM63, 3, TRUE), IF(N2="OrcForestCity", VLOOKUP((O40), NPCs!BN3:BP63, 3, TRUE), IF(N2="OrcMountainCity", VLOOKUP((O40), NPCs!BQ3:BS63, 3, TRUE), IF(N2="OrcTundraCity", VLOOKUP((O40), NPCs!BT3:BV63, 3, TRUE), IF(N2="HalflingCostalCity", VLOOKUP((O40), NPCs!BW3:BY63, 3, TRUE), IF(N2="HalflingForestCity", VLOOKUP((O40), NPCs!BZ3:CB63, 3, TRUE), IF(N2="GnomeForestCity", VLOOKUP((O40), NPCs!CC3:CE63, 3, TRUE), IF(N2="GnomeMountainCity", VLOOKUP((O40), NPCs!CF3:CH63, 3, TRUE), IF(N2="GoliathMountainCity", VLOOKUP((O40), NPCs!CI3:CK63, 3, TRUE), IF(N2="GoblinSwampCity", VLOOKUP((O40), NPCs!CL3:CN63, 3, TRUE), IF(N2="GenasiCostalCity", VLOOKUP((O40), NPCs!CO3:CQ63, 3, TRUE), IF(N2="GenasiDesertCity", VLOOKUP((O40), NPCs!CR3:CT63, 3, TRUE), IF(N2="KoboldSwampCity", VLOOKUP((O40), NPCs!CU3:CW63, 3, TRUE), IF(N2="KoboldMountainCity", VLOOKUP((O40), NPCs!CX3:CZ63, 3, TRUE), IF(N2="KoboldDesertCity", VLOOKUP((O40), NPCs!DA3:DC63, 3, TRUE), IF(N2="AarakocraMountainCity", VLOOKUP((O40), NPCs!DD3:DF63, 3, TRUE), IF(N2="LizardfolkSwampCity", VLOOKUP((O40), NPCs!DG3:DI63, 3, TRUE), IF(N2="LizardfolkDesertCity", VLOOKUP((O40), NPCs!DJ3:DL63, 3, TRUE), IF(N2="TortleCostalCity", VLOOKUP((O40), NPCs!DM:DO3:DQ63, 3, TRUE), IF(N2="TortleDesertCity", VLOOKUP((O40), NPCs!DP3:DR63, 3, TRUE), IF(N2="TritonCostalCity", VLOOKUP((O40), NPCs!DS3:DU63, 3, TRUE), 0))))))))))))))))))))))))))))))))))))</f>
        <v>Tiefling (Baalzebul)</v>
      </c>
      <c r="Q40" s="118"/>
      <c r="R40" s="118">
        <f t="shared" si="3"/>
        <v>3816</v>
      </c>
      <c r="S40" s="118">
        <v>150</v>
      </c>
      <c r="T40" s="118" t="s">
        <v>4443</v>
      </c>
      <c r="U40" s="118">
        <f t="shared" si="4"/>
        <v>3400</v>
      </c>
      <c r="V40" s="118">
        <v>50</v>
      </c>
      <c r="W40" s="118" t="s">
        <v>4443</v>
      </c>
      <c r="X40" s="118">
        <f t="shared" si="5"/>
        <v>4506</v>
      </c>
      <c r="Y40" s="118">
        <v>100</v>
      </c>
      <c r="Z40" s="118" t="s">
        <v>4443</v>
      </c>
      <c r="AA40" s="118">
        <f t="shared" si="6"/>
        <v>5501</v>
      </c>
      <c r="AB40" s="118">
        <v>100</v>
      </c>
      <c r="AC40" s="118" t="s">
        <v>4443</v>
      </c>
      <c r="AD40" s="118">
        <f t="shared" si="7"/>
        <v>4551</v>
      </c>
      <c r="AE40" s="118">
        <v>25</v>
      </c>
      <c r="AF40" s="118" t="s">
        <v>4443</v>
      </c>
      <c r="AG40" s="118">
        <f t="shared" si="8"/>
        <v>4361</v>
      </c>
      <c r="AH40" s="118">
        <v>100</v>
      </c>
      <c r="AI40" s="118" t="s">
        <v>4443</v>
      </c>
      <c r="AJ40" s="118">
        <f t="shared" si="9"/>
        <v>4931</v>
      </c>
      <c r="AK40" s="118">
        <v>100</v>
      </c>
      <c r="AL40" s="118" t="s">
        <v>4443</v>
      </c>
      <c r="AM40" s="118">
        <f t="shared" si="10"/>
        <v>3981</v>
      </c>
      <c r="AN40" s="118">
        <v>100</v>
      </c>
      <c r="AO40" s="118" t="s">
        <v>4443</v>
      </c>
      <c r="AP40" s="118">
        <f t="shared" si="11"/>
        <v>9011</v>
      </c>
      <c r="AQ40" s="118">
        <v>20</v>
      </c>
      <c r="AR40" s="118" t="s">
        <v>4443</v>
      </c>
      <c r="AS40" s="118">
        <f t="shared" si="12"/>
        <v>8961</v>
      </c>
      <c r="AT40" s="118">
        <v>10</v>
      </c>
      <c r="AU40" s="118" t="s">
        <v>4443</v>
      </c>
      <c r="AV40" s="118">
        <f t="shared" si="13"/>
        <v>8836</v>
      </c>
      <c r="AW40" s="118">
        <v>50</v>
      </c>
      <c r="AX40" s="118" t="s">
        <v>4443</v>
      </c>
      <c r="AY40" s="118">
        <f t="shared" si="14"/>
        <v>8400</v>
      </c>
      <c r="AZ40" s="118">
        <v>100</v>
      </c>
      <c r="BA40" s="118" t="s">
        <v>4443</v>
      </c>
      <c r="BB40" s="118">
        <f t="shared" si="15"/>
        <v>7550</v>
      </c>
      <c r="BC40" s="118">
        <v>100</v>
      </c>
      <c r="BD40" s="118" t="s">
        <v>4443</v>
      </c>
      <c r="BE40" s="118">
        <f t="shared" si="16"/>
        <v>8851</v>
      </c>
      <c r="BF40" s="118">
        <v>25</v>
      </c>
      <c r="BG40" s="118" t="s">
        <v>4443</v>
      </c>
      <c r="BH40" s="118">
        <f t="shared" si="17"/>
        <v>8565</v>
      </c>
      <c r="BI40" s="118">
        <v>25</v>
      </c>
      <c r="BJ40" s="118" t="s">
        <v>4443</v>
      </c>
      <c r="BK40" s="118">
        <f t="shared" si="18"/>
        <v>931</v>
      </c>
      <c r="BL40" s="118">
        <v>20</v>
      </c>
      <c r="BM40" s="118" t="s">
        <v>4443</v>
      </c>
      <c r="BN40" s="118">
        <f t="shared" si="19"/>
        <v>2776</v>
      </c>
      <c r="BO40" s="118">
        <v>25</v>
      </c>
      <c r="BP40" s="118" t="s">
        <v>4443</v>
      </c>
      <c r="BQ40" s="118">
        <f t="shared" si="20"/>
        <v>2601</v>
      </c>
      <c r="BR40" s="118">
        <v>25</v>
      </c>
      <c r="BS40" s="118" t="s">
        <v>4443</v>
      </c>
      <c r="BT40" s="118">
        <f t="shared" si="21"/>
        <v>1520</v>
      </c>
      <c r="BU40" s="118">
        <v>25</v>
      </c>
      <c r="BV40" s="118" t="s">
        <v>4443</v>
      </c>
      <c r="BW40" s="118">
        <f t="shared" si="22"/>
        <v>3316</v>
      </c>
      <c r="BX40" s="118">
        <v>150</v>
      </c>
      <c r="BY40" s="118" t="s">
        <v>4443</v>
      </c>
      <c r="BZ40" s="118">
        <f t="shared" si="23"/>
        <v>3016</v>
      </c>
      <c r="CA40" s="118">
        <v>150</v>
      </c>
      <c r="CB40" s="118" t="s">
        <v>4443</v>
      </c>
      <c r="CC40" s="118">
        <f t="shared" si="24"/>
        <v>8246</v>
      </c>
      <c r="CD40" s="118">
        <v>100</v>
      </c>
      <c r="CE40" s="118" t="s">
        <v>4443</v>
      </c>
      <c r="CF40" s="118">
        <f t="shared" si="25"/>
        <v>8246</v>
      </c>
      <c r="CG40" s="118">
        <v>100</v>
      </c>
      <c r="CH40" s="118" t="s">
        <v>4443</v>
      </c>
      <c r="CI40" s="118">
        <f t="shared" si="26"/>
        <v>9090</v>
      </c>
      <c r="CJ40" s="118">
        <v>25</v>
      </c>
      <c r="CK40" s="118" t="s">
        <v>4443</v>
      </c>
      <c r="CL40" s="118">
        <f t="shared" si="27"/>
        <v>7911</v>
      </c>
      <c r="CM40" s="118">
        <v>20</v>
      </c>
      <c r="CN40" s="118" t="s">
        <v>4443</v>
      </c>
      <c r="CO40" s="118">
        <f t="shared" si="28"/>
        <v>8316</v>
      </c>
      <c r="CP40" s="118">
        <v>150</v>
      </c>
      <c r="CQ40" s="118" t="s">
        <v>4443</v>
      </c>
      <c r="CR40" s="118">
        <f t="shared" si="29"/>
        <v>9061</v>
      </c>
      <c r="CS40" s="118">
        <v>10</v>
      </c>
      <c r="CT40" s="118" t="s">
        <v>4443</v>
      </c>
      <c r="CU40" s="118">
        <f t="shared" si="30"/>
        <v>1306</v>
      </c>
      <c r="CV40" s="118">
        <v>20</v>
      </c>
      <c r="CW40" s="118" t="s">
        <v>4443</v>
      </c>
      <c r="CX40" s="118">
        <f t="shared" si="31"/>
        <v>1306</v>
      </c>
      <c r="CY40" s="118">
        <v>20</v>
      </c>
      <c r="CZ40" s="118" t="s">
        <v>4443</v>
      </c>
      <c r="DA40" s="118">
        <f t="shared" si="32"/>
        <v>1711</v>
      </c>
      <c r="DB40" s="118">
        <v>20</v>
      </c>
      <c r="DC40" s="118" t="s">
        <v>4443</v>
      </c>
      <c r="DD40" s="122">
        <f t="shared" si="33"/>
        <v>9275</v>
      </c>
      <c r="DE40" s="122">
        <v>5</v>
      </c>
      <c r="DF40" s="118" t="s">
        <v>4443</v>
      </c>
      <c r="DG40" s="118">
        <f t="shared" si="34"/>
        <v>931</v>
      </c>
      <c r="DH40" s="118">
        <v>20</v>
      </c>
      <c r="DI40" s="118" t="s">
        <v>4443</v>
      </c>
      <c r="DJ40" s="118">
        <f t="shared" si="35"/>
        <v>931</v>
      </c>
      <c r="DK40" s="118">
        <v>20</v>
      </c>
      <c r="DL40" s="118" t="s">
        <v>4443</v>
      </c>
      <c r="DM40" s="118">
        <f t="shared" si="36"/>
        <v>3510</v>
      </c>
      <c r="DN40" s="118">
        <v>20</v>
      </c>
      <c r="DO40" s="118" t="s">
        <v>4443</v>
      </c>
      <c r="DP40" s="118">
        <f t="shared" si="37"/>
        <v>3510</v>
      </c>
      <c r="DQ40" s="118">
        <v>20</v>
      </c>
      <c r="DR40" s="118" t="s">
        <v>4443</v>
      </c>
      <c r="DS40" s="118">
        <f t="shared" si="38"/>
        <v>1996</v>
      </c>
      <c r="DT40" s="118">
        <v>20</v>
      </c>
      <c r="DU40" s="118" t="s">
        <v>4443</v>
      </c>
    </row>
    <row r="41" spans="1:125" ht="15.75" customHeight="1">
      <c r="A41" s="119" t="s">
        <v>4444</v>
      </c>
      <c r="B41" s="119" t="e">
        <f t="shared" ca="1" si="0"/>
        <v>#NAME?</v>
      </c>
      <c r="C41" s="119" t="s">
        <v>4445</v>
      </c>
      <c r="D41" s="119" t="s">
        <v>4446</v>
      </c>
      <c r="E41" s="119"/>
      <c r="F41" s="119"/>
      <c r="G41" s="119" t="s">
        <v>4447</v>
      </c>
      <c r="H41" s="119" t="s">
        <v>4448</v>
      </c>
      <c r="I41" s="119"/>
      <c r="J41" s="119"/>
      <c r="K41" s="119"/>
      <c r="L41" s="119"/>
      <c r="M41" s="119"/>
      <c r="N41" s="119">
        <f t="shared" si="2"/>
        <v>40</v>
      </c>
      <c r="O41" s="120">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386</v>
      </c>
      <c r="P41" s="120" t="str">
        <f ca="1">IF(N2="CostalCity", VLOOKUP((O41), NPCs!R3:T63, 3, TRUE), IF(N2="DesertCity", VLOOKUP((O41), NPCs!U3:W63, 3, TRUE), IF(N2="ForestCity", VLOOKUP((O41), NPCs!X3:Z63, 3, TRUE), IF(N2="MonsterCity", VLOOKUP((O41), NPCs!AA3:AC63, 3, TRUE), IF(N2="MountainCity", VLOOKUP((O41), NPCs!AD3:AF63, 3, TRUE), IF(N2="StandardDiverseCity", VLOOKUP((O41), NPCs!AG3:AI63, 3, TRUE), IF(N2="SwampCity", VLOOKUP((O41), NPCs!AJ3:AL63, 3, TRUE), IF(N2="TundraCity", VLOOKUP((O41), NPCs!AM3:AO63, 3, TRUE), IF(N2="DragonbornCostalCity", VLOOKUP((O41), NPCs!AP3:AR63, 3, TRUE), IF(N2="DragonbornDesertCity",VLOOKUP((O41), NPCs!AS3:AU63, 3, TRUE), IF(N2="ElvenDesertCity", VLOOKUP((O41), NPCs!AV3:AX63, 3, TRUE), IF(N2="ElvenForestCity", VLOOKUP((O41), NPCs!AY3:BA63, 3, TRUE), IF(N2="ElvenStandardDiverseCity", VLOOKUP((O41), NPCs!BB3:BD63, 3, TRUE), IF(N2="DwarvenMountainCity", VLOOKUP((O41), NPCs!BE3:BG63, 3, TRUE), IF(N2="DwarvenStandardDiverseCity", VLOOKUP((O41), NPCs!BH3:BJ63, 3, TRUE), IF(N2="Yuan-tiSwampCity", VLOOKUP((O41), NPCs!BK3:BM63, 3, TRUE), IF(N2="OrcForestCity", VLOOKUP((O41), NPCs!BN3:BP63, 3, TRUE), IF(N2="OrcMountainCity", VLOOKUP((O41), NPCs!BQ3:BS63, 3, TRUE), IF(N2="OrcTundraCity", VLOOKUP((O41), NPCs!BT3:BV63, 3, TRUE), IF(N2="HalflingCostalCity", VLOOKUP((O41), NPCs!BW3:BY63, 3, TRUE), IF(N2="HalflingForestCity", VLOOKUP((O41), NPCs!BZ3:CB63, 3, TRUE), IF(N2="GnomeForestCity", VLOOKUP((O41), NPCs!CC3:CE63, 3, TRUE), IF(N2="GnomeMountainCity", VLOOKUP((O41), NPCs!CF3:CH63, 3, TRUE), IF(N2="GoliathMountainCity", VLOOKUP((O41), NPCs!CI3:CK63, 3, TRUE), IF(N2="GoblinSwampCity", VLOOKUP((O41), NPCs!CL3:CN63, 3, TRUE), IF(N2="GenasiCostalCity", VLOOKUP((O41), NPCs!CO3:CQ63, 3, TRUE), IF(N2="GenasiDesertCity", VLOOKUP((O41), NPCs!CR3:CT63, 3, TRUE), IF(N2="KoboldSwampCity", VLOOKUP((O41), NPCs!CU3:CW63, 3, TRUE), IF(N2="KoboldMountainCity", VLOOKUP((O41), NPCs!CX3:CZ63, 3, TRUE), IF(N2="KoboldDesertCity", VLOOKUP((O41), NPCs!DA3:DC63, 3, TRUE), IF(N2="AarakocraMountainCity", VLOOKUP((O41), NPCs!DD3:DF63, 3, TRUE), IF(N2="LizardfolkSwampCity", VLOOKUP((O41), NPCs!DG3:DI63, 3, TRUE), IF(N2="LizardfolkDesertCity", VLOOKUP((O41), NPCs!DJ3:DL63, 3, TRUE), IF(N2="TortleCostalCity", VLOOKUP((O41), NPCs!DM:DO3:DQ63, 3, TRUE), IF(N2="TortleDesertCity", VLOOKUP((O41), NPCs!DP3:DR63, 3, TRUE), IF(N2="TritonCostalCity", VLOOKUP((O41), NPCs!DS3:DU63, 3, TRUE), 0))))))))))))))))))))))))))))))))))))</f>
        <v>Dwarf (Hill)</v>
      </c>
      <c r="Q41" s="119"/>
      <c r="R41" s="119">
        <f t="shared" si="3"/>
        <v>3966</v>
      </c>
      <c r="S41" s="119">
        <v>150</v>
      </c>
      <c r="T41" s="119" t="s">
        <v>4449</v>
      </c>
      <c r="U41" s="119">
        <f t="shared" si="4"/>
        <v>3450</v>
      </c>
      <c r="V41" s="119">
        <v>50</v>
      </c>
      <c r="W41" s="119" t="s">
        <v>4449</v>
      </c>
      <c r="X41" s="119">
        <f t="shared" si="5"/>
        <v>4606</v>
      </c>
      <c r="Y41" s="119">
        <v>400</v>
      </c>
      <c r="Z41" s="119" t="s">
        <v>4449</v>
      </c>
      <c r="AA41" s="119">
        <f t="shared" si="6"/>
        <v>5601</v>
      </c>
      <c r="AB41" s="119">
        <v>100</v>
      </c>
      <c r="AC41" s="119" t="s">
        <v>4449</v>
      </c>
      <c r="AD41" s="119">
        <f t="shared" si="7"/>
        <v>4576</v>
      </c>
      <c r="AE41" s="119">
        <v>25</v>
      </c>
      <c r="AF41" s="119" t="s">
        <v>4449</v>
      </c>
      <c r="AG41" s="119">
        <f t="shared" si="8"/>
        <v>4461</v>
      </c>
      <c r="AH41" s="119">
        <v>200</v>
      </c>
      <c r="AI41" s="119" t="s">
        <v>4449</v>
      </c>
      <c r="AJ41" s="119">
        <f t="shared" si="9"/>
        <v>5031</v>
      </c>
      <c r="AK41" s="119">
        <v>200</v>
      </c>
      <c r="AL41" s="119" t="s">
        <v>4449</v>
      </c>
      <c r="AM41" s="119">
        <f t="shared" si="10"/>
        <v>4081</v>
      </c>
      <c r="AN41" s="119">
        <v>100</v>
      </c>
      <c r="AO41" s="119" t="s">
        <v>4449</v>
      </c>
      <c r="AP41" s="119">
        <f t="shared" si="11"/>
        <v>9031</v>
      </c>
      <c r="AQ41" s="119">
        <v>60</v>
      </c>
      <c r="AR41" s="119" t="s">
        <v>4449</v>
      </c>
      <c r="AS41" s="119">
        <f t="shared" si="12"/>
        <v>8971</v>
      </c>
      <c r="AT41" s="119">
        <v>20</v>
      </c>
      <c r="AU41" s="119" t="s">
        <v>4449</v>
      </c>
      <c r="AV41" s="119">
        <f t="shared" si="13"/>
        <v>8886</v>
      </c>
      <c r="AW41" s="119">
        <v>200</v>
      </c>
      <c r="AX41" s="119" t="s">
        <v>4449</v>
      </c>
      <c r="AY41" s="119">
        <f t="shared" si="14"/>
        <v>8500</v>
      </c>
      <c r="AZ41" s="119">
        <v>200</v>
      </c>
      <c r="BA41" s="119" t="s">
        <v>4449</v>
      </c>
      <c r="BB41" s="119">
        <f t="shared" si="15"/>
        <v>7650</v>
      </c>
      <c r="BC41" s="119">
        <v>200</v>
      </c>
      <c r="BD41" s="119" t="s">
        <v>4449</v>
      </c>
      <c r="BE41" s="119">
        <f t="shared" si="16"/>
        <v>8876</v>
      </c>
      <c r="BF41" s="119">
        <v>25</v>
      </c>
      <c r="BG41" s="119" t="s">
        <v>4449</v>
      </c>
      <c r="BH41" s="119">
        <f t="shared" si="17"/>
        <v>8590</v>
      </c>
      <c r="BI41" s="119">
        <v>150</v>
      </c>
      <c r="BJ41" s="119" t="s">
        <v>4449</v>
      </c>
      <c r="BK41" s="119">
        <f t="shared" si="18"/>
        <v>951</v>
      </c>
      <c r="BL41" s="119">
        <v>20</v>
      </c>
      <c r="BM41" s="119" t="s">
        <v>4449</v>
      </c>
      <c r="BN41" s="119">
        <f t="shared" si="19"/>
        <v>2801</v>
      </c>
      <c r="BO41" s="119">
        <v>15</v>
      </c>
      <c r="BP41" s="119" t="s">
        <v>4449</v>
      </c>
      <c r="BQ41" s="119">
        <f t="shared" si="20"/>
        <v>2626</v>
      </c>
      <c r="BR41" s="119">
        <v>15</v>
      </c>
      <c r="BS41" s="119" t="s">
        <v>4449</v>
      </c>
      <c r="BT41" s="119">
        <f t="shared" si="21"/>
        <v>1545</v>
      </c>
      <c r="BU41" s="119">
        <v>15</v>
      </c>
      <c r="BV41" s="119" t="s">
        <v>4449</v>
      </c>
      <c r="BW41" s="119">
        <f t="shared" si="22"/>
        <v>3466</v>
      </c>
      <c r="BX41" s="119">
        <v>3600</v>
      </c>
      <c r="BY41" s="119" t="s">
        <v>4449</v>
      </c>
      <c r="BZ41" s="119">
        <f t="shared" si="23"/>
        <v>3166</v>
      </c>
      <c r="CA41" s="119">
        <v>3900</v>
      </c>
      <c r="CB41" s="119" t="s">
        <v>4449</v>
      </c>
      <c r="CC41" s="119">
        <f t="shared" si="24"/>
        <v>8346</v>
      </c>
      <c r="CD41" s="119">
        <v>100</v>
      </c>
      <c r="CE41" s="119" t="s">
        <v>4449</v>
      </c>
      <c r="CF41" s="119">
        <f t="shared" si="25"/>
        <v>8346</v>
      </c>
      <c r="CG41" s="119">
        <v>100</v>
      </c>
      <c r="CH41" s="119" t="s">
        <v>4449</v>
      </c>
      <c r="CI41" s="119">
        <f t="shared" si="26"/>
        <v>9115</v>
      </c>
      <c r="CJ41" s="119">
        <v>25</v>
      </c>
      <c r="CK41" s="119" t="s">
        <v>4449</v>
      </c>
      <c r="CL41" s="119">
        <f t="shared" si="27"/>
        <v>7931</v>
      </c>
      <c r="CM41" s="119">
        <v>20</v>
      </c>
      <c r="CN41" s="119" t="s">
        <v>4449</v>
      </c>
      <c r="CO41" s="119">
        <f t="shared" si="28"/>
        <v>8466</v>
      </c>
      <c r="CP41" s="119">
        <v>150</v>
      </c>
      <c r="CQ41" s="119" t="s">
        <v>4449</v>
      </c>
      <c r="CR41" s="119">
        <f t="shared" si="29"/>
        <v>9071</v>
      </c>
      <c r="CS41" s="119">
        <v>20</v>
      </c>
      <c r="CT41" s="119" t="s">
        <v>4449</v>
      </c>
      <c r="CU41" s="119">
        <f t="shared" si="30"/>
        <v>1326</v>
      </c>
      <c r="CV41" s="119">
        <v>20</v>
      </c>
      <c r="CW41" s="119" t="s">
        <v>4449</v>
      </c>
      <c r="CX41" s="119">
        <f t="shared" si="31"/>
        <v>1326</v>
      </c>
      <c r="CY41" s="119">
        <v>20</v>
      </c>
      <c r="CZ41" s="119" t="s">
        <v>4449</v>
      </c>
      <c r="DA41" s="119">
        <f t="shared" si="32"/>
        <v>1731</v>
      </c>
      <c r="DB41" s="119">
        <v>20</v>
      </c>
      <c r="DC41" s="119" t="s">
        <v>4449</v>
      </c>
      <c r="DD41" s="121">
        <f t="shared" si="33"/>
        <v>9280</v>
      </c>
      <c r="DE41" s="121">
        <v>5</v>
      </c>
      <c r="DF41" s="119" t="s">
        <v>4449</v>
      </c>
      <c r="DG41" s="119">
        <f t="shared" si="34"/>
        <v>951</v>
      </c>
      <c r="DH41" s="119">
        <v>20</v>
      </c>
      <c r="DI41" s="119" t="s">
        <v>4449</v>
      </c>
      <c r="DJ41" s="119">
        <f t="shared" si="35"/>
        <v>951</v>
      </c>
      <c r="DK41" s="119">
        <v>20</v>
      </c>
      <c r="DL41" s="119" t="s">
        <v>4449</v>
      </c>
      <c r="DM41" s="119">
        <f t="shared" si="36"/>
        <v>3530</v>
      </c>
      <c r="DN41" s="119">
        <v>20</v>
      </c>
      <c r="DO41" s="119" t="s">
        <v>4449</v>
      </c>
      <c r="DP41" s="119">
        <f t="shared" si="37"/>
        <v>3530</v>
      </c>
      <c r="DQ41" s="119">
        <v>20</v>
      </c>
      <c r="DR41" s="119" t="s">
        <v>4449</v>
      </c>
      <c r="DS41" s="119">
        <f t="shared" si="38"/>
        <v>2016</v>
      </c>
      <c r="DT41" s="119">
        <v>20</v>
      </c>
      <c r="DU41" s="119" t="s">
        <v>4449</v>
      </c>
    </row>
    <row r="42" spans="1:125" ht="15.75" customHeight="1">
      <c r="A42" s="118" t="s">
        <v>4450</v>
      </c>
      <c r="B42" s="118" t="e">
        <f t="shared" ca="1" si="0"/>
        <v>#NAME?</v>
      </c>
      <c r="C42" s="118" t="s">
        <v>4451</v>
      </c>
      <c r="D42" s="118" t="s">
        <v>4452</v>
      </c>
      <c r="E42" s="118"/>
      <c r="F42" s="118"/>
      <c r="G42" s="118" t="s">
        <v>4453</v>
      </c>
      <c r="H42" s="118" t="s">
        <v>4454</v>
      </c>
      <c r="I42" s="118"/>
      <c r="J42" s="118"/>
      <c r="K42" s="118"/>
      <c r="L42" s="118"/>
      <c r="M42" s="118"/>
      <c r="N42" s="118">
        <f t="shared" si="2"/>
        <v>41</v>
      </c>
      <c r="O42" s="84">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386</v>
      </c>
      <c r="P42" s="84" t="str">
        <f ca="1">IF(N2="CostalCity", VLOOKUP((O42), NPCs!R3:T63, 3, TRUE), IF(N2="DesertCity", VLOOKUP((O42), NPCs!U3:W63, 3, TRUE), IF(N2="ForestCity", VLOOKUP((O42), NPCs!X3:Z63, 3, TRUE), IF(N2="MonsterCity", VLOOKUP((O42), NPCs!AA3:AC63, 3, TRUE), IF(N2="MountainCity", VLOOKUP((O42), NPCs!AD3:AF63, 3, TRUE), IF(N2="StandardDiverseCity", VLOOKUP((O42), NPCs!AG3:AI63, 3, TRUE), IF(N2="SwampCity", VLOOKUP((O42), NPCs!AJ3:AL63, 3, TRUE), IF(N2="TundraCity", VLOOKUP((O42), NPCs!AM3:AO63, 3, TRUE), IF(N2="DragonbornCostalCity", VLOOKUP((O42), NPCs!AP3:AR63, 3, TRUE), IF(N2="DragonbornDesertCity",VLOOKUP((O42), NPCs!AS3:AU63, 3, TRUE), IF(N2="ElvenDesertCity", VLOOKUP((O42), NPCs!AV3:AX63, 3, TRUE), IF(N2="ElvenForestCity", VLOOKUP((O42), NPCs!AY3:BA63, 3, TRUE), IF(N2="ElvenStandardDiverseCity", VLOOKUP((O42), NPCs!BB3:BD63, 3, TRUE), IF(N2="DwarvenMountainCity", VLOOKUP((O42), NPCs!BE3:BG63, 3, TRUE), IF(N2="DwarvenStandardDiverseCity", VLOOKUP((O42), NPCs!BH3:BJ63, 3, TRUE), IF(N2="Yuan-tiSwampCity", VLOOKUP((O42), NPCs!BK3:BM63, 3, TRUE), IF(N2="OrcForestCity", VLOOKUP((O42), NPCs!BN3:BP63, 3, TRUE), IF(N2="OrcMountainCity", VLOOKUP((O42), NPCs!BQ3:BS63, 3, TRUE), IF(N2="OrcTundraCity", VLOOKUP((O42), NPCs!BT3:BV63, 3, TRUE), IF(N2="HalflingCostalCity", VLOOKUP((O42), NPCs!BW3:BY63, 3, TRUE), IF(N2="HalflingForestCity", VLOOKUP((O42), NPCs!BZ3:CB63, 3, TRUE), IF(N2="GnomeForestCity", VLOOKUP((O42), NPCs!CC3:CE63, 3, TRUE), IF(N2="GnomeMountainCity", VLOOKUP((O42), NPCs!CF3:CH63, 3, TRUE), IF(N2="GoliathMountainCity", VLOOKUP((O42), NPCs!CI3:CK63, 3, TRUE), IF(N2="GoblinSwampCity", VLOOKUP((O42), NPCs!CL3:CN63, 3, TRUE), IF(N2="GenasiCostalCity", VLOOKUP((O42), NPCs!CO3:CQ63, 3, TRUE), IF(N2="GenasiDesertCity", VLOOKUP((O42), NPCs!CR3:CT63, 3, TRUE), IF(N2="KoboldSwampCity", VLOOKUP((O42), NPCs!CU3:CW63, 3, TRUE), IF(N2="KoboldMountainCity", VLOOKUP((O42), NPCs!CX3:CZ63, 3, TRUE), IF(N2="KoboldDesertCity", VLOOKUP((O42), NPCs!DA3:DC63, 3, TRUE), IF(N2="AarakocraMountainCity", VLOOKUP((O42), NPCs!DD3:DF63, 3, TRUE), IF(N2="LizardfolkSwampCity", VLOOKUP((O42), NPCs!DG3:DI63, 3, TRUE), IF(N2="LizardfolkDesertCity", VLOOKUP((O42), NPCs!DJ3:DL63, 3, TRUE), IF(N2="TortleCostalCity", VLOOKUP((O42), NPCs!DM:DO3:DQ63, 3, TRUE), IF(N2="TortleDesertCity", VLOOKUP((O42), NPCs!DP3:DR63, 3, TRUE), IF(N2="TritonCostalCity", VLOOKUP((O42), NPCs!DS3:DU63, 3, TRUE), 0))))))))))))))))))))))))))))))))))))</f>
        <v>Dwarf (Hill)</v>
      </c>
      <c r="Q42" s="118"/>
      <c r="R42" s="118">
        <f t="shared" si="3"/>
        <v>4116</v>
      </c>
      <c r="S42" s="118">
        <v>150</v>
      </c>
      <c r="T42" s="118" t="s">
        <v>4455</v>
      </c>
      <c r="U42" s="118">
        <f t="shared" si="4"/>
        <v>3500</v>
      </c>
      <c r="V42" s="118">
        <v>50</v>
      </c>
      <c r="W42" s="118" t="s">
        <v>4455</v>
      </c>
      <c r="X42" s="118">
        <f t="shared" si="5"/>
        <v>5006</v>
      </c>
      <c r="Y42" s="118">
        <v>200</v>
      </c>
      <c r="Z42" s="118" t="s">
        <v>4455</v>
      </c>
      <c r="AA42" s="118">
        <f t="shared" si="6"/>
        <v>5701</v>
      </c>
      <c r="AB42" s="118">
        <v>100</v>
      </c>
      <c r="AC42" s="118" t="s">
        <v>4455</v>
      </c>
      <c r="AD42" s="118">
        <f t="shared" si="7"/>
        <v>4601</v>
      </c>
      <c r="AE42" s="118">
        <v>300</v>
      </c>
      <c r="AF42" s="118" t="s">
        <v>4455</v>
      </c>
      <c r="AG42" s="118">
        <f t="shared" si="8"/>
        <v>4661</v>
      </c>
      <c r="AH42" s="118">
        <v>200</v>
      </c>
      <c r="AI42" s="118" t="s">
        <v>4455</v>
      </c>
      <c r="AJ42" s="118">
        <f t="shared" si="9"/>
        <v>5231</v>
      </c>
      <c r="AK42" s="118">
        <v>200</v>
      </c>
      <c r="AL42" s="118" t="s">
        <v>4455</v>
      </c>
      <c r="AM42" s="118">
        <f t="shared" si="10"/>
        <v>4181</v>
      </c>
      <c r="AN42" s="118">
        <v>500</v>
      </c>
      <c r="AO42" s="118" t="s">
        <v>4455</v>
      </c>
      <c r="AP42" s="118">
        <f t="shared" si="11"/>
        <v>9091</v>
      </c>
      <c r="AQ42" s="118">
        <v>60</v>
      </c>
      <c r="AR42" s="118" t="s">
        <v>4455</v>
      </c>
      <c r="AS42" s="118">
        <f t="shared" si="12"/>
        <v>8991</v>
      </c>
      <c r="AT42" s="118">
        <v>100</v>
      </c>
      <c r="AU42" s="118" t="s">
        <v>4455</v>
      </c>
      <c r="AV42" s="118">
        <f t="shared" si="13"/>
        <v>9086</v>
      </c>
      <c r="AW42" s="118">
        <v>50</v>
      </c>
      <c r="AX42" s="118" t="s">
        <v>4455</v>
      </c>
      <c r="AY42" s="118">
        <f t="shared" si="14"/>
        <v>8700</v>
      </c>
      <c r="AZ42" s="118">
        <v>200</v>
      </c>
      <c r="BA42" s="118" t="s">
        <v>4455</v>
      </c>
      <c r="BB42" s="118">
        <f t="shared" si="15"/>
        <v>7850</v>
      </c>
      <c r="BC42" s="118">
        <v>200</v>
      </c>
      <c r="BD42" s="118" t="s">
        <v>4455</v>
      </c>
      <c r="BE42" s="118">
        <f t="shared" si="16"/>
        <v>8901</v>
      </c>
      <c r="BF42" s="118">
        <v>150</v>
      </c>
      <c r="BG42" s="118" t="s">
        <v>4455</v>
      </c>
      <c r="BH42" s="118">
        <f t="shared" si="17"/>
        <v>8740</v>
      </c>
      <c r="BI42" s="118">
        <v>150</v>
      </c>
      <c r="BJ42" s="118" t="s">
        <v>4455</v>
      </c>
      <c r="BK42" s="118">
        <f t="shared" si="18"/>
        <v>971</v>
      </c>
      <c r="BL42" s="118">
        <v>20</v>
      </c>
      <c r="BM42" s="118" t="s">
        <v>4455</v>
      </c>
      <c r="BN42" s="118">
        <f t="shared" si="19"/>
        <v>2816</v>
      </c>
      <c r="BO42" s="118">
        <v>50</v>
      </c>
      <c r="BP42" s="118" t="s">
        <v>4455</v>
      </c>
      <c r="BQ42" s="118">
        <f t="shared" si="20"/>
        <v>2641</v>
      </c>
      <c r="BR42" s="118">
        <v>50</v>
      </c>
      <c r="BS42" s="118" t="s">
        <v>4455</v>
      </c>
      <c r="BT42" s="118">
        <f t="shared" si="21"/>
        <v>1560</v>
      </c>
      <c r="BU42" s="118">
        <v>50</v>
      </c>
      <c r="BV42" s="118" t="s">
        <v>4455</v>
      </c>
      <c r="BW42" s="118">
        <f t="shared" si="22"/>
        <v>7066</v>
      </c>
      <c r="BX42" s="118">
        <v>1200</v>
      </c>
      <c r="BY42" s="118" t="s">
        <v>4455</v>
      </c>
      <c r="BZ42" s="118">
        <f t="shared" si="23"/>
        <v>7066</v>
      </c>
      <c r="CA42" s="118">
        <v>1200</v>
      </c>
      <c r="CB42" s="118" t="s">
        <v>4455</v>
      </c>
      <c r="CC42" s="118">
        <f t="shared" si="24"/>
        <v>8446</v>
      </c>
      <c r="CD42" s="118">
        <v>100</v>
      </c>
      <c r="CE42" s="118" t="s">
        <v>4455</v>
      </c>
      <c r="CF42" s="118">
        <f t="shared" si="25"/>
        <v>8446</v>
      </c>
      <c r="CG42" s="118">
        <v>100</v>
      </c>
      <c r="CH42" s="118" t="s">
        <v>4455</v>
      </c>
      <c r="CI42" s="118">
        <f t="shared" si="26"/>
        <v>9140</v>
      </c>
      <c r="CJ42" s="118">
        <v>150</v>
      </c>
      <c r="CK42" s="118" t="s">
        <v>4455</v>
      </c>
      <c r="CL42" s="118">
        <f t="shared" si="27"/>
        <v>7951</v>
      </c>
      <c r="CM42" s="118">
        <v>20</v>
      </c>
      <c r="CN42" s="118" t="s">
        <v>4455</v>
      </c>
      <c r="CO42" s="118">
        <f t="shared" si="28"/>
        <v>8616</v>
      </c>
      <c r="CP42" s="118">
        <v>150</v>
      </c>
      <c r="CQ42" s="118" t="s">
        <v>4455</v>
      </c>
      <c r="CR42" s="118">
        <f t="shared" si="29"/>
        <v>9091</v>
      </c>
      <c r="CS42" s="118">
        <v>100</v>
      </c>
      <c r="CT42" s="118" t="s">
        <v>4455</v>
      </c>
      <c r="CU42" s="118">
        <f t="shared" si="30"/>
        <v>1346</v>
      </c>
      <c r="CV42" s="118">
        <v>20</v>
      </c>
      <c r="CW42" s="118" t="s">
        <v>4455</v>
      </c>
      <c r="CX42" s="118">
        <f t="shared" si="31"/>
        <v>1346</v>
      </c>
      <c r="CY42" s="118">
        <v>20</v>
      </c>
      <c r="CZ42" s="118" t="s">
        <v>4455</v>
      </c>
      <c r="DA42" s="118">
        <f t="shared" si="32"/>
        <v>1751</v>
      </c>
      <c r="DB42" s="118">
        <v>20</v>
      </c>
      <c r="DC42" s="118" t="s">
        <v>4455</v>
      </c>
      <c r="DD42" s="122">
        <f t="shared" si="33"/>
        <v>9285</v>
      </c>
      <c r="DE42" s="122">
        <v>5</v>
      </c>
      <c r="DF42" s="118" t="s">
        <v>4455</v>
      </c>
      <c r="DG42" s="118">
        <f t="shared" si="34"/>
        <v>971</v>
      </c>
      <c r="DH42" s="118">
        <v>20</v>
      </c>
      <c r="DI42" s="118" t="s">
        <v>4455</v>
      </c>
      <c r="DJ42" s="118">
        <f t="shared" si="35"/>
        <v>971</v>
      </c>
      <c r="DK42" s="118">
        <v>20</v>
      </c>
      <c r="DL42" s="118" t="s">
        <v>4455</v>
      </c>
      <c r="DM42" s="118">
        <f t="shared" si="36"/>
        <v>3550</v>
      </c>
      <c r="DN42" s="118">
        <v>20</v>
      </c>
      <c r="DO42" s="118" t="s">
        <v>4455</v>
      </c>
      <c r="DP42" s="118">
        <f t="shared" si="37"/>
        <v>3550</v>
      </c>
      <c r="DQ42" s="118">
        <v>20</v>
      </c>
      <c r="DR42" s="118" t="s">
        <v>4455</v>
      </c>
      <c r="DS42" s="118">
        <f t="shared" si="38"/>
        <v>2036</v>
      </c>
      <c r="DT42" s="118">
        <v>20</v>
      </c>
      <c r="DU42" s="118" t="s">
        <v>4455</v>
      </c>
    </row>
    <row r="43" spans="1:125" ht="15.75" customHeight="1">
      <c r="A43" s="119" t="s">
        <v>4456</v>
      </c>
      <c r="B43" s="119" t="e">
        <f t="shared" ca="1" si="0"/>
        <v>#NAME?</v>
      </c>
      <c r="C43" s="119" t="s">
        <v>4457</v>
      </c>
      <c r="D43" s="119" t="s">
        <v>4458</v>
      </c>
      <c r="E43" s="119"/>
      <c r="F43" s="119"/>
      <c r="G43" s="119" t="s">
        <v>4459</v>
      </c>
      <c r="H43" s="119" t="s">
        <v>4460</v>
      </c>
      <c r="I43" s="119"/>
      <c r="J43" s="119"/>
      <c r="K43" s="119"/>
      <c r="L43" s="119"/>
      <c r="M43" s="119"/>
      <c r="N43" s="119">
        <f t="shared" si="2"/>
        <v>42</v>
      </c>
      <c r="O43" s="120">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386</v>
      </c>
      <c r="P43" s="120" t="str">
        <f ca="1">IF(N2="CostalCity", VLOOKUP((O43), NPCs!R3:T63, 3, TRUE), IF(N2="DesertCity", VLOOKUP((O43), NPCs!U3:W63, 3, TRUE), IF(N2="ForestCity", VLOOKUP((O43), NPCs!X3:Z63, 3, TRUE), IF(N2="MonsterCity", VLOOKUP((O43), NPCs!AA3:AC63, 3, TRUE), IF(N2="MountainCity", VLOOKUP((O43), NPCs!AD3:AF63, 3, TRUE), IF(N2="StandardDiverseCity", VLOOKUP((O43), NPCs!AG3:AI63, 3, TRUE), IF(N2="SwampCity", VLOOKUP((O43), NPCs!AJ3:AL63, 3, TRUE), IF(N2="TundraCity", VLOOKUP((O43), NPCs!AM3:AO63, 3, TRUE), IF(N2="DragonbornCostalCity", VLOOKUP((O43), NPCs!AP3:AR63, 3, TRUE), IF(N2="DragonbornDesertCity",VLOOKUP((O43), NPCs!AS3:AU63, 3, TRUE), IF(N2="ElvenDesertCity", VLOOKUP((O43), NPCs!AV3:AX63, 3, TRUE), IF(N2="ElvenForestCity", VLOOKUP((O43), NPCs!AY3:BA63, 3, TRUE), IF(N2="ElvenStandardDiverseCity", VLOOKUP((O43), NPCs!BB3:BD63, 3, TRUE), IF(N2="DwarvenMountainCity", VLOOKUP((O43), NPCs!BE3:BG63, 3, TRUE), IF(N2="DwarvenStandardDiverseCity", VLOOKUP((O43), NPCs!BH3:BJ63, 3, TRUE), IF(N2="Yuan-tiSwampCity", VLOOKUP((O43), NPCs!BK3:BM63, 3, TRUE), IF(N2="OrcForestCity", VLOOKUP((O43), NPCs!BN3:BP63, 3, TRUE), IF(N2="OrcMountainCity", VLOOKUP((O43), NPCs!BQ3:BS63, 3, TRUE), IF(N2="OrcTundraCity", VLOOKUP((O43), NPCs!BT3:BV63, 3, TRUE), IF(N2="HalflingCostalCity", VLOOKUP((O43), NPCs!BW3:BY63, 3, TRUE), IF(N2="HalflingForestCity", VLOOKUP((O43), NPCs!BZ3:CB63, 3, TRUE), IF(N2="GnomeForestCity", VLOOKUP((O43), NPCs!CC3:CE63, 3, TRUE), IF(N2="GnomeMountainCity", VLOOKUP((O43), NPCs!CF3:CH63, 3, TRUE), IF(N2="GoliathMountainCity", VLOOKUP((O43), NPCs!CI3:CK63, 3, TRUE), IF(N2="GoblinSwampCity", VLOOKUP((O43), NPCs!CL3:CN63, 3, TRUE), IF(N2="GenasiCostalCity", VLOOKUP((O43), NPCs!CO3:CQ63, 3, TRUE), IF(N2="GenasiDesertCity", VLOOKUP((O43), NPCs!CR3:CT63, 3, TRUE), IF(N2="KoboldSwampCity", VLOOKUP((O43), NPCs!CU3:CW63, 3, TRUE), IF(N2="KoboldMountainCity", VLOOKUP((O43), NPCs!CX3:CZ63, 3, TRUE), IF(N2="KoboldDesertCity", VLOOKUP((O43), NPCs!DA3:DC63, 3, TRUE), IF(N2="AarakocraMountainCity", VLOOKUP((O43), NPCs!DD3:DF63, 3, TRUE), IF(N2="LizardfolkSwampCity", VLOOKUP((O43), NPCs!DG3:DI63, 3, TRUE), IF(N2="LizardfolkDesertCity", VLOOKUP((O43), NPCs!DJ3:DL63, 3, TRUE), IF(N2="TortleCostalCity", VLOOKUP((O43), NPCs!DM:DO3:DQ63, 3, TRUE), IF(N2="TortleDesertCity", VLOOKUP((O43), NPCs!DP3:DR63, 3, TRUE), IF(N2="TritonCostalCity", VLOOKUP((O43), NPCs!DS3:DU63, 3, TRUE), 0))))))))))))))))))))))))))))))))))))</f>
        <v>Dwarf (Hill)</v>
      </c>
      <c r="Q43" s="119"/>
      <c r="R43" s="119">
        <f t="shared" si="3"/>
        <v>4266</v>
      </c>
      <c r="S43" s="119">
        <v>50</v>
      </c>
      <c r="T43" s="119" t="s">
        <v>4461</v>
      </c>
      <c r="U43" s="119">
        <f t="shared" si="4"/>
        <v>3550</v>
      </c>
      <c r="V43" s="119">
        <v>10</v>
      </c>
      <c r="W43" s="119" t="s">
        <v>4461</v>
      </c>
      <c r="X43" s="119">
        <f t="shared" si="5"/>
        <v>5206</v>
      </c>
      <c r="Y43" s="119">
        <v>50</v>
      </c>
      <c r="Z43" s="119" t="s">
        <v>4461</v>
      </c>
      <c r="AA43" s="119">
        <f t="shared" si="6"/>
        <v>5801</v>
      </c>
      <c r="AB43" s="119">
        <v>350</v>
      </c>
      <c r="AC43" s="119" t="s">
        <v>4461</v>
      </c>
      <c r="AD43" s="119">
        <f t="shared" si="7"/>
        <v>4901</v>
      </c>
      <c r="AE43" s="119">
        <v>50</v>
      </c>
      <c r="AF43" s="119" t="s">
        <v>4461</v>
      </c>
      <c r="AG43" s="119">
        <f t="shared" si="8"/>
        <v>4861</v>
      </c>
      <c r="AH43" s="119">
        <v>50</v>
      </c>
      <c r="AI43" s="119" t="s">
        <v>4461</v>
      </c>
      <c r="AJ43" s="119">
        <f t="shared" si="9"/>
        <v>5431</v>
      </c>
      <c r="AK43" s="119">
        <v>50</v>
      </c>
      <c r="AL43" s="119" t="s">
        <v>4461</v>
      </c>
      <c r="AM43" s="119">
        <f t="shared" si="10"/>
        <v>4681</v>
      </c>
      <c r="AN43" s="119">
        <v>150</v>
      </c>
      <c r="AO43" s="119" t="s">
        <v>4461</v>
      </c>
      <c r="AP43" s="119">
        <f t="shared" si="11"/>
        <v>9151</v>
      </c>
      <c r="AQ43" s="119">
        <v>15</v>
      </c>
      <c r="AR43" s="119" t="s">
        <v>4461</v>
      </c>
      <c r="AS43" s="119">
        <f t="shared" si="12"/>
        <v>9091</v>
      </c>
      <c r="AT43" s="119">
        <v>20</v>
      </c>
      <c r="AU43" s="119" t="s">
        <v>4461</v>
      </c>
      <c r="AV43" s="119">
        <f t="shared" si="13"/>
        <v>9136</v>
      </c>
      <c r="AW43" s="119">
        <v>10</v>
      </c>
      <c r="AX43" s="119" t="s">
        <v>4461</v>
      </c>
      <c r="AY43" s="119">
        <f t="shared" si="14"/>
        <v>8900</v>
      </c>
      <c r="AZ43" s="119">
        <v>10</v>
      </c>
      <c r="BA43" s="119" t="s">
        <v>4461</v>
      </c>
      <c r="BB43" s="119">
        <f t="shared" si="15"/>
        <v>8050</v>
      </c>
      <c r="BC43" s="119">
        <v>50</v>
      </c>
      <c r="BD43" s="119" t="s">
        <v>4461</v>
      </c>
      <c r="BE43" s="119">
        <f t="shared" si="16"/>
        <v>9051</v>
      </c>
      <c r="BF43" s="119">
        <v>10</v>
      </c>
      <c r="BG43" s="119" t="s">
        <v>4461</v>
      </c>
      <c r="BH43" s="119">
        <f t="shared" si="17"/>
        <v>8890</v>
      </c>
      <c r="BI43" s="119">
        <v>10</v>
      </c>
      <c r="BJ43" s="119" t="s">
        <v>4461</v>
      </c>
      <c r="BK43" s="119">
        <f t="shared" si="18"/>
        <v>991</v>
      </c>
      <c r="BL43" s="119">
        <v>50</v>
      </c>
      <c r="BM43" s="119" t="s">
        <v>4461</v>
      </c>
      <c r="BN43" s="119">
        <f t="shared" si="19"/>
        <v>2866</v>
      </c>
      <c r="BO43" s="119">
        <v>100</v>
      </c>
      <c r="BP43" s="119" t="s">
        <v>4461</v>
      </c>
      <c r="BQ43" s="119">
        <f t="shared" si="20"/>
        <v>2691</v>
      </c>
      <c r="BR43" s="119">
        <v>200</v>
      </c>
      <c r="BS43" s="119" t="s">
        <v>4461</v>
      </c>
      <c r="BT43" s="119">
        <f t="shared" si="21"/>
        <v>1610</v>
      </c>
      <c r="BU43" s="119">
        <v>200</v>
      </c>
      <c r="BV43" s="119" t="s">
        <v>4461</v>
      </c>
      <c r="BW43" s="119">
        <f t="shared" si="22"/>
        <v>8266</v>
      </c>
      <c r="BX43" s="119">
        <v>50</v>
      </c>
      <c r="BY43" s="119" t="s">
        <v>4461</v>
      </c>
      <c r="BZ43" s="119">
        <f t="shared" si="23"/>
        <v>8266</v>
      </c>
      <c r="CA43" s="119">
        <v>50</v>
      </c>
      <c r="CB43" s="119" t="s">
        <v>4461</v>
      </c>
      <c r="CC43" s="119">
        <f t="shared" si="24"/>
        <v>8546</v>
      </c>
      <c r="CD43" s="119">
        <v>25</v>
      </c>
      <c r="CE43" s="119" t="s">
        <v>4461</v>
      </c>
      <c r="CF43" s="119">
        <f t="shared" si="25"/>
        <v>8546</v>
      </c>
      <c r="CG43" s="119">
        <v>25</v>
      </c>
      <c r="CH43" s="119" t="s">
        <v>4461</v>
      </c>
      <c r="CI43" s="119">
        <f t="shared" si="26"/>
        <v>9290</v>
      </c>
      <c r="CJ43" s="119">
        <v>10</v>
      </c>
      <c r="CK43" s="119" t="s">
        <v>4461</v>
      </c>
      <c r="CL43" s="119">
        <f t="shared" si="27"/>
        <v>7971</v>
      </c>
      <c r="CM43" s="119">
        <v>999</v>
      </c>
      <c r="CN43" s="119" t="s">
        <v>4461</v>
      </c>
      <c r="CO43" s="119">
        <f t="shared" si="28"/>
        <v>8766</v>
      </c>
      <c r="CP43" s="119">
        <v>50</v>
      </c>
      <c r="CQ43" s="119" t="s">
        <v>4461</v>
      </c>
      <c r="CR43" s="119">
        <f t="shared" si="29"/>
        <v>9191</v>
      </c>
      <c r="CS43" s="119">
        <v>20</v>
      </c>
      <c r="CT43" s="119" t="s">
        <v>4461</v>
      </c>
      <c r="CU43" s="119">
        <f t="shared" si="30"/>
        <v>1366</v>
      </c>
      <c r="CV43" s="119">
        <v>250</v>
      </c>
      <c r="CW43" s="119" t="s">
        <v>4461</v>
      </c>
      <c r="CX43" s="119">
        <f t="shared" si="31"/>
        <v>1366</v>
      </c>
      <c r="CY43" s="119">
        <v>250</v>
      </c>
      <c r="CZ43" s="119" t="s">
        <v>4461</v>
      </c>
      <c r="DA43" s="119">
        <f t="shared" si="32"/>
        <v>1771</v>
      </c>
      <c r="DB43" s="119">
        <v>250</v>
      </c>
      <c r="DC43" s="119" t="s">
        <v>4461</v>
      </c>
      <c r="DD43" s="121">
        <f t="shared" si="33"/>
        <v>9290</v>
      </c>
      <c r="DE43" s="121">
        <v>25</v>
      </c>
      <c r="DF43" s="119" t="s">
        <v>4461</v>
      </c>
      <c r="DG43" s="119">
        <f t="shared" si="34"/>
        <v>991</v>
      </c>
      <c r="DH43" s="119">
        <v>50</v>
      </c>
      <c r="DI43" s="119" t="s">
        <v>4461</v>
      </c>
      <c r="DJ43" s="119">
        <f t="shared" si="35"/>
        <v>991</v>
      </c>
      <c r="DK43" s="119">
        <v>50</v>
      </c>
      <c r="DL43" s="119" t="s">
        <v>4461</v>
      </c>
      <c r="DM43" s="119">
        <f t="shared" si="36"/>
        <v>3570</v>
      </c>
      <c r="DN43" s="119">
        <v>50</v>
      </c>
      <c r="DO43" s="119" t="s">
        <v>4461</v>
      </c>
      <c r="DP43" s="119">
        <f t="shared" si="37"/>
        <v>3570</v>
      </c>
      <c r="DQ43" s="119">
        <v>50</v>
      </c>
      <c r="DR43" s="119" t="s">
        <v>4461</v>
      </c>
      <c r="DS43" s="119">
        <f t="shared" si="38"/>
        <v>2056</v>
      </c>
      <c r="DT43" s="119">
        <v>50</v>
      </c>
      <c r="DU43" s="119" t="s">
        <v>4461</v>
      </c>
    </row>
    <row r="44" spans="1:125" ht="15.75" customHeight="1">
      <c r="A44" s="118" t="s">
        <v>4462</v>
      </c>
      <c r="B44" s="118" t="e">
        <f t="shared" ca="1" si="0"/>
        <v>#NAME?</v>
      </c>
      <c r="C44" s="118" t="s">
        <v>4457</v>
      </c>
      <c r="D44" s="118" t="s">
        <v>4463</v>
      </c>
      <c r="E44" s="118"/>
      <c r="F44" s="118"/>
      <c r="G44" s="118" t="s">
        <v>4464</v>
      </c>
      <c r="H44" s="118" t="s">
        <v>4465</v>
      </c>
      <c r="I44" s="118"/>
      <c r="J44" s="118"/>
      <c r="K44" s="118"/>
      <c r="L44" s="118"/>
      <c r="M44" s="118"/>
      <c r="N44" s="118">
        <f t="shared" si="2"/>
        <v>43</v>
      </c>
      <c r="O44" s="84">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386</v>
      </c>
      <c r="P44" s="84" t="str">
        <f ca="1">IF(N2="CostalCity", VLOOKUP((O44), NPCs!R3:T63, 3, TRUE), IF(N2="DesertCity", VLOOKUP((O44), NPCs!U3:W63, 3, TRUE), IF(N2="ForestCity", VLOOKUP((O44), NPCs!X3:Z63, 3, TRUE), IF(N2="MonsterCity", VLOOKUP((O44), NPCs!AA3:AC63, 3, TRUE), IF(N2="MountainCity", VLOOKUP((O44), NPCs!AD3:AF63, 3, TRUE), IF(N2="StandardDiverseCity", VLOOKUP((O44), NPCs!AG3:AI63, 3, TRUE), IF(N2="SwampCity", VLOOKUP((O44), NPCs!AJ3:AL63, 3, TRUE), IF(N2="TundraCity", VLOOKUP((O44), NPCs!AM3:AO63, 3, TRUE), IF(N2="DragonbornCostalCity", VLOOKUP((O44), NPCs!AP3:AR63, 3, TRUE), IF(N2="DragonbornDesertCity",VLOOKUP((O44), NPCs!AS3:AU63, 3, TRUE), IF(N2="ElvenDesertCity", VLOOKUP((O44), NPCs!AV3:AX63, 3, TRUE), IF(N2="ElvenForestCity", VLOOKUP((O44), NPCs!AY3:BA63, 3, TRUE), IF(N2="ElvenStandardDiverseCity", VLOOKUP((O44), NPCs!BB3:BD63, 3, TRUE), IF(N2="DwarvenMountainCity", VLOOKUP((O44), NPCs!BE3:BG63, 3, TRUE), IF(N2="DwarvenStandardDiverseCity", VLOOKUP((O44), NPCs!BH3:BJ63, 3, TRUE), IF(N2="Yuan-tiSwampCity", VLOOKUP((O44), NPCs!BK3:BM63, 3, TRUE), IF(N2="OrcForestCity", VLOOKUP((O44), NPCs!BN3:BP63, 3, TRUE), IF(N2="OrcMountainCity", VLOOKUP((O44), NPCs!BQ3:BS63, 3, TRUE), IF(N2="OrcTundraCity", VLOOKUP((O44), NPCs!BT3:BV63, 3, TRUE), IF(N2="HalflingCostalCity", VLOOKUP((O44), NPCs!BW3:BY63, 3, TRUE), IF(N2="HalflingForestCity", VLOOKUP((O44), NPCs!BZ3:CB63, 3, TRUE), IF(N2="GnomeForestCity", VLOOKUP((O44), NPCs!CC3:CE63, 3, TRUE), IF(N2="GnomeMountainCity", VLOOKUP((O44), NPCs!CF3:CH63, 3, TRUE), IF(N2="GoliathMountainCity", VLOOKUP((O44), NPCs!CI3:CK63, 3, TRUE), IF(N2="GoblinSwampCity", VLOOKUP((O44), NPCs!CL3:CN63, 3, TRUE), IF(N2="GenasiCostalCity", VLOOKUP((O44), NPCs!CO3:CQ63, 3, TRUE), IF(N2="GenasiDesertCity", VLOOKUP((O44), NPCs!CR3:CT63, 3, TRUE), IF(N2="KoboldSwampCity", VLOOKUP((O44), NPCs!CU3:CW63, 3, TRUE), IF(N2="KoboldMountainCity", VLOOKUP((O44), NPCs!CX3:CZ63, 3, TRUE), IF(N2="KoboldDesertCity", VLOOKUP((O44), NPCs!DA3:DC63, 3, TRUE), IF(N2="AarakocraMountainCity", VLOOKUP((O44), NPCs!DD3:DF63, 3, TRUE), IF(N2="LizardfolkSwampCity", VLOOKUP((O44), NPCs!DG3:DI63, 3, TRUE), IF(N2="LizardfolkDesertCity", VLOOKUP((O44), NPCs!DJ3:DL63, 3, TRUE), IF(N2="TortleCostalCity", VLOOKUP((O44), NPCs!DM:DO3:DQ63, 3, TRUE), IF(N2="TortleDesertCity", VLOOKUP((O44), NPCs!DP3:DR63, 3, TRUE), IF(N2="TritonCostalCity", VLOOKUP((O44), NPCs!DS3:DU63, 3, TRUE), 0))))))))))))))))))))))))))))))))))))</f>
        <v>Dwarf (Hill)</v>
      </c>
      <c r="Q44" s="118"/>
      <c r="R44" s="118">
        <f t="shared" si="3"/>
        <v>4316</v>
      </c>
      <c r="S44" s="118">
        <v>5000</v>
      </c>
      <c r="T44" s="118" t="s">
        <v>4466</v>
      </c>
      <c r="U44" s="118">
        <f t="shared" si="4"/>
        <v>3560</v>
      </c>
      <c r="V44" s="118">
        <v>5000</v>
      </c>
      <c r="W44" s="118" t="s">
        <v>4466</v>
      </c>
      <c r="X44" s="118">
        <f t="shared" si="5"/>
        <v>5256</v>
      </c>
      <c r="Y44" s="118">
        <v>4194</v>
      </c>
      <c r="Z44" s="118" t="s">
        <v>4466</v>
      </c>
      <c r="AA44" s="118">
        <f t="shared" si="6"/>
        <v>6151</v>
      </c>
      <c r="AB44" s="118">
        <v>739</v>
      </c>
      <c r="AC44" s="118" t="s">
        <v>4466</v>
      </c>
      <c r="AD44" s="118">
        <f t="shared" si="7"/>
        <v>4951</v>
      </c>
      <c r="AE44" s="118">
        <v>4049</v>
      </c>
      <c r="AF44" s="118" t="s">
        <v>4466</v>
      </c>
      <c r="AG44" s="118">
        <f t="shared" si="8"/>
        <v>4911</v>
      </c>
      <c r="AH44" s="118">
        <v>3989</v>
      </c>
      <c r="AI44" s="118" t="s">
        <v>4466</v>
      </c>
      <c r="AJ44" s="118">
        <f t="shared" si="9"/>
        <v>5481</v>
      </c>
      <c r="AK44" s="118">
        <v>2419</v>
      </c>
      <c r="AL44" s="118" t="s">
        <v>4466</v>
      </c>
      <c r="AM44" s="118">
        <f t="shared" si="10"/>
        <v>4831</v>
      </c>
      <c r="AN44" s="118">
        <v>4079</v>
      </c>
      <c r="AO44" s="118" t="s">
        <v>4466</v>
      </c>
      <c r="AP44" s="118">
        <f t="shared" si="11"/>
        <v>9166</v>
      </c>
      <c r="AQ44" s="118">
        <v>400</v>
      </c>
      <c r="AR44" s="118" t="s">
        <v>4466</v>
      </c>
      <c r="AS44" s="118">
        <f t="shared" si="12"/>
        <v>9111</v>
      </c>
      <c r="AT44" s="118">
        <v>400</v>
      </c>
      <c r="AU44" s="118" t="s">
        <v>4466</v>
      </c>
      <c r="AV44" s="118">
        <f t="shared" si="13"/>
        <v>9146</v>
      </c>
      <c r="AW44" s="118">
        <v>200</v>
      </c>
      <c r="AX44" s="118" t="s">
        <v>4466</v>
      </c>
      <c r="AY44" s="118">
        <f t="shared" si="14"/>
        <v>8910</v>
      </c>
      <c r="AZ44" s="118">
        <v>400</v>
      </c>
      <c r="BA44" s="118" t="s">
        <v>4466</v>
      </c>
      <c r="BB44" s="118">
        <f t="shared" si="15"/>
        <v>8100</v>
      </c>
      <c r="BC44" s="118">
        <v>1000</v>
      </c>
      <c r="BD44" s="118" t="s">
        <v>4466</v>
      </c>
      <c r="BE44" s="118">
        <f t="shared" si="16"/>
        <v>9061</v>
      </c>
      <c r="BF44" s="118">
        <v>539</v>
      </c>
      <c r="BG44" s="118" t="s">
        <v>4466</v>
      </c>
      <c r="BH44" s="118">
        <f t="shared" si="17"/>
        <v>8900</v>
      </c>
      <c r="BI44" s="118">
        <v>600</v>
      </c>
      <c r="BJ44" s="118" t="s">
        <v>4466</v>
      </c>
      <c r="BK44" s="118">
        <f t="shared" si="18"/>
        <v>1041</v>
      </c>
      <c r="BL44" s="118">
        <v>450</v>
      </c>
      <c r="BM44" s="118" t="s">
        <v>4466</v>
      </c>
      <c r="BN44" s="118">
        <f t="shared" si="19"/>
        <v>2966</v>
      </c>
      <c r="BO44" s="118">
        <v>300</v>
      </c>
      <c r="BP44" s="118" t="s">
        <v>4466</v>
      </c>
      <c r="BQ44" s="118">
        <f t="shared" si="20"/>
        <v>2891</v>
      </c>
      <c r="BR44" s="118">
        <v>300</v>
      </c>
      <c r="BS44" s="118" t="s">
        <v>4466</v>
      </c>
      <c r="BT44" s="118">
        <f t="shared" si="21"/>
        <v>1810</v>
      </c>
      <c r="BU44" s="118">
        <v>300</v>
      </c>
      <c r="BV44" s="118" t="s">
        <v>4466</v>
      </c>
      <c r="BW44" s="118">
        <f t="shared" si="22"/>
        <v>8316</v>
      </c>
      <c r="BX44" s="118">
        <v>1000</v>
      </c>
      <c r="BY44" s="118" t="s">
        <v>4466</v>
      </c>
      <c r="BZ44" s="118">
        <f t="shared" si="23"/>
        <v>8316</v>
      </c>
      <c r="CA44" s="118">
        <v>1000</v>
      </c>
      <c r="CB44" s="118" t="s">
        <v>4466</v>
      </c>
      <c r="CC44" s="118">
        <f t="shared" si="24"/>
        <v>8571</v>
      </c>
      <c r="CD44" s="118">
        <v>1004</v>
      </c>
      <c r="CE44" s="118" t="s">
        <v>4466</v>
      </c>
      <c r="CF44" s="118">
        <f t="shared" si="25"/>
        <v>8571</v>
      </c>
      <c r="CG44" s="118">
        <v>1004</v>
      </c>
      <c r="CH44" s="118" t="s">
        <v>4466</v>
      </c>
      <c r="CI44" s="118">
        <f t="shared" si="26"/>
        <v>9300</v>
      </c>
      <c r="CJ44" s="118">
        <v>300</v>
      </c>
      <c r="CK44" s="118" t="s">
        <v>4466</v>
      </c>
      <c r="CL44" s="118">
        <f t="shared" si="27"/>
        <v>8970</v>
      </c>
      <c r="CM44" s="118">
        <v>250</v>
      </c>
      <c r="CN44" s="118" t="s">
        <v>4466</v>
      </c>
      <c r="CO44" s="118">
        <f t="shared" si="28"/>
        <v>8816</v>
      </c>
      <c r="CP44" s="118">
        <v>500</v>
      </c>
      <c r="CQ44" s="118" t="s">
        <v>4466</v>
      </c>
      <c r="CR44" s="118">
        <f t="shared" si="29"/>
        <v>9211</v>
      </c>
      <c r="CS44" s="118">
        <v>300</v>
      </c>
      <c r="CT44" s="118" t="s">
        <v>4466</v>
      </c>
      <c r="CU44" s="118">
        <f t="shared" si="30"/>
        <v>1616</v>
      </c>
      <c r="CV44" s="118">
        <v>250</v>
      </c>
      <c r="CW44" s="118" t="s">
        <v>4466</v>
      </c>
      <c r="CX44" s="118">
        <f t="shared" si="31"/>
        <v>1616</v>
      </c>
      <c r="CY44" s="118">
        <v>280</v>
      </c>
      <c r="CZ44" s="118" t="s">
        <v>4466</v>
      </c>
      <c r="DA44" s="118">
        <f t="shared" si="32"/>
        <v>2021</v>
      </c>
      <c r="DB44" s="118">
        <v>280</v>
      </c>
      <c r="DC44" s="118" t="s">
        <v>4466</v>
      </c>
      <c r="DD44" s="122">
        <f t="shared" si="33"/>
        <v>9315</v>
      </c>
      <c r="DE44" s="122">
        <v>150</v>
      </c>
      <c r="DF44" s="118" t="s">
        <v>4466</v>
      </c>
      <c r="DG44" s="118">
        <f t="shared" si="34"/>
        <v>1041</v>
      </c>
      <c r="DH44" s="118">
        <v>200</v>
      </c>
      <c r="DI44" s="118" t="s">
        <v>4466</v>
      </c>
      <c r="DJ44" s="118">
        <f t="shared" si="35"/>
        <v>1041</v>
      </c>
      <c r="DK44" s="118">
        <v>200</v>
      </c>
      <c r="DL44" s="118" t="s">
        <v>4466</v>
      </c>
      <c r="DM44" s="118">
        <f t="shared" si="36"/>
        <v>3620</v>
      </c>
      <c r="DN44" s="118">
        <v>750</v>
      </c>
      <c r="DO44" s="118" t="s">
        <v>4466</v>
      </c>
      <c r="DP44" s="118">
        <f t="shared" si="37"/>
        <v>3620</v>
      </c>
      <c r="DQ44" s="118">
        <v>750</v>
      </c>
      <c r="DR44" s="118" t="s">
        <v>4466</v>
      </c>
      <c r="DS44" s="118">
        <f t="shared" si="38"/>
        <v>2106</v>
      </c>
      <c r="DT44" s="118">
        <v>300</v>
      </c>
      <c r="DU44" s="118" t="s">
        <v>4466</v>
      </c>
    </row>
    <row r="45" spans="1:125" ht="15.75" customHeight="1">
      <c r="A45" s="119" t="s">
        <v>4467</v>
      </c>
      <c r="B45" s="119" t="e">
        <f t="shared" ca="1" si="0"/>
        <v>#NAME?</v>
      </c>
      <c r="C45" s="119" t="s">
        <v>4468</v>
      </c>
      <c r="D45" s="119" t="s">
        <v>4469</v>
      </c>
      <c r="E45" s="119"/>
      <c r="F45" s="119"/>
      <c r="G45" s="119" t="s">
        <v>4470</v>
      </c>
      <c r="H45" s="119" t="s">
        <v>4471</v>
      </c>
      <c r="I45" s="119"/>
      <c r="J45" s="119"/>
      <c r="K45" s="119"/>
      <c r="L45" s="119"/>
      <c r="M45" s="119"/>
      <c r="N45" s="119">
        <f t="shared" si="2"/>
        <v>44</v>
      </c>
      <c r="O45" s="120">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386</v>
      </c>
      <c r="P45" s="120" t="str">
        <f ca="1">IF(N2="CostalCity", VLOOKUP((O45), NPCs!R3:T63, 3, TRUE), IF(N2="DesertCity", VLOOKUP((O45), NPCs!U3:W63, 3, TRUE), IF(N2="ForestCity", VLOOKUP((O45), NPCs!X3:Z63, 3, TRUE), IF(N2="MonsterCity", VLOOKUP((O45), NPCs!AA3:AC63, 3, TRUE), IF(N2="MountainCity", VLOOKUP((O45), NPCs!AD3:AF63, 3, TRUE), IF(N2="StandardDiverseCity", VLOOKUP((O45), NPCs!AG3:AI63, 3, TRUE), IF(N2="SwampCity", VLOOKUP((O45), NPCs!AJ3:AL63, 3, TRUE), IF(N2="TundraCity", VLOOKUP((O45), NPCs!AM3:AO63, 3, TRUE), IF(N2="DragonbornCostalCity", VLOOKUP((O45), NPCs!AP3:AR63, 3, TRUE), IF(N2="DragonbornDesertCity",VLOOKUP((O45), NPCs!AS3:AU63, 3, TRUE), IF(N2="ElvenDesertCity", VLOOKUP((O45), NPCs!AV3:AX63, 3, TRUE), IF(N2="ElvenForestCity", VLOOKUP((O45), NPCs!AY3:BA63, 3, TRUE), IF(N2="ElvenStandardDiverseCity", VLOOKUP((O45), NPCs!BB3:BD63, 3, TRUE), IF(N2="DwarvenMountainCity", VLOOKUP((O45), NPCs!BE3:BG63, 3, TRUE), IF(N2="DwarvenStandardDiverseCity", VLOOKUP((O45), NPCs!BH3:BJ63, 3, TRUE), IF(N2="Yuan-tiSwampCity", VLOOKUP((O45), NPCs!BK3:BM63, 3, TRUE), IF(N2="OrcForestCity", VLOOKUP((O45), NPCs!BN3:BP63, 3, TRUE), IF(N2="OrcMountainCity", VLOOKUP((O45), NPCs!BQ3:BS63, 3, TRUE), IF(N2="OrcTundraCity", VLOOKUP((O45), NPCs!BT3:BV63, 3, TRUE), IF(N2="HalflingCostalCity", VLOOKUP((O45), NPCs!BW3:BY63, 3, TRUE), IF(N2="HalflingForestCity", VLOOKUP((O45), NPCs!BZ3:CB63, 3, TRUE), IF(N2="GnomeForestCity", VLOOKUP((O45), NPCs!CC3:CE63, 3, TRUE), IF(N2="GnomeMountainCity", VLOOKUP((O45), NPCs!CF3:CH63, 3, TRUE), IF(N2="GoliathMountainCity", VLOOKUP((O45), NPCs!CI3:CK63, 3, TRUE), IF(N2="GoblinSwampCity", VLOOKUP((O45), NPCs!CL3:CN63, 3, TRUE), IF(N2="GenasiCostalCity", VLOOKUP((O45), NPCs!CO3:CQ63, 3, TRUE), IF(N2="GenasiDesertCity", VLOOKUP((O45), NPCs!CR3:CT63, 3, TRUE), IF(N2="KoboldSwampCity", VLOOKUP((O45), NPCs!CU3:CW63, 3, TRUE), IF(N2="KoboldMountainCity", VLOOKUP((O45), NPCs!CX3:CZ63, 3, TRUE), IF(N2="KoboldDesertCity", VLOOKUP((O45), NPCs!DA3:DC63, 3, TRUE), IF(N2="AarakocraMountainCity", VLOOKUP((O45), NPCs!DD3:DF63, 3, TRUE), IF(N2="LizardfolkSwampCity", VLOOKUP((O45), NPCs!DG3:DI63, 3, TRUE), IF(N2="LizardfolkDesertCity", VLOOKUP((O45), NPCs!DJ3:DL63, 3, TRUE), IF(N2="TortleCostalCity", VLOOKUP((O45), NPCs!DM:DO3:DQ63, 3, TRUE), IF(N2="TortleDesertCity", VLOOKUP((O45), NPCs!DP3:DR63, 3, TRUE), IF(N2="TritonCostalCity", VLOOKUP((O45), NPCs!DS3:DU63, 3, TRUE), 0))))))))))))))))))))))))))))))))))))</f>
        <v>Dwarf (Hill)</v>
      </c>
      <c r="Q45" s="119"/>
      <c r="R45" s="119">
        <f t="shared" si="3"/>
        <v>9316</v>
      </c>
      <c r="S45" s="119">
        <v>50</v>
      </c>
      <c r="T45" s="119" t="s">
        <v>4472</v>
      </c>
      <c r="U45" s="119">
        <f t="shared" si="4"/>
        <v>8560</v>
      </c>
      <c r="V45" s="119">
        <v>10</v>
      </c>
      <c r="W45" s="119" t="s">
        <v>4472</v>
      </c>
      <c r="X45" s="119">
        <f t="shared" si="5"/>
        <v>9450</v>
      </c>
      <c r="Y45" s="119">
        <v>25</v>
      </c>
      <c r="Z45" s="119" t="s">
        <v>4472</v>
      </c>
      <c r="AA45" s="119">
        <f t="shared" si="6"/>
        <v>6890</v>
      </c>
      <c r="AB45" s="119">
        <v>150</v>
      </c>
      <c r="AC45" s="119" t="s">
        <v>4472</v>
      </c>
      <c r="AD45" s="119">
        <f t="shared" si="7"/>
        <v>9000</v>
      </c>
      <c r="AE45" s="119">
        <v>50</v>
      </c>
      <c r="AF45" s="119" t="s">
        <v>4472</v>
      </c>
      <c r="AG45" s="119">
        <f t="shared" si="8"/>
        <v>8900</v>
      </c>
      <c r="AH45" s="119">
        <v>50</v>
      </c>
      <c r="AI45" s="119" t="s">
        <v>4472</v>
      </c>
      <c r="AJ45" s="119">
        <f t="shared" si="9"/>
        <v>7900</v>
      </c>
      <c r="AK45" s="119">
        <v>50</v>
      </c>
      <c r="AL45" s="119" t="s">
        <v>4472</v>
      </c>
      <c r="AM45" s="119">
        <f t="shared" si="10"/>
        <v>8910</v>
      </c>
      <c r="AN45" s="119">
        <v>50</v>
      </c>
      <c r="AO45" s="119" t="s">
        <v>4472</v>
      </c>
      <c r="AP45" s="119">
        <f t="shared" si="11"/>
        <v>9566</v>
      </c>
      <c r="AQ45" s="119">
        <v>20</v>
      </c>
      <c r="AR45" s="119" t="s">
        <v>4472</v>
      </c>
      <c r="AS45" s="119">
        <f t="shared" si="12"/>
        <v>9511</v>
      </c>
      <c r="AT45" s="119">
        <v>20</v>
      </c>
      <c r="AU45" s="119" t="s">
        <v>4472</v>
      </c>
      <c r="AV45" s="119">
        <f t="shared" si="13"/>
        <v>9346</v>
      </c>
      <c r="AW45" s="119">
        <v>50</v>
      </c>
      <c r="AX45" s="119" t="s">
        <v>4472</v>
      </c>
      <c r="AY45" s="119">
        <f t="shared" si="14"/>
        <v>9310</v>
      </c>
      <c r="AZ45" s="119">
        <v>50</v>
      </c>
      <c r="BA45" s="119" t="s">
        <v>4472</v>
      </c>
      <c r="BB45" s="119">
        <f t="shared" si="15"/>
        <v>9100</v>
      </c>
      <c r="BC45" s="119">
        <v>50</v>
      </c>
      <c r="BD45" s="119" t="s">
        <v>4472</v>
      </c>
      <c r="BE45" s="119">
        <f t="shared" si="16"/>
        <v>9600</v>
      </c>
      <c r="BF45" s="119">
        <v>10</v>
      </c>
      <c r="BG45" s="119" t="s">
        <v>4472</v>
      </c>
      <c r="BH45" s="119">
        <f t="shared" si="17"/>
        <v>9500</v>
      </c>
      <c r="BI45" s="119">
        <v>10</v>
      </c>
      <c r="BJ45" s="119" t="s">
        <v>4472</v>
      </c>
      <c r="BK45" s="119">
        <f t="shared" si="18"/>
        <v>1491</v>
      </c>
      <c r="BL45" s="119">
        <v>50</v>
      </c>
      <c r="BM45" s="119" t="s">
        <v>4472</v>
      </c>
      <c r="BN45" s="119">
        <f t="shared" si="19"/>
        <v>3266</v>
      </c>
      <c r="BO45" s="119">
        <v>50</v>
      </c>
      <c r="BP45" s="119" t="s">
        <v>4472</v>
      </c>
      <c r="BQ45" s="119">
        <f t="shared" si="20"/>
        <v>3191</v>
      </c>
      <c r="BR45" s="119">
        <v>50</v>
      </c>
      <c r="BS45" s="119" t="s">
        <v>4472</v>
      </c>
      <c r="BT45" s="119">
        <f t="shared" si="21"/>
        <v>2110</v>
      </c>
      <c r="BU45" s="119">
        <v>50</v>
      </c>
      <c r="BV45" s="119" t="s">
        <v>4472</v>
      </c>
      <c r="BW45" s="119">
        <f t="shared" si="22"/>
        <v>9316</v>
      </c>
      <c r="BX45" s="119">
        <v>50</v>
      </c>
      <c r="BY45" s="119" t="s">
        <v>4472</v>
      </c>
      <c r="BZ45" s="119">
        <f t="shared" si="23"/>
        <v>9316</v>
      </c>
      <c r="CA45" s="119">
        <v>50</v>
      </c>
      <c r="CB45" s="119" t="s">
        <v>4472</v>
      </c>
      <c r="CC45" s="119">
        <f t="shared" si="24"/>
        <v>9575</v>
      </c>
      <c r="CD45" s="119">
        <v>25</v>
      </c>
      <c r="CE45" s="119" t="s">
        <v>4472</v>
      </c>
      <c r="CF45" s="119">
        <f t="shared" si="25"/>
        <v>9575</v>
      </c>
      <c r="CG45" s="119">
        <v>25</v>
      </c>
      <c r="CH45" s="119" t="s">
        <v>4472</v>
      </c>
      <c r="CI45" s="119">
        <f t="shared" si="26"/>
        <v>9600</v>
      </c>
      <c r="CJ45" s="119">
        <v>10</v>
      </c>
      <c r="CK45" s="119" t="s">
        <v>4472</v>
      </c>
      <c r="CL45" s="119">
        <f t="shared" si="27"/>
        <v>9220</v>
      </c>
      <c r="CM45" s="119">
        <v>50</v>
      </c>
      <c r="CN45" s="119" t="s">
        <v>4472</v>
      </c>
      <c r="CO45" s="119">
        <f t="shared" si="28"/>
        <v>9316</v>
      </c>
      <c r="CP45" s="119">
        <v>50</v>
      </c>
      <c r="CQ45" s="119" t="s">
        <v>4472</v>
      </c>
      <c r="CR45" s="119">
        <f t="shared" si="29"/>
        <v>9511</v>
      </c>
      <c r="CS45" s="119">
        <v>20</v>
      </c>
      <c r="CT45" s="119" t="s">
        <v>4472</v>
      </c>
      <c r="CU45" s="119">
        <f t="shared" si="30"/>
        <v>1866</v>
      </c>
      <c r="CV45" s="119">
        <v>50</v>
      </c>
      <c r="CW45" s="119" t="s">
        <v>4472</v>
      </c>
      <c r="CX45" s="119">
        <f t="shared" si="31"/>
        <v>1896</v>
      </c>
      <c r="CY45" s="119">
        <v>100</v>
      </c>
      <c r="CZ45" s="119" t="s">
        <v>4472</v>
      </c>
      <c r="DA45" s="119">
        <f t="shared" si="32"/>
        <v>2301</v>
      </c>
      <c r="DB45" s="119">
        <v>50</v>
      </c>
      <c r="DC45" s="119" t="s">
        <v>4472</v>
      </c>
      <c r="DD45" s="121">
        <f t="shared" si="33"/>
        <v>9465</v>
      </c>
      <c r="DE45" s="121">
        <v>100</v>
      </c>
      <c r="DF45" s="119" t="s">
        <v>4472</v>
      </c>
      <c r="DG45" s="119">
        <f t="shared" si="34"/>
        <v>1241</v>
      </c>
      <c r="DH45" s="119">
        <v>50</v>
      </c>
      <c r="DI45" s="119" t="s">
        <v>4472</v>
      </c>
      <c r="DJ45" s="119">
        <f t="shared" si="35"/>
        <v>1241</v>
      </c>
      <c r="DK45" s="119">
        <v>50</v>
      </c>
      <c r="DL45" s="119" t="s">
        <v>4472</v>
      </c>
      <c r="DM45" s="119">
        <f t="shared" si="36"/>
        <v>4370</v>
      </c>
      <c r="DN45" s="119">
        <v>50</v>
      </c>
      <c r="DO45" s="119" t="s">
        <v>4472</v>
      </c>
      <c r="DP45" s="119">
        <f t="shared" si="37"/>
        <v>4370</v>
      </c>
      <c r="DQ45" s="119">
        <v>50</v>
      </c>
      <c r="DR45" s="119" t="s">
        <v>4472</v>
      </c>
      <c r="DS45" s="119">
        <f t="shared" si="38"/>
        <v>2406</v>
      </c>
      <c r="DT45" s="119">
        <v>50</v>
      </c>
      <c r="DU45" s="119" t="s">
        <v>4472</v>
      </c>
    </row>
    <row r="46" spans="1:125" ht="15.75" customHeight="1">
      <c r="A46" s="118" t="s">
        <v>4473</v>
      </c>
      <c r="B46" s="118" t="e">
        <f t="shared" ca="1" si="0"/>
        <v>#NAME?</v>
      </c>
      <c r="C46" s="118" t="s">
        <v>4474</v>
      </c>
      <c r="D46" s="118" t="s">
        <v>4475</v>
      </c>
      <c r="E46" s="118"/>
      <c r="F46" s="118"/>
      <c r="G46" s="118" t="s">
        <v>4476</v>
      </c>
      <c r="H46" s="118" t="s">
        <v>4477</v>
      </c>
      <c r="I46" s="118"/>
      <c r="J46" s="118"/>
      <c r="K46" s="118"/>
      <c r="L46" s="118"/>
      <c r="M46" s="118"/>
      <c r="N46" s="118">
        <f t="shared" si="2"/>
        <v>45</v>
      </c>
      <c r="O46" s="84">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9860</v>
      </c>
      <c r="P46" s="84" t="str">
        <f ca="1">IF(N2="CostalCity", VLOOKUP((O46), NPCs!R3:T63, 3, TRUE), IF(N2="DesertCity", VLOOKUP((O46), NPCs!U3:W63, 3, TRUE), IF(N2="ForestCity", VLOOKUP((O46), NPCs!X3:Z63, 3, TRUE), IF(N2="MonsterCity", VLOOKUP((O46), NPCs!AA3:AC63, 3, TRUE), IF(N2="MountainCity", VLOOKUP((O46), NPCs!AD3:AF63, 3, TRUE), IF(N2="StandardDiverseCity", VLOOKUP((O46), NPCs!AG3:AI63, 3, TRUE), IF(N2="SwampCity", VLOOKUP((O46), NPCs!AJ3:AL63, 3, TRUE), IF(N2="TundraCity", VLOOKUP((O46), NPCs!AM3:AO63, 3, TRUE), IF(N2="DragonbornCostalCity", VLOOKUP((O46), NPCs!AP3:AR63, 3, TRUE), IF(N2="DragonbornDesertCity",VLOOKUP((O46), NPCs!AS3:AU63, 3, TRUE), IF(N2="ElvenDesertCity", VLOOKUP((O46), NPCs!AV3:AX63, 3, TRUE), IF(N2="ElvenForestCity", VLOOKUP((O46), NPCs!AY3:BA63, 3, TRUE), IF(N2="ElvenStandardDiverseCity", VLOOKUP((O46), NPCs!BB3:BD63, 3, TRUE), IF(N2="DwarvenMountainCity", VLOOKUP((O46), NPCs!BE3:BG63, 3, TRUE), IF(N2="DwarvenStandardDiverseCity", VLOOKUP((O46), NPCs!BH3:BJ63, 3, TRUE), IF(N2="Yuan-tiSwampCity", VLOOKUP((O46), NPCs!BK3:BM63, 3, TRUE), IF(N2="OrcForestCity", VLOOKUP((O46), NPCs!BN3:BP63, 3, TRUE), IF(N2="OrcMountainCity", VLOOKUP((O46), NPCs!BQ3:BS63, 3, TRUE), IF(N2="OrcTundraCity", VLOOKUP((O46), NPCs!BT3:BV63, 3, TRUE), IF(N2="HalflingCostalCity", VLOOKUP((O46), NPCs!BW3:BY63, 3, TRUE), IF(N2="HalflingForestCity", VLOOKUP((O46), NPCs!BZ3:CB63, 3, TRUE), IF(N2="GnomeForestCity", VLOOKUP((O46), NPCs!CC3:CE63, 3, TRUE), IF(N2="GnomeMountainCity", VLOOKUP((O46), NPCs!CF3:CH63, 3, TRUE), IF(N2="GoliathMountainCity", VLOOKUP((O46), NPCs!CI3:CK63, 3, TRUE), IF(N2="GoblinSwampCity", VLOOKUP((O46), NPCs!CL3:CN63, 3, TRUE), IF(N2="GenasiCostalCity", VLOOKUP((O46), NPCs!CO3:CQ63, 3, TRUE), IF(N2="GenasiDesertCity", VLOOKUP((O46), NPCs!CR3:CT63, 3, TRUE), IF(N2="KoboldSwampCity", VLOOKUP((O46), NPCs!CU3:CW63, 3, TRUE), IF(N2="KoboldMountainCity", VLOOKUP((O46), NPCs!CX3:CZ63, 3, TRUE), IF(N2="KoboldDesertCity", VLOOKUP((O46), NPCs!DA3:DC63, 3, TRUE), IF(N2="AarakocraMountainCity", VLOOKUP((O46), NPCs!DD3:DF63, 3, TRUE), IF(N2="LizardfolkSwampCity", VLOOKUP((O46), NPCs!DG3:DI63, 3, TRUE), IF(N2="LizardfolkDesertCity", VLOOKUP((O46), NPCs!DJ3:DL63, 3, TRUE), IF(N2="TortleCostalCity", VLOOKUP((O46), NPCs!DM:DO3:DQ63, 3, TRUE), IF(N2="TortleDesertCity", VLOOKUP((O46), NPCs!DP3:DR63, 3, TRUE), IF(N2="TritonCostalCity", VLOOKUP((O46), NPCs!DS3:DU63, 3, TRUE), 0))))))))))))))))))))))))))))))))))))</f>
        <v>Tiefling (Dispater)</v>
      </c>
      <c r="Q46" s="118"/>
      <c r="R46" s="118">
        <f t="shared" si="3"/>
        <v>9366</v>
      </c>
      <c r="S46" s="118">
        <v>25</v>
      </c>
      <c r="T46" s="118" t="s">
        <v>4478</v>
      </c>
      <c r="U46" s="118">
        <f t="shared" si="4"/>
        <v>8570</v>
      </c>
      <c r="V46" s="118">
        <v>50</v>
      </c>
      <c r="W46" s="118" t="s">
        <v>4478</v>
      </c>
      <c r="X46" s="118">
        <f t="shared" si="5"/>
        <v>9475</v>
      </c>
      <c r="Y46" s="118">
        <v>25</v>
      </c>
      <c r="Z46" s="118" t="s">
        <v>4478</v>
      </c>
      <c r="AA46" s="118">
        <f t="shared" si="6"/>
        <v>7040</v>
      </c>
      <c r="AB46" s="118">
        <v>500</v>
      </c>
      <c r="AC46" s="118" t="s">
        <v>4478</v>
      </c>
      <c r="AD46" s="118">
        <f t="shared" si="7"/>
        <v>9050</v>
      </c>
      <c r="AE46" s="118">
        <v>50</v>
      </c>
      <c r="AF46" s="118" t="s">
        <v>4478</v>
      </c>
      <c r="AG46" s="118">
        <f t="shared" si="8"/>
        <v>8950</v>
      </c>
      <c r="AH46" s="118">
        <v>50</v>
      </c>
      <c r="AI46" s="118" t="s">
        <v>4478</v>
      </c>
      <c r="AJ46" s="118">
        <f t="shared" si="9"/>
        <v>7950</v>
      </c>
      <c r="AK46" s="118">
        <v>150</v>
      </c>
      <c r="AL46" s="118" t="s">
        <v>4478</v>
      </c>
      <c r="AM46" s="118">
        <f t="shared" si="10"/>
        <v>8960</v>
      </c>
      <c r="AN46" s="118">
        <v>250</v>
      </c>
      <c r="AO46" s="118" t="s">
        <v>4478</v>
      </c>
      <c r="AP46" s="118">
        <f t="shared" si="11"/>
        <v>9586</v>
      </c>
      <c r="AQ46" s="118">
        <v>10</v>
      </c>
      <c r="AR46" s="118" t="s">
        <v>4478</v>
      </c>
      <c r="AS46" s="118">
        <f t="shared" si="12"/>
        <v>9531</v>
      </c>
      <c r="AT46" s="118">
        <v>20</v>
      </c>
      <c r="AU46" s="118" t="s">
        <v>4478</v>
      </c>
      <c r="AV46" s="118">
        <f t="shared" si="13"/>
        <v>9396</v>
      </c>
      <c r="AW46" s="118">
        <v>10</v>
      </c>
      <c r="AX46" s="118" t="s">
        <v>4478</v>
      </c>
      <c r="AY46" s="118">
        <f t="shared" si="14"/>
        <v>9360</v>
      </c>
      <c r="AZ46" s="118">
        <v>10</v>
      </c>
      <c r="BA46" s="118" t="s">
        <v>4478</v>
      </c>
      <c r="BB46" s="118">
        <f t="shared" si="15"/>
        <v>9150</v>
      </c>
      <c r="BC46" s="118">
        <v>50</v>
      </c>
      <c r="BD46" s="118" t="s">
        <v>4478</v>
      </c>
      <c r="BE46" s="118">
        <f t="shared" si="16"/>
        <v>9610</v>
      </c>
      <c r="BF46" s="118">
        <v>10</v>
      </c>
      <c r="BG46" s="118" t="s">
        <v>4478</v>
      </c>
      <c r="BH46" s="118">
        <f t="shared" si="17"/>
        <v>9510</v>
      </c>
      <c r="BI46" s="118">
        <v>10</v>
      </c>
      <c r="BJ46" s="118" t="s">
        <v>4478</v>
      </c>
      <c r="BK46" s="118">
        <f t="shared" si="18"/>
        <v>1541</v>
      </c>
      <c r="BL46" s="118">
        <v>20</v>
      </c>
      <c r="BM46" s="118" t="s">
        <v>4478</v>
      </c>
      <c r="BN46" s="118">
        <f t="shared" si="19"/>
        <v>3316</v>
      </c>
      <c r="BO46" s="118">
        <v>50</v>
      </c>
      <c r="BP46" s="118" t="s">
        <v>4478</v>
      </c>
      <c r="BQ46" s="118">
        <f t="shared" si="20"/>
        <v>3241</v>
      </c>
      <c r="BR46" s="118">
        <v>50</v>
      </c>
      <c r="BS46" s="118" t="s">
        <v>4478</v>
      </c>
      <c r="BT46" s="118">
        <f t="shared" si="21"/>
        <v>2160</v>
      </c>
      <c r="BU46" s="118">
        <v>50</v>
      </c>
      <c r="BV46" s="118" t="s">
        <v>4478</v>
      </c>
      <c r="BW46" s="118">
        <f t="shared" si="22"/>
        <v>9366</v>
      </c>
      <c r="BX46" s="118">
        <v>25</v>
      </c>
      <c r="BY46" s="118" t="s">
        <v>4478</v>
      </c>
      <c r="BZ46" s="118">
        <f t="shared" si="23"/>
        <v>9366</v>
      </c>
      <c r="CA46" s="118">
        <v>25</v>
      </c>
      <c r="CB46" s="118" t="s">
        <v>4478</v>
      </c>
      <c r="CC46" s="118">
        <f t="shared" si="24"/>
        <v>9600</v>
      </c>
      <c r="CD46" s="118">
        <v>25</v>
      </c>
      <c r="CE46" s="118" t="s">
        <v>4478</v>
      </c>
      <c r="CF46" s="118">
        <f t="shared" si="25"/>
        <v>9600</v>
      </c>
      <c r="CG46" s="118">
        <v>25</v>
      </c>
      <c r="CH46" s="118" t="s">
        <v>4478</v>
      </c>
      <c r="CI46" s="118">
        <f t="shared" si="26"/>
        <v>9610</v>
      </c>
      <c r="CJ46" s="118">
        <v>10</v>
      </c>
      <c r="CK46" s="118" t="s">
        <v>4478</v>
      </c>
      <c r="CL46" s="118">
        <f t="shared" si="27"/>
        <v>9270</v>
      </c>
      <c r="CM46" s="118">
        <v>20</v>
      </c>
      <c r="CN46" s="118" t="s">
        <v>4478</v>
      </c>
      <c r="CO46" s="118">
        <f t="shared" si="28"/>
        <v>9366</v>
      </c>
      <c r="CP46" s="118">
        <v>25</v>
      </c>
      <c r="CQ46" s="118" t="s">
        <v>4478</v>
      </c>
      <c r="CR46" s="118">
        <f t="shared" si="29"/>
        <v>9531</v>
      </c>
      <c r="CS46" s="118">
        <v>20</v>
      </c>
      <c r="CT46" s="118" t="s">
        <v>4478</v>
      </c>
      <c r="CU46" s="118">
        <f t="shared" si="30"/>
        <v>1916</v>
      </c>
      <c r="CV46" s="118">
        <v>7024</v>
      </c>
      <c r="CW46" s="118" t="s">
        <v>4478</v>
      </c>
      <c r="CX46" s="118">
        <f t="shared" si="31"/>
        <v>1996</v>
      </c>
      <c r="CY46" s="118">
        <v>7034</v>
      </c>
      <c r="CZ46" s="118" t="s">
        <v>4478</v>
      </c>
      <c r="DA46" s="118">
        <f t="shared" si="32"/>
        <v>2351</v>
      </c>
      <c r="DB46" s="118">
        <v>7029</v>
      </c>
      <c r="DC46" s="118" t="s">
        <v>4478</v>
      </c>
      <c r="DD46" s="122">
        <f t="shared" si="33"/>
        <v>9565</v>
      </c>
      <c r="DE46" s="122">
        <v>50</v>
      </c>
      <c r="DF46" s="118" t="s">
        <v>4478</v>
      </c>
      <c r="DG46" s="118">
        <f t="shared" si="34"/>
        <v>1291</v>
      </c>
      <c r="DH46" s="118">
        <v>20</v>
      </c>
      <c r="DI46" s="118" t="s">
        <v>4478</v>
      </c>
      <c r="DJ46" s="118">
        <f t="shared" si="35"/>
        <v>1291</v>
      </c>
      <c r="DK46" s="118">
        <v>20</v>
      </c>
      <c r="DL46" s="118" t="s">
        <v>4478</v>
      </c>
      <c r="DM46" s="118">
        <f t="shared" si="36"/>
        <v>4420</v>
      </c>
      <c r="DN46" s="118">
        <v>20</v>
      </c>
      <c r="DO46" s="118" t="s">
        <v>4478</v>
      </c>
      <c r="DP46" s="118">
        <f t="shared" si="37"/>
        <v>4420</v>
      </c>
      <c r="DQ46" s="118">
        <v>20</v>
      </c>
      <c r="DR46" s="118" t="s">
        <v>4478</v>
      </c>
      <c r="DS46" s="118">
        <f t="shared" si="38"/>
        <v>2456</v>
      </c>
      <c r="DT46" s="118">
        <v>20</v>
      </c>
      <c r="DU46" s="118" t="s">
        <v>4478</v>
      </c>
    </row>
    <row r="47" spans="1:125" ht="15.75" customHeight="1">
      <c r="A47" s="119" t="s">
        <v>4479</v>
      </c>
      <c r="B47" s="119" t="e">
        <f t="shared" ca="1" si="0"/>
        <v>#NAME?</v>
      </c>
      <c r="C47" s="119" t="s">
        <v>4480</v>
      </c>
      <c r="D47" s="119" t="s">
        <v>4458</v>
      </c>
      <c r="E47" s="119"/>
      <c r="F47" s="119"/>
      <c r="G47" s="119" t="s">
        <v>4481</v>
      </c>
      <c r="H47" s="119" t="s">
        <v>4482</v>
      </c>
      <c r="I47" s="119"/>
      <c r="J47" s="119"/>
      <c r="K47" s="119"/>
      <c r="L47" s="119"/>
      <c r="M47" s="119"/>
      <c r="N47" s="119">
        <f t="shared" si="2"/>
        <v>46</v>
      </c>
      <c r="O47" s="120">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386</v>
      </c>
      <c r="P47" s="120" t="str">
        <f ca="1">IF(N2="CostalCity", VLOOKUP((O47), NPCs!R3:T63, 3, TRUE), IF(N2="DesertCity", VLOOKUP((O47), NPCs!U3:W63, 3, TRUE), IF(N2="ForestCity", VLOOKUP((O47), NPCs!X3:Z63, 3, TRUE), IF(N2="MonsterCity", VLOOKUP((O47), NPCs!AA3:AC63, 3, TRUE), IF(N2="MountainCity", VLOOKUP((O47), NPCs!AD3:AF63, 3, TRUE), IF(N2="StandardDiverseCity", VLOOKUP((O47), NPCs!AG3:AI63, 3, TRUE), IF(N2="SwampCity", VLOOKUP((O47), NPCs!AJ3:AL63, 3, TRUE), IF(N2="TundraCity", VLOOKUP((O47), NPCs!AM3:AO63, 3, TRUE), IF(N2="DragonbornCostalCity", VLOOKUP((O47), NPCs!AP3:AR63, 3, TRUE), IF(N2="DragonbornDesertCity",VLOOKUP((O47), NPCs!AS3:AU63, 3, TRUE), IF(N2="ElvenDesertCity", VLOOKUP((O47), NPCs!AV3:AX63, 3, TRUE), IF(N2="ElvenForestCity", VLOOKUP((O47), NPCs!AY3:BA63, 3, TRUE), IF(N2="ElvenStandardDiverseCity", VLOOKUP((O47), NPCs!BB3:BD63, 3, TRUE), IF(N2="DwarvenMountainCity", VLOOKUP((O47), NPCs!BE3:BG63, 3, TRUE), IF(N2="DwarvenStandardDiverseCity", VLOOKUP((O47), NPCs!BH3:BJ63, 3, TRUE), IF(N2="Yuan-tiSwampCity", VLOOKUP((O47), NPCs!BK3:BM63, 3, TRUE), IF(N2="OrcForestCity", VLOOKUP((O47), NPCs!BN3:BP63, 3, TRUE), IF(N2="OrcMountainCity", VLOOKUP((O47), NPCs!BQ3:BS63, 3, TRUE), IF(N2="OrcTundraCity", VLOOKUP((O47), NPCs!BT3:BV63, 3, TRUE), IF(N2="HalflingCostalCity", VLOOKUP((O47), NPCs!BW3:BY63, 3, TRUE), IF(N2="HalflingForestCity", VLOOKUP((O47), NPCs!BZ3:CB63, 3, TRUE), IF(N2="GnomeForestCity", VLOOKUP((O47), NPCs!CC3:CE63, 3, TRUE), IF(N2="GnomeMountainCity", VLOOKUP((O47), NPCs!CF3:CH63, 3, TRUE), IF(N2="GoliathMountainCity", VLOOKUP((O47), NPCs!CI3:CK63, 3, TRUE), IF(N2="GoblinSwampCity", VLOOKUP((O47), NPCs!CL3:CN63, 3, TRUE), IF(N2="GenasiCostalCity", VLOOKUP((O47), NPCs!CO3:CQ63, 3, TRUE), IF(N2="GenasiDesertCity", VLOOKUP((O47), NPCs!CR3:CT63, 3, TRUE), IF(N2="KoboldSwampCity", VLOOKUP((O47), NPCs!CU3:CW63, 3, TRUE), IF(N2="KoboldMountainCity", VLOOKUP((O47), NPCs!CX3:CZ63, 3, TRUE), IF(N2="KoboldDesertCity", VLOOKUP((O47), NPCs!DA3:DC63, 3, TRUE), IF(N2="AarakocraMountainCity", VLOOKUP((O47), NPCs!DD3:DF63, 3, TRUE), IF(N2="LizardfolkSwampCity", VLOOKUP((O47), NPCs!DG3:DI63, 3, TRUE), IF(N2="LizardfolkDesertCity", VLOOKUP((O47), NPCs!DJ3:DL63, 3, TRUE), IF(N2="TortleCostalCity", VLOOKUP((O47), NPCs!DM:DO3:DQ63, 3, TRUE), IF(N2="TortleDesertCity", VLOOKUP((O47), NPCs!DP3:DR63, 3, TRUE), IF(N2="TritonCostalCity", VLOOKUP((O47), NPCs!DS3:DU63, 3, TRUE), 0))))))))))))))))))))))))))))))))))))</f>
        <v>Dwarf (Hill)</v>
      </c>
      <c r="Q47" s="119"/>
      <c r="R47" s="119">
        <f t="shared" si="3"/>
        <v>9391</v>
      </c>
      <c r="S47" s="119">
        <v>25</v>
      </c>
      <c r="T47" s="119" t="s">
        <v>4483</v>
      </c>
      <c r="U47" s="119">
        <f t="shared" si="4"/>
        <v>8620</v>
      </c>
      <c r="V47" s="119">
        <v>500</v>
      </c>
      <c r="W47" s="119" t="s">
        <v>4483</v>
      </c>
      <c r="X47" s="119">
        <f t="shared" si="5"/>
        <v>9500</v>
      </c>
      <c r="Y47" s="119">
        <v>25</v>
      </c>
      <c r="Z47" s="119" t="s">
        <v>4483</v>
      </c>
      <c r="AA47" s="119">
        <f t="shared" si="6"/>
        <v>7540</v>
      </c>
      <c r="AB47" s="119">
        <v>250</v>
      </c>
      <c r="AC47" s="119" t="s">
        <v>4483</v>
      </c>
      <c r="AD47" s="119">
        <f t="shared" si="7"/>
        <v>9100</v>
      </c>
      <c r="AE47" s="119">
        <v>25</v>
      </c>
      <c r="AF47" s="119" t="s">
        <v>4483</v>
      </c>
      <c r="AG47" s="119">
        <f t="shared" si="8"/>
        <v>9000</v>
      </c>
      <c r="AH47" s="119">
        <v>100</v>
      </c>
      <c r="AI47" s="119" t="s">
        <v>4483</v>
      </c>
      <c r="AJ47" s="119">
        <f t="shared" si="9"/>
        <v>8100</v>
      </c>
      <c r="AK47" s="119">
        <v>500</v>
      </c>
      <c r="AL47" s="119" t="s">
        <v>4483</v>
      </c>
      <c r="AM47" s="119">
        <f t="shared" si="10"/>
        <v>9210</v>
      </c>
      <c r="AN47" s="119">
        <v>10</v>
      </c>
      <c r="AO47" s="119" t="s">
        <v>4483</v>
      </c>
      <c r="AP47" s="119">
        <f t="shared" si="11"/>
        <v>9596</v>
      </c>
      <c r="AQ47" s="119">
        <v>70</v>
      </c>
      <c r="AR47" s="119" t="s">
        <v>4483</v>
      </c>
      <c r="AS47" s="119">
        <f t="shared" si="12"/>
        <v>9551</v>
      </c>
      <c r="AT47" s="119">
        <v>100</v>
      </c>
      <c r="AU47" s="119" t="s">
        <v>4483</v>
      </c>
      <c r="AV47" s="119">
        <f t="shared" si="13"/>
        <v>9406</v>
      </c>
      <c r="AW47" s="119">
        <v>10</v>
      </c>
      <c r="AX47" s="119" t="s">
        <v>4483</v>
      </c>
      <c r="AY47" s="119">
        <f t="shared" si="14"/>
        <v>9370</v>
      </c>
      <c r="AZ47" s="119">
        <v>50</v>
      </c>
      <c r="BA47" s="119" t="s">
        <v>4483</v>
      </c>
      <c r="BB47" s="119">
        <f t="shared" si="15"/>
        <v>9200</v>
      </c>
      <c r="BC47" s="119">
        <v>100</v>
      </c>
      <c r="BD47" s="119" t="s">
        <v>4483</v>
      </c>
      <c r="BE47" s="119">
        <f t="shared" si="16"/>
        <v>9620</v>
      </c>
      <c r="BF47" s="119">
        <v>10</v>
      </c>
      <c r="BG47" s="119" t="s">
        <v>4483</v>
      </c>
      <c r="BH47" s="119">
        <f t="shared" si="17"/>
        <v>9520</v>
      </c>
      <c r="BI47" s="119">
        <v>10</v>
      </c>
      <c r="BJ47" s="119" t="s">
        <v>4483</v>
      </c>
      <c r="BK47" s="119">
        <f t="shared" si="18"/>
        <v>1561</v>
      </c>
      <c r="BL47" s="119">
        <v>150</v>
      </c>
      <c r="BM47" s="119" t="s">
        <v>4483</v>
      </c>
      <c r="BN47" s="119">
        <f t="shared" si="19"/>
        <v>3366</v>
      </c>
      <c r="BO47" s="119">
        <v>100</v>
      </c>
      <c r="BP47" s="119" t="s">
        <v>4483</v>
      </c>
      <c r="BQ47" s="119">
        <f t="shared" si="20"/>
        <v>3291</v>
      </c>
      <c r="BR47" s="119">
        <v>25</v>
      </c>
      <c r="BS47" s="119" t="s">
        <v>4483</v>
      </c>
      <c r="BT47" s="119">
        <f t="shared" si="21"/>
        <v>2210</v>
      </c>
      <c r="BU47" s="119">
        <v>25</v>
      </c>
      <c r="BV47" s="119" t="s">
        <v>4483</v>
      </c>
      <c r="BW47" s="119">
        <f t="shared" si="22"/>
        <v>9391</v>
      </c>
      <c r="BX47" s="119">
        <v>25</v>
      </c>
      <c r="BY47" s="119" t="s">
        <v>4483</v>
      </c>
      <c r="BZ47" s="119">
        <f t="shared" si="23"/>
        <v>9391</v>
      </c>
      <c r="CA47" s="119">
        <v>50</v>
      </c>
      <c r="CB47" s="119" t="s">
        <v>4483</v>
      </c>
      <c r="CC47" s="119">
        <f t="shared" si="24"/>
        <v>9625</v>
      </c>
      <c r="CD47" s="119">
        <v>25</v>
      </c>
      <c r="CE47" s="119" t="s">
        <v>4483</v>
      </c>
      <c r="CF47" s="119">
        <f t="shared" si="25"/>
        <v>9625</v>
      </c>
      <c r="CG47" s="119">
        <v>25</v>
      </c>
      <c r="CH47" s="119" t="s">
        <v>4483</v>
      </c>
      <c r="CI47" s="119">
        <f t="shared" si="26"/>
        <v>9620</v>
      </c>
      <c r="CJ47" s="119">
        <v>10</v>
      </c>
      <c r="CK47" s="119" t="s">
        <v>4483</v>
      </c>
      <c r="CL47" s="119">
        <f t="shared" si="27"/>
        <v>9290</v>
      </c>
      <c r="CM47" s="119">
        <v>150</v>
      </c>
      <c r="CN47" s="119" t="s">
        <v>4483</v>
      </c>
      <c r="CO47" s="119">
        <f t="shared" si="28"/>
        <v>9391</v>
      </c>
      <c r="CP47" s="119">
        <v>25</v>
      </c>
      <c r="CQ47" s="119" t="s">
        <v>4483</v>
      </c>
      <c r="CR47" s="119">
        <f t="shared" si="29"/>
        <v>9551</v>
      </c>
      <c r="CS47" s="119">
        <v>100</v>
      </c>
      <c r="CT47" s="119" t="s">
        <v>4483</v>
      </c>
      <c r="CU47" s="119">
        <f t="shared" si="30"/>
        <v>8940</v>
      </c>
      <c r="CV47" s="119">
        <v>500</v>
      </c>
      <c r="CW47" s="119" t="s">
        <v>4483</v>
      </c>
      <c r="CX47" s="119">
        <f t="shared" si="31"/>
        <v>9030</v>
      </c>
      <c r="CY47" s="119">
        <v>500</v>
      </c>
      <c r="CZ47" s="119" t="s">
        <v>4483</v>
      </c>
      <c r="DA47" s="119">
        <f t="shared" si="32"/>
        <v>9380</v>
      </c>
      <c r="DB47" s="119">
        <v>50</v>
      </c>
      <c r="DC47" s="119" t="s">
        <v>4483</v>
      </c>
      <c r="DD47" s="121">
        <f t="shared" si="33"/>
        <v>9615</v>
      </c>
      <c r="DE47" s="121">
        <v>5</v>
      </c>
      <c r="DF47" s="119" t="s">
        <v>4483</v>
      </c>
      <c r="DG47" s="119">
        <f t="shared" si="34"/>
        <v>1311</v>
      </c>
      <c r="DH47" s="119">
        <v>7979</v>
      </c>
      <c r="DI47" s="119" t="s">
        <v>4483</v>
      </c>
      <c r="DJ47" s="119">
        <f t="shared" si="35"/>
        <v>1311</v>
      </c>
      <c r="DK47" s="119">
        <v>7979</v>
      </c>
      <c r="DL47" s="119" t="s">
        <v>4483</v>
      </c>
      <c r="DM47" s="119">
        <f t="shared" si="36"/>
        <v>4440</v>
      </c>
      <c r="DN47" s="119">
        <v>250</v>
      </c>
      <c r="DO47" s="119" t="s">
        <v>4483</v>
      </c>
      <c r="DP47" s="119">
        <f t="shared" si="37"/>
        <v>4440</v>
      </c>
      <c r="DQ47" s="119">
        <v>250</v>
      </c>
      <c r="DR47" s="119" t="s">
        <v>4483</v>
      </c>
      <c r="DS47" s="119">
        <f t="shared" si="38"/>
        <v>2476</v>
      </c>
      <c r="DT47" s="119">
        <v>100</v>
      </c>
      <c r="DU47" s="119" t="s">
        <v>4483</v>
      </c>
    </row>
    <row r="48" spans="1:125" ht="15.75" customHeight="1">
      <c r="A48" s="118" t="s">
        <v>4484</v>
      </c>
      <c r="B48" s="118" t="e">
        <f t="shared" ca="1" si="0"/>
        <v>#NAME?</v>
      </c>
      <c r="C48" s="118" t="s">
        <v>4485</v>
      </c>
      <c r="D48" s="118" t="s">
        <v>4486</v>
      </c>
      <c r="E48" s="118"/>
      <c r="F48" s="118"/>
      <c r="G48" s="118" t="s">
        <v>4487</v>
      </c>
      <c r="H48" s="118" t="s">
        <v>4488</v>
      </c>
      <c r="I48" s="118"/>
      <c r="J48" s="118"/>
      <c r="K48" s="118"/>
      <c r="L48" s="118"/>
      <c r="M48" s="118"/>
      <c r="N48" s="118">
        <f t="shared" si="2"/>
        <v>47</v>
      </c>
      <c r="O48" s="84">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386</v>
      </c>
      <c r="P48" s="84" t="str">
        <f ca="1">IF(N2="CostalCity", VLOOKUP((O48), NPCs!R3:T63, 3, TRUE), IF(N2="DesertCity", VLOOKUP((O48), NPCs!U3:W63, 3, TRUE), IF(N2="ForestCity", VLOOKUP((O48), NPCs!X3:Z63, 3, TRUE), IF(N2="MonsterCity", VLOOKUP((O48), NPCs!AA3:AC63, 3, TRUE), IF(N2="MountainCity", VLOOKUP((O48), NPCs!AD3:AF63, 3, TRUE), IF(N2="StandardDiverseCity", VLOOKUP((O48), NPCs!AG3:AI63, 3, TRUE), IF(N2="SwampCity", VLOOKUP((O48), NPCs!AJ3:AL63, 3, TRUE), IF(N2="TundraCity", VLOOKUP((O48), NPCs!AM3:AO63, 3, TRUE), IF(N2="DragonbornCostalCity", VLOOKUP((O48), NPCs!AP3:AR63, 3, TRUE), IF(N2="DragonbornDesertCity",VLOOKUP((O48), NPCs!AS3:AU63, 3, TRUE), IF(N2="ElvenDesertCity", VLOOKUP((O48), NPCs!AV3:AX63, 3, TRUE), IF(N2="ElvenForestCity", VLOOKUP((O48), NPCs!AY3:BA63, 3, TRUE), IF(N2="ElvenStandardDiverseCity", VLOOKUP((O48), NPCs!BB3:BD63, 3, TRUE), IF(N2="DwarvenMountainCity", VLOOKUP((O48), NPCs!BE3:BG63, 3, TRUE), IF(N2="DwarvenStandardDiverseCity", VLOOKUP((O48), NPCs!BH3:BJ63, 3, TRUE), IF(N2="Yuan-tiSwampCity", VLOOKUP((O48), NPCs!BK3:BM63, 3, TRUE), IF(N2="OrcForestCity", VLOOKUP((O48), NPCs!BN3:BP63, 3, TRUE), IF(N2="OrcMountainCity", VLOOKUP((O48), NPCs!BQ3:BS63, 3, TRUE), IF(N2="OrcTundraCity", VLOOKUP((O48), NPCs!BT3:BV63, 3, TRUE), IF(N2="HalflingCostalCity", VLOOKUP((O48), NPCs!BW3:BY63, 3, TRUE), IF(N2="HalflingForestCity", VLOOKUP((O48), NPCs!BZ3:CB63, 3, TRUE), IF(N2="GnomeForestCity", VLOOKUP((O48), NPCs!CC3:CE63, 3, TRUE), IF(N2="GnomeMountainCity", VLOOKUP((O48), NPCs!CF3:CH63, 3, TRUE), IF(N2="GoliathMountainCity", VLOOKUP((O48), NPCs!CI3:CK63, 3, TRUE), IF(N2="GoblinSwampCity", VLOOKUP((O48), NPCs!CL3:CN63, 3, TRUE), IF(N2="GenasiCostalCity", VLOOKUP((O48), NPCs!CO3:CQ63, 3, TRUE), IF(N2="GenasiDesertCity", VLOOKUP((O48), NPCs!CR3:CT63, 3, TRUE), IF(N2="KoboldSwampCity", VLOOKUP((O48), NPCs!CU3:CW63, 3, TRUE), IF(N2="KoboldMountainCity", VLOOKUP((O48), NPCs!CX3:CZ63, 3, TRUE), IF(N2="KoboldDesertCity", VLOOKUP((O48), NPCs!DA3:DC63, 3, TRUE), IF(N2="AarakocraMountainCity", VLOOKUP((O48), NPCs!DD3:DF63, 3, TRUE), IF(N2="LizardfolkSwampCity", VLOOKUP((O48), NPCs!DG3:DI63, 3, TRUE), IF(N2="LizardfolkDesertCity", VLOOKUP((O48), NPCs!DJ3:DL63, 3, TRUE), IF(N2="TortleCostalCity", VLOOKUP((O48), NPCs!DM:DO3:DQ63, 3, TRUE), IF(N2="TortleDesertCity", VLOOKUP((O48), NPCs!DP3:DR63, 3, TRUE), IF(N2="TritonCostalCity", VLOOKUP((O48), NPCs!DS3:DU63, 3, TRUE), 0))))))))))))))))))))))))))))))))))))</f>
        <v>Dwarf (Hill)</v>
      </c>
      <c r="Q48" s="118"/>
      <c r="R48" s="118">
        <f t="shared" si="3"/>
        <v>9416</v>
      </c>
      <c r="S48" s="118">
        <v>25</v>
      </c>
      <c r="T48" s="118" t="s">
        <v>4489</v>
      </c>
      <c r="U48" s="118">
        <f t="shared" si="4"/>
        <v>9120</v>
      </c>
      <c r="V48" s="118">
        <v>50</v>
      </c>
      <c r="W48" s="118" t="s">
        <v>4489</v>
      </c>
      <c r="X48" s="118">
        <f t="shared" si="5"/>
        <v>9525</v>
      </c>
      <c r="Y48" s="118">
        <v>25</v>
      </c>
      <c r="Z48" s="118" t="s">
        <v>4489</v>
      </c>
      <c r="AA48" s="118">
        <f t="shared" si="6"/>
        <v>7790</v>
      </c>
      <c r="AB48" s="118">
        <v>560</v>
      </c>
      <c r="AC48" s="118" t="s">
        <v>4489</v>
      </c>
      <c r="AD48" s="118">
        <f t="shared" si="7"/>
        <v>9125</v>
      </c>
      <c r="AE48" s="118">
        <v>250</v>
      </c>
      <c r="AF48" s="118" t="s">
        <v>4489</v>
      </c>
      <c r="AG48" s="118">
        <f t="shared" si="8"/>
        <v>9100</v>
      </c>
      <c r="AH48" s="118">
        <v>100</v>
      </c>
      <c r="AI48" s="118" t="s">
        <v>4489</v>
      </c>
      <c r="AJ48" s="118">
        <f t="shared" si="9"/>
        <v>8600</v>
      </c>
      <c r="AK48" s="118">
        <v>250</v>
      </c>
      <c r="AL48" s="118" t="s">
        <v>4489</v>
      </c>
      <c r="AM48" s="118">
        <f t="shared" si="10"/>
        <v>9220</v>
      </c>
      <c r="AN48" s="118">
        <v>500</v>
      </c>
      <c r="AO48" s="118" t="s">
        <v>4489</v>
      </c>
      <c r="AP48" s="118">
        <f t="shared" si="11"/>
        <v>9666</v>
      </c>
      <c r="AQ48" s="118">
        <v>20</v>
      </c>
      <c r="AR48" s="118" t="s">
        <v>4489</v>
      </c>
      <c r="AS48" s="118">
        <f t="shared" si="12"/>
        <v>9651</v>
      </c>
      <c r="AT48" s="118">
        <v>20</v>
      </c>
      <c r="AU48" s="118" t="s">
        <v>4489</v>
      </c>
      <c r="AV48" s="118">
        <f t="shared" si="13"/>
        <v>9416</v>
      </c>
      <c r="AW48" s="118">
        <v>10</v>
      </c>
      <c r="AX48" s="118" t="s">
        <v>4489</v>
      </c>
      <c r="AY48" s="118">
        <f t="shared" si="14"/>
        <v>9420</v>
      </c>
      <c r="AZ48" s="118">
        <v>10</v>
      </c>
      <c r="BA48" s="118" t="s">
        <v>4489</v>
      </c>
      <c r="BB48" s="118">
        <f t="shared" si="15"/>
        <v>9300</v>
      </c>
      <c r="BC48" s="118">
        <v>100</v>
      </c>
      <c r="BD48" s="118" t="s">
        <v>4489</v>
      </c>
      <c r="BE48" s="118">
        <f t="shared" si="16"/>
        <v>9630</v>
      </c>
      <c r="BF48" s="118">
        <v>10</v>
      </c>
      <c r="BG48" s="118" t="s">
        <v>4489</v>
      </c>
      <c r="BH48" s="118">
        <f t="shared" si="17"/>
        <v>9530</v>
      </c>
      <c r="BI48" s="118">
        <v>10</v>
      </c>
      <c r="BJ48" s="118" t="s">
        <v>4489</v>
      </c>
      <c r="BK48" s="118">
        <f t="shared" si="18"/>
        <v>1711</v>
      </c>
      <c r="BL48" s="118">
        <v>20</v>
      </c>
      <c r="BM48" s="118" t="s">
        <v>4489</v>
      </c>
      <c r="BN48" s="118">
        <f t="shared" si="19"/>
        <v>3466</v>
      </c>
      <c r="BO48" s="118">
        <v>6004</v>
      </c>
      <c r="BP48" s="118" t="s">
        <v>4489</v>
      </c>
      <c r="BQ48" s="118">
        <f t="shared" si="20"/>
        <v>3316</v>
      </c>
      <c r="BR48" s="118">
        <v>6279</v>
      </c>
      <c r="BS48" s="118" t="s">
        <v>4489</v>
      </c>
      <c r="BT48" s="118">
        <f t="shared" si="21"/>
        <v>2235</v>
      </c>
      <c r="BU48" s="118">
        <v>7300</v>
      </c>
      <c r="BV48" s="118" t="s">
        <v>4489</v>
      </c>
      <c r="BW48" s="118">
        <f t="shared" si="22"/>
        <v>9416</v>
      </c>
      <c r="BX48" s="118">
        <v>25</v>
      </c>
      <c r="BY48" s="118" t="s">
        <v>4489</v>
      </c>
      <c r="BZ48" s="118">
        <f t="shared" si="23"/>
        <v>9441</v>
      </c>
      <c r="CA48" s="118">
        <v>25</v>
      </c>
      <c r="CB48" s="118" t="s">
        <v>4489</v>
      </c>
      <c r="CC48" s="118">
        <f t="shared" si="24"/>
        <v>9650</v>
      </c>
      <c r="CD48" s="118">
        <v>25</v>
      </c>
      <c r="CE48" s="118" t="s">
        <v>4489</v>
      </c>
      <c r="CF48" s="118">
        <f t="shared" si="25"/>
        <v>9650</v>
      </c>
      <c r="CG48" s="118">
        <v>25</v>
      </c>
      <c r="CH48" s="118" t="s">
        <v>4489</v>
      </c>
      <c r="CI48" s="118">
        <f t="shared" si="26"/>
        <v>9630</v>
      </c>
      <c r="CJ48" s="118">
        <v>10</v>
      </c>
      <c r="CK48" s="118" t="s">
        <v>4489</v>
      </c>
      <c r="CL48" s="118">
        <f t="shared" si="27"/>
        <v>9440</v>
      </c>
      <c r="CM48" s="118">
        <v>20</v>
      </c>
      <c r="CN48" s="118" t="s">
        <v>4489</v>
      </c>
      <c r="CO48" s="118">
        <f t="shared" si="28"/>
        <v>9416</v>
      </c>
      <c r="CP48" s="118">
        <v>25</v>
      </c>
      <c r="CQ48" s="118" t="s">
        <v>4489</v>
      </c>
      <c r="CR48" s="118">
        <f t="shared" si="29"/>
        <v>9651</v>
      </c>
      <c r="CS48" s="118">
        <v>20</v>
      </c>
      <c r="CT48" s="118" t="s">
        <v>4489</v>
      </c>
      <c r="CU48" s="118">
        <f t="shared" si="30"/>
        <v>9440</v>
      </c>
      <c r="CV48" s="118">
        <v>20</v>
      </c>
      <c r="CW48" s="118" t="s">
        <v>4489</v>
      </c>
      <c r="CX48" s="118">
        <f t="shared" si="31"/>
        <v>9530</v>
      </c>
      <c r="CY48" s="118">
        <v>100</v>
      </c>
      <c r="CZ48" s="118" t="s">
        <v>4489</v>
      </c>
      <c r="DA48" s="118">
        <f t="shared" si="32"/>
        <v>9430</v>
      </c>
      <c r="DB48" s="118">
        <v>150</v>
      </c>
      <c r="DC48" s="118" t="s">
        <v>4489</v>
      </c>
      <c r="DD48" s="122">
        <f t="shared" si="33"/>
        <v>9620</v>
      </c>
      <c r="DE48" s="122">
        <v>100</v>
      </c>
      <c r="DF48" s="118" t="s">
        <v>4489</v>
      </c>
      <c r="DG48" s="118">
        <f t="shared" si="34"/>
        <v>9290</v>
      </c>
      <c r="DH48" s="118">
        <v>20</v>
      </c>
      <c r="DI48" s="118" t="s">
        <v>4489</v>
      </c>
      <c r="DJ48" s="118">
        <f t="shared" si="35"/>
        <v>9290</v>
      </c>
      <c r="DK48" s="118">
        <v>20</v>
      </c>
      <c r="DL48" s="118" t="s">
        <v>4489</v>
      </c>
      <c r="DM48" s="118">
        <f t="shared" si="36"/>
        <v>4690</v>
      </c>
      <c r="DN48" s="118">
        <v>20</v>
      </c>
      <c r="DO48" s="118" t="s">
        <v>4489</v>
      </c>
      <c r="DP48" s="118">
        <f t="shared" si="37"/>
        <v>4690</v>
      </c>
      <c r="DQ48" s="118">
        <v>20</v>
      </c>
      <c r="DR48" s="118" t="s">
        <v>4489</v>
      </c>
      <c r="DS48" s="118">
        <f t="shared" si="38"/>
        <v>2576</v>
      </c>
      <c r="DT48" s="118">
        <v>20</v>
      </c>
      <c r="DU48" s="118" t="s">
        <v>4489</v>
      </c>
    </row>
    <row r="49" spans="1:125" ht="15.75" customHeight="1">
      <c r="A49" s="119" t="s">
        <v>4490</v>
      </c>
      <c r="B49" s="119" t="e">
        <f t="shared" ca="1" si="0"/>
        <v>#NAME?</v>
      </c>
      <c r="C49" s="119" t="s">
        <v>4485</v>
      </c>
      <c r="D49" s="119" t="s">
        <v>4491</v>
      </c>
      <c r="E49" s="119"/>
      <c r="F49" s="119"/>
      <c r="G49" s="119" t="s">
        <v>4492</v>
      </c>
      <c r="H49" s="119" t="s">
        <v>4493</v>
      </c>
      <c r="I49" s="119"/>
      <c r="J49" s="119"/>
      <c r="K49" s="119"/>
      <c r="L49" s="119"/>
      <c r="M49" s="119"/>
      <c r="N49" s="119">
        <f t="shared" si="2"/>
        <v>48</v>
      </c>
      <c r="O49" s="120">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386</v>
      </c>
      <c r="P49" s="120" t="str">
        <f ca="1">IF(N2="CostalCity", VLOOKUP((O49), NPCs!R3:T63, 3, TRUE), IF(N2="DesertCity", VLOOKUP((O49), NPCs!U3:W63, 3, TRUE), IF(N2="ForestCity", VLOOKUP((O49), NPCs!X3:Z63, 3, TRUE), IF(N2="MonsterCity", VLOOKUP((O49), NPCs!AA3:AC63, 3, TRUE), IF(N2="MountainCity", VLOOKUP((O49), NPCs!AD3:AF63, 3, TRUE), IF(N2="StandardDiverseCity", VLOOKUP((O49), NPCs!AG3:AI63, 3, TRUE), IF(N2="SwampCity", VLOOKUP((O49), NPCs!AJ3:AL63, 3, TRUE), IF(N2="TundraCity", VLOOKUP((O49), NPCs!AM3:AO63, 3, TRUE), IF(N2="DragonbornCostalCity", VLOOKUP((O49), NPCs!AP3:AR63, 3, TRUE), IF(N2="DragonbornDesertCity",VLOOKUP((O49), NPCs!AS3:AU63, 3, TRUE), IF(N2="ElvenDesertCity", VLOOKUP((O49), NPCs!AV3:AX63, 3, TRUE), IF(N2="ElvenForestCity", VLOOKUP((O49), NPCs!AY3:BA63, 3, TRUE), IF(N2="ElvenStandardDiverseCity", VLOOKUP((O49), NPCs!BB3:BD63, 3, TRUE), IF(N2="DwarvenMountainCity", VLOOKUP((O49), NPCs!BE3:BG63, 3, TRUE), IF(N2="DwarvenStandardDiverseCity", VLOOKUP((O49), NPCs!BH3:BJ63, 3, TRUE), IF(N2="Yuan-tiSwampCity", VLOOKUP((O49), NPCs!BK3:BM63, 3, TRUE), IF(N2="OrcForestCity", VLOOKUP((O49), NPCs!BN3:BP63, 3, TRUE), IF(N2="OrcMountainCity", VLOOKUP((O49), NPCs!BQ3:BS63, 3, TRUE), IF(N2="OrcTundraCity", VLOOKUP((O49), NPCs!BT3:BV63, 3, TRUE), IF(N2="HalflingCostalCity", VLOOKUP((O49), NPCs!BW3:BY63, 3, TRUE), IF(N2="HalflingForestCity", VLOOKUP((O49), NPCs!BZ3:CB63, 3, TRUE), IF(N2="GnomeForestCity", VLOOKUP((O49), NPCs!CC3:CE63, 3, TRUE), IF(N2="GnomeMountainCity", VLOOKUP((O49), NPCs!CF3:CH63, 3, TRUE), IF(N2="GoliathMountainCity", VLOOKUP((O49), NPCs!CI3:CK63, 3, TRUE), IF(N2="GoblinSwampCity", VLOOKUP((O49), NPCs!CL3:CN63, 3, TRUE), IF(N2="GenasiCostalCity", VLOOKUP((O49), NPCs!CO3:CQ63, 3, TRUE), IF(N2="GenasiDesertCity", VLOOKUP((O49), NPCs!CR3:CT63, 3, TRUE), IF(N2="KoboldSwampCity", VLOOKUP((O49), NPCs!CU3:CW63, 3, TRUE), IF(N2="KoboldMountainCity", VLOOKUP((O49), NPCs!CX3:CZ63, 3, TRUE), IF(N2="KoboldDesertCity", VLOOKUP((O49), NPCs!DA3:DC63, 3, TRUE), IF(N2="AarakocraMountainCity", VLOOKUP((O49), NPCs!DD3:DF63, 3, TRUE), IF(N2="LizardfolkSwampCity", VLOOKUP((O49), NPCs!DG3:DI63, 3, TRUE), IF(N2="LizardfolkDesertCity", VLOOKUP((O49), NPCs!DJ3:DL63, 3, TRUE), IF(N2="TortleCostalCity", VLOOKUP((O49), NPCs!DM:DO3:DQ63, 3, TRUE), IF(N2="TortleDesertCity", VLOOKUP((O49), NPCs!DP3:DR63, 3, TRUE), IF(N2="TritonCostalCity", VLOOKUP((O49), NPCs!DS3:DU63, 3, TRUE), 0))))))))))))))))))))))))))))))))))))</f>
        <v>Dwarf (Hill)</v>
      </c>
      <c r="Q49" s="119"/>
      <c r="R49" s="119">
        <f t="shared" si="3"/>
        <v>9441</v>
      </c>
      <c r="S49" s="119">
        <v>50</v>
      </c>
      <c r="T49" s="119" t="s">
        <v>4494</v>
      </c>
      <c r="U49" s="119">
        <f t="shared" si="4"/>
        <v>9170</v>
      </c>
      <c r="V49" s="119">
        <v>100</v>
      </c>
      <c r="W49" s="119" t="s">
        <v>4494</v>
      </c>
      <c r="X49" s="119">
        <f t="shared" si="5"/>
        <v>9550</v>
      </c>
      <c r="Y49" s="119">
        <v>100</v>
      </c>
      <c r="Z49" s="119" t="s">
        <v>4494</v>
      </c>
      <c r="AA49" s="119">
        <f t="shared" si="6"/>
        <v>8350</v>
      </c>
      <c r="AB49" s="119">
        <v>400</v>
      </c>
      <c r="AC49" s="119" t="s">
        <v>4494</v>
      </c>
      <c r="AD49" s="119">
        <f t="shared" si="7"/>
        <v>9375</v>
      </c>
      <c r="AE49" s="119">
        <v>300</v>
      </c>
      <c r="AF49" s="119" t="s">
        <v>4494</v>
      </c>
      <c r="AG49" s="119">
        <f t="shared" si="8"/>
        <v>9200</v>
      </c>
      <c r="AH49" s="119">
        <v>200</v>
      </c>
      <c r="AI49" s="119" t="s">
        <v>4494</v>
      </c>
      <c r="AJ49" s="119">
        <f t="shared" si="9"/>
        <v>8850</v>
      </c>
      <c r="AK49" s="119">
        <v>200</v>
      </c>
      <c r="AL49" s="119" t="s">
        <v>4494</v>
      </c>
      <c r="AM49" s="119">
        <f t="shared" si="10"/>
        <v>9720</v>
      </c>
      <c r="AN49" s="119">
        <v>150</v>
      </c>
      <c r="AO49" s="119" t="s">
        <v>4494</v>
      </c>
      <c r="AP49" s="119">
        <f t="shared" si="11"/>
        <v>9686</v>
      </c>
      <c r="AQ49" s="119">
        <v>10</v>
      </c>
      <c r="AR49" s="119" t="s">
        <v>4494</v>
      </c>
      <c r="AS49" s="119">
        <f t="shared" si="12"/>
        <v>9671</v>
      </c>
      <c r="AT49" s="119">
        <v>50</v>
      </c>
      <c r="AU49" s="119" t="s">
        <v>4494</v>
      </c>
      <c r="AV49" s="119">
        <f t="shared" si="13"/>
        <v>9426</v>
      </c>
      <c r="AW49" s="119">
        <v>200</v>
      </c>
      <c r="AX49" s="119" t="s">
        <v>4494</v>
      </c>
      <c r="AY49" s="119">
        <f t="shared" si="14"/>
        <v>9430</v>
      </c>
      <c r="AZ49" s="119">
        <v>200</v>
      </c>
      <c r="BA49" s="119" t="s">
        <v>4494</v>
      </c>
      <c r="BB49" s="119">
        <f t="shared" si="15"/>
        <v>9400</v>
      </c>
      <c r="BC49" s="119">
        <v>150</v>
      </c>
      <c r="BD49" s="119" t="s">
        <v>4494</v>
      </c>
      <c r="BE49" s="119">
        <f t="shared" si="16"/>
        <v>9640</v>
      </c>
      <c r="BF49" s="119">
        <v>150</v>
      </c>
      <c r="BG49" s="119" t="s">
        <v>4494</v>
      </c>
      <c r="BH49" s="119">
        <f t="shared" si="17"/>
        <v>9540</v>
      </c>
      <c r="BI49" s="119">
        <v>150</v>
      </c>
      <c r="BJ49" s="119" t="s">
        <v>4494</v>
      </c>
      <c r="BK49" s="119">
        <f t="shared" si="18"/>
        <v>1731</v>
      </c>
      <c r="BL49" s="119">
        <v>20</v>
      </c>
      <c r="BM49" s="119" t="s">
        <v>4494</v>
      </c>
      <c r="BN49" s="119">
        <f t="shared" si="19"/>
        <v>9470</v>
      </c>
      <c r="BO49" s="119">
        <v>50</v>
      </c>
      <c r="BP49" s="119" t="s">
        <v>4494</v>
      </c>
      <c r="BQ49" s="119">
        <f t="shared" si="20"/>
        <v>9595</v>
      </c>
      <c r="BR49" s="119">
        <v>50</v>
      </c>
      <c r="BS49" s="119" t="s">
        <v>4494</v>
      </c>
      <c r="BT49" s="119">
        <f t="shared" si="21"/>
        <v>9535</v>
      </c>
      <c r="BU49" s="119">
        <v>50</v>
      </c>
      <c r="BV49" s="119" t="s">
        <v>4494</v>
      </c>
      <c r="BW49" s="119">
        <f t="shared" si="22"/>
        <v>9441</v>
      </c>
      <c r="BX49" s="119">
        <v>50</v>
      </c>
      <c r="BY49" s="119" t="s">
        <v>4494</v>
      </c>
      <c r="BZ49" s="119">
        <f t="shared" si="23"/>
        <v>9466</v>
      </c>
      <c r="CA49" s="119">
        <v>74</v>
      </c>
      <c r="CB49" s="119" t="s">
        <v>4494</v>
      </c>
      <c r="CC49" s="119">
        <f t="shared" si="24"/>
        <v>9675</v>
      </c>
      <c r="CD49" s="119">
        <v>25</v>
      </c>
      <c r="CE49" s="119" t="s">
        <v>4494</v>
      </c>
      <c r="CF49" s="119">
        <f t="shared" si="25"/>
        <v>9675</v>
      </c>
      <c r="CG49" s="119">
        <v>25</v>
      </c>
      <c r="CH49" s="119" t="s">
        <v>4494</v>
      </c>
      <c r="CI49" s="119">
        <f t="shared" si="26"/>
        <v>9640</v>
      </c>
      <c r="CJ49" s="119">
        <v>150</v>
      </c>
      <c r="CK49" s="119" t="s">
        <v>4494</v>
      </c>
      <c r="CL49" s="119">
        <f t="shared" si="27"/>
        <v>9460</v>
      </c>
      <c r="CM49" s="119">
        <v>20</v>
      </c>
      <c r="CN49" s="119" t="s">
        <v>4494</v>
      </c>
      <c r="CO49" s="119">
        <f t="shared" si="28"/>
        <v>9441</v>
      </c>
      <c r="CP49" s="119">
        <v>50</v>
      </c>
      <c r="CQ49" s="119" t="s">
        <v>4494</v>
      </c>
      <c r="CR49" s="119">
        <f t="shared" si="29"/>
        <v>9671</v>
      </c>
      <c r="CS49" s="119">
        <v>50</v>
      </c>
      <c r="CT49" s="119" t="s">
        <v>4494</v>
      </c>
      <c r="CU49" s="119">
        <f t="shared" si="30"/>
        <v>9460</v>
      </c>
      <c r="CV49" s="119">
        <v>20</v>
      </c>
      <c r="CW49" s="119" t="s">
        <v>4494</v>
      </c>
      <c r="CX49" s="119">
        <f t="shared" si="31"/>
        <v>9630</v>
      </c>
      <c r="CY49" s="119">
        <v>100</v>
      </c>
      <c r="CZ49" s="119" t="s">
        <v>4494</v>
      </c>
      <c r="DA49" s="119">
        <f t="shared" si="32"/>
        <v>9580</v>
      </c>
      <c r="DB49" s="119">
        <v>150</v>
      </c>
      <c r="DC49" s="119" t="s">
        <v>4494</v>
      </c>
      <c r="DD49" s="121">
        <f t="shared" si="33"/>
        <v>9720</v>
      </c>
      <c r="DE49" s="121">
        <v>150</v>
      </c>
      <c r="DF49" s="119" t="s">
        <v>4494</v>
      </c>
      <c r="DG49" s="119">
        <f t="shared" si="34"/>
        <v>9310</v>
      </c>
      <c r="DH49" s="119">
        <v>20</v>
      </c>
      <c r="DI49" s="119" t="s">
        <v>4494</v>
      </c>
      <c r="DJ49" s="119">
        <f t="shared" si="35"/>
        <v>9310</v>
      </c>
      <c r="DK49" s="119">
        <v>20</v>
      </c>
      <c r="DL49" s="119" t="s">
        <v>4494</v>
      </c>
      <c r="DM49" s="119">
        <f t="shared" si="36"/>
        <v>4710</v>
      </c>
      <c r="DN49" s="119">
        <v>20</v>
      </c>
      <c r="DO49" s="119" t="s">
        <v>4494</v>
      </c>
      <c r="DP49" s="119">
        <f t="shared" si="37"/>
        <v>4710</v>
      </c>
      <c r="DQ49" s="119">
        <v>20</v>
      </c>
      <c r="DR49" s="119" t="s">
        <v>4494</v>
      </c>
      <c r="DS49" s="119">
        <f t="shared" si="38"/>
        <v>2596</v>
      </c>
      <c r="DT49" s="119">
        <v>20</v>
      </c>
      <c r="DU49" s="119" t="s">
        <v>4494</v>
      </c>
    </row>
    <row r="50" spans="1:125" ht="15.75" customHeight="1">
      <c r="A50" s="118" t="s">
        <v>4495</v>
      </c>
      <c r="B50" s="118" t="e">
        <f t="shared" ca="1" si="0"/>
        <v>#NAME?</v>
      </c>
      <c r="C50" s="118" t="s">
        <v>4496</v>
      </c>
      <c r="D50" s="118" t="s">
        <v>4497</v>
      </c>
      <c r="E50" s="118"/>
      <c r="F50" s="118"/>
      <c r="G50" s="118" t="s">
        <v>4231</v>
      </c>
      <c r="H50" s="118" t="s">
        <v>4498</v>
      </c>
      <c r="I50" s="118"/>
      <c r="J50" s="118"/>
      <c r="K50" s="118"/>
      <c r="L50" s="118"/>
      <c r="M50" s="118"/>
      <c r="N50" s="118">
        <f t="shared" si="2"/>
        <v>49</v>
      </c>
      <c r="O50" s="84">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386</v>
      </c>
      <c r="P50" s="84" t="str">
        <f ca="1">IF(N2="CostalCity", VLOOKUP((O50), NPCs!R3:T63, 3, TRUE), IF(N2="DesertCity", VLOOKUP((O50), NPCs!U3:W63, 3, TRUE), IF(N2="ForestCity", VLOOKUP((O50), NPCs!X3:Z63, 3, TRUE), IF(N2="MonsterCity", VLOOKUP((O50), NPCs!AA3:AC63, 3, TRUE), IF(N2="MountainCity", VLOOKUP((O50), NPCs!AD3:AF63, 3, TRUE), IF(N2="StandardDiverseCity", VLOOKUP((O50), NPCs!AG3:AI63, 3, TRUE), IF(N2="SwampCity", VLOOKUP((O50), NPCs!AJ3:AL63, 3, TRUE), IF(N2="TundraCity", VLOOKUP((O50), NPCs!AM3:AO63, 3, TRUE), IF(N2="DragonbornCostalCity", VLOOKUP((O50), NPCs!AP3:AR63, 3, TRUE), IF(N2="DragonbornDesertCity",VLOOKUP((O50), NPCs!AS3:AU63, 3, TRUE), IF(N2="ElvenDesertCity", VLOOKUP((O50), NPCs!AV3:AX63, 3, TRUE), IF(N2="ElvenForestCity", VLOOKUP((O50), NPCs!AY3:BA63, 3, TRUE), IF(N2="ElvenStandardDiverseCity", VLOOKUP((O50), NPCs!BB3:BD63, 3, TRUE), IF(N2="DwarvenMountainCity", VLOOKUP((O50), NPCs!BE3:BG63, 3, TRUE), IF(N2="DwarvenStandardDiverseCity", VLOOKUP((O50), NPCs!BH3:BJ63, 3, TRUE), IF(N2="Yuan-tiSwampCity", VLOOKUP((O50), NPCs!BK3:BM63, 3, TRUE), IF(N2="OrcForestCity", VLOOKUP((O50), NPCs!BN3:BP63, 3, TRUE), IF(N2="OrcMountainCity", VLOOKUP((O50), NPCs!BQ3:BS63, 3, TRUE), IF(N2="OrcTundraCity", VLOOKUP((O50), NPCs!BT3:BV63, 3, TRUE), IF(N2="HalflingCostalCity", VLOOKUP((O50), NPCs!BW3:BY63, 3, TRUE), IF(N2="HalflingForestCity", VLOOKUP((O50), NPCs!BZ3:CB63, 3, TRUE), IF(N2="GnomeForestCity", VLOOKUP((O50), NPCs!CC3:CE63, 3, TRUE), IF(N2="GnomeMountainCity", VLOOKUP((O50), NPCs!CF3:CH63, 3, TRUE), IF(N2="GoliathMountainCity", VLOOKUP((O50), NPCs!CI3:CK63, 3, TRUE), IF(N2="GoblinSwampCity", VLOOKUP((O50), NPCs!CL3:CN63, 3, TRUE), IF(N2="GenasiCostalCity", VLOOKUP((O50), NPCs!CO3:CQ63, 3, TRUE), IF(N2="GenasiDesertCity", VLOOKUP((O50), NPCs!CR3:CT63, 3, TRUE), IF(N2="KoboldSwampCity", VLOOKUP((O50), NPCs!CU3:CW63, 3, TRUE), IF(N2="KoboldMountainCity", VLOOKUP((O50), NPCs!CX3:CZ63, 3, TRUE), IF(N2="KoboldDesertCity", VLOOKUP((O50), NPCs!DA3:DC63, 3, TRUE), IF(N2="AarakocraMountainCity", VLOOKUP((O50), NPCs!DD3:DF63, 3, TRUE), IF(N2="LizardfolkSwampCity", VLOOKUP((O50), NPCs!DG3:DI63, 3, TRUE), IF(N2="LizardfolkDesertCity", VLOOKUP((O50), NPCs!DJ3:DL63, 3, TRUE), IF(N2="TortleCostalCity", VLOOKUP((O50), NPCs!DM:DO3:DQ63, 3, TRUE), IF(N2="TortleDesertCity", VLOOKUP((O50), NPCs!DP3:DR63, 3, TRUE), IF(N2="TritonCostalCity", VLOOKUP((O50), NPCs!DS3:DU63, 3, TRUE), 0))))))))))))))))))))))))))))))))))))</f>
        <v>Dwarf (Hill)</v>
      </c>
      <c r="Q50" s="118"/>
      <c r="R50" s="118">
        <f t="shared" si="3"/>
        <v>9491</v>
      </c>
      <c r="S50" s="118">
        <v>150</v>
      </c>
      <c r="T50" s="118" t="s">
        <v>4499</v>
      </c>
      <c r="U50" s="118">
        <f t="shared" si="4"/>
        <v>9270</v>
      </c>
      <c r="V50" s="118">
        <v>100</v>
      </c>
      <c r="W50" s="118" t="s">
        <v>4499</v>
      </c>
      <c r="X50" s="118">
        <f t="shared" si="5"/>
        <v>9650</v>
      </c>
      <c r="Y50" s="118">
        <v>50</v>
      </c>
      <c r="Z50" s="118" t="s">
        <v>4499</v>
      </c>
      <c r="AA50" s="118">
        <f t="shared" si="6"/>
        <v>8750</v>
      </c>
      <c r="AB50" s="118">
        <v>350</v>
      </c>
      <c r="AC50" s="118" t="s">
        <v>4499</v>
      </c>
      <c r="AD50" s="118">
        <f t="shared" si="7"/>
        <v>9675</v>
      </c>
      <c r="AE50" s="118">
        <v>150</v>
      </c>
      <c r="AF50" s="118" t="s">
        <v>4499</v>
      </c>
      <c r="AG50" s="118">
        <f t="shared" si="8"/>
        <v>9400</v>
      </c>
      <c r="AH50" s="118">
        <v>250</v>
      </c>
      <c r="AI50" s="118" t="s">
        <v>4499</v>
      </c>
      <c r="AJ50" s="118">
        <f t="shared" si="9"/>
        <v>9050</v>
      </c>
      <c r="AK50" s="118">
        <v>250</v>
      </c>
      <c r="AL50" s="118" t="s">
        <v>4499</v>
      </c>
      <c r="AM50" s="118">
        <f t="shared" si="10"/>
        <v>9870</v>
      </c>
      <c r="AN50" s="118">
        <v>50</v>
      </c>
      <c r="AO50" s="118" t="s">
        <v>4499</v>
      </c>
      <c r="AP50" s="118">
        <f t="shared" si="11"/>
        <v>9696</v>
      </c>
      <c r="AQ50" s="118">
        <v>50</v>
      </c>
      <c r="AR50" s="118" t="s">
        <v>4499</v>
      </c>
      <c r="AS50" s="118">
        <f t="shared" si="12"/>
        <v>9721</v>
      </c>
      <c r="AT50" s="118">
        <v>50</v>
      </c>
      <c r="AU50" s="118" t="s">
        <v>4499</v>
      </c>
      <c r="AV50" s="118">
        <f t="shared" si="13"/>
        <v>9626</v>
      </c>
      <c r="AW50" s="118">
        <v>150</v>
      </c>
      <c r="AX50" s="118" t="s">
        <v>4499</v>
      </c>
      <c r="AY50" s="118">
        <f t="shared" si="14"/>
        <v>9630</v>
      </c>
      <c r="AZ50" s="118">
        <v>150</v>
      </c>
      <c r="BA50" s="118" t="s">
        <v>4499</v>
      </c>
      <c r="BB50" s="118">
        <f t="shared" si="15"/>
        <v>9550</v>
      </c>
      <c r="BC50" s="118">
        <v>150</v>
      </c>
      <c r="BD50" s="118" t="s">
        <v>4499</v>
      </c>
      <c r="BE50" s="118">
        <f t="shared" si="16"/>
        <v>9790</v>
      </c>
      <c r="BF50" s="118">
        <v>50</v>
      </c>
      <c r="BG50" s="118" t="s">
        <v>4499</v>
      </c>
      <c r="BH50" s="118">
        <f t="shared" si="17"/>
        <v>9690</v>
      </c>
      <c r="BI50" s="118">
        <v>150</v>
      </c>
      <c r="BJ50" s="118" t="s">
        <v>4499</v>
      </c>
      <c r="BK50" s="118">
        <f t="shared" si="18"/>
        <v>1751</v>
      </c>
      <c r="BL50" s="118">
        <v>20</v>
      </c>
      <c r="BM50" s="118" t="s">
        <v>4499</v>
      </c>
      <c r="BN50" s="118">
        <f t="shared" si="19"/>
        <v>9520</v>
      </c>
      <c r="BO50" s="118">
        <v>20</v>
      </c>
      <c r="BP50" s="118" t="s">
        <v>4499</v>
      </c>
      <c r="BQ50" s="118">
        <f t="shared" si="20"/>
        <v>9645</v>
      </c>
      <c r="BR50" s="118">
        <v>20</v>
      </c>
      <c r="BS50" s="118" t="s">
        <v>4499</v>
      </c>
      <c r="BT50" s="118">
        <f t="shared" si="21"/>
        <v>9585</v>
      </c>
      <c r="BU50" s="118">
        <v>5</v>
      </c>
      <c r="BV50" s="118" t="s">
        <v>4499</v>
      </c>
      <c r="BW50" s="118">
        <f t="shared" si="22"/>
        <v>9491</v>
      </c>
      <c r="BX50" s="118">
        <v>150</v>
      </c>
      <c r="BY50" s="118" t="s">
        <v>4499</v>
      </c>
      <c r="BZ50" s="118">
        <f t="shared" si="23"/>
        <v>9540</v>
      </c>
      <c r="CA50" s="118">
        <v>150</v>
      </c>
      <c r="CB50" s="118" t="s">
        <v>4499</v>
      </c>
      <c r="CC50" s="118">
        <f t="shared" si="24"/>
        <v>9700</v>
      </c>
      <c r="CD50" s="118">
        <v>50</v>
      </c>
      <c r="CE50" s="118" t="s">
        <v>4499</v>
      </c>
      <c r="CF50" s="118">
        <f t="shared" si="25"/>
        <v>9700</v>
      </c>
      <c r="CG50" s="118">
        <v>50</v>
      </c>
      <c r="CH50" s="118" t="s">
        <v>4499</v>
      </c>
      <c r="CI50" s="118">
        <f t="shared" si="26"/>
        <v>9790</v>
      </c>
      <c r="CJ50" s="118">
        <v>50</v>
      </c>
      <c r="CK50" s="118" t="s">
        <v>4499</v>
      </c>
      <c r="CL50" s="118">
        <f t="shared" si="27"/>
        <v>9480</v>
      </c>
      <c r="CM50" s="118">
        <v>20</v>
      </c>
      <c r="CN50" s="118" t="s">
        <v>4499</v>
      </c>
      <c r="CO50" s="118">
        <f t="shared" si="28"/>
        <v>9491</v>
      </c>
      <c r="CP50" s="118">
        <v>150</v>
      </c>
      <c r="CQ50" s="118" t="s">
        <v>4499</v>
      </c>
      <c r="CR50" s="118">
        <f t="shared" si="29"/>
        <v>9721</v>
      </c>
      <c r="CS50" s="118">
        <v>50</v>
      </c>
      <c r="CT50" s="118" t="s">
        <v>4499</v>
      </c>
      <c r="CU50" s="118">
        <f t="shared" si="30"/>
        <v>9480</v>
      </c>
      <c r="CV50" s="118">
        <v>20</v>
      </c>
      <c r="CW50" s="118" t="s">
        <v>4499</v>
      </c>
      <c r="CX50" s="118">
        <f t="shared" si="31"/>
        <v>9730</v>
      </c>
      <c r="CY50" s="118">
        <v>110</v>
      </c>
      <c r="CZ50" s="118" t="s">
        <v>4499</v>
      </c>
      <c r="DA50" s="118">
        <f t="shared" si="32"/>
        <v>9730</v>
      </c>
      <c r="DB50" s="118">
        <v>110</v>
      </c>
      <c r="DC50" s="118" t="s">
        <v>4499</v>
      </c>
      <c r="DD50" s="122">
        <f t="shared" si="33"/>
        <v>9870</v>
      </c>
      <c r="DE50" s="122">
        <v>50</v>
      </c>
      <c r="DF50" s="118" t="s">
        <v>4499</v>
      </c>
      <c r="DG50" s="118">
        <f t="shared" si="34"/>
        <v>9330</v>
      </c>
      <c r="DH50" s="118">
        <v>20</v>
      </c>
      <c r="DI50" s="118" t="s">
        <v>4499</v>
      </c>
      <c r="DJ50" s="118">
        <f t="shared" si="35"/>
        <v>9330</v>
      </c>
      <c r="DK50" s="118">
        <v>20</v>
      </c>
      <c r="DL50" s="118" t="s">
        <v>4499</v>
      </c>
      <c r="DM50" s="118">
        <f t="shared" si="36"/>
        <v>4730</v>
      </c>
      <c r="DN50" s="118">
        <v>20</v>
      </c>
      <c r="DO50" s="118" t="s">
        <v>4499</v>
      </c>
      <c r="DP50" s="118">
        <f t="shared" si="37"/>
        <v>4730</v>
      </c>
      <c r="DQ50" s="118">
        <v>20</v>
      </c>
      <c r="DR50" s="118" t="s">
        <v>4499</v>
      </c>
      <c r="DS50" s="118">
        <f t="shared" si="38"/>
        <v>2616</v>
      </c>
      <c r="DT50" s="118">
        <v>20</v>
      </c>
      <c r="DU50" s="118" t="s">
        <v>4499</v>
      </c>
    </row>
    <row r="51" spans="1:125" ht="15.75" customHeight="1">
      <c r="A51" s="119" t="s">
        <v>4500</v>
      </c>
      <c r="B51" s="119" t="e">
        <f t="shared" ca="1" si="0"/>
        <v>#NAME?</v>
      </c>
      <c r="C51" s="119" t="s">
        <v>4501</v>
      </c>
      <c r="D51" s="119" t="s">
        <v>4502</v>
      </c>
      <c r="E51" s="119"/>
      <c r="F51" s="119"/>
      <c r="G51" s="119" t="s">
        <v>4503</v>
      </c>
      <c r="H51" s="119" t="s">
        <v>4504</v>
      </c>
      <c r="I51" s="119"/>
      <c r="J51" s="119"/>
      <c r="K51" s="119"/>
      <c r="L51" s="119"/>
      <c r="M51" s="119"/>
      <c r="N51" s="119">
        <f t="shared" si="2"/>
        <v>50</v>
      </c>
      <c r="O51" s="120">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8225</v>
      </c>
      <c r="P51" s="120" t="str">
        <f ca="1">IF(N2="CostalCity", VLOOKUP((O51), NPCs!R3:T63, 3, TRUE), IF(N2="DesertCity", VLOOKUP((O51), NPCs!U3:W63, 3, TRUE), IF(N2="ForestCity", VLOOKUP((O51), NPCs!X3:Z63, 3, TRUE), IF(N2="MonsterCity", VLOOKUP((O51), NPCs!AA3:AC63, 3, TRUE), IF(N2="MountainCity", VLOOKUP((O51), NPCs!AD3:AF63, 3, TRUE), IF(N2="StandardDiverseCity", VLOOKUP((O51), NPCs!AG3:AI63, 3, TRUE), IF(N2="SwampCity", VLOOKUP((O51), NPCs!AJ3:AL63, 3, TRUE), IF(N2="TundraCity", VLOOKUP((O51), NPCs!AM3:AO63, 3, TRUE), IF(N2="DragonbornCostalCity", VLOOKUP((O51), NPCs!AP3:AR63, 3, TRUE), IF(N2="DragonbornDesertCity",VLOOKUP((O51), NPCs!AS3:AU63, 3, TRUE), IF(N2="ElvenDesertCity", VLOOKUP((O51), NPCs!AV3:AX63, 3, TRUE), IF(N2="ElvenForestCity", VLOOKUP((O51), NPCs!AY3:BA63, 3, TRUE), IF(N2="ElvenStandardDiverseCity", VLOOKUP((O51), NPCs!BB3:BD63, 3, TRUE), IF(N2="DwarvenMountainCity", VLOOKUP((O51), NPCs!BE3:BG63, 3, TRUE), IF(N2="DwarvenStandardDiverseCity", VLOOKUP((O51), NPCs!BH3:BJ63, 3, TRUE), IF(N2="Yuan-tiSwampCity", VLOOKUP((O51), NPCs!BK3:BM63, 3, TRUE), IF(N2="OrcForestCity", VLOOKUP((O51), NPCs!BN3:BP63, 3, TRUE), IF(N2="OrcMountainCity", VLOOKUP((O51), NPCs!BQ3:BS63, 3, TRUE), IF(N2="OrcTundraCity", VLOOKUP((O51), NPCs!BT3:BV63, 3, TRUE), IF(N2="HalflingCostalCity", VLOOKUP((O51), NPCs!BW3:BY63, 3, TRUE), IF(N2="HalflingForestCity", VLOOKUP((O51), NPCs!BZ3:CB63, 3, TRUE), IF(N2="GnomeForestCity", VLOOKUP((O51), NPCs!CC3:CE63, 3, TRUE), IF(N2="GnomeMountainCity", VLOOKUP((O51), NPCs!CF3:CH63, 3, TRUE), IF(N2="GoliathMountainCity", VLOOKUP((O51), NPCs!CI3:CK63, 3, TRUE), IF(N2="GoblinSwampCity", VLOOKUP((O51), NPCs!CL3:CN63, 3, TRUE), IF(N2="GenasiCostalCity", VLOOKUP((O51), NPCs!CO3:CQ63, 3, TRUE), IF(N2="GenasiDesertCity", VLOOKUP((O51), NPCs!CR3:CT63, 3, TRUE), IF(N2="KoboldSwampCity", VLOOKUP((O51), NPCs!CU3:CW63, 3, TRUE), IF(N2="KoboldMountainCity", VLOOKUP((O51), NPCs!CX3:CZ63, 3, TRUE), IF(N2="KoboldDesertCity", VLOOKUP((O51), NPCs!DA3:DC63, 3, TRUE), IF(N2="AarakocraMountainCity", VLOOKUP((O51), NPCs!DD3:DF63, 3, TRUE), IF(N2="LizardfolkSwampCity", VLOOKUP((O51), NPCs!DG3:DI63, 3, TRUE), IF(N2="LizardfolkDesertCity", VLOOKUP((O51), NPCs!DJ3:DL63, 3, TRUE), IF(N2="TortleCostalCity", VLOOKUP((O51), NPCs!DM:DO3:DQ63, 3, TRUE), IF(N2="TortleDesertCity", VLOOKUP((O51), NPCs!DP3:DR63, 3, TRUE), IF(N2="TritonCostalCity", VLOOKUP((O51), NPCs!DS3:DU63, 3, TRUE), 0))))))))))))))))))))))))))))))))))))</f>
        <v>Gnome (Rock)</v>
      </c>
      <c r="Q51" s="119"/>
      <c r="R51" s="119">
        <f t="shared" si="3"/>
        <v>9641</v>
      </c>
      <c r="S51" s="119">
        <v>10</v>
      </c>
      <c r="T51" s="119" t="s">
        <v>4505</v>
      </c>
      <c r="U51" s="119">
        <f t="shared" si="4"/>
        <v>9370</v>
      </c>
      <c r="V51" s="119">
        <v>10</v>
      </c>
      <c r="W51" s="119" t="s">
        <v>4505</v>
      </c>
      <c r="X51" s="119">
        <f t="shared" si="5"/>
        <v>9700</v>
      </c>
      <c r="Y51" s="119">
        <v>10</v>
      </c>
      <c r="Z51" s="119" t="s">
        <v>4505</v>
      </c>
      <c r="AA51" s="119">
        <f t="shared" si="6"/>
        <v>9100</v>
      </c>
      <c r="AB51" s="119">
        <v>20</v>
      </c>
      <c r="AC51" s="119" t="s">
        <v>4505</v>
      </c>
      <c r="AD51" s="119">
        <f t="shared" si="7"/>
        <v>9825</v>
      </c>
      <c r="AE51" s="119">
        <v>10</v>
      </c>
      <c r="AF51" s="119" t="s">
        <v>4505</v>
      </c>
      <c r="AG51" s="119">
        <f t="shared" si="8"/>
        <v>9650</v>
      </c>
      <c r="AH51" s="119">
        <v>10</v>
      </c>
      <c r="AI51" s="119" t="s">
        <v>4505</v>
      </c>
      <c r="AJ51" s="119">
        <f t="shared" si="9"/>
        <v>9300</v>
      </c>
      <c r="AK51" s="119">
        <v>10</v>
      </c>
      <c r="AL51" s="119" t="s">
        <v>4505</v>
      </c>
      <c r="AM51" s="119">
        <f t="shared" si="10"/>
        <v>9920</v>
      </c>
      <c r="AN51" s="119">
        <v>5</v>
      </c>
      <c r="AO51" s="119" t="s">
        <v>4505</v>
      </c>
      <c r="AP51" s="119">
        <f t="shared" si="11"/>
        <v>9746</v>
      </c>
      <c r="AQ51" s="119">
        <v>10</v>
      </c>
      <c r="AR51" s="119" t="s">
        <v>4505</v>
      </c>
      <c r="AS51" s="119">
        <f t="shared" si="12"/>
        <v>9771</v>
      </c>
      <c r="AT51" s="119">
        <v>10</v>
      </c>
      <c r="AU51" s="119" t="s">
        <v>4505</v>
      </c>
      <c r="AV51" s="119">
        <f t="shared" si="13"/>
        <v>9776</v>
      </c>
      <c r="AW51" s="119">
        <v>10</v>
      </c>
      <c r="AX51" s="119" t="s">
        <v>4505</v>
      </c>
      <c r="AY51" s="119">
        <f t="shared" si="14"/>
        <v>9780</v>
      </c>
      <c r="AZ51" s="119">
        <v>10</v>
      </c>
      <c r="BA51" s="119" t="s">
        <v>4505</v>
      </c>
      <c r="BB51" s="119">
        <f t="shared" si="15"/>
        <v>9700</v>
      </c>
      <c r="BC51" s="119">
        <v>10</v>
      </c>
      <c r="BD51" s="119" t="s">
        <v>4505</v>
      </c>
      <c r="BE51" s="119">
        <f t="shared" si="16"/>
        <v>9840</v>
      </c>
      <c r="BF51" s="119">
        <v>10</v>
      </c>
      <c r="BG51" s="119" t="s">
        <v>4505</v>
      </c>
      <c r="BH51" s="119">
        <f t="shared" si="17"/>
        <v>9840</v>
      </c>
      <c r="BI51" s="119">
        <v>10</v>
      </c>
      <c r="BJ51" s="119" t="s">
        <v>4505</v>
      </c>
      <c r="BK51" s="119">
        <f t="shared" si="18"/>
        <v>1771</v>
      </c>
      <c r="BL51" s="119">
        <v>5</v>
      </c>
      <c r="BM51" s="119" t="s">
        <v>4505</v>
      </c>
      <c r="BN51" s="119">
        <f t="shared" si="19"/>
        <v>9540</v>
      </c>
      <c r="BO51" s="119">
        <v>10</v>
      </c>
      <c r="BP51" s="119" t="s">
        <v>4505</v>
      </c>
      <c r="BQ51" s="119">
        <f t="shared" si="20"/>
        <v>9665</v>
      </c>
      <c r="BR51" s="119">
        <v>10</v>
      </c>
      <c r="BS51" s="119" t="s">
        <v>4505</v>
      </c>
      <c r="BT51" s="119">
        <f t="shared" si="21"/>
        <v>9590</v>
      </c>
      <c r="BU51" s="119">
        <v>5</v>
      </c>
      <c r="BV51" s="119" t="s">
        <v>4505</v>
      </c>
      <c r="BW51" s="119">
        <f t="shared" si="22"/>
        <v>9641</v>
      </c>
      <c r="BX51" s="119">
        <v>10</v>
      </c>
      <c r="BY51" s="119" t="s">
        <v>4505</v>
      </c>
      <c r="BZ51" s="119">
        <f t="shared" si="23"/>
        <v>9690</v>
      </c>
      <c r="CA51" s="119">
        <v>10</v>
      </c>
      <c r="CB51" s="119" t="s">
        <v>4505</v>
      </c>
      <c r="CC51" s="119">
        <f t="shared" si="24"/>
        <v>9750</v>
      </c>
      <c r="CD51" s="119">
        <v>5</v>
      </c>
      <c r="CE51" s="119" t="s">
        <v>4505</v>
      </c>
      <c r="CF51" s="119">
        <f t="shared" si="25"/>
        <v>9750</v>
      </c>
      <c r="CG51" s="119">
        <v>5</v>
      </c>
      <c r="CH51" s="119" t="s">
        <v>4505</v>
      </c>
      <c r="CI51" s="119">
        <f t="shared" si="26"/>
        <v>9840</v>
      </c>
      <c r="CJ51" s="119">
        <v>10</v>
      </c>
      <c r="CK51" s="119" t="s">
        <v>4505</v>
      </c>
      <c r="CL51" s="119">
        <f t="shared" si="27"/>
        <v>9500</v>
      </c>
      <c r="CM51" s="119">
        <v>5</v>
      </c>
      <c r="CN51" s="119" t="s">
        <v>4505</v>
      </c>
      <c r="CO51" s="119">
        <f t="shared" si="28"/>
        <v>9641</v>
      </c>
      <c r="CP51" s="119">
        <v>10</v>
      </c>
      <c r="CQ51" s="119" t="s">
        <v>4505</v>
      </c>
      <c r="CR51" s="119">
        <f t="shared" si="29"/>
        <v>9771</v>
      </c>
      <c r="CS51" s="119">
        <v>10</v>
      </c>
      <c r="CT51" s="119" t="s">
        <v>4505</v>
      </c>
      <c r="CU51" s="119">
        <f t="shared" si="30"/>
        <v>9500</v>
      </c>
      <c r="CV51" s="119">
        <v>5</v>
      </c>
      <c r="CW51" s="119" t="s">
        <v>4505</v>
      </c>
      <c r="CX51" s="119">
        <f t="shared" si="31"/>
        <v>9840</v>
      </c>
      <c r="CY51" s="119">
        <v>5</v>
      </c>
      <c r="CZ51" s="119" t="s">
        <v>4505</v>
      </c>
      <c r="DA51" s="119">
        <f t="shared" si="32"/>
        <v>9840</v>
      </c>
      <c r="DB51" s="119">
        <v>5</v>
      </c>
      <c r="DC51" s="119" t="s">
        <v>4505</v>
      </c>
      <c r="DD51" s="121">
        <f t="shared" si="33"/>
        <v>9920</v>
      </c>
      <c r="DE51" s="121">
        <v>5</v>
      </c>
      <c r="DF51" s="119" t="s">
        <v>4505</v>
      </c>
      <c r="DG51" s="119">
        <f t="shared" si="34"/>
        <v>9350</v>
      </c>
      <c r="DH51" s="119">
        <v>5</v>
      </c>
      <c r="DI51" s="119" t="s">
        <v>4505</v>
      </c>
      <c r="DJ51" s="119">
        <f t="shared" si="35"/>
        <v>9350</v>
      </c>
      <c r="DK51" s="119">
        <v>5</v>
      </c>
      <c r="DL51" s="119" t="s">
        <v>4505</v>
      </c>
      <c r="DM51" s="119">
        <f t="shared" si="36"/>
        <v>4750</v>
      </c>
      <c r="DN51" s="119">
        <v>5</v>
      </c>
      <c r="DO51" s="119" t="s">
        <v>4505</v>
      </c>
      <c r="DP51" s="119">
        <f t="shared" si="37"/>
        <v>4750</v>
      </c>
      <c r="DQ51" s="119">
        <v>5</v>
      </c>
      <c r="DR51" s="119" t="s">
        <v>4505</v>
      </c>
      <c r="DS51" s="119">
        <f t="shared" si="38"/>
        <v>2636</v>
      </c>
      <c r="DT51" s="119">
        <v>5</v>
      </c>
      <c r="DU51" s="119" t="s">
        <v>4505</v>
      </c>
    </row>
    <row r="52" spans="1:125" ht="15.75" customHeight="1">
      <c r="A52" s="118" t="s">
        <v>4506</v>
      </c>
      <c r="B52" s="118" t="e">
        <f t="shared" ca="1" si="0"/>
        <v>#NAME?</v>
      </c>
      <c r="C52" s="118" t="s">
        <v>4507</v>
      </c>
      <c r="D52" s="118" t="s">
        <v>4508</v>
      </c>
      <c r="E52" s="118"/>
      <c r="F52" s="118"/>
      <c r="G52" s="118" t="s">
        <v>4509</v>
      </c>
      <c r="H52" s="118" t="s">
        <v>4510</v>
      </c>
      <c r="I52" s="118"/>
      <c r="J52" s="118"/>
      <c r="K52" s="118"/>
      <c r="L52" s="118"/>
      <c r="M52" s="118"/>
      <c r="N52" s="118"/>
      <c r="O52" s="118"/>
      <c r="P52" s="118"/>
      <c r="Q52" s="118"/>
      <c r="R52" s="118">
        <f t="shared" si="3"/>
        <v>9651</v>
      </c>
      <c r="S52" s="118">
        <v>10</v>
      </c>
      <c r="T52" s="118" t="s">
        <v>4511</v>
      </c>
      <c r="U52" s="118">
        <f t="shared" si="4"/>
        <v>9380</v>
      </c>
      <c r="V52" s="118">
        <v>10</v>
      </c>
      <c r="W52" s="118" t="s">
        <v>4511</v>
      </c>
      <c r="X52" s="118">
        <f t="shared" si="5"/>
        <v>9710</v>
      </c>
      <c r="Y52" s="118">
        <v>10</v>
      </c>
      <c r="Z52" s="118" t="s">
        <v>4511</v>
      </c>
      <c r="AA52" s="118">
        <f t="shared" si="6"/>
        <v>9120</v>
      </c>
      <c r="AB52" s="118">
        <v>20</v>
      </c>
      <c r="AC52" s="118" t="s">
        <v>4511</v>
      </c>
      <c r="AD52" s="118">
        <f t="shared" si="7"/>
        <v>9835</v>
      </c>
      <c r="AE52" s="118">
        <v>10</v>
      </c>
      <c r="AF52" s="118" t="s">
        <v>4511</v>
      </c>
      <c r="AG52" s="118">
        <f t="shared" si="8"/>
        <v>9660</v>
      </c>
      <c r="AH52" s="118">
        <v>10</v>
      </c>
      <c r="AI52" s="118" t="s">
        <v>4511</v>
      </c>
      <c r="AJ52" s="118">
        <f t="shared" si="9"/>
        <v>9310</v>
      </c>
      <c r="AK52" s="118">
        <v>10</v>
      </c>
      <c r="AL52" s="118" t="s">
        <v>4511</v>
      </c>
      <c r="AM52" s="118">
        <f t="shared" si="10"/>
        <v>9925</v>
      </c>
      <c r="AN52" s="118">
        <v>5</v>
      </c>
      <c r="AO52" s="118" t="s">
        <v>4511</v>
      </c>
      <c r="AP52" s="118">
        <f t="shared" si="11"/>
        <v>9756</v>
      </c>
      <c r="AQ52" s="118">
        <v>10</v>
      </c>
      <c r="AR52" s="118" t="s">
        <v>4511</v>
      </c>
      <c r="AS52" s="118">
        <f t="shared" si="12"/>
        <v>9781</v>
      </c>
      <c r="AT52" s="118">
        <v>10</v>
      </c>
      <c r="AU52" s="118" t="s">
        <v>4511</v>
      </c>
      <c r="AV52" s="118">
        <f t="shared" si="13"/>
        <v>9786</v>
      </c>
      <c r="AW52" s="118">
        <v>10</v>
      </c>
      <c r="AX52" s="118" t="s">
        <v>4511</v>
      </c>
      <c r="AY52" s="118">
        <f t="shared" si="14"/>
        <v>9790</v>
      </c>
      <c r="AZ52" s="118">
        <v>10</v>
      </c>
      <c r="BA52" s="118" t="s">
        <v>4511</v>
      </c>
      <c r="BB52" s="118">
        <f t="shared" si="15"/>
        <v>9710</v>
      </c>
      <c r="BC52" s="118">
        <v>10</v>
      </c>
      <c r="BD52" s="118" t="s">
        <v>4511</v>
      </c>
      <c r="BE52" s="118">
        <f t="shared" si="16"/>
        <v>9850</v>
      </c>
      <c r="BF52" s="118">
        <v>10</v>
      </c>
      <c r="BG52" s="118" t="s">
        <v>4511</v>
      </c>
      <c r="BH52" s="118">
        <f t="shared" si="17"/>
        <v>9850</v>
      </c>
      <c r="BI52" s="118">
        <v>10</v>
      </c>
      <c r="BJ52" s="118" t="s">
        <v>4511</v>
      </c>
      <c r="BK52" s="118">
        <f t="shared" si="18"/>
        <v>1776</v>
      </c>
      <c r="BL52" s="118">
        <v>5</v>
      </c>
      <c r="BM52" s="118" t="s">
        <v>4511</v>
      </c>
      <c r="BN52" s="118">
        <f t="shared" si="19"/>
        <v>9550</v>
      </c>
      <c r="BO52" s="118">
        <v>10</v>
      </c>
      <c r="BP52" s="118" t="s">
        <v>4511</v>
      </c>
      <c r="BQ52" s="118">
        <f t="shared" si="20"/>
        <v>9675</v>
      </c>
      <c r="BR52" s="118">
        <v>10</v>
      </c>
      <c r="BS52" s="118" t="s">
        <v>4511</v>
      </c>
      <c r="BT52" s="118">
        <f t="shared" si="21"/>
        <v>9595</v>
      </c>
      <c r="BU52" s="118">
        <v>5</v>
      </c>
      <c r="BV52" s="118" t="s">
        <v>4511</v>
      </c>
      <c r="BW52" s="118">
        <f t="shared" si="22"/>
        <v>9651</v>
      </c>
      <c r="BX52" s="118">
        <v>10</v>
      </c>
      <c r="BY52" s="118" t="s">
        <v>4511</v>
      </c>
      <c r="BZ52" s="118">
        <f t="shared" si="23"/>
        <v>9700</v>
      </c>
      <c r="CA52" s="118">
        <v>10</v>
      </c>
      <c r="CB52" s="118" t="s">
        <v>4511</v>
      </c>
      <c r="CC52" s="118">
        <f t="shared" si="24"/>
        <v>9755</v>
      </c>
      <c r="CD52" s="118">
        <v>5</v>
      </c>
      <c r="CE52" s="118" t="s">
        <v>4511</v>
      </c>
      <c r="CF52" s="118">
        <f t="shared" si="25"/>
        <v>9755</v>
      </c>
      <c r="CG52" s="118">
        <v>5</v>
      </c>
      <c r="CH52" s="118" t="s">
        <v>4511</v>
      </c>
      <c r="CI52" s="118">
        <f t="shared" si="26"/>
        <v>9850</v>
      </c>
      <c r="CJ52" s="118">
        <v>10</v>
      </c>
      <c r="CK52" s="118" t="s">
        <v>4511</v>
      </c>
      <c r="CL52" s="118">
        <f t="shared" si="27"/>
        <v>9505</v>
      </c>
      <c r="CM52" s="118">
        <v>5</v>
      </c>
      <c r="CN52" s="118" t="s">
        <v>4511</v>
      </c>
      <c r="CO52" s="118">
        <f t="shared" si="28"/>
        <v>9651</v>
      </c>
      <c r="CP52" s="118">
        <v>10</v>
      </c>
      <c r="CQ52" s="118" t="s">
        <v>4511</v>
      </c>
      <c r="CR52" s="118">
        <f t="shared" si="29"/>
        <v>9781</v>
      </c>
      <c r="CS52" s="118">
        <v>10</v>
      </c>
      <c r="CT52" s="118" t="s">
        <v>4511</v>
      </c>
      <c r="CU52" s="118">
        <f t="shared" si="30"/>
        <v>9505</v>
      </c>
      <c r="CV52" s="118">
        <v>5</v>
      </c>
      <c r="CW52" s="118" t="s">
        <v>4511</v>
      </c>
      <c r="CX52" s="118">
        <f t="shared" si="31"/>
        <v>9845</v>
      </c>
      <c r="CY52" s="118">
        <v>5</v>
      </c>
      <c r="CZ52" s="118" t="s">
        <v>4511</v>
      </c>
      <c r="DA52" s="118">
        <f t="shared" si="32"/>
        <v>9845</v>
      </c>
      <c r="DB52" s="118">
        <v>5</v>
      </c>
      <c r="DC52" s="118" t="s">
        <v>4511</v>
      </c>
      <c r="DD52" s="122">
        <f t="shared" si="33"/>
        <v>9925</v>
      </c>
      <c r="DE52" s="122">
        <v>5</v>
      </c>
      <c r="DF52" s="118" t="s">
        <v>4511</v>
      </c>
      <c r="DG52" s="118">
        <f t="shared" si="34"/>
        <v>9355</v>
      </c>
      <c r="DH52" s="118">
        <v>5</v>
      </c>
      <c r="DI52" s="118" t="s">
        <v>4511</v>
      </c>
      <c r="DJ52" s="118">
        <f t="shared" si="35"/>
        <v>9355</v>
      </c>
      <c r="DK52" s="118">
        <v>5</v>
      </c>
      <c r="DL52" s="118" t="s">
        <v>4511</v>
      </c>
      <c r="DM52" s="118">
        <f t="shared" si="36"/>
        <v>4755</v>
      </c>
      <c r="DN52" s="118">
        <v>5</v>
      </c>
      <c r="DO52" s="118" t="s">
        <v>4511</v>
      </c>
      <c r="DP52" s="118">
        <f t="shared" si="37"/>
        <v>4755</v>
      </c>
      <c r="DQ52" s="118">
        <v>5</v>
      </c>
      <c r="DR52" s="118" t="s">
        <v>4511</v>
      </c>
      <c r="DS52" s="118">
        <f t="shared" si="38"/>
        <v>2641</v>
      </c>
      <c r="DT52" s="118">
        <v>5</v>
      </c>
      <c r="DU52" s="118" t="s">
        <v>4511</v>
      </c>
    </row>
    <row r="53" spans="1:125" ht="15.75" customHeight="1">
      <c r="A53" s="119" t="s">
        <v>4512</v>
      </c>
      <c r="B53" s="119" t="e">
        <f t="shared" ca="1" si="0"/>
        <v>#NAME?</v>
      </c>
      <c r="C53" s="119" t="s">
        <v>4513</v>
      </c>
      <c r="D53" s="119" t="s">
        <v>4514</v>
      </c>
      <c r="E53" s="119"/>
      <c r="F53" s="119"/>
      <c r="G53" s="119" t="s">
        <v>4515</v>
      </c>
      <c r="H53" s="119" t="s">
        <v>4516</v>
      </c>
      <c r="I53" s="119"/>
      <c r="J53" s="119"/>
      <c r="K53" s="119"/>
      <c r="L53" s="119"/>
      <c r="M53" s="119"/>
      <c r="N53" s="119"/>
      <c r="O53" s="119"/>
      <c r="P53" s="119"/>
      <c r="Q53" s="119"/>
      <c r="R53" s="119">
        <f t="shared" si="3"/>
        <v>9661</v>
      </c>
      <c r="S53" s="119">
        <v>10</v>
      </c>
      <c r="T53" s="119" t="s">
        <v>4517</v>
      </c>
      <c r="U53" s="119">
        <f t="shared" si="4"/>
        <v>9390</v>
      </c>
      <c r="V53" s="119">
        <v>10</v>
      </c>
      <c r="W53" s="119" t="s">
        <v>4517</v>
      </c>
      <c r="X53" s="119">
        <f t="shared" si="5"/>
        <v>9720</v>
      </c>
      <c r="Y53" s="119">
        <v>10</v>
      </c>
      <c r="Z53" s="119" t="s">
        <v>4517</v>
      </c>
      <c r="AA53" s="119">
        <f t="shared" si="6"/>
        <v>9140</v>
      </c>
      <c r="AB53" s="119">
        <v>20</v>
      </c>
      <c r="AC53" s="119" t="s">
        <v>4517</v>
      </c>
      <c r="AD53" s="119">
        <f t="shared" si="7"/>
        <v>9845</v>
      </c>
      <c r="AE53" s="119">
        <v>10</v>
      </c>
      <c r="AF53" s="119" t="s">
        <v>4517</v>
      </c>
      <c r="AG53" s="119">
        <f t="shared" si="8"/>
        <v>9670</v>
      </c>
      <c r="AH53" s="119">
        <v>10</v>
      </c>
      <c r="AI53" s="119" t="s">
        <v>4517</v>
      </c>
      <c r="AJ53" s="119">
        <f t="shared" si="9"/>
        <v>9320</v>
      </c>
      <c r="AK53" s="119">
        <v>10</v>
      </c>
      <c r="AL53" s="119" t="s">
        <v>4517</v>
      </c>
      <c r="AM53" s="119">
        <f t="shared" si="10"/>
        <v>9930</v>
      </c>
      <c r="AN53" s="119">
        <v>5</v>
      </c>
      <c r="AO53" s="119" t="s">
        <v>4517</v>
      </c>
      <c r="AP53" s="119">
        <f t="shared" si="11"/>
        <v>9766</v>
      </c>
      <c r="AQ53" s="119">
        <v>10</v>
      </c>
      <c r="AR53" s="119" t="s">
        <v>4517</v>
      </c>
      <c r="AS53" s="119">
        <f t="shared" si="12"/>
        <v>9791</v>
      </c>
      <c r="AT53" s="119">
        <v>10</v>
      </c>
      <c r="AU53" s="119" t="s">
        <v>4517</v>
      </c>
      <c r="AV53" s="119">
        <f t="shared" si="13"/>
        <v>9796</v>
      </c>
      <c r="AW53" s="119">
        <v>10</v>
      </c>
      <c r="AX53" s="119" t="s">
        <v>4517</v>
      </c>
      <c r="AY53" s="119">
        <f t="shared" si="14"/>
        <v>9800</v>
      </c>
      <c r="AZ53" s="119">
        <v>10</v>
      </c>
      <c r="BA53" s="119" t="s">
        <v>4517</v>
      </c>
      <c r="BB53" s="119">
        <f t="shared" si="15"/>
        <v>9720</v>
      </c>
      <c r="BC53" s="119">
        <v>10</v>
      </c>
      <c r="BD53" s="119" t="s">
        <v>4517</v>
      </c>
      <c r="BE53" s="119">
        <f t="shared" si="16"/>
        <v>9860</v>
      </c>
      <c r="BF53" s="119">
        <v>10</v>
      </c>
      <c r="BG53" s="119" t="s">
        <v>4517</v>
      </c>
      <c r="BH53" s="119">
        <f t="shared" si="17"/>
        <v>9860</v>
      </c>
      <c r="BI53" s="119">
        <v>10</v>
      </c>
      <c r="BJ53" s="119" t="s">
        <v>4517</v>
      </c>
      <c r="BK53" s="119">
        <f t="shared" si="18"/>
        <v>1781</v>
      </c>
      <c r="BL53" s="119">
        <v>5</v>
      </c>
      <c r="BM53" s="119" t="s">
        <v>4517</v>
      </c>
      <c r="BN53" s="119">
        <f t="shared" si="19"/>
        <v>9560</v>
      </c>
      <c r="BO53" s="119">
        <v>10</v>
      </c>
      <c r="BP53" s="119" t="s">
        <v>4517</v>
      </c>
      <c r="BQ53" s="119">
        <f t="shared" si="20"/>
        <v>9685</v>
      </c>
      <c r="BR53" s="119">
        <v>10</v>
      </c>
      <c r="BS53" s="119" t="s">
        <v>4517</v>
      </c>
      <c r="BT53" s="119">
        <f t="shared" si="21"/>
        <v>9600</v>
      </c>
      <c r="BU53" s="119">
        <v>5</v>
      </c>
      <c r="BV53" s="119" t="s">
        <v>4517</v>
      </c>
      <c r="BW53" s="119">
        <f t="shared" si="22"/>
        <v>9661</v>
      </c>
      <c r="BX53" s="119">
        <v>10</v>
      </c>
      <c r="BY53" s="119" t="s">
        <v>4517</v>
      </c>
      <c r="BZ53" s="119">
        <f t="shared" si="23"/>
        <v>9710</v>
      </c>
      <c r="CA53" s="119">
        <v>10</v>
      </c>
      <c r="CB53" s="119" t="s">
        <v>4517</v>
      </c>
      <c r="CC53" s="119">
        <f t="shared" si="24"/>
        <v>9760</v>
      </c>
      <c r="CD53" s="119">
        <v>5</v>
      </c>
      <c r="CE53" s="119" t="s">
        <v>4517</v>
      </c>
      <c r="CF53" s="119">
        <f t="shared" si="25"/>
        <v>9760</v>
      </c>
      <c r="CG53" s="119">
        <v>5</v>
      </c>
      <c r="CH53" s="119" t="s">
        <v>4517</v>
      </c>
      <c r="CI53" s="119">
        <f t="shared" si="26"/>
        <v>9860</v>
      </c>
      <c r="CJ53" s="119">
        <v>10</v>
      </c>
      <c r="CK53" s="119" t="s">
        <v>4517</v>
      </c>
      <c r="CL53" s="119">
        <f t="shared" si="27"/>
        <v>9510</v>
      </c>
      <c r="CM53" s="119">
        <v>5</v>
      </c>
      <c r="CN53" s="119" t="s">
        <v>4517</v>
      </c>
      <c r="CO53" s="119">
        <f t="shared" si="28"/>
        <v>9661</v>
      </c>
      <c r="CP53" s="119">
        <v>10</v>
      </c>
      <c r="CQ53" s="119" t="s">
        <v>4517</v>
      </c>
      <c r="CR53" s="119">
        <f t="shared" si="29"/>
        <v>9791</v>
      </c>
      <c r="CS53" s="119">
        <v>10</v>
      </c>
      <c r="CT53" s="119" t="s">
        <v>4517</v>
      </c>
      <c r="CU53" s="119">
        <f t="shared" si="30"/>
        <v>9510</v>
      </c>
      <c r="CV53" s="119">
        <v>5</v>
      </c>
      <c r="CW53" s="119" t="s">
        <v>4517</v>
      </c>
      <c r="CX53" s="119">
        <f t="shared" si="31"/>
        <v>9850</v>
      </c>
      <c r="CY53" s="119">
        <v>5</v>
      </c>
      <c r="CZ53" s="119" t="s">
        <v>4517</v>
      </c>
      <c r="DA53" s="119">
        <f t="shared" si="32"/>
        <v>9850</v>
      </c>
      <c r="DB53" s="119">
        <v>5</v>
      </c>
      <c r="DC53" s="119" t="s">
        <v>4517</v>
      </c>
      <c r="DD53" s="121">
        <f t="shared" si="33"/>
        <v>9930</v>
      </c>
      <c r="DE53" s="121">
        <v>5</v>
      </c>
      <c r="DF53" s="119" t="s">
        <v>4517</v>
      </c>
      <c r="DG53" s="119">
        <f t="shared" si="34"/>
        <v>9360</v>
      </c>
      <c r="DH53" s="119">
        <v>5</v>
      </c>
      <c r="DI53" s="119" t="s">
        <v>4517</v>
      </c>
      <c r="DJ53" s="119">
        <f t="shared" si="35"/>
        <v>9360</v>
      </c>
      <c r="DK53" s="119">
        <v>5</v>
      </c>
      <c r="DL53" s="119" t="s">
        <v>4517</v>
      </c>
      <c r="DM53" s="119">
        <f t="shared" si="36"/>
        <v>4760</v>
      </c>
      <c r="DN53" s="119">
        <v>5</v>
      </c>
      <c r="DO53" s="119" t="s">
        <v>4517</v>
      </c>
      <c r="DP53" s="119">
        <f t="shared" si="37"/>
        <v>4760</v>
      </c>
      <c r="DQ53" s="119">
        <v>5</v>
      </c>
      <c r="DR53" s="119" t="s">
        <v>4517</v>
      </c>
      <c r="DS53" s="119">
        <f t="shared" si="38"/>
        <v>2646</v>
      </c>
      <c r="DT53" s="119">
        <v>5</v>
      </c>
      <c r="DU53" s="119" t="s">
        <v>4517</v>
      </c>
    </row>
    <row r="54" spans="1:125" ht="15.75" customHeight="1">
      <c r="A54" s="118" t="s">
        <v>4518</v>
      </c>
      <c r="B54" s="118" t="e">
        <f t="shared" ca="1" si="0"/>
        <v>#NAME?</v>
      </c>
      <c r="C54" s="118" t="s">
        <v>4513</v>
      </c>
      <c r="D54" s="118" t="s">
        <v>4519</v>
      </c>
      <c r="E54" s="118"/>
      <c r="F54" s="118"/>
      <c r="G54" s="118" t="s">
        <v>4520</v>
      </c>
      <c r="H54" s="118" t="s">
        <v>4521</v>
      </c>
      <c r="I54" s="118"/>
      <c r="J54" s="118"/>
      <c r="K54" s="118"/>
      <c r="L54" s="118"/>
      <c r="M54" s="118"/>
      <c r="N54" s="118"/>
      <c r="O54" s="118"/>
      <c r="P54" s="118"/>
      <c r="Q54" s="118"/>
      <c r="R54" s="118">
        <f t="shared" si="3"/>
        <v>9671</v>
      </c>
      <c r="S54" s="118">
        <v>10</v>
      </c>
      <c r="T54" s="118" t="s">
        <v>4522</v>
      </c>
      <c r="U54" s="118">
        <f t="shared" si="4"/>
        <v>9400</v>
      </c>
      <c r="V54" s="118">
        <v>10</v>
      </c>
      <c r="W54" s="118" t="s">
        <v>4522</v>
      </c>
      <c r="X54" s="118">
        <f t="shared" si="5"/>
        <v>9730</v>
      </c>
      <c r="Y54" s="118">
        <v>10</v>
      </c>
      <c r="Z54" s="118" t="s">
        <v>4522</v>
      </c>
      <c r="AA54" s="118">
        <f t="shared" si="6"/>
        <v>9160</v>
      </c>
      <c r="AB54" s="118">
        <v>20</v>
      </c>
      <c r="AC54" s="118" t="s">
        <v>4522</v>
      </c>
      <c r="AD54" s="118">
        <f t="shared" si="7"/>
        <v>9855</v>
      </c>
      <c r="AE54" s="118">
        <v>10</v>
      </c>
      <c r="AF54" s="118" t="s">
        <v>4522</v>
      </c>
      <c r="AG54" s="118">
        <f t="shared" si="8"/>
        <v>9680</v>
      </c>
      <c r="AH54" s="118">
        <v>10</v>
      </c>
      <c r="AI54" s="118" t="s">
        <v>4522</v>
      </c>
      <c r="AJ54" s="118">
        <f t="shared" si="9"/>
        <v>9330</v>
      </c>
      <c r="AK54" s="118">
        <v>10</v>
      </c>
      <c r="AL54" s="118" t="s">
        <v>4522</v>
      </c>
      <c r="AM54" s="118">
        <f t="shared" si="10"/>
        <v>9935</v>
      </c>
      <c r="AN54" s="118">
        <v>5</v>
      </c>
      <c r="AO54" s="118" t="s">
        <v>4522</v>
      </c>
      <c r="AP54" s="118">
        <f t="shared" si="11"/>
        <v>9776</v>
      </c>
      <c r="AQ54" s="118">
        <v>10</v>
      </c>
      <c r="AR54" s="118" t="s">
        <v>4522</v>
      </c>
      <c r="AS54" s="118">
        <f t="shared" si="12"/>
        <v>9801</v>
      </c>
      <c r="AT54" s="118">
        <v>10</v>
      </c>
      <c r="AU54" s="118" t="s">
        <v>4522</v>
      </c>
      <c r="AV54" s="118">
        <f t="shared" si="13"/>
        <v>9806</v>
      </c>
      <c r="AW54" s="118">
        <v>10</v>
      </c>
      <c r="AX54" s="118" t="s">
        <v>4522</v>
      </c>
      <c r="AY54" s="118">
        <f t="shared" si="14"/>
        <v>9810</v>
      </c>
      <c r="AZ54" s="118">
        <v>10</v>
      </c>
      <c r="BA54" s="118" t="s">
        <v>4522</v>
      </c>
      <c r="BB54" s="118">
        <f t="shared" si="15"/>
        <v>9730</v>
      </c>
      <c r="BC54" s="118">
        <v>10</v>
      </c>
      <c r="BD54" s="118" t="s">
        <v>4522</v>
      </c>
      <c r="BE54" s="118">
        <f t="shared" si="16"/>
        <v>9870</v>
      </c>
      <c r="BF54" s="118">
        <v>10</v>
      </c>
      <c r="BG54" s="118" t="s">
        <v>4522</v>
      </c>
      <c r="BH54" s="118">
        <f t="shared" si="17"/>
        <v>9870</v>
      </c>
      <c r="BI54" s="118">
        <v>10</v>
      </c>
      <c r="BJ54" s="118" t="s">
        <v>4522</v>
      </c>
      <c r="BK54" s="118">
        <f t="shared" si="18"/>
        <v>1786</v>
      </c>
      <c r="BL54" s="118">
        <v>5</v>
      </c>
      <c r="BM54" s="118" t="s">
        <v>4522</v>
      </c>
      <c r="BN54" s="118">
        <f t="shared" si="19"/>
        <v>9570</v>
      </c>
      <c r="BO54" s="118">
        <v>10</v>
      </c>
      <c r="BP54" s="118" t="s">
        <v>4522</v>
      </c>
      <c r="BQ54" s="118">
        <f t="shared" si="20"/>
        <v>9695</v>
      </c>
      <c r="BR54" s="118">
        <v>10</v>
      </c>
      <c r="BS54" s="118" t="s">
        <v>4522</v>
      </c>
      <c r="BT54" s="118">
        <f t="shared" si="21"/>
        <v>9605</v>
      </c>
      <c r="BU54" s="118">
        <v>5</v>
      </c>
      <c r="BV54" s="118" t="s">
        <v>4522</v>
      </c>
      <c r="BW54" s="118">
        <f t="shared" si="22"/>
        <v>9671</v>
      </c>
      <c r="BX54" s="118">
        <v>10</v>
      </c>
      <c r="BY54" s="118" t="s">
        <v>4522</v>
      </c>
      <c r="BZ54" s="118">
        <f t="shared" si="23"/>
        <v>9720</v>
      </c>
      <c r="CA54" s="118">
        <v>10</v>
      </c>
      <c r="CB54" s="118" t="s">
        <v>4522</v>
      </c>
      <c r="CC54" s="118">
        <f t="shared" si="24"/>
        <v>9765</v>
      </c>
      <c r="CD54" s="118">
        <v>5</v>
      </c>
      <c r="CE54" s="118" t="s">
        <v>4522</v>
      </c>
      <c r="CF54" s="118">
        <f t="shared" si="25"/>
        <v>9765</v>
      </c>
      <c r="CG54" s="118">
        <v>5</v>
      </c>
      <c r="CH54" s="118" t="s">
        <v>4522</v>
      </c>
      <c r="CI54" s="118">
        <f t="shared" si="26"/>
        <v>9870</v>
      </c>
      <c r="CJ54" s="118">
        <v>10</v>
      </c>
      <c r="CK54" s="118" t="s">
        <v>4522</v>
      </c>
      <c r="CL54" s="118">
        <f t="shared" si="27"/>
        <v>9515</v>
      </c>
      <c r="CM54" s="118">
        <v>5</v>
      </c>
      <c r="CN54" s="118" t="s">
        <v>4522</v>
      </c>
      <c r="CO54" s="118">
        <f t="shared" si="28"/>
        <v>9671</v>
      </c>
      <c r="CP54" s="118">
        <v>10</v>
      </c>
      <c r="CQ54" s="118" t="s">
        <v>4522</v>
      </c>
      <c r="CR54" s="118">
        <f t="shared" si="29"/>
        <v>9801</v>
      </c>
      <c r="CS54" s="118">
        <v>10</v>
      </c>
      <c r="CT54" s="118" t="s">
        <v>4522</v>
      </c>
      <c r="CU54" s="118">
        <f t="shared" si="30"/>
        <v>9515</v>
      </c>
      <c r="CV54" s="118">
        <v>5</v>
      </c>
      <c r="CW54" s="118" t="s">
        <v>4522</v>
      </c>
      <c r="CX54" s="118">
        <f t="shared" si="31"/>
        <v>9855</v>
      </c>
      <c r="CY54" s="118">
        <v>5</v>
      </c>
      <c r="CZ54" s="118" t="s">
        <v>4522</v>
      </c>
      <c r="DA54" s="118">
        <f t="shared" si="32"/>
        <v>9855</v>
      </c>
      <c r="DB54" s="118">
        <v>5</v>
      </c>
      <c r="DC54" s="118" t="s">
        <v>4522</v>
      </c>
      <c r="DD54" s="122">
        <f t="shared" si="33"/>
        <v>9935</v>
      </c>
      <c r="DE54" s="122">
        <v>5</v>
      </c>
      <c r="DF54" s="118" t="s">
        <v>4522</v>
      </c>
      <c r="DG54" s="118">
        <f t="shared" si="34"/>
        <v>9365</v>
      </c>
      <c r="DH54" s="118">
        <v>5</v>
      </c>
      <c r="DI54" s="118" t="s">
        <v>4522</v>
      </c>
      <c r="DJ54" s="118">
        <f t="shared" si="35"/>
        <v>9365</v>
      </c>
      <c r="DK54" s="118">
        <v>5</v>
      </c>
      <c r="DL54" s="118" t="s">
        <v>4522</v>
      </c>
      <c r="DM54" s="118">
        <f t="shared" si="36"/>
        <v>4765</v>
      </c>
      <c r="DN54" s="118">
        <v>5</v>
      </c>
      <c r="DO54" s="118" t="s">
        <v>4522</v>
      </c>
      <c r="DP54" s="118">
        <f t="shared" si="37"/>
        <v>4765</v>
      </c>
      <c r="DQ54" s="118">
        <v>5</v>
      </c>
      <c r="DR54" s="118" t="s">
        <v>4522</v>
      </c>
      <c r="DS54" s="118">
        <f t="shared" si="38"/>
        <v>2651</v>
      </c>
      <c r="DT54" s="118">
        <v>5</v>
      </c>
      <c r="DU54" s="118" t="s">
        <v>4522</v>
      </c>
    </row>
    <row r="55" spans="1:125" ht="15.75" customHeight="1">
      <c r="A55" s="119" t="s">
        <v>4523</v>
      </c>
      <c r="B55" s="119" t="e">
        <f t="shared" ca="1" si="0"/>
        <v>#NAME?</v>
      </c>
      <c r="C55" s="119" t="s">
        <v>4524</v>
      </c>
      <c r="D55" s="119" t="s">
        <v>4525</v>
      </c>
      <c r="E55" s="119"/>
      <c r="F55" s="119"/>
      <c r="G55" s="119" t="s">
        <v>4526</v>
      </c>
      <c r="H55" s="119" t="s">
        <v>4527</v>
      </c>
      <c r="I55" s="119"/>
      <c r="J55" s="119"/>
      <c r="K55" s="119"/>
      <c r="L55" s="119"/>
      <c r="M55" s="119"/>
      <c r="N55" s="119"/>
      <c r="O55" s="119"/>
      <c r="P55" s="119"/>
      <c r="Q55" s="119"/>
      <c r="R55" s="119">
        <f t="shared" si="3"/>
        <v>9681</v>
      </c>
      <c r="S55" s="119">
        <v>10</v>
      </c>
      <c r="T55" s="119" t="s">
        <v>4528</v>
      </c>
      <c r="U55" s="119">
        <f t="shared" si="4"/>
        <v>9410</v>
      </c>
      <c r="V55" s="119">
        <v>10</v>
      </c>
      <c r="W55" s="119" t="s">
        <v>4528</v>
      </c>
      <c r="X55" s="119">
        <f t="shared" si="5"/>
        <v>9740</v>
      </c>
      <c r="Y55" s="119">
        <v>10</v>
      </c>
      <c r="Z55" s="119" t="s">
        <v>4528</v>
      </c>
      <c r="AA55" s="119">
        <f t="shared" si="6"/>
        <v>9180</v>
      </c>
      <c r="AB55" s="119">
        <v>20</v>
      </c>
      <c r="AC55" s="119" t="s">
        <v>4528</v>
      </c>
      <c r="AD55" s="119">
        <f t="shared" si="7"/>
        <v>9865</v>
      </c>
      <c r="AE55" s="119">
        <v>10</v>
      </c>
      <c r="AF55" s="119" t="s">
        <v>4528</v>
      </c>
      <c r="AG55" s="119">
        <f t="shared" si="8"/>
        <v>9690</v>
      </c>
      <c r="AH55" s="119">
        <v>10</v>
      </c>
      <c r="AI55" s="119" t="s">
        <v>4528</v>
      </c>
      <c r="AJ55" s="119">
        <f t="shared" si="9"/>
        <v>9340</v>
      </c>
      <c r="AK55" s="119">
        <v>10</v>
      </c>
      <c r="AL55" s="119" t="s">
        <v>4528</v>
      </c>
      <c r="AM55" s="119">
        <f t="shared" si="10"/>
        <v>9940</v>
      </c>
      <c r="AN55" s="119">
        <v>5</v>
      </c>
      <c r="AO55" s="119" t="s">
        <v>4528</v>
      </c>
      <c r="AP55" s="119">
        <f t="shared" si="11"/>
        <v>9786</v>
      </c>
      <c r="AQ55" s="119">
        <v>10</v>
      </c>
      <c r="AR55" s="119" t="s">
        <v>4528</v>
      </c>
      <c r="AS55" s="119">
        <f t="shared" si="12"/>
        <v>9811</v>
      </c>
      <c r="AT55" s="119">
        <v>10</v>
      </c>
      <c r="AU55" s="119" t="s">
        <v>4528</v>
      </c>
      <c r="AV55" s="119">
        <f t="shared" si="13"/>
        <v>9816</v>
      </c>
      <c r="AW55" s="119">
        <v>10</v>
      </c>
      <c r="AX55" s="119" t="s">
        <v>4528</v>
      </c>
      <c r="AY55" s="119">
        <f t="shared" si="14"/>
        <v>9820</v>
      </c>
      <c r="AZ55" s="119">
        <v>10</v>
      </c>
      <c r="BA55" s="119" t="s">
        <v>4528</v>
      </c>
      <c r="BB55" s="119">
        <f t="shared" si="15"/>
        <v>9740</v>
      </c>
      <c r="BC55" s="119">
        <v>10</v>
      </c>
      <c r="BD55" s="119" t="s">
        <v>4528</v>
      </c>
      <c r="BE55" s="119">
        <f t="shared" si="16"/>
        <v>9880</v>
      </c>
      <c r="BF55" s="119">
        <v>10</v>
      </c>
      <c r="BG55" s="119" t="s">
        <v>4528</v>
      </c>
      <c r="BH55" s="119">
        <f t="shared" si="17"/>
        <v>9880</v>
      </c>
      <c r="BI55" s="119">
        <v>10</v>
      </c>
      <c r="BJ55" s="119" t="s">
        <v>4528</v>
      </c>
      <c r="BK55" s="119">
        <f t="shared" si="18"/>
        <v>1791</v>
      </c>
      <c r="BL55" s="119">
        <v>5</v>
      </c>
      <c r="BM55" s="119" t="s">
        <v>4528</v>
      </c>
      <c r="BN55" s="119">
        <f t="shared" si="19"/>
        <v>9580</v>
      </c>
      <c r="BO55" s="119">
        <v>10</v>
      </c>
      <c r="BP55" s="119" t="s">
        <v>4528</v>
      </c>
      <c r="BQ55" s="119">
        <f t="shared" si="20"/>
        <v>9705</v>
      </c>
      <c r="BR55" s="119">
        <v>10</v>
      </c>
      <c r="BS55" s="119" t="s">
        <v>4528</v>
      </c>
      <c r="BT55" s="119">
        <f t="shared" si="21"/>
        <v>9610</v>
      </c>
      <c r="BU55" s="119">
        <v>5</v>
      </c>
      <c r="BV55" s="119" t="s">
        <v>4528</v>
      </c>
      <c r="BW55" s="119">
        <f t="shared" si="22"/>
        <v>9681</v>
      </c>
      <c r="BX55" s="119">
        <v>10</v>
      </c>
      <c r="BY55" s="119" t="s">
        <v>4528</v>
      </c>
      <c r="BZ55" s="119">
        <f t="shared" si="23"/>
        <v>9730</v>
      </c>
      <c r="CA55" s="119">
        <v>10</v>
      </c>
      <c r="CB55" s="119" t="s">
        <v>4528</v>
      </c>
      <c r="CC55" s="119">
        <f t="shared" si="24"/>
        <v>9770</v>
      </c>
      <c r="CD55" s="119">
        <v>5</v>
      </c>
      <c r="CE55" s="119" t="s">
        <v>4528</v>
      </c>
      <c r="CF55" s="119">
        <f t="shared" si="25"/>
        <v>9770</v>
      </c>
      <c r="CG55" s="119">
        <v>5</v>
      </c>
      <c r="CH55" s="119" t="s">
        <v>4528</v>
      </c>
      <c r="CI55" s="119">
        <f t="shared" si="26"/>
        <v>9880</v>
      </c>
      <c r="CJ55" s="119">
        <v>10</v>
      </c>
      <c r="CK55" s="119" t="s">
        <v>4528</v>
      </c>
      <c r="CL55" s="119">
        <f t="shared" si="27"/>
        <v>9520</v>
      </c>
      <c r="CM55" s="119">
        <v>5</v>
      </c>
      <c r="CN55" s="119" t="s">
        <v>4528</v>
      </c>
      <c r="CO55" s="119">
        <f t="shared" si="28"/>
        <v>9681</v>
      </c>
      <c r="CP55" s="119">
        <v>10</v>
      </c>
      <c r="CQ55" s="119" t="s">
        <v>4528</v>
      </c>
      <c r="CR55" s="119">
        <f t="shared" si="29"/>
        <v>9811</v>
      </c>
      <c r="CS55" s="119">
        <v>10</v>
      </c>
      <c r="CT55" s="119" t="s">
        <v>4528</v>
      </c>
      <c r="CU55" s="119">
        <f t="shared" si="30"/>
        <v>9520</v>
      </c>
      <c r="CV55" s="119">
        <v>5</v>
      </c>
      <c r="CW55" s="119" t="s">
        <v>4528</v>
      </c>
      <c r="CX55" s="119">
        <f t="shared" si="31"/>
        <v>9860</v>
      </c>
      <c r="CY55" s="119">
        <v>5</v>
      </c>
      <c r="CZ55" s="119" t="s">
        <v>4528</v>
      </c>
      <c r="DA55" s="119">
        <f t="shared" si="32"/>
        <v>9860</v>
      </c>
      <c r="DB55" s="119">
        <v>5</v>
      </c>
      <c r="DC55" s="119" t="s">
        <v>4528</v>
      </c>
      <c r="DD55" s="121">
        <f t="shared" si="33"/>
        <v>9940</v>
      </c>
      <c r="DE55" s="121">
        <v>5</v>
      </c>
      <c r="DF55" s="119" t="s">
        <v>4528</v>
      </c>
      <c r="DG55" s="119">
        <f t="shared" si="34"/>
        <v>9370</v>
      </c>
      <c r="DH55" s="119">
        <v>5</v>
      </c>
      <c r="DI55" s="119" t="s">
        <v>4528</v>
      </c>
      <c r="DJ55" s="119">
        <f t="shared" si="35"/>
        <v>9370</v>
      </c>
      <c r="DK55" s="119">
        <v>5</v>
      </c>
      <c r="DL55" s="119" t="s">
        <v>4528</v>
      </c>
      <c r="DM55" s="119">
        <f t="shared" si="36"/>
        <v>4770</v>
      </c>
      <c r="DN55" s="119">
        <v>5</v>
      </c>
      <c r="DO55" s="119" t="s">
        <v>4528</v>
      </c>
      <c r="DP55" s="119">
        <f t="shared" si="37"/>
        <v>4770</v>
      </c>
      <c r="DQ55" s="119">
        <v>5</v>
      </c>
      <c r="DR55" s="119" t="s">
        <v>4528</v>
      </c>
      <c r="DS55" s="119">
        <f t="shared" si="38"/>
        <v>2656</v>
      </c>
      <c r="DT55" s="119">
        <v>5</v>
      </c>
      <c r="DU55" s="119" t="s">
        <v>4528</v>
      </c>
    </row>
    <row r="56" spans="1:125" ht="15.75" customHeight="1">
      <c r="A56" s="118" t="s">
        <v>4529</v>
      </c>
      <c r="B56" s="118" t="e">
        <f t="shared" ca="1" si="0"/>
        <v>#NAME?</v>
      </c>
      <c r="C56" s="118" t="s">
        <v>343</v>
      </c>
      <c r="D56" s="118" t="s">
        <v>4530</v>
      </c>
      <c r="E56" s="118"/>
      <c r="F56" s="118"/>
      <c r="G56" s="118" t="s">
        <v>4531</v>
      </c>
      <c r="H56" s="118" t="s">
        <v>4532</v>
      </c>
      <c r="I56" s="118"/>
      <c r="J56" s="118"/>
      <c r="K56" s="118"/>
      <c r="L56" s="118"/>
      <c r="M56" s="118"/>
      <c r="N56" s="118"/>
      <c r="O56" s="118"/>
      <c r="P56" s="118"/>
      <c r="Q56" s="118"/>
      <c r="R56" s="118">
        <f t="shared" si="3"/>
        <v>9691</v>
      </c>
      <c r="S56" s="118">
        <v>10</v>
      </c>
      <c r="T56" s="118" t="s">
        <v>4533</v>
      </c>
      <c r="U56" s="118">
        <f t="shared" si="4"/>
        <v>9420</v>
      </c>
      <c r="V56" s="118">
        <v>10</v>
      </c>
      <c r="W56" s="118" t="s">
        <v>4533</v>
      </c>
      <c r="X56" s="118">
        <f t="shared" si="5"/>
        <v>9750</v>
      </c>
      <c r="Y56" s="118">
        <v>10</v>
      </c>
      <c r="Z56" s="118" t="s">
        <v>4533</v>
      </c>
      <c r="AA56" s="118">
        <f t="shared" si="6"/>
        <v>9200</v>
      </c>
      <c r="AB56" s="118">
        <v>20</v>
      </c>
      <c r="AC56" s="118" t="s">
        <v>4533</v>
      </c>
      <c r="AD56" s="118">
        <f t="shared" si="7"/>
        <v>9875</v>
      </c>
      <c r="AE56" s="118">
        <v>10</v>
      </c>
      <c r="AF56" s="118" t="s">
        <v>4533</v>
      </c>
      <c r="AG56" s="118">
        <f t="shared" si="8"/>
        <v>9700</v>
      </c>
      <c r="AH56" s="118">
        <v>10</v>
      </c>
      <c r="AI56" s="118" t="s">
        <v>4533</v>
      </c>
      <c r="AJ56" s="118">
        <f t="shared" si="9"/>
        <v>9350</v>
      </c>
      <c r="AK56" s="118">
        <v>10</v>
      </c>
      <c r="AL56" s="118" t="s">
        <v>4533</v>
      </c>
      <c r="AM56" s="118">
        <f t="shared" si="10"/>
        <v>9945</v>
      </c>
      <c r="AN56" s="118">
        <v>5</v>
      </c>
      <c r="AO56" s="118" t="s">
        <v>4533</v>
      </c>
      <c r="AP56" s="118">
        <f t="shared" si="11"/>
        <v>9796</v>
      </c>
      <c r="AQ56" s="118">
        <v>10</v>
      </c>
      <c r="AR56" s="118" t="s">
        <v>4533</v>
      </c>
      <c r="AS56" s="118">
        <f t="shared" si="12"/>
        <v>9821</v>
      </c>
      <c r="AT56" s="118">
        <v>10</v>
      </c>
      <c r="AU56" s="118" t="s">
        <v>4533</v>
      </c>
      <c r="AV56" s="118">
        <f t="shared" si="13"/>
        <v>9826</v>
      </c>
      <c r="AW56" s="118">
        <v>10</v>
      </c>
      <c r="AX56" s="118" t="s">
        <v>4533</v>
      </c>
      <c r="AY56" s="118">
        <f t="shared" si="14"/>
        <v>9830</v>
      </c>
      <c r="AZ56" s="118">
        <v>10</v>
      </c>
      <c r="BA56" s="118" t="s">
        <v>4533</v>
      </c>
      <c r="BB56" s="118">
        <f t="shared" si="15"/>
        <v>9750</v>
      </c>
      <c r="BC56" s="118">
        <v>10</v>
      </c>
      <c r="BD56" s="118" t="s">
        <v>4533</v>
      </c>
      <c r="BE56" s="118">
        <f t="shared" si="16"/>
        <v>9890</v>
      </c>
      <c r="BF56" s="118">
        <v>10</v>
      </c>
      <c r="BG56" s="118" t="s">
        <v>4533</v>
      </c>
      <c r="BH56" s="118">
        <f t="shared" si="17"/>
        <v>9890</v>
      </c>
      <c r="BI56" s="118">
        <v>10</v>
      </c>
      <c r="BJ56" s="118" t="s">
        <v>4533</v>
      </c>
      <c r="BK56" s="118">
        <f t="shared" si="18"/>
        <v>1796</v>
      </c>
      <c r="BL56" s="118">
        <v>5</v>
      </c>
      <c r="BM56" s="118" t="s">
        <v>4533</v>
      </c>
      <c r="BN56" s="118">
        <f t="shared" si="19"/>
        <v>9590</v>
      </c>
      <c r="BO56" s="118">
        <v>10</v>
      </c>
      <c r="BP56" s="118" t="s">
        <v>4533</v>
      </c>
      <c r="BQ56" s="118">
        <f t="shared" si="20"/>
        <v>9715</v>
      </c>
      <c r="BR56" s="118">
        <v>10</v>
      </c>
      <c r="BS56" s="118" t="s">
        <v>4533</v>
      </c>
      <c r="BT56" s="118">
        <f t="shared" si="21"/>
        <v>9615</v>
      </c>
      <c r="BU56" s="118">
        <v>5</v>
      </c>
      <c r="BV56" s="118" t="s">
        <v>4533</v>
      </c>
      <c r="BW56" s="118">
        <f t="shared" si="22"/>
        <v>9691</v>
      </c>
      <c r="BX56" s="118">
        <v>10</v>
      </c>
      <c r="BY56" s="118" t="s">
        <v>4533</v>
      </c>
      <c r="BZ56" s="118">
        <f t="shared" si="23"/>
        <v>9740</v>
      </c>
      <c r="CA56" s="118">
        <v>10</v>
      </c>
      <c r="CB56" s="118" t="s">
        <v>4533</v>
      </c>
      <c r="CC56" s="118">
        <f t="shared" si="24"/>
        <v>9775</v>
      </c>
      <c r="CD56" s="118">
        <v>5</v>
      </c>
      <c r="CE56" s="118" t="s">
        <v>4533</v>
      </c>
      <c r="CF56" s="118">
        <f t="shared" si="25"/>
        <v>9775</v>
      </c>
      <c r="CG56" s="118">
        <v>5</v>
      </c>
      <c r="CH56" s="118" t="s">
        <v>4533</v>
      </c>
      <c r="CI56" s="118">
        <f t="shared" si="26"/>
        <v>9890</v>
      </c>
      <c r="CJ56" s="118">
        <v>10</v>
      </c>
      <c r="CK56" s="118" t="s">
        <v>4533</v>
      </c>
      <c r="CL56" s="118">
        <f t="shared" si="27"/>
        <v>9525</v>
      </c>
      <c r="CM56" s="118">
        <v>5</v>
      </c>
      <c r="CN56" s="118" t="s">
        <v>4533</v>
      </c>
      <c r="CO56" s="118">
        <f t="shared" si="28"/>
        <v>9691</v>
      </c>
      <c r="CP56" s="118">
        <v>10</v>
      </c>
      <c r="CQ56" s="118" t="s">
        <v>4533</v>
      </c>
      <c r="CR56" s="118">
        <f t="shared" si="29"/>
        <v>9821</v>
      </c>
      <c r="CS56" s="118">
        <v>10</v>
      </c>
      <c r="CT56" s="118" t="s">
        <v>4533</v>
      </c>
      <c r="CU56" s="118">
        <f t="shared" si="30"/>
        <v>9525</v>
      </c>
      <c r="CV56" s="118">
        <v>5</v>
      </c>
      <c r="CW56" s="118" t="s">
        <v>4533</v>
      </c>
      <c r="CX56" s="118">
        <f t="shared" si="31"/>
        <v>9865</v>
      </c>
      <c r="CY56" s="118">
        <v>5</v>
      </c>
      <c r="CZ56" s="118" t="s">
        <v>4533</v>
      </c>
      <c r="DA56" s="118">
        <f t="shared" si="32"/>
        <v>9865</v>
      </c>
      <c r="DB56" s="118">
        <v>5</v>
      </c>
      <c r="DC56" s="118" t="s">
        <v>4533</v>
      </c>
      <c r="DD56" s="122">
        <f t="shared" si="33"/>
        <v>9945</v>
      </c>
      <c r="DE56" s="122">
        <v>5</v>
      </c>
      <c r="DF56" s="118" t="s">
        <v>4533</v>
      </c>
      <c r="DG56" s="118">
        <f t="shared" si="34"/>
        <v>9375</v>
      </c>
      <c r="DH56" s="118">
        <v>5</v>
      </c>
      <c r="DI56" s="118" t="s">
        <v>4533</v>
      </c>
      <c r="DJ56" s="118">
        <f t="shared" si="35"/>
        <v>9375</v>
      </c>
      <c r="DK56" s="118">
        <v>5</v>
      </c>
      <c r="DL56" s="118" t="s">
        <v>4533</v>
      </c>
      <c r="DM56" s="118">
        <f t="shared" si="36"/>
        <v>4775</v>
      </c>
      <c r="DN56" s="118">
        <v>5</v>
      </c>
      <c r="DO56" s="118" t="s">
        <v>4533</v>
      </c>
      <c r="DP56" s="118">
        <f t="shared" si="37"/>
        <v>4775</v>
      </c>
      <c r="DQ56" s="118">
        <v>5</v>
      </c>
      <c r="DR56" s="118" t="s">
        <v>4533</v>
      </c>
      <c r="DS56" s="118">
        <f t="shared" si="38"/>
        <v>2661</v>
      </c>
      <c r="DT56" s="118">
        <v>5</v>
      </c>
      <c r="DU56" s="118" t="s">
        <v>4533</v>
      </c>
    </row>
    <row r="57" spans="1:125" ht="15.75" customHeight="1">
      <c r="A57" s="119" t="s">
        <v>4534</v>
      </c>
      <c r="B57" s="119" t="e">
        <f t="shared" ca="1" si="0"/>
        <v>#NAME?</v>
      </c>
      <c r="C57" s="119" t="s">
        <v>4535</v>
      </c>
      <c r="D57" s="119" t="s">
        <v>4536</v>
      </c>
      <c r="E57" s="119"/>
      <c r="F57" s="119"/>
      <c r="G57" s="119" t="s">
        <v>4537</v>
      </c>
      <c r="H57" s="119" t="s">
        <v>4538</v>
      </c>
      <c r="I57" s="119"/>
      <c r="J57" s="119"/>
      <c r="K57" s="119"/>
      <c r="L57" s="119"/>
      <c r="M57" s="119"/>
      <c r="N57" s="119"/>
      <c r="O57" s="119"/>
      <c r="P57" s="119"/>
      <c r="Q57" s="119"/>
      <c r="R57" s="119">
        <f t="shared" si="3"/>
        <v>9701</v>
      </c>
      <c r="S57" s="119">
        <v>10</v>
      </c>
      <c r="T57" s="119" t="s">
        <v>4539</v>
      </c>
      <c r="U57" s="119">
        <f t="shared" si="4"/>
        <v>9430</v>
      </c>
      <c r="V57" s="119">
        <v>10</v>
      </c>
      <c r="W57" s="119" t="s">
        <v>4539</v>
      </c>
      <c r="X57" s="119">
        <f t="shared" si="5"/>
        <v>9760</v>
      </c>
      <c r="Y57" s="119">
        <v>10</v>
      </c>
      <c r="Z57" s="119" t="s">
        <v>4539</v>
      </c>
      <c r="AA57" s="119">
        <f t="shared" si="6"/>
        <v>9220</v>
      </c>
      <c r="AB57" s="119">
        <v>20</v>
      </c>
      <c r="AC57" s="119" t="s">
        <v>4539</v>
      </c>
      <c r="AD57" s="119">
        <f t="shared" si="7"/>
        <v>9885</v>
      </c>
      <c r="AE57" s="119">
        <v>10</v>
      </c>
      <c r="AF57" s="119" t="s">
        <v>4539</v>
      </c>
      <c r="AG57" s="119">
        <f t="shared" si="8"/>
        <v>9710</v>
      </c>
      <c r="AH57" s="119">
        <v>10</v>
      </c>
      <c r="AI57" s="119" t="s">
        <v>4539</v>
      </c>
      <c r="AJ57" s="119">
        <f t="shared" si="9"/>
        <v>9360</v>
      </c>
      <c r="AK57" s="119">
        <v>10</v>
      </c>
      <c r="AL57" s="119" t="s">
        <v>4539</v>
      </c>
      <c r="AM57" s="119">
        <f t="shared" si="10"/>
        <v>9950</v>
      </c>
      <c r="AN57" s="119">
        <v>5</v>
      </c>
      <c r="AO57" s="119" t="s">
        <v>4539</v>
      </c>
      <c r="AP57" s="119">
        <f t="shared" si="11"/>
        <v>9806</v>
      </c>
      <c r="AQ57" s="119">
        <v>10</v>
      </c>
      <c r="AR57" s="119" t="s">
        <v>4539</v>
      </c>
      <c r="AS57" s="119">
        <f t="shared" si="12"/>
        <v>9831</v>
      </c>
      <c r="AT57" s="119">
        <v>10</v>
      </c>
      <c r="AU57" s="119" t="s">
        <v>4539</v>
      </c>
      <c r="AV57" s="119">
        <f t="shared" si="13"/>
        <v>9836</v>
      </c>
      <c r="AW57" s="119">
        <v>10</v>
      </c>
      <c r="AX57" s="119" t="s">
        <v>4539</v>
      </c>
      <c r="AY57" s="119">
        <f t="shared" si="14"/>
        <v>9840</v>
      </c>
      <c r="AZ57" s="119">
        <v>10</v>
      </c>
      <c r="BA57" s="119" t="s">
        <v>4539</v>
      </c>
      <c r="BB57" s="119">
        <f t="shared" si="15"/>
        <v>9760</v>
      </c>
      <c r="BC57" s="119">
        <v>10</v>
      </c>
      <c r="BD57" s="119" t="s">
        <v>4539</v>
      </c>
      <c r="BE57" s="119">
        <f t="shared" si="16"/>
        <v>9900</v>
      </c>
      <c r="BF57" s="119">
        <v>10</v>
      </c>
      <c r="BG57" s="119" t="s">
        <v>4539</v>
      </c>
      <c r="BH57" s="119">
        <f t="shared" si="17"/>
        <v>9900</v>
      </c>
      <c r="BI57" s="119">
        <v>10</v>
      </c>
      <c r="BJ57" s="119" t="s">
        <v>4539</v>
      </c>
      <c r="BK57" s="119">
        <f t="shared" si="18"/>
        <v>1801</v>
      </c>
      <c r="BL57" s="119">
        <v>5</v>
      </c>
      <c r="BM57" s="119" t="s">
        <v>4539</v>
      </c>
      <c r="BN57" s="119">
        <f t="shared" si="19"/>
        <v>9600</v>
      </c>
      <c r="BO57" s="119">
        <v>10</v>
      </c>
      <c r="BP57" s="119" t="s">
        <v>4539</v>
      </c>
      <c r="BQ57" s="119">
        <f t="shared" si="20"/>
        <v>9725</v>
      </c>
      <c r="BR57" s="119">
        <v>10</v>
      </c>
      <c r="BS57" s="119" t="s">
        <v>4539</v>
      </c>
      <c r="BT57" s="119">
        <f t="shared" si="21"/>
        <v>9620</v>
      </c>
      <c r="BU57" s="119">
        <v>5</v>
      </c>
      <c r="BV57" s="119" t="s">
        <v>4539</v>
      </c>
      <c r="BW57" s="119">
        <f t="shared" si="22"/>
        <v>9701</v>
      </c>
      <c r="BX57" s="119">
        <v>10</v>
      </c>
      <c r="BY57" s="119" t="s">
        <v>4539</v>
      </c>
      <c r="BZ57" s="119">
        <f t="shared" si="23"/>
        <v>9750</v>
      </c>
      <c r="CA57" s="119">
        <v>10</v>
      </c>
      <c r="CB57" s="119" t="s">
        <v>4539</v>
      </c>
      <c r="CC57" s="119">
        <f t="shared" si="24"/>
        <v>9780</v>
      </c>
      <c r="CD57" s="119">
        <v>5</v>
      </c>
      <c r="CE57" s="119" t="s">
        <v>4539</v>
      </c>
      <c r="CF57" s="119">
        <f t="shared" si="25"/>
        <v>9780</v>
      </c>
      <c r="CG57" s="119">
        <v>5</v>
      </c>
      <c r="CH57" s="119" t="s">
        <v>4539</v>
      </c>
      <c r="CI57" s="119">
        <f t="shared" si="26"/>
        <v>9900</v>
      </c>
      <c r="CJ57" s="119">
        <v>10</v>
      </c>
      <c r="CK57" s="119" t="s">
        <v>4539</v>
      </c>
      <c r="CL57" s="119">
        <f t="shared" si="27"/>
        <v>9530</v>
      </c>
      <c r="CM57" s="119">
        <v>5</v>
      </c>
      <c r="CN57" s="119" t="s">
        <v>4539</v>
      </c>
      <c r="CO57" s="119">
        <f t="shared" si="28"/>
        <v>9701</v>
      </c>
      <c r="CP57" s="119">
        <v>10</v>
      </c>
      <c r="CQ57" s="119" t="s">
        <v>4539</v>
      </c>
      <c r="CR57" s="119">
        <f t="shared" si="29"/>
        <v>9831</v>
      </c>
      <c r="CS57" s="119">
        <v>10</v>
      </c>
      <c r="CT57" s="119" t="s">
        <v>4539</v>
      </c>
      <c r="CU57" s="119">
        <f t="shared" si="30"/>
        <v>9530</v>
      </c>
      <c r="CV57" s="119">
        <v>5</v>
      </c>
      <c r="CW57" s="119" t="s">
        <v>4539</v>
      </c>
      <c r="CX57" s="119">
        <f t="shared" si="31"/>
        <v>9870</v>
      </c>
      <c r="CY57" s="119">
        <v>5</v>
      </c>
      <c r="CZ57" s="119" t="s">
        <v>4539</v>
      </c>
      <c r="DA57" s="119">
        <f t="shared" si="32"/>
        <v>9870</v>
      </c>
      <c r="DB57" s="119">
        <v>5</v>
      </c>
      <c r="DC57" s="119" t="s">
        <v>4539</v>
      </c>
      <c r="DD57" s="121">
        <f t="shared" si="33"/>
        <v>9950</v>
      </c>
      <c r="DE57" s="121">
        <v>5</v>
      </c>
      <c r="DF57" s="119" t="s">
        <v>4539</v>
      </c>
      <c r="DG57" s="119">
        <f t="shared" si="34"/>
        <v>9380</v>
      </c>
      <c r="DH57" s="119">
        <v>5</v>
      </c>
      <c r="DI57" s="119" t="s">
        <v>4539</v>
      </c>
      <c r="DJ57" s="119">
        <f t="shared" si="35"/>
        <v>9380</v>
      </c>
      <c r="DK57" s="119">
        <v>5</v>
      </c>
      <c r="DL57" s="119" t="s">
        <v>4539</v>
      </c>
      <c r="DM57" s="119">
        <f t="shared" si="36"/>
        <v>4780</v>
      </c>
      <c r="DN57" s="119">
        <v>5</v>
      </c>
      <c r="DO57" s="119" t="s">
        <v>4539</v>
      </c>
      <c r="DP57" s="119">
        <f t="shared" si="37"/>
        <v>4780</v>
      </c>
      <c r="DQ57" s="119">
        <v>5</v>
      </c>
      <c r="DR57" s="119" t="s">
        <v>4539</v>
      </c>
      <c r="DS57" s="119">
        <f t="shared" si="38"/>
        <v>2666</v>
      </c>
      <c r="DT57" s="119">
        <v>5</v>
      </c>
      <c r="DU57" s="119" t="s">
        <v>4539</v>
      </c>
    </row>
    <row r="58" spans="1:125" ht="15.75" customHeight="1">
      <c r="A58" s="118" t="s">
        <v>4540</v>
      </c>
      <c r="B58" s="118" t="e">
        <f t="shared" ca="1" si="0"/>
        <v>#NAME?</v>
      </c>
      <c r="C58" s="118" t="s">
        <v>4535</v>
      </c>
      <c r="D58" s="118" t="s">
        <v>4541</v>
      </c>
      <c r="E58" s="118"/>
      <c r="F58" s="118"/>
      <c r="G58" s="118" t="s">
        <v>4542</v>
      </c>
      <c r="H58" s="118" t="s">
        <v>4543</v>
      </c>
      <c r="I58" s="118"/>
      <c r="J58" s="118"/>
      <c r="K58" s="118"/>
      <c r="L58" s="118"/>
      <c r="M58" s="118"/>
      <c r="N58" s="118"/>
      <c r="O58" s="118"/>
      <c r="P58" s="118"/>
      <c r="Q58" s="118"/>
      <c r="R58" s="118">
        <f t="shared" si="3"/>
        <v>9711</v>
      </c>
      <c r="S58" s="118">
        <v>10</v>
      </c>
      <c r="T58" s="118" t="s">
        <v>4544</v>
      </c>
      <c r="U58" s="118">
        <f t="shared" si="4"/>
        <v>9440</v>
      </c>
      <c r="V58" s="118">
        <v>10</v>
      </c>
      <c r="W58" s="118" t="s">
        <v>4544</v>
      </c>
      <c r="X58" s="118">
        <f t="shared" si="5"/>
        <v>9770</v>
      </c>
      <c r="Y58" s="118">
        <v>10</v>
      </c>
      <c r="Z58" s="118" t="s">
        <v>4544</v>
      </c>
      <c r="AA58" s="118">
        <f t="shared" si="6"/>
        <v>9240</v>
      </c>
      <c r="AB58" s="118">
        <v>20</v>
      </c>
      <c r="AC58" s="118" t="s">
        <v>4544</v>
      </c>
      <c r="AD58" s="118">
        <f t="shared" si="7"/>
        <v>9895</v>
      </c>
      <c r="AE58" s="118">
        <v>10</v>
      </c>
      <c r="AF58" s="118" t="s">
        <v>4544</v>
      </c>
      <c r="AG58" s="118">
        <f t="shared" si="8"/>
        <v>9720</v>
      </c>
      <c r="AH58" s="118">
        <v>10</v>
      </c>
      <c r="AI58" s="118" t="s">
        <v>4544</v>
      </c>
      <c r="AJ58" s="118">
        <f t="shared" si="9"/>
        <v>9370</v>
      </c>
      <c r="AK58" s="118">
        <v>10</v>
      </c>
      <c r="AL58" s="118" t="s">
        <v>4544</v>
      </c>
      <c r="AM58" s="118">
        <f t="shared" si="10"/>
        <v>9955</v>
      </c>
      <c r="AN58" s="118">
        <v>5</v>
      </c>
      <c r="AO58" s="118" t="s">
        <v>4544</v>
      </c>
      <c r="AP58" s="118">
        <f t="shared" si="11"/>
        <v>9816</v>
      </c>
      <c r="AQ58" s="118">
        <v>10</v>
      </c>
      <c r="AR58" s="118" t="s">
        <v>4544</v>
      </c>
      <c r="AS58" s="118">
        <f t="shared" si="12"/>
        <v>9841</v>
      </c>
      <c r="AT58" s="118">
        <v>10</v>
      </c>
      <c r="AU58" s="118" t="s">
        <v>4544</v>
      </c>
      <c r="AV58" s="118">
        <f t="shared" si="13"/>
        <v>9846</v>
      </c>
      <c r="AW58" s="118">
        <v>10</v>
      </c>
      <c r="AX58" s="118" t="s">
        <v>4544</v>
      </c>
      <c r="AY58" s="118">
        <f t="shared" si="14"/>
        <v>9850</v>
      </c>
      <c r="AZ58" s="118">
        <v>10</v>
      </c>
      <c r="BA58" s="118" t="s">
        <v>4544</v>
      </c>
      <c r="BB58" s="118">
        <f t="shared" si="15"/>
        <v>9770</v>
      </c>
      <c r="BC58" s="118">
        <v>10</v>
      </c>
      <c r="BD58" s="118" t="s">
        <v>4544</v>
      </c>
      <c r="BE58" s="118">
        <f t="shared" si="16"/>
        <v>9910</v>
      </c>
      <c r="BF58" s="118">
        <v>10</v>
      </c>
      <c r="BG58" s="118" t="s">
        <v>4544</v>
      </c>
      <c r="BH58" s="118">
        <f t="shared" si="17"/>
        <v>9910</v>
      </c>
      <c r="BI58" s="118">
        <v>10</v>
      </c>
      <c r="BJ58" s="118" t="s">
        <v>4544</v>
      </c>
      <c r="BK58" s="118">
        <f t="shared" si="18"/>
        <v>1806</v>
      </c>
      <c r="BL58" s="118">
        <v>5</v>
      </c>
      <c r="BM58" s="118" t="s">
        <v>4544</v>
      </c>
      <c r="BN58" s="118">
        <f t="shared" si="19"/>
        <v>9610</v>
      </c>
      <c r="BO58" s="118">
        <v>10</v>
      </c>
      <c r="BP58" s="118" t="s">
        <v>4544</v>
      </c>
      <c r="BQ58" s="118">
        <f t="shared" si="20"/>
        <v>9735</v>
      </c>
      <c r="BR58" s="118">
        <v>10</v>
      </c>
      <c r="BS58" s="118" t="s">
        <v>4544</v>
      </c>
      <c r="BT58" s="118">
        <f t="shared" si="21"/>
        <v>9625</v>
      </c>
      <c r="BU58" s="118">
        <v>5</v>
      </c>
      <c r="BV58" s="118" t="s">
        <v>4544</v>
      </c>
      <c r="BW58" s="118">
        <f t="shared" si="22"/>
        <v>9711</v>
      </c>
      <c r="BX58" s="118">
        <v>10</v>
      </c>
      <c r="BY58" s="118" t="s">
        <v>4544</v>
      </c>
      <c r="BZ58" s="118">
        <f t="shared" si="23"/>
        <v>9760</v>
      </c>
      <c r="CA58" s="118">
        <v>10</v>
      </c>
      <c r="CB58" s="118" t="s">
        <v>4544</v>
      </c>
      <c r="CC58" s="118">
        <f t="shared" si="24"/>
        <v>9785</v>
      </c>
      <c r="CD58" s="118">
        <v>5</v>
      </c>
      <c r="CE58" s="118" t="s">
        <v>4544</v>
      </c>
      <c r="CF58" s="118">
        <f t="shared" si="25"/>
        <v>9785</v>
      </c>
      <c r="CG58" s="118">
        <v>5</v>
      </c>
      <c r="CH58" s="118" t="s">
        <v>4544</v>
      </c>
      <c r="CI58" s="118">
        <f t="shared" si="26"/>
        <v>9910</v>
      </c>
      <c r="CJ58" s="118">
        <v>10</v>
      </c>
      <c r="CK58" s="118" t="s">
        <v>4544</v>
      </c>
      <c r="CL58" s="118">
        <f t="shared" si="27"/>
        <v>9535</v>
      </c>
      <c r="CM58" s="118">
        <v>5</v>
      </c>
      <c r="CN58" s="118" t="s">
        <v>4544</v>
      </c>
      <c r="CO58" s="118">
        <f t="shared" si="28"/>
        <v>9711</v>
      </c>
      <c r="CP58" s="118">
        <v>10</v>
      </c>
      <c r="CQ58" s="118" t="s">
        <v>4544</v>
      </c>
      <c r="CR58" s="118">
        <f t="shared" si="29"/>
        <v>9841</v>
      </c>
      <c r="CS58" s="118">
        <v>10</v>
      </c>
      <c r="CT58" s="118" t="s">
        <v>4544</v>
      </c>
      <c r="CU58" s="118">
        <f t="shared" si="30"/>
        <v>9535</v>
      </c>
      <c r="CV58" s="118">
        <v>5</v>
      </c>
      <c r="CW58" s="118" t="s">
        <v>4544</v>
      </c>
      <c r="CX58" s="118">
        <f t="shared" si="31"/>
        <v>9875</v>
      </c>
      <c r="CY58" s="118">
        <v>5</v>
      </c>
      <c r="CZ58" s="118" t="s">
        <v>4544</v>
      </c>
      <c r="DA58" s="118">
        <f t="shared" si="32"/>
        <v>9875</v>
      </c>
      <c r="DB58" s="118">
        <v>5</v>
      </c>
      <c r="DC58" s="118" t="s">
        <v>4544</v>
      </c>
      <c r="DD58" s="122">
        <f t="shared" si="33"/>
        <v>9955</v>
      </c>
      <c r="DE58" s="122">
        <v>5</v>
      </c>
      <c r="DF58" s="118" t="s">
        <v>4544</v>
      </c>
      <c r="DG58" s="118">
        <f t="shared" si="34"/>
        <v>9385</v>
      </c>
      <c r="DH58" s="118">
        <v>5</v>
      </c>
      <c r="DI58" s="118" t="s">
        <v>4544</v>
      </c>
      <c r="DJ58" s="118">
        <f t="shared" si="35"/>
        <v>9385</v>
      </c>
      <c r="DK58" s="118">
        <v>5</v>
      </c>
      <c r="DL58" s="118" t="s">
        <v>4544</v>
      </c>
      <c r="DM58" s="118">
        <f t="shared" si="36"/>
        <v>4785</v>
      </c>
      <c r="DN58" s="118">
        <v>5</v>
      </c>
      <c r="DO58" s="118" t="s">
        <v>4544</v>
      </c>
      <c r="DP58" s="118">
        <f t="shared" si="37"/>
        <v>4785</v>
      </c>
      <c r="DQ58" s="118">
        <v>5</v>
      </c>
      <c r="DR58" s="118" t="s">
        <v>4544</v>
      </c>
      <c r="DS58" s="118">
        <f t="shared" si="38"/>
        <v>2671</v>
      </c>
      <c r="DT58" s="118">
        <v>5</v>
      </c>
      <c r="DU58" s="118" t="s">
        <v>4544</v>
      </c>
    </row>
    <row r="59" spans="1:125" ht="15.75" customHeight="1">
      <c r="A59" s="119" t="s">
        <v>4545</v>
      </c>
      <c r="B59" s="119" t="e">
        <f t="shared" ca="1" si="0"/>
        <v>#NAME?</v>
      </c>
      <c r="C59" s="119" t="s">
        <v>4546</v>
      </c>
      <c r="D59" s="119" t="s">
        <v>4547</v>
      </c>
      <c r="E59" s="119"/>
      <c r="F59" s="119"/>
      <c r="G59" s="119" t="s">
        <v>4548</v>
      </c>
      <c r="H59" s="119" t="s">
        <v>4549</v>
      </c>
      <c r="I59" s="119"/>
      <c r="J59" s="119"/>
      <c r="K59" s="119"/>
      <c r="L59" s="119"/>
      <c r="M59" s="119"/>
      <c r="N59" s="119"/>
      <c r="O59" s="119"/>
      <c r="P59" s="119"/>
      <c r="Q59" s="119"/>
      <c r="R59" s="119">
        <f t="shared" si="3"/>
        <v>9721</v>
      </c>
      <c r="S59" s="119">
        <v>10</v>
      </c>
      <c r="T59" s="119" t="s">
        <v>4550</v>
      </c>
      <c r="U59" s="119">
        <f t="shared" si="4"/>
        <v>9450</v>
      </c>
      <c r="V59" s="119">
        <v>10</v>
      </c>
      <c r="W59" s="119" t="s">
        <v>4550</v>
      </c>
      <c r="X59" s="119">
        <f t="shared" si="5"/>
        <v>9780</v>
      </c>
      <c r="Y59" s="119">
        <v>10</v>
      </c>
      <c r="Z59" s="119" t="s">
        <v>4550</v>
      </c>
      <c r="AA59" s="119">
        <f t="shared" si="6"/>
        <v>9260</v>
      </c>
      <c r="AB59" s="119">
        <v>20</v>
      </c>
      <c r="AC59" s="119" t="s">
        <v>4550</v>
      </c>
      <c r="AD59" s="119">
        <f t="shared" si="7"/>
        <v>9905</v>
      </c>
      <c r="AE59" s="119">
        <v>10</v>
      </c>
      <c r="AF59" s="119" t="s">
        <v>4550</v>
      </c>
      <c r="AG59" s="119">
        <f t="shared" si="8"/>
        <v>9730</v>
      </c>
      <c r="AH59" s="119">
        <v>10</v>
      </c>
      <c r="AI59" s="119" t="s">
        <v>4550</v>
      </c>
      <c r="AJ59" s="119">
        <f t="shared" si="9"/>
        <v>9380</v>
      </c>
      <c r="AK59" s="119">
        <v>10</v>
      </c>
      <c r="AL59" s="119" t="s">
        <v>4550</v>
      </c>
      <c r="AM59" s="119">
        <f t="shared" si="10"/>
        <v>9960</v>
      </c>
      <c r="AN59" s="119">
        <v>5</v>
      </c>
      <c r="AO59" s="119" t="s">
        <v>4550</v>
      </c>
      <c r="AP59" s="119">
        <f t="shared" si="11"/>
        <v>9826</v>
      </c>
      <c r="AQ59" s="119">
        <v>10</v>
      </c>
      <c r="AR59" s="119" t="s">
        <v>4550</v>
      </c>
      <c r="AS59" s="119">
        <f t="shared" si="12"/>
        <v>9851</v>
      </c>
      <c r="AT59" s="119">
        <v>10</v>
      </c>
      <c r="AU59" s="119" t="s">
        <v>4550</v>
      </c>
      <c r="AV59" s="119">
        <f t="shared" si="13"/>
        <v>9856</v>
      </c>
      <c r="AW59" s="119">
        <v>10</v>
      </c>
      <c r="AX59" s="119" t="s">
        <v>4550</v>
      </c>
      <c r="AY59" s="119">
        <f t="shared" si="14"/>
        <v>9860</v>
      </c>
      <c r="AZ59" s="119">
        <v>10</v>
      </c>
      <c r="BA59" s="119" t="s">
        <v>4550</v>
      </c>
      <c r="BB59" s="119">
        <f t="shared" si="15"/>
        <v>9780</v>
      </c>
      <c r="BC59" s="119">
        <v>10</v>
      </c>
      <c r="BD59" s="119" t="s">
        <v>4550</v>
      </c>
      <c r="BE59" s="119">
        <f t="shared" si="16"/>
        <v>9920</v>
      </c>
      <c r="BF59" s="119">
        <v>10</v>
      </c>
      <c r="BG59" s="119" t="s">
        <v>4550</v>
      </c>
      <c r="BH59" s="119">
        <f t="shared" si="17"/>
        <v>9920</v>
      </c>
      <c r="BI59" s="119">
        <v>10</v>
      </c>
      <c r="BJ59" s="119" t="s">
        <v>4550</v>
      </c>
      <c r="BK59" s="119">
        <f t="shared" si="18"/>
        <v>1811</v>
      </c>
      <c r="BL59" s="119">
        <v>5</v>
      </c>
      <c r="BM59" s="119" t="s">
        <v>4550</v>
      </c>
      <c r="BN59" s="119">
        <f t="shared" si="19"/>
        <v>9620</v>
      </c>
      <c r="BO59" s="119">
        <v>10</v>
      </c>
      <c r="BP59" s="119" t="s">
        <v>4550</v>
      </c>
      <c r="BQ59" s="119">
        <f t="shared" si="20"/>
        <v>9745</v>
      </c>
      <c r="BR59" s="119">
        <v>10</v>
      </c>
      <c r="BS59" s="119" t="s">
        <v>4550</v>
      </c>
      <c r="BT59" s="119">
        <f t="shared" si="21"/>
        <v>9630</v>
      </c>
      <c r="BU59" s="119">
        <v>5</v>
      </c>
      <c r="BV59" s="119" t="s">
        <v>4550</v>
      </c>
      <c r="BW59" s="119">
        <f t="shared" si="22"/>
        <v>9721</v>
      </c>
      <c r="BX59" s="119">
        <v>10</v>
      </c>
      <c r="BY59" s="119" t="s">
        <v>4550</v>
      </c>
      <c r="BZ59" s="119">
        <f t="shared" si="23"/>
        <v>9770</v>
      </c>
      <c r="CA59" s="119">
        <v>10</v>
      </c>
      <c r="CB59" s="119" t="s">
        <v>4550</v>
      </c>
      <c r="CC59" s="119">
        <f t="shared" si="24"/>
        <v>9790</v>
      </c>
      <c r="CD59" s="119">
        <v>5</v>
      </c>
      <c r="CE59" s="119" t="s">
        <v>4550</v>
      </c>
      <c r="CF59" s="119">
        <f t="shared" si="25"/>
        <v>9790</v>
      </c>
      <c r="CG59" s="119">
        <v>5</v>
      </c>
      <c r="CH59" s="119" t="s">
        <v>4550</v>
      </c>
      <c r="CI59" s="119">
        <f t="shared" si="26"/>
        <v>9920</v>
      </c>
      <c r="CJ59" s="119">
        <v>10</v>
      </c>
      <c r="CK59" s="119" t="s">
        <v>4550</v>
      </c>
      <c r="CL59" s="119">
        <f t="shared" si="27"/>
        <v>9540</v>
      </c>
      <c r="CM59" s="119">
        <v>5</v>
      </c>
      <c r="CN59" s="119" t="s">
        <v>4550</v>
      </c>
      <c r="CO59" s="119">
        <f t="shared" si="28"/>
        <v>9721</v>
      </c>
      <c r="CP59" s="119">
        <v>10</v>
      </c>
      <c r="CQ59" s="119" t="s">
        <v>4550</v>
      </c>
      <c r="CR59" s="119">
        <f t="shared" si="29"/>
        <v>9851</v>
      </c>
      <c r="CS59" s="119">
        <v>10</v>
      </c>
      <c r="CT59" s="119" t="s">
        <v>4550</v>
      </c>
      <c r="CU59" s="119">
        <f t="shared" si="30"/>
        <v>9540</v>
      </c>
      <c r="CV59" s="119">
        <v>5</v>
      </c>
      <c r="CW59" s="119" t="s">
        <v>4550</v>
      </c>
      <c r="CX59" s="119">
        <f t="shared" si="31"/>
        <v>9880</v>
      </c>
      <c r="CY59" s="119">
        <v>5</v>
      </c>
      <c r="CZ59" s="119" t="s">
        <v>4550</v>
      </c>
      <c r="DA59" s="119">
        <f t="shared" si="32"/>
        <v>9880</v>
      </c>
      <c r="DB59" s="119">
        <v>5</v>
      </c>
      <c r="DC59" s="119" t="s">
        <v>4550</v>
      </c>
      <c r="DD59" s="121">
        <f t="shared" si="33"/>
        <v>9960</v>
      </c>
      <c r="DE59" s="121">
        <v>5</v>
      </c>
      <c r="DF59" s="119" t="s">
        <v>4550</v>
      </c>
      <c r="DG59" s="119">
        <f t="shared" si="34"/>
        <v>9390</v>
      </c>
      <c r="DH59" s="119">
        <v>5</v>
      </c>
      <c r="DI59" s="119" t="s">
        <v>4550</v>
      </c>
      <c r="DJ59" s="119">
        <f t="shared" si="35"/>
        <v>9390</v>
      </c>
      <c r="DK59" s="119">
        <v>5</v>
      </c>
      <c r="DL59" s="119" t="s">
        <v>4550</v>
      </c>
      <c r="DM59" s="119">
        <f t="shared" si="36"/>
        <v>4790</v>
      </c>
      <c r="DN59" s="119">
        <v>5</v>
      </c>
      <c r="DO59" s="119" t="s">
        <v>4550</v>
      </c>
      <c r="DP59" s="119">
        <f t="shared" si="37"/>
        <v>4790</v>
      </c>
      <c r="DQ59" s="119">
        <v>5</v>
      </c>
      <c r="DR59" s="119" t="s">
        <v>4550</v>
      </c>
      <c r="DS59" s="119">
        <f t="shared" si="38"/>
        <v>2676</v>
      </c>
      <c r="DT59" s="119">
        <v>5</v>
      </c>
      <c r="DU59" s="119" t="s">
        <v>4550</v>
      </c>
    </row>
    <row r="60" spans="1:125" ht="15.75" customHeight="1">
      <c r="A60" s="118" t="s">
        <v>4551</v>
      </c>
      <c r="B60" s="118" t="e">
        <f t="shared" ca="1" si="0"/>
        <v>#NAME?</v>
      </c>
      <c r="C60" s="118" t="s">
        <v>4552</v>
      </c>
      <c r="D60" s="118" t="s">
        <v>4553</v>
      </c>
      <c r="E60" s="118"/>
      <c r="F60" s="118"/>
      <c r="G60" s="118" t="s">
        <v>4554</v>
      </c>
      <c r="H60" s="118" t="s">
        <v>4555</v>
      </c>
      <c r="I60" s="118"/>
      <c r="J60" s="118"/>
      <c r="K60" s="118"/>
      <c r="L60" s="118"/>
      <c r="M60" s="118"/>
      <c r="N60" s="118"/>
      <c r="O60" s="118"/>
      <c r="P60" s="118"/>
      <c r="Q60" s="118"/>
      <c r="R60" s="118">
        <f t="shared" si="3"/>
        <v>9731</v>
      </c>
      <c r="S60" s="118">
        <v>10</v>
      </c>
      <c r="T60" s="118" t="s">
        <v>4556</v>
      </c>
      <c r="U60" s="118">
        <f t="shared" si="4"/>
        <v>9460</v>
      </c>
      <c r="V60" s="118">
        <v>10</v>
      </c>
      <c r="W60" s="118" t="s">
        <v>4556</v>
      </c>
      <c r="X60" s="118">
        <f t="shared" si="5"/>
        <v>9790</v>
      </c>
      <c r="Y60" s="118">
        <v>10</v>
      </c>
      <c r="Z60" s="118" t="s">
        <v>4556</v>
      </c>
      <c r="AA60" s="118">
        <f t="shared" si="6"/>
        <v>9280</v>
      </c>
      <c r="AB60" s="118">
        <v>20</v>
      </c>
      <c r="AC60" s="118" t="s">
        <v>4556</v>
      </c>
      <c r="AD60" s="118">
        <f t="shared" si="7"/>
        <v>9915</v>
      </c>
      <c r="AE60" s="118">
        <v>10</v>
      </c>
      <c r="AF60" s="118" t="s">
        <v>4556</v>
      </c>
      <c r="AG60" s="118">
        <f t="shared" si="8"/>
        <v>9740</v>
      </c>
      <c r="AH60" s="118">
        <v>10</v>
      </c>
      <c r="AI60" s="118" t="s">
        <v>4556</v>
      </c>
      <c r="AJ60" s="118">
        <f t="shared" si="9"/>
        <v>9390</v>
      </c>
      <c r="AK60" s="118">
        <v>10</v>
      </c>
      <c r="AL60" s="118" t="s">
        <v>4556</v>
      </c>
      <c r="AM60" s="118">
        <f t="shared" si="10"/>
        <v>9965</v>
      </c>
      <c r="AN60" s="118">
        <v>5</v>
      </c>
      <c r="AO60" s="118" t="s">
        <v>4556</v>
      </c>
      <c r="AP60" s="118">
        <f t="shared" si="11"/>
        <v>9836</v>
      </c>
      <c r="AQ60" s="118">
        <v>10</v>
      </c>
      <c r="AR60" s="118" t="s">
        <v>4556</v>
      </c>
      <c r="AS60" s="118">
        <f t="shared" si="12"/>
        <v>9861</v>
      </c>
      <c r="AT60" s="118">
        <v>10</v>
      </c>
      <c r="AU60" s="118" t="s">
        <v>4556</v>
      </c>
      <c r="AV60" s="118">
        <f t="shared" si="13"/>
        <v>9866</v>
      </c>
      <c r="AW60" s="118">
        <v>10</v>
      </c>
      <c r="AX60" s="118" t="s">
        <v>4556</v>
      </c>
      <c r="AY60" s="118">
        <f t="shared" si="14"/>
        <v>9870</v>
      </c>
      <c r="AZ60" s="118">
        <v>10</v>
      </c>
      <c r="BA60" s="118" t="s">
        <v>4556</v>
      </c>
      <c r="BB60" s="118">
        <f t="shared" si="15"/>
        <v>9790</v>
      </c>
      <c r="BC60" s="118">
        <v>10</v>
      </c>
      <c r="BD60" s="118" t="s">
        <v>4556</v>
      </c>
      <c r="BE60" s="118">
        <f t="shared" si="16"/>
        <v>9930</v>
      </c>
      <c r="BF60" s="118">
        <v>10</v>
      </c>
      <c r="BG60" s="118" t="s">
        <v>4556</v>
      </c>
      <c r="BH60" s="118">
        <f t="shared" si="17"/>
        <v>9930</v>
      </c>
      <c r="BI60" s="118">
        <v>10</v>
      </c>
      <c r="BJ60" s="118" t="s">
        <v>4556</v>
      </c>
      <c r="BK60" s="118">
        <f t="shared" si="18"/>
        <v>1816</v>
      </c>
      <c r="BL60" s="118">
        <v>5</v>
      </c>
      <c r="BM60" s="118" t="s">
        <v>4556</v>
      </c>
      <c r="BN60" s="118">
        <f t="shared" si="19"/>
        <v>9630</v>
      </c>
      <c r="BO60" s="118">
        <v>10</v>
      </c>
      <c r="BP60" s="118" t="s">
        <v>4556</v>
      </c>
      <c r="BQ60" s="118">
        <f t="shared" si="20"/>
        <v>9755</v>
      </c>
      <c r="BR60" s="118">
        <v>10</v>
      </c>
      <c r="BS60" s="118" t="s">
        <v>4556</v>
      </c>
      <c r="BT60" s="118">
        <f t="shared" si="21"/>
        <v>9635</v>
      </c>
      <c r="BU60" s="118">
        <v>5</v>
      </c>
      <c r="BV60" s="118" t="s">
        <v>4556</v>
      </c>
      <c r="BW60" s="118">
        <f t="shared" si="22"/>
        <v>9731</v>
      </c>
      <c r="BX60" s="118">
        <v>10</v>
      </c>
      <c r="BY60" s="118" t="s">
        <v>4556</v>
      </c>
      <c r="BZ60" s="118">
        <f t="shared" si="23"/>
        <v>9780</v>
      </c>
      <c r="CA60" s="118">
        <v>10</v>
      </c>
      <c r="CB60" s="118" t="s">
        <v>4556</v>
      </c>
      <c r="CC60" s="118">
        <f t="shared" si="24"/>
        <v>9795</v>
      </c>
      <c r="CD60" s="118">
        <v>5</v>
      </c>
      <c r="CE60" s="118" t="s">
        <v>4556</v>
      </c>
      <c r="CF60" s="118">
        <f t="shared" si="25"/>
        <v>9795</v>
      </c>
      <c r="CG60" s="118">
        <v>5</v>
      </c>
      <c r="CH60" s="118" t="s">
        <v>4556</v>
      </c>
      <c r="CI60" s="118">
        <f t="shared" si="26"/>
        <v>9930</v>
      </c>
      <c r="CJ60" s="118">
        <v>10</v>
      </c>
      <c r="CK60" s="118" t="s">
        <v>4556</v>
      </c>
      <c r="CL60" s="118">
        <f t="shared" si="27"/>
        <v>9545</v>
      </c>
      <c r="CM60" s="118">
        <v>5</v>
      </c>
      <c r="CN60" s="118" t="s">
        <v>4556</v>
      </c>
      <c r="CO60" s="118">
        <f t="shared" si="28"/>
        <v>9731</v>
      </c>
      <c r="CP60" s="118">
        <v>10</v>
      </c>
      <c r="CQ60" s="118" t="s">
        <v>4556</v>
      </c>
      <c r="CR60" s="118">
        <f t="shared" si="29"/>
        <v>9861</v>
      </c>
      <c r="CS60" s="118">
        <v>10</v>
      </c>
      <c r="CT60" s="118" t="s">
        <v>4556</v>
      </c>
      <c r="CU60" s="118">
        <f t="shared" si="30"/>
        <v>9545</v>
      </c>
      <c r="CV60" s="118">
        <v>5</v>
      </c>
      <c r="CW60" s="118" t="s">
        <v>4556</v>
      </c>
      <c r="CX60" s="118">
        <f t="shared" si="31"/>
        <v>9885</v>
      </c>
      <c r="CY60" s="118">
        <v>5</v>
      </c>
      <c r="CZ60" s="118" t="s">
        <v>4556</v>
      </c>
      <c r="DA60" s="118">
        <f t="shared" si="32"/>
        <v>9885</v>
      </c>
      <c r="DB60" s="118">
        <v>5</v>
      </c>
      <c r="DC60" s="118" t="s">
        <v>4556</v>
      </c>
      <c r="DD60" s="122">
        <f t="shared" si="33"/>
        <v>9965</v>
      </c>
      <c r="DE60" s="122">
        <v>5</v>
      </c>
      <c r="DF60" s="118" t="s">
        <v>4556</v>
      </c>
      <c r="DG60" s="118">
        <f t="shared" si="34"/>
        <v>9395</v>
      </c>
      <c r="DH60" s="118">
        <v>5</v>
      </c>
      <c r="DI60" s="118" t="s">
        <v>4556</v>
      </c>
      <c r="DJ60" s="118">
        <f t="shared" si="35"/>
        <v>9395</v>
      </c>
      <c r="DK60" s="118">
        <v>5</v>
      </c>
      <c r="DL60" s="118" t="s">
        <v>4556</v>
      </c>
      <c r="DM60" s="118">
        <f t="shared" si="36"/>
        <v>4795</v>
      </c>
      <c r="DN60" s="118">
        <v>5</v>
      </c>
      <c r="DO60" s="118" t="s">
        <v>4556</v>
      </c>
      <c r="DP60" s="118">
        <f t="shared" si="37"/>
        <v>4795</v>
      </c>
      <c r="DQ60" s="118">
        <v>5</v>
      </c>
      <c r="DR60" s="118" t="s">
        <v>4556</v>
      </c>
      <c r="DS60" s="118">
        <f t="shared" si="38"/>
        <v>2681</v>
      </c>
      <c r="DT60" s="118">
        <v>5</v>
      </c>
      <c r="DU60" s="118" t="s">
        <v>4556</v>
      </c>
    </row>
    <row r="61" spans="1:125" ht="15.75" customHeight="1">
      <c r="A61" s="119" t="s">
        <v>4557</v>
      </c>
      <c r="B61" s="119" t="e">
        <f t="shared" ca="1" si="0"/>
        <v>#NAME?</v>
      </c>
      <c r="C61" s="119" t="s">
        <v>4558</v>
      </c>
      <c r="D61" s="119" t="s">
        <v>4559</v>
      </c>
      <c r="E61" s="119"/>
      <c r="F61" s="119"/>
      <c r="G61" s="119" t="s">
        <v>4560</v>
      </c>
      <c r="H61" s="119" t="s">
        <v>4561</v>
      </c>
      <c r="I61" s="119"/>
      <c r="J61" s="119"/>
      <c r="K61" s="119"/>
      <c r="L61" s="119"/>
      <c r="M61" s="119"/>
      <c r="N61" s="119"/>
      <c r="O61" s="119"/>
      <c r="P61" s="119"/>
      <c r="Q61" s="119"/>
      <c r="R61" s="119">
        <f t="shared" si="3"/>
        <v>9741</v>
      </c>
      <c r="S61" s="119">
        <v>100</v>
      </c>
      <c r="T61" s="119" t="s">
        <v>4562</v>
      </c>
      <c r="U61" s="119">
        <f t="shared" si="4"/>
        <v>9470</v>
      </c>
      <c r="V61" s="119">
        <v>500</v>
      </c>
      <c r="W61" s="119" t="s">
        <v>4562</v>
      </c>
      <c r="X61" s="119">
        <f t="shared" si="5"/>
        <v>9800</v>
      </c>
      <c r="Y61" s="119">
        <v>150</v>
      </c>
      <c r="Z61" s="119" t="s">
        <v>4562</v>
      </c>
      <c r="AA61" s="119">
        <f t="shared" si="6"/>
        <v>9300</v>
      </c>
      <c r="AB61" s="119">
        <v>200</v>
      </c>
      <c r="AC61" s="119" t="s">
        <v>4562</v>
      </c>
      <c r="AD61" s="119">
        <f t="shared" si="7"/>
        <v>9925</v>
      </c>
      <c r="AE61" s="119">
        <v>25</v>
      </c>
      <c r="AF61" s="119" t="s">
        <v>4562</v>
      </c>
      <c r="AG61" s="119">
        <f t="shared" si="8"/>
        <v>9750</v>
      </c>
      <c r="AH61" s="119">
        <v>100</v>
      </c>
      <c r="AI61" s="119" t="s">
        <v>4562</v>
      </c>
      <c r="AJ61" s="119">
        <f t="shared" si="9"/>
        <v>9400</v>
      </c>
      <c r="AK61" s="119">
        <v>350</v>
      </c>
      <c r="AL61" s="119" t="s">
        <v>4562</v>
      </c>
      <c r="AM61" s="119">
        <f t="shared" si="10"/>
        <v>9970</v>
      </c>
      <c r="AN61" s="119">
        <v>10</v>
      </c>
      <c r="AO61" s="119" t="s">
        <v>4562</v>
      </c>
      <c r="AP61" s="119">
        <f t="shared" si="11"/>
        <v>9846</v>
      </c>
      <c r="AQ61" s="119">
        <v>75</v>
      </c>
      <c r="AR61" s="119" t="s">
        <v>4562</v>
      </c>
      <c r="AS61" s="119">
        <f t="shared" si="12"/>
        <v>9871</v>
      </c>
      <c r="AT61" s="119">
        <v>100</v>
      </c>
      <c r="AU61" s="119" t="s">
        <v>4562</v>
      </c>
      <c r="AV61" s="119">
        <f t="shared" si="13"/>
        <v>9876</v>
      </c>
      <c r="AW61" s="119">
        <v>104</v>
      </c>
      <c r="AX61" s="119" t="s">
        <v>4562</v>
      </c>
      <c r="AY61" s="119">
        <f t="shared" si="14"/>
        <v>9880</v>
      </c>
      <c r="AZ61" s="119">
        <v>100</v>
      </c>
      <c r="BA61" s="119" t="s">
        <v>4562</v>
      </c>
      <c r="BB61" s="119">
        <f t="shared" si="15"/>
        <v>9800</v>
      </c>
      <c r="BC61" s="119">
        <v>100</v>
      </c>
      <c r="BD61" s="119" t="s">
        <v>4562</v>
      </c>
      <c r="BE61" s="119">
        <f t="shared" si="16"/>
        <v>9940</v>
      </c>
      <c r="BF61" s="119">
        <v>25</v>
      </c>
      <c r="BG61" s="119" t="s">
        <v>4562</v>
      </c>
      <c r="BH61" s="119">
        <f t="shared" si="17"/>
        <v>9940</v>
      </c>
      <c r="BI61" s="119">
        <v>25</v>
      </c>
      <c r="BJ61" s="119" t="s">
        <v>4562</v>
      </c>
      <c r="BK61" s="119">
        <f t="shared" si="18"/>
        <v>1821</v>
      </c>
      <c r="BL61" s="119">
        <v>300</v>
      </c>
      <c r="BM61" s="119" t="s">
        <v>4562</v>
      </c>
      <c r="BN61" s="119">
        <f t="shared" si="19"/>
        <v>9640</v>
      </c>
      <c r="BO61" s="119">
        <v>150</v>
      </c>
      <c r="BP61" s="119" t="s">
        <v>4562</v>
      </c>
      <c r="BQ61" s="119">
        <f t="shared" si="20"/>
        <v>9765</v>
      </c>
      <c r="BR61" s="119">
        <v>25</v>
      </c>
      <c r="BS61" s="119" t="s">
        <v>4562</v>
      </c>
      <c r="BT61" s="119">
        <f t="shared" si="21"/>
        <v>9640</v>
      </c>
      <c r="BU61" s="119">
        <v>150</v>
      </c>
      <c r="BV61" s="119" t="s">
        <v>4562</v>
      </c>
      <c r="BW61" s="119">
        <f t="shared" si="22"/>
        <v>9741</v>
      </c>
      <c r="BX61" s="119">
        <v>100</v>
      </c>
      <c r="BY61" s="119" t="s">
        <v>4562</v>
      </c>
      <c r="BZ61" s="119">
        <f t="shared" si="23"/>
        <v>9790</v>
      </c>
      <c r="CA61" s="119">
        <v>150</v>
      </c>
      <c r="CB61" s="119" t="s">
        <v>4562</v>
      </c>
      <c r="CC61" s="119">
        <f t="shared" si="24"/>
        <v>9800</v>
      </c>
      <c r="CD61" s="119">
        <v>150</v>
      </c>
      <c r="CE61" s="119" t="s">
        <v>4562</v>
      </c>
      <c r="CF61" s="119">
        <f t="shared" si="25"/>
        <v>9800</v>
      </c>
      <c r="CG61" s="119">
        <v>150</v>
      </c>
      <c r="CH61" s="119" t="s">
        <v>4562</v>
      </c>
      <c r="CI61" s="119">
        <f t="shared" si="26"/>
        <v>9940</v>
      </c>
      <c r="CJ61" s="119">
        <v>25</v>
      </c>
      <c r="CK61" s="119" t="s">
        <v>4562</v>
      </c>
      <c r="CL61" s="119">
        <f t="shared" si="27"/>
        <v>9550</v>
      </c>
      <c r="CM61" s="119">
        <v>200</v>
      </c>
      <c r="CN61" s="119" t="s">
        <v>4562</v>
      </c>
      <c r="CO61" s="119">
        <f t="shared" si="28"/>
        <v>9741</v>
      </c>
      <c r="CP61" s="119">
        <v>100</v>
      </c>
      <c r="CQ61" s="119" t="s">
        <v>4562</v>
      </c>
      <c r="CR61" s="119">
        <f t="shared" si="29"/>
        <v>9871</v>
      </c>
      <c r="CS61" s="119">
        <v>100</v>
      </c>
      <c r="CT61" s="119" t="s">
        <v>4562</v>
      </c>
      <c r="CU61" s="119">
        <f t="shared" si="30"/>
        <v>9550</v>
      </c>
      <c r="CV61" s="119">
        <v>200</v>
      </c>
      <c r="CW61" s="119" t="s">
        <v>4562</v>
      </c>
      <c r="CX61" s="119">
        <f t="shared" si="31"/>
        <v>9890</v>
      </c>
      <c r="CY61" s="119">
        <v>50</v>
      </c>
      <c r="CZ61" s="119" t="s">
        <v>4562</v>
      </c>
      <c r="DA61" s="119">
        <f t="shared" si="32"/>
        <v>9890</v>
      </c>
      <c r="DB61" s="119">
        <v>50</v>
      </c>
      <c r="DC61" s="119" t="s">
        <v>4562</v>
      </c>
      <c r="DD61" s="121">
        <f t="shared" si="33"/>
        <v>9970</v>
      </c>
      <c r="DE61" s="121">
        <v>10</v>
      </c>
      <c r="DF61" s="119" t="s">
        <v>4562</v>
      </c>
      <c r="DG61" s="119">
        <f t="shared" si="34"/>
        <v>9400</v>
      </c>
      <c r="DH61" s="119">
        <v>300</v>
      </c>
      <c r="DI61" s="119" t="s">
        <v>4562</v>
      </c>
      <c r="DJ61" s="119">
        <f t="shared" si="35"/>
        <v>9400</v>
      </c>
      <c r="DK61" s="119">
        <v>300</v>
      </c>
      <c r="DL61" s="119" t="s">
        <v>4562</v>
      </c>
      <c r="DM61" s="119">
        <f t="shared" si="36"/>
        <v>4800</v>
      </c>
      <c r="DN61" s="119">
        <v>5000</v>
      </c>
      <c r="DO61" s="119" t="s">
        <v>4562</v>
      </c>
      <c r="DP61" s="119">
        <f t="shared" si="37"/>
        <v>4800</v>
      </c>
      <c r="DQ61" s="119">
        <v>5000</v>
      </c>
      <c r="DR61" s="119" t="s">
        <v>4562</v>
      </c>
      <c r="DS61" s="119">
        <f t="shared" si="38"/>
        <v>2686</v>
      </c>
      <c r="DT61" s="119">
        <v>150</v>
      </c>
      <c r="DU61" s="119" t="s">
        <v>4562</v>
      </c>
    </row>
    <row r="62" spans="1:125" ht="15.75" customHeight="1">
      <c r="A62" s="118" t="s">
        <v>4563</v>
      </c>
      <c r="B62" s="118" t="e">
        <f t="shared" ca="1" si="0"/>
        <v>#NAME?</v>
      </c>
      <c r="C62" s="118" t="s">
        <v>4564</v>
      </c>
      <c r="D62" s="118" t="s">
        <v>4565</v>
      </c>
      <c r="E62" s="118"/>
      <c r="F62" s="118"/>
      <c r="G62" s="118" t="s">
        <v>122</v>
      </c>
      <c r="H62" s="118" t="s">
        <v>4566</v>
      </c>
      <c r="I62" s="118"/>
      <c r="J62" s="118"/>
      <c r="K62" s="118"/>
      <c r="L62" s="118"/>
      <c r="M62" s="118"/>
      <c r="N62" s="118"/>
      <c r="O62" s="118"/>
      <c r="P62" s="118"/>
      <c r="Q62" s="118"/>
      <c r="R62" s="118">
        <f t="shared" si="3"/>
        <v>9841</v>
      </c>
      <c r="S62" s="118">
        <v>100</v>
      </c>
      <c r="T62" s="118" t="s">
        <v>4567</v>
      </c>
      <c r="U62" s="118">
        <f t="shared" si="4"/>
        <v>9970</v>
      </c>
      <c r="V62" s="118">
        <v>5</v>
      </c>
      <c r="W62" s="118" t="s">
        <v>4567</v>
      </c>
      <c r="X62" s="118">
        <f t="shared" si="5"/>
        <v>9950</v>
      </c>
      <c r="Y62" s="118">
        <v>25</v>
      </c>
      <c r="Z62" s="118" t="s">
        <v>4567</v>
      </c>
      <c r="AA62" s="118">
        <f t="shared" si="6"/>
        <v>9500</v>
      </c>
      <c r="AB62" s="118">
        <v>200</v>
      </c>
      <c r="AC62" s="118" t="s">
        <v>4567</v>
      </c>
      <c r="AD62" s="118">
        <f t="shared" si="7"/>
        <v>9950</v>
      </c>
      <c r="AE62" s="118">
        <v>25</v>
      </c>
      <c r="AF62" s="118" t="s">
        <v>4567</v>
      </c>
      <c r="AG62" s="118">
        <f t="shared" si="8"/>
        <v>9850</v>
      </c>
      <c r="AH62" s="118">
        <v>50</v>
      </c>
      <c r="AI62" s="118" t="s">
        <v>4567</v>
      </c>
      <c r="AJ62" s="118">
        <f t="shared" si="9"/>
        <v>9750</v>
      </c>
      <c r="AK62" s="118">
        <v>50</v>
      </c>
      <c r="AL62" s="118" t="s">
        <v>4567</v>
      </c>
      <c r="AM62" s="118">
        <f t="shared" si="10"/>
        <v>9980</v>
      </c>
      <c r="AN62" s="118">
        <v>10</v>
      </c>
      <c r="AO62" s="118" t="s">
        <v>4567</v>
      </c>
      <c r="AP62" s="118">
        <f t="shared" si="11"/>
        <v>9921</v>
      </c>
      <c r="AQ62" s="118">
        <v>20</v>
      </c>
      <c r="AR62" s="118" t="s">
        <v>4567</v>
      </c>
      <c r="AS62" s="118">
        <f t="shared" si="12"/>
        <v>9971</v>
      </c>
      <c r="AT62" s="118">
        <v>10</v>
      </c>
      <c r="AU62" s="118" t="s">
        <v>4567</v>
      </c>
      <c r="AV62" s="118">
        <f t="shared" si="13"/>
        <v>9980</v>
      </c>
      <c r="AW62" s="118">
        <v>10</v>
      </c>
      <c r="AX62" s="118" t="s">
        <v>4567</v>
      </c>
      <c r="AY62" s="118">
        <f t="shared" si="14"/>
        <v>9980</v>
      </c>
      <c r="AZ62" s="118">
        <v>10</v>
      </c>
      <c r="BA62" s="118" t="s">
        <v>4567</v>
      </c>
      <c r="BB62" s="118">
        <f t="shared" si="15"/>
        <v>9900</v>
      </c>
      <c r="BC62" s="118">
        <v>50</v>
      </c>
      <c r="BD62" s="118" t="s">
        <v>4567</v>
      </c>
      <c r="BE62" s="118">
        <f t="shared" si="16"/>
        <v>9965</v>
      </c>
      <c r="BF62" s="118">
        <v>10</v>
      </c>
      <c r="BG62" s="118" t="s">
        <v>4567</v>
      </c>
      <c r="BH62" s="118">
        <f t="shared" si="17"/>
        <v>9965</v>
      </c>
      <c r="BI62" s="118">
        <v>10</v>
      </c>
      <c r="BJ62" s="118" t="s">
        <v>4567</v>
      </c>
      <c r="BK62" s="118">
        <f t="shared" si="18"/>
        <v>2121</v>
      </c>
      <c r="BL62" s="118">
        <v>50</v>
      </c>
      <c r="BM62" s="118" t="s">
        <v>4567</v>
      </c>
      <c r="BN62" s="118">
        <f t="shared" si="19"/>
        <v>9790</v>
      </c>
      <c r="BO62" s="118">
        <v>10</v>
      </c>
      <c r="BP62" s="118" t="s">
        <v>4567</v>
      </c>
      <c r="BQ62" s="118">
        <f t="shared" si="20"/>
        <v>9790</v>
      </c>
      <c r="BR62" s="118">
        <v>10</v>
      </c>
      <c r="BS62" s="118" t="s">
        <v>4567</v>
      </c>
      <c r="BT62" s="118">
        <f t="shared" si="21"/>
        <v>9790</v>
      </c>
      <c r="BU62" s="118">
        <v>10</v>
      </c>
      <c r="BV62" s="118" t="s">
        <v>4567</v>
      </c>
      <c r="BW62" s="118">
        <f t="shared" si="22"/>
        <v>9841</v>
      </c>
      <c r="BX62" s="118">
        <v>100</v>
      </c>
      <c r="BY62" s="118" t="s">
        <v>4567</v>
      </c>
      <c r="BZ62" s="118">
        <f t="shared" si="23"/>
        <v>9940</v>
      </c>
      <c r="CA62" s="118">
        <v>10</v>
      </c>
      <c r="CB62" s="118" t="s">
        <v>4567</v>
      </c>
      <c r="CC62" s="118">
        <f t="shared" si="24"/>
        <v>9950</v>
      </c>
      <c r="CD62" s="118">
        <v>10</v>
      </c>
      <c r="CE62" s="118" t="s">
        <v>4567</v>
      </c>
      <c r="CF62" s="118">
        <f t="shared" si="25"/>
        <v>9950</v>
      </c>
      <c r="CG62" s="118">
        <v>10</v>
      </c>
      <c r="CH62" s="118" t="s">
        <v>4567</v>
      </c>
      <c r="CI62" s="118">
        <f t="shared" si="26"/>
        <v>9965</v>
      </c>
      <c r="CJ62" s="118">
        <v>10</v>
      </c>
      <c r="CK62" s="118" t="s">
        <v>4567</v>
      </c>
      <c r="CL62" s="118">
        <f t="shared" si="27"/>
        <v>9750</v>
      </c>
      <c r="CM62" s="118">
        <v>50</v>
      </c>
      <c r="CN62" s="118" t="s">
        <v>4567</v>
      </c>
      <c r="CO62" s="118">
        <f t="shared" si="28"/>
        <v>9841</v>
      </c>
      <c r="CP62" s="118">
        <v>100</v>
      </c>
      <c r="CQ62" s="118" t="s">
        <v>4567</v>
      </c>
      <c r="CR62" s="118">
        <f t="shared" si="29"/>
        <v>9971</v>
      </c>
      <c r="CS62" s="118">
        <v>10</v>
      </c>
      <c r="CT62" s="118" t="s">
        <v>4567</v>
      </c>
      <c r="CU62" s="118">
        <f t="shared" si="30"/>
        <v>9750</v>
      </c>
      <c r="CV62" s="118">
        <v>50</v>
      </c>
      <c r="CW62" s="118" t="s">
        <v>4567</v>
      </c>
      <c r="CX62" s="118">
        <f t="shared" si="31"/>
        <v>9940</v>
      </c>
      <c r="CY62" s="118">
        <v>10</v>
      </c>
      <c r="CZ62" s="118" t="s">
        <v>4567</v>
      </c>
      <c r="DA62" s="118">
        <f t="shared" si="32"/>
        <v>9940</v>
      </c>
      <c r="DB62" s="118">
        <v>10</v>
      </c>
      <c r="DC62" s="118" t="s">
        <v>4567</v>
      </c>
      <c r="DD62" s="122">
        <f t="shared" si="33"/>
        <v>9980</v>
      </c>
      <c r="DE62" s="122">
        <v>10</v>
      </c>
      <c r="DF62" s="118" t="s">
        <v>4567</v>
      </c>
      <c r="DG62" s="118">
        <f t="shared" si="34"/>
        <v>9700</v>
      </c>
      <c r="DH62" s="118">
        <v>50</v>
      </c>
      <c r="DI62" s="118" t="s">
        <v>4567</v>
      </c>
      <c r="DJ62" s="118">
        <f t="shared" si="35"/>
        <v>9700</v>
      </c>
      <c r="DK62" s="118">
        <v>50</v>
      </c>
      <c r="DL62" s="118" t="s">
        <v>4567</v>
      </c>
      <c r="DM62" s="118">
        <f t="shared" si="36"/>
        <v>9800</v>
      </c>
      <c r="DN62" s="118">
        <v>50</v>
      </c>
      <c r="DO62" s="118" t="s">
        <v>4567</v>
      </c>
      <c r="DP62" s="118">
        <f t="shared" si="37"/>
        <v>9800</v>
      </c>
      <c r="DQ62" s="118">
        <v>50</v>
      </c>
      <c r="DR62" s="118" t="s">
        <v>4567</v>
      </c>
      <c r="DS62" s="118">
        <f t="shared" si="38"/>
        <v>2836</v>
      </c>
      <c r="DT62" s="118">
        <v>7014</v>
      </c>
      <c r="DU62" s="118" t="s">
        <v>4567</v>
      </c>
    </row>
    <row r="63" spans="1:125" ht="15.75" customHeight="1">
      <c r="A63" s="119" t="s">
        <v>4568</v>
      </c>
      <c r="B63" s="119" t="e">
        <f t="shared" ca="1" si="0"/>
        <v>#NAME?</v>
      </c>
      <c r="C63" s="119" t="s">
        <v>4564</v>
      </c>
      <c r="D63" s="119" t="s">
        <v>4337</v>
      </c>
      <c r="E63" s="119"/>
      <c r="F63" s="119"/>
      <c r="G63" s="119" t="s">
        <v>4569</v>
      </c>
      <c r="H63" s="119" t="s">
        <v>4570</v>
      </c>
      <c r="I63" s="119"/>
      <c r="J63" s="119"/>
      <c r="K63" s="119"/>
      <c r="L63" s="119"/>
      <c r="M63" s="119"/>
      <c r="N63" s="119"/>
      <c r="O63" s="119"/>
      <c r="P63" s="119"/>
      <c r="Q63" s="119"/>
      <c r="R63" s="119">
        <f t="shared" si="3"/>
        <v>9941</v>
      </c>
      <c r="S63" s="119">
        <v>59</v>
      </c>
      <c r="T63" s="119" t="s">
        <v>4571</v>
      </c>
      <c r="U63" s="119">
        <f t="shared" si="4"/>
        <v>9975</v>
      </c>
      <c r="V63" s="119">
        <v>25</v>
      </c>
      <c r="W63" s="119" t="s">
        <v>4571</v>
      </c>
      <c r="X63" s="119">
        <f t="shared" si="5"/>
        <v>9975</v>
      </c>
      <c r="Y63" s="119">
        <v>25</v>
      </c>
      <c r="Z63" s="119" t="s">
        <v>4571</v>
      </c>
      <c r="AA63" s="119">
        <f t="shared" si="6"/>
        <v>9700</v>
      </c>
      <c r="AB63" s="119">
        <v>300</v>
      </c>
      <c r="AC63" s="119" t="s">
        <v>4571</v>
      </c>
      <c r="AD63" s="119">
        <f t="shared" si="7"/>
        <v>9975</v>
      </c>
      <c r="AE63" s="119">
        <v>25</v>
      </c>
      <c r="AF63" s="119" t="s">
        <v>4571</v>
      </c>
      <c r="AG63" s="119">
        <f t="shared" si="8"/>
        <v>9900</v>
      </c>
      <c r="AH63" s="119">
        <v>100</v>
      </c>
      <c r="AI63" s="119" t="s">
        <v>4571</v>
      </c>
      <c r="AJ63" s="119">
        <f t="shared" si="9"/>
        <v>9800</v>
      </c>
      <c r="AK63" s="119">
        <v>200</v>
      </c>
      <c r="AL63" s="119" t="s">
        <v>4571</v>
      </c>
      <c r="AM63" s="119">
        <f t="shared" si="10"/>
        <v>9990</v>
      </c>
      <c r="AN63" s="119">
        <v>10</v>
      </c>
      <c r="AO63" s="119" t="s">
        <v>4571</v>
      </c>
      <c r="AP63" s="119">
        <f t="shared" si="11"/>
        <v>9941</v>
      </c>
      <c r="AQ63" s="119">
        <v>59</v>
      </c>
      <c r="AR63" s="119" t="s">
        <v>4571</v>
      </c>
      <c r="AS63" s="119">
        <f t="shared" si="12"/>
        <v>9981</v>
      </c>
      <c r="AT63" s="119">
        <v>19</v>
      </c>
      <c r="AU63" s="119" t="s">
        <v>4571</v>
      </c>
      <c r="AV63" s="119">
        <f t="shared" si="13"/>
        <v>9990</v>
      </c>
      <c r="AW63" s="119">
        <v>10</v>
      </c>
      <c r="AX63" s="119" t="s">
        <v>4571</v>
      </c>
      <c r="AY63" s="119">
        <f t="shared" si="14"/>
        <v>9990</v>
      </c>
      <c r="AZ63" s="119">
        <v>10</v>
      </c>
      <c r="BA63" s="119" t="s">
        <v>4571</v>
      </c>
      <c r="BB63" s="119">
        <f t="shared" si="15"/>
        <v>9950</v>
      </c>
      <c r="BC63" s="119">
        <v>50</v>
      </c>
      <c r="BD63" s="119" t="s">
        <v>4571</v>
      </c>
      <c r="BE63" s="119">
        <f t="shared" si="16"/>
        <v>9975</v>
      </c>
      <c r="BF63" s="119">
        <v>25</v>
      </c>
      <c r="BG63" s="119" t="s">
        <v>4571</v>
      </c>
      <c r="BH63" s="119">
        <f t="shared" si="17"/>
        <v>9975</v>
      </c>
      <c r="BI63" s="119">
        <v>25</v>
      </c>
      <c r="BJ63" s="119" t="s">
        <v>4571</v>
      </c>
      <c r="BK63" s="119">
        <f t="shared" si="18"/>
        <v>2171</v>
      </c>
      <c r="BL63" s="119">
        <v>7829</v>
      </c>
      <c r="BM63" s="119" t="s">
        <v>4571</v>
      </c>
      <c r="BN63" s="119">
        <f t="shared" si="19"/>
        <v>9800</v>
      </c>
      <c r="BO63" s="119">
        <v>200</v>
      </c>
      <c r="BP63" s="119" t="s">
        <v>4571</v>
      </c>
      <c r="BQ63" s="119">
        <f t="shared" si="20"/>
        <v>9800</v>
      </c>
      <c r="BR63" s="119">
        <v>200</v>
      </c>
      <c r="BS63" s="119" t="s">
        <v>4571</v>
      </c>
      <c r="BT63" s="119">
        <f t="shared" si="21"/>
        <v>9800</v>
      </c>
      <c r="BU63" s="119">
        <v>200</v>
      </c>
      <c r="BV63" s="119" t="s">
        <v>4571</v>
      </c>
      <c r="BW63" s="119">
        <f t="shared" si="22"/>
        <v>9941</v>
      </c>
      <c r="BX63" s="119">
        <v>59</v>
      </c>
      <c r="BY63" s="119" t="s">
        <v>4571</v>
      </c>
      <c r="BZ63" s="119">
        <f t="shared" si="23"/>
        <v>9950</v>
      </c>
      <c r="CA63" s="119">
        <v>50</v>
      </c>
      <c r="CB63" s="119" t="s">
        <v>4571</v>
      </c>
      <c r="CC63" s="119">
        <f t="shared" si="24"/>
        <v>9960</v>
      </c>
      <c r="CD63" s="119">
        <v>40</v>
      </c>
      <c r="CE63" s="119" t="s">
        <v>4571</v>
      </c>
      <c r="CF63" s="119">
        <f t="shared" si="25"/>
        <v>9960</v>
      </c>
      <c r="CG63" s="119">
        <v>40</v>
      </c>
      <c r="CH63" s="119" t="s">
        <v>4571</v>
      </c>
      <c r="CI63" s="119">
        <f t="shared" si="26"/>
        <v>9975</v>
      </c>
      <c r="CJ63" s="119">
        <v>25</v>
      </c>
      <c r="CK63" s="119" t="s">
        <v>4571</v>
      </c>
      <c r="CL63" s="119">
        <f t="shared" si="27"/>
        <v>9800</v>
      </c>
      <c r="CM63" s="119">
        <v>200</v>
      </c>
      <c r="CN63" s="119" t="s">
        <v>4571</v>
      </c>
      <c r="CO63" s="119">
        <f t="shared" si="28"/>
        <v>9941</v>
      </c>
      <c r="CP63" s="119">
        <v>59</v>
      </c>
      <c r="CQ63" s="119" t="s">
        <v>4571</v>
      </c>
      <c r="CR63" s="119">
        <f t="shared" si="29"/>
        <v>9981</v>
      </c>
      <c r="CS63" s="119">
        <v>19</v>
      </c>
      <c r="CT63" s="119" t="s">
        <v>4571</v>
      </c>
      <c r="CU63" s="119">
        <f t="shared" si="30"/>
        <v>9800</v>
      </c>
      <c r="CV63" s="119">
        <v>200</v>
      </c>
      <c r="CW63" s="119" t="s">
        <v>4571</v>
      </c>
      <c r="CX63" s="119">
        <f t="shared" si="31"/>
        <v>9950</v>
      </c>
      <c r="CY63" s="119">
        <v>50</v>
      </c>
      <c r="CZ63" s="119" t="s">
        <v>4571</v>
      </c>
      <c r="DA63" s="119">
        <f t="shared" si="32"/>
        <v>9950</v>
      </c>
      <c r="DB63" s="119">
        <v>50</v>
      </c>
      <c r="DC63" s="119" t="s">
        <v>4571</v>
      </c>
      <c r="DD63" s="121">
        <f t="shared" si="33"/>
        <v>9990</v>
      </c>
      <c r="DE63" s="121">
        <v>10</v>
      </c>
      <c r="DF63" s="119" t="s">
        <v>4571</v>
      </c>
      <c r="DG63" s="119">
        <f t="shared" si="34"/>
        <v>9750</v>
      </c>
      <c r="DH63" s="119">
        <v>250</v>
      </c>
      <c r="DI63" s="119" t="s">
        <v>4571</v>
      </c>
      <c r="DJ63" s="119">
        <f t="shared" si="35"/>
        <v>9750</v>
      </c>
      <c r="DK63" s="119">
        <v>250</v>
      </c>
      <c r="DL63" s="119" t="s">
        <v>4571</v>
      </c>
      <c r="DM63" s="119">
        <f t="shared" si="36"/>
        <v>9850</v>
      </c>
      <c r="DN63" s="119">
        <v>150</v>
      </c>
      <c r="DO63" s="119" t="s">
        <v>4571</v>
      </c>
      <c r="DP63" s="119">
        <f t="shared" si="37"/>
        <v>9850</v>
      </c>
      <c r="DQ63" s="119">
        <v>150</v>
      </c>
      <c r="DR63" s="119" t="s">
        <v>4571</v>
      </c>
      <c r="DS63" s="119">
        <f t="shared" si="38"/>
        <v>9850</v>
      </c>
      <c r="DT63" s="119">
        <v>150</v>
      </c>
      <c r="DU63" s="119" t="s">
        <v>4571</v>
      </c>
    </row>
    <row r="64" spans="1:125" ht="15.75" customHeight="1">
      <c r="A64" s="118" t="s">
        <v>4572</v>
      </c>
      <c r="B64" s="118" t="e">
        <f t="shared" ca="1" si="0"/>
        <v>#NAME?</v>
      </c>
      <c r="C64" s="118" t="s">
        <v>4573</v>
      </c>
      <c r="D64" s="118" t="s">
        <v>4574</v>
      </c>
      <c r="E64" s="118"/>
      <c r="F64" s="118"/>
      <c r="G64" s="118" t="s">
        <v>4575</v>
      </c>
      <c r="H64" s="118" t="s">
        <v>4576</v>
      </c>
      <c r="I64" s="118"/>
      <c r="J64" s="118"/>
      <c r="K64" s="118"/>
      <c r="L64" s="118"/>
      <c r="M64" s="118"/>
      <c r="N64" s="118"/>
      <c r="O64" s="118"/>
      <c r="P64" s="118"/>
      <c r="Q64" s="118"/>
      <c r="R64" s="118">
        <f t="shared" si="3"/>
        <v>10000</v>
      </c>
      <c r="S64" s="118"/>
      <c r="T64" s="118"/>
      <c r="U64" s="118">
        <f t="shared" si="4"/>
        <v>10000</v>
      </c>
      <c r="V64" s="118"/>
      <c r="W64" s="118"/>
      <c r="X64" s="118">
        <f t="shared" si="5"/>
        <v>10000</v>
      </c>
      <c r="Y64" s="118"/>
      <c r="Z64" s="118"/>
      <c r="AA64" s="118">
        <f t="shared" si="6"/>
        <v>10000</v>
      </c>
      <c r="AB64" s="118"/>
      <c r="AC64" s="118"/>
      <c r="AD64" s="118">
        <f t="shared" si="7"/>
        <v>10000</v>
      </c>
      <c r="AE64" s="118"/>
      <c r="AF64" s="118"/>
      <c r="AG64" s="118">
        <f t="shared" si="8"/>
        <v>10000</v>
      </c>
      <c r="AH64" s="118"/>
      <c r="AI64" s="118"/>
      <c r="AJ64" s="118">
        <f t="shared" si="9"/>
        <v>10000</v>
      </c>
      <c r="AK64" s="118"/>
      <c r="AL64" s="118"/>
      <c r="AM64" s="118">
        <f t="shared" si="10"/>
        <v>10000</v>
      </c>
      <c r="AN64" s="118"/>
      <c r="AO64" s="118"/>
      <c r="AP64" s="118">
        <f t="shared" si="11"/>
        <v>10000</v>
      </c>
      <c r="AQ64" s="118"/>
      <c r="AR64" s="118"/>
      <c r="AS64" s="118">
        <f t="shared" si="12"/>
        <v>10000</v>
      </c>
      <c r="AT64" s="118"/>
      <c r="AU64" s="118"/>
      <c r="AV64" s="118">
        <f t="shared" si="13"/>
        <v>10000</v>
      </c>
      <c r="AW64" s="118"/>
      <c r="AX64" s="118"/>
      <c r="AY64" s="118">
        <f t="shared" si="14"/>
        <v>10000</v>
      </c>
      <c r="AZ64" s="118"/>
      <c r="BA64" s="118"/>
      <c r="BB64" s="118">
        <f t="shared" si="15"/>
        <v>10000</v>
      </c>
      <c r="BC64" s="118"/>
      <c r="BD64" s="118"/>
      <c r="BE64" s="118">
        <f t="shared" si="16"/>
        <v>10000</v>
      </c>
      <c r="BF64" s="118"/>
      <c r="BG64" s="118"/>
      <c r="BH64" s="118">
        <f t="shared" si="17"/>
        <v>10000</v>
      </c>
      <c r="BI64" s="118"/>
      <c r="BJ64" s="118"/>
      <c r="BK64" s="118">
        <f t="shared" si="18"/>
        <v>10000</v>
      </c>
      <c r="BL64" s="118"/>
      <c r="BM64" s="118"/>
      <c r="BN64" s="118">
        <f t="shared" si="19"/>
        <v>10000</v>
      </c>
      <c r="BO64" s="118"/>
      <c r="BP64" s="118"/>
      <c r="BQ64" s="118">
        <f t="shared" si="20"/>
        <v>10000</v>
      </c>
      <c r="BR64" s="118"/>
      <c r="BS64" s="118"/>
      <c r="BT64" s="118">
        <f t="shared" si="21"/>
        <v>10000</v>
      </c>
      <c r="BU64" s="118"/>
      <c r="BV64" s="118"/>
      <c r="BW64" s="118">
        <f t="shared" si="22"/>
        <v>10000</v>
      </c>
      <c r="BX64" s="118"/>
      <c r="BY64" s="118"/>
      <c r="BZ64" s="118">
        <f t="shared" si="23"/>
        <v>10000</v>
      </c>
      <c r="CA64" s="118"/>
      <c r="CB64" s="118"/>
      <c r="CC64" s="118">
        <f t="shared" si="24"/>
        <v>10000</v>
      </c>
      <c r="CD64" s="118"/>
      <c r="CE64" s="118"/>
      <c r="CF64" s="118">
        <f t="shared" si="25"/>
        <v>10000</v>
      </c>
      <c r="CG64" s="118"/>
      <c r="CH64" s="118"/>
      <c r="CI64" s="118">
        <f t="shared" si="26"/>
        <v>10000</v>
      </c>
      <c r="CJ64" s="118"/>
      <c r="CK64" s="118"/>
      <c r="CL64" s="118">
        <f t="shared" si="27"/>
        <v>10000</v>
      </c>
      <c r="CM64" s="118"/>
      <c r="CN64" s="118"/>
      <c r="CO64" s="118">
        <f t="shared" si="28"/>
        <v>10000</v>
      </c>
      <c r="CP64" s="118"/>
      <c r="CQ64" s="118"/>
      <c r="CR64" s="118">
        <f t="shared" si="29"/>
        <v>10000</v>
      </c>
      <c r="CS64" s="118"/>
      <c r="CT64" s="118"/>
      <c r="CU64" s="118">
        <f t="shared" si="30"/>
        <v>10000</v>
      </c>
      <c r="CV64" s="118"/>
      <c r="CW64" s="118"/>
      <c r="CX64" s="118">
        <f t="shared" si="31"/>
        <v>10000</v>
      </c>
      <c r="CY64" s="118"/>
      <c r="CZ64" s="118"/>
      <c r="DA64" s="118">
        <f t="shared" si="32"/>
        <v>10000</v>
      </c>
      <c r="DB64" s="118"/>
      <c r="DC64" s="118"/>
      <c r="DD64" s="122">
        <f t="shared" si="33"/>
        <v>10000</v>
      </c>
      <c r="DE64" s="118"/>
      <c r="DF64" s="118"/>
      <c r="DG64" s="118">
        <f t="shared" si="34"/>
        <v>10000</v>
      </c>
      <c r="DH64" s="118"/>
      <c r="DI64" s="118"/>
      <c r="DJ64" s="118">
        <f t="shared" si="35"/>
        <v>10000</v>
      </c>
      <c r="DK64" s="118"/>
      <c r="DL64" s="118"/>
      <c r="DM64" s="118">
        <f t="shared" si="36"/>
        <v>10000</v>
      </c>
      <c r="DN64" s="118"/>
      <c r="DO64" s="118"/>
      <c r="DP64" s="118">
        <f t="shared" si="37"/>
        <v>10000</v>
      </c>
      <c r="DQ64" s="118"/>
      <c r="DR64" s="118"/>
      <c r="DS64" s="118">
        <f t="shared" si="38"/>
        <v>10000</v>
      </c>
      <c r="DT64" s="118"/>
      <c r="DU64" s="118"/>
    </row>
    <row r="65" spans="1:125" ht="15.75" customHeight="1">
      <c r="A65" s="119" t="s">
        <v>4577</v>
      </c>
      <c r="B65" s="119" t="e">
        <f t="shared" ca="1" si="0"/>
        <v>#NAME?</v>
      </c>
      <c r="C65" s="119" t="s">
        <v>4578</v>
      </c>
      <c r="D65" s="119" t="s">
        <v>4579</v>
      </c>
      <c r="E65" s="119"/>
      <c r="F65" s="119"/>
      <c r="G65" s="119" t="s">
        <v>4580</v>
      </c>
      <c r="H65" s="119" t="s">
        <v>4581</v>
      </c>
      <c r="I65" s="119"/>
      <c r="J65" s="119"/>
      <c r="K65" s="119"/>
      <c r="L65" s="119"/>
      <c r="M65" s="119"/>
      <c r="N65" s="119"/>
      <c r="O65" s="119"/>
      <c r="P65" s="119"/>
      <c r="Q65" s="119"/>
      <c r="R65" s="119"/>
      <c r="S65" s="119"/>
      <c r="T65" s="119"/>
      <c r="U65" s="119"/>
      <c r="V65" s="119"/>
      <c r="W65" s="119"/>
      <c r="X65" s="119"/>
      <c r="Y65" s="119"/>
      <c r="Z65" s="119"/>
      <c r="AA65" s="119"/>
      <c r="AB65" s="119"/>
      <c r="AC65" s="119"/>
      <c r="AD65" s="119"/>
      <c r="AE65" s="119"/>
      <c r="AF65" s="119"/>
      <c r="AG65" s="119"/>
      <c r="AH65" s="119"/>
      <c r="AI65" s="119"/>
      <c r="AJ65" s="119"/>
      <c r="AK65" s="119"/>
      <c r="AL65" s="119"/>
      <c r="AM65" s="119"/>
      <c r="AN65" s="119"/>
      <c r="AO65" s="119"/>
      <c r="AP65" s="119"/>
      <c r="AQ65" s="119"/>
      <c r="AR65" s="119"/>
      <c r="AS65" s="119"/>
      <c r="AT65" s="119"/>
      <c r="AU65" s="119"/>
      <c r="AV65" s="119"/>
      <c r="AW65" s="119"/>
      <c r="AX65" s="119"/>
      <c r="AY65" s="119"/>
      <c r="AZ65" s="119"/>
      <c r="BA65" s="119"/>
      <c r="BB65" s="119"/>
      <c r="BC65" s="119"/>
      <c r="BD65" s="119"/>
      <c r="BE65" s="119"/>
      <c r="BF65" s="119"/>
      <c r="BG65" s="119"/>
      <c r="BH65" s="119"/>
      <c r="BI65" s="119"/>
      <c r="BJ65" s="119"/>
      <c r="BK65" s="119"/>
      <c r="BL65" s="119"/>
      <c r="BM65" s="119"/>
      <c r="BN65" s="119"/>
      <c r="BO65" s="119"/>
      <c r="BP65" s="119"/>
      <c r="BQ65" s="119"/>
      <c r="BR65" s="119"/>
      <c r="BS65" s="119"/>
      <c r="BT65" s="119"/>
      <c r="BU65" s="119"/>
      <c r="BV65" s="119"/>
      <c r="BW65" s="119"/>
      <c r="BX65" s="119"/>
      <c r="BY65" s="119"/>
      <c r="BZ65" s="119"/>
      <c r="CA65" s="119"/>
      <c r="CB65" s="119"/>
      <c r="CC65" s="119"/>
      <c r="CD65" s="119"/>
      <c r="CE65" s="119"/>
      <c r="CF65" s="119"/>
      <c r="CG65" s="119"/>
      <c r="CH65" s="119"/>
      <c r="CI65" s="119"/>
      <c r="CJ65" s="119"/>
      <c r="CK65" s="119"/>
      <c r="CL65" s="119"/>
      <c r="CM65" s="119"/>
      <c r="CN65" s="119"/>
      <c r="CO65" s="119"/>
      <c r="CP65" s="119"/>
      <c r="CQ65" s="119"/>
      <c r="CR65" s="119"/>
      <c r="CS65" s="119"/>
      <c r="CT65" s="119"/>
      <c r="CU65" s="119"/>
      <c r="CV65" s="119"/>
      <c r="CW65" s="119"/>
      <c r="CX65" s="119"/>
      <c r="CY65" s="119"/>
      <c r="CZ65" s="119"/>
      <c r="DA65" s="119"/>
      <c r="DB65" s="119"/>
      <c r="DC65" s="119"/>
      <c r="DD65" s="119"/>
      <c r="DE65" s="119"/>
      <c r="DF65" s="119"/>
      <c r="DG65" s="119"/>
      <c r="DH65" s="119"/>
      <c r="DI65" s="119"/>
      <c r="DJ65" s="119"/>
      <c r="DK65" s="119"/>
      <c r="DL65" s="119"/>
      <c r="DM65" s="119"/>
      <c r="DN65" s="119"/>
      <c r="DO65" s="119"/>
      <c r="DP65" s="119"/>
      <c r="DQ65" s="119"/>
      <c r="DR65" s="119"/>
      <c r="DS65" s="119"/>
      <c r="DT65" s="119"/>
      <c r="DU65" s="119"/>
    </row>
    <row r="66" spans="1:125" ht="15.75" customHeight="1">
      <c r="A66" s="118" t="s">
        <v>4582</v>
      </c>
      <c r="B66" s="118" t="e">
        <f t="shared" ca="1" si="0"/>
        <v>#NAME?</v>
      </c>
      <c r="C66" s="118" t="s">
        <v>4578</v>
      </c>
      <c r="D66" s="118" t="s">
        <v>4583</v>
      </c>
      <c r="E66" s="118"/>
      <c r="F66" s="118"/>
      <c r="G66" s="118" t="s">
        <v>4584</v>
      </c>
      <c r="H66" s="118" t="s">
        <v>4585</v>
      </c>
      <c r="I66" s="118"/>
      <c r="J66" s="118"/>
      <c r="K66" s="118"/>
      <c r="L66" s="118"/>
      <c r="M66" s="118"/>
      <c r="N66" s="118"/>
      <c r="O66" s="118"/>
      <c r="P66" s="118"/>
      <c r="Q66" s="118"/>
      <c r="R66" s="118"/>
      <c r="S66" s="118"/>
      <c r="T66" s="118"/>
      <c r="U66" s="118"/>
      <c r="V66" s="118"/>
      <c r="W66" s="118"/>
      <c r="X66" s="118"/>
      <c r="Y66" s="118"/>
      <c r="Z66" s="118"/>
      <c r="AA66" s="118"/>
      <c r="AB66" s="118"/>
      <c r="AC66" s="118"/>
      <c r="AD66" s="118"/>
      <c r="AE66" s="118"/>
      <c r="AF66" s="118"/>
      <c r="AG66" s="118"/>
      <c r="AH66" s="118"/>
      <c r="AI66" s="118"/>
      <c r="AJ66" s="118"/>
      <c r="AK66" s="118"/>
      <c r="AL66" s="118"/>
      <c r="AM66" s="118"/>
      <c r="AN66" s="118"/>
      <c r="AO66" s="118"/>
      <c r="AP66" s="118"/>
      <c r="AQ66" s="118"/>
      <c r="AR66" s="118"/>
      <c r="AS66" s="118"/>
      <c r="AT66" s="118"/>
      <c r="AU66" s="118"/>
      <c r="AV66" s="118"/>
      <c r="AW66" s="118"/>
      <c r="AX66" s="118"/>
      <c r="AY66" s="118"/>
      <c r="AZ66" s="118"/>
      <c r="BA66" s="118"/>
      <c r="BB66" s="118"/>
      <c r="BC66" s="118"/>
      <c r="BD66" s="118"/>
      <c r="BE66" s="118"/>
      <c r="BF66" s="118"/>
      <c r="BG66" s="118"/>
      <c r="BH66" s="118"/>
      <c r="BI66" s="118"/>
      <c r="BJ66" s="118"/>
      <c r="BK66" s="118"/>
      <c r="BL66" s="118"/>
      <c r="BM66" s="118"/>
      <c r="BN66" s="118"/>
      <c r="BO66" s="118"/>
      <c r="BP66" s="118"/>
      <c r="BQ66" s="118"/>
      <c r="BR66" s="118"/>
      <c r="BS66" s="118"/>
      <c r="BT66" s="118"/>
      <c r="BU66" s="118"/>
      <c r="BV66" s="118"/>
      <c r="BW66" s="118"/>
      <c r="BX66" s="118"/>
      <c r="BY66" s="118"/>
      <c r="BZ66" s="118"/>
      <c r="CA66" s="118"/>
      <c r="CB66" s="118"/>
      <c r="CC66" s="118"/>
      <c r="CD66" s="118"/>
      <c r="CE66" s="118"/>
      <c r="CF66" s="118"/>
      <c r="CG66" s="118"/>
      <c r="CH66" s="118"/>
      <c r="CI66" s="118"/>
      <c r="CJ66" s="118"/>
      <c r="CK66" s="118"/>
      <c r="CL66" s="118"/>
      <c r="CM66" s="118"/>
      <c r="CN66" s="118"/>
      <c r="CO66" s="118"/>
      <c r="CP66" s="118"/>
      <c r="CQ66" s="118"/>
      <c r="CR66" s="118"/>
      <c r="CS66" s="118"/>
      <c r="CT66" s="118"/>
      <c r="CU66" s="118"/>
      <c r="CV66" s="118"/>
      <c r="CW66" s="118"/>
      <c r="CX66" s="118"/>
      <c r="CY66" s="118"/>
      <c r="CZ66" s="118"/>
      <c r="DA66" s="118"/>
      <c r="DB66" s="118"/>
      <c r="DC66" s="118"/>
      <c r="DD66" s="118"/>
      <c r="DE66" s="118"/>
      <c r="DF66" s="118"/>
      <c r="DG66" s="118"/>
      <c r="DH66" s="118"/>
      <c r="DI66" s="118"/>
      <c r="DJ66" s="118"/>
      <c r="DK66" s="118"/>
      <c r="DL66" s="118"/>
      <c r="DM66" s="118"/>
      <c r="DN66" s="118"/>
      <c r="DO66" s="118"/>
      <c r="DP66" s="118"/>
      <c r="DQ66" s="118"/>
      <c r="DR66" s="118"/>
      <c r="DS66" s="118"/>
      <c r="DT66" s="118"/>
      <c r="DU66" s="118"/>
    </row>
    <row r="67" spans="1:125" ht="15.75" customHeight="1">
      <c r="A67" s="119" t="s">
        <v>4586</v>
      </c>
      <c r="B67" s="119" t="e">
        <f t="shared" ca="1" si="0"/>
        <v>#NAME?</v>
      </c>
      <c r="C67" s="119" t="s">
        <v>4587</v>
      </c>
      <c r="D67" s="119" t="s">
        <v>4588</v>
      </c>
      <c r="E67" s="119"/>
      <c r="F67" s="119"/>
      <c r="G67" s="119" t="s">
        <v>4589</v>
      </c>
      <c r="H67" s="119" t="s">
        <v>4590</v>
      </c>
      <c r="I67" s="119"/>
      <c r="J67" s="119"/>
      <c r="K67" s="119"/>
      <c r="L67" s="119"/>
      <c r="M67" s="119"/>
      <c r="N67" s="119"/>
      <c r="O67" s="119"/>
      <c r="P67" s="119"/>
      <c r="Q67" s="119"/>
      <c r="R67" s="119"/>
      <c r="S67" s="119"/>
      <c r="T67" s="119"/>
      <c r="U67" s="119"/>
      <c r="V67" s="119"/>
      <c r="W67" s="119"/>
      <c r="X67" s="119"/>
      <c r="Y67" s="119"/>
      <c r="Z67" s="119"/>
      <c r="AA67" s="119"/>
      <c r="AB67" s="119"/>
      <c r="AC67" s="119"/>
      <c r="AD67" s="119"/>
      <c r="AE67" s="119"/>
      <c r="AF67" s="119"/>
      <c r="AG67" s="119"/>
      <c r="AH67" s="119"/>
      <c r="AI67" s="119"/>
      <c r="AJ67" s="119"/>
      <c r="AK67" s="119"/>
      <c r="AL67" s="119"/>
      <c r="AM67" s="119"/>
      <c r="AN67" s="119"/>
      <c r="AO67" s="119"/>
      <c r="AP67" s="119"/>
      <c r="AQ67" s="119"/>
      <c r="AR67" s="119"/>
      <c r="AS67" s="119"/>
      <c r="AT67" s="119"/>
      <c r="AU67" s="119"/>
      <c r="AV67" s="119"/>
      <c r="AW67" s="119"/>
      <c r="AX67" s="119"/>
      <c r="AY67" s="119"/>
      <c r="AZ67" s="119"/>
      <c r="BA67" s="119"/>
      <c r="BB67" s="119"/>
      <c r="BC67" s="119"/>
      <c r="BD67" s="119"/>
      <c r="BE67" s="119"/>
      <c r="BF67" s="119"/>
      <c r="BG67" s="119"/>
      <c r="BH67" s="119"/>
      <c r="BI67" s="119"/>
      <c r="BJ67" s="119"/>
      <c r="BK67" s="119"/>
      <c r="BL67" s="119"/>
      <c r="BM67" s="119"/>
      <c r="BN67" s="119"/>
      <c r="BO67" s="119"/>
      <c r="BP67" s="119"/>
      <c r="BQ67" s="119"/>
      <c r="BR67" s="119"/>
      <c r="BS67" s="119"/>
      <c r="BT67" s="119"/>
      <c r="BU67" s="119"/>
      <c r="BV67" s="119"/>
      <c r="BW67" s="119"/>
      <c r="BX67" s="119"/>
      <c r="BY67" s="119"/>
      <c r="BZ67" s="119"/>
      <c r="CA67" s="119"/>
      <c r="CB67" s="119"/>
      <c r="CC67" s="119"/>
      <c r="CD67" s="119"/>
      <c r="CE67" s="119"/>
      <c r="CF67" s="119"/>
      <c r="CG67" s="119"/>
      <c r="CH67" s="119"/>
      <c r="CI67" s="119"/>
      <c r="CJ67" s="119"/>
      <c r="CK67" s="119"/>
      <c r="CL67" s="119"/>
      <c r="CM67" s="119"/>
      <c r="CN67" s="119"/>
      <c r="CO67" s="119"/>
      <c r="CP67" s="119"/>
      <c r="CQ67" s="119"/>
      <c r="CR67" s="119"/>
      <c r="CS67" s="119"/>
      <c r="CT67" s="119"/>
      <c r="CU67" s="119"/>
      <c r="CV67" s="119"/>
      <c r="CW67" s="119"/>
      <c r="CX67" s="119"/>
      <c r="CY67" s="119"/>
      <c r="CZ67" s="119"/>
      <c r="DA67" s="119"/>
      <c r="DB67" s="119"/>
      <c r="DC67" s="119"/>
      <c r="DD67" s="119"/>
      <c r="DE67" s="119"/>
      <c r="DF67" s="119"/>
      <c r="DG67" s="119"/>
      <c r="DH67" s="119"/>
      <c r="DI67" s="119"/>
      <c r="DJ67" s="119"/>
      <c r="DK67" s="119"/>
      <c r="DL67" s="119"/>
      <c r="DM67" s="119"/>
      <c r="DN67" s="119"/>
      <c r="DO67" s="119"/>
      <c r="DP67" s="119"/>
      <c r="DQ67" s="119"/>
      <c r="DR67" s="119"/>
      <c r="DS67" s="119"/>
      <c r="DT67" s="119"/>
      <c r="DU67" s="119"/>
    </row>
    <row r="68" spans="1:125" ht="15.75" customHeight="1">
      <c r="A68" s="118" t="s">
        <v>4591</v>
      </c>
      <c r="B68" s="118" t="e">
        <f t="shared" ca="1" si="0"/>
        <v>#NAME?</v>
      </c>
      <c r="C68" s="118" t="s">
        <v>4587</v>
      </c>
      <c r="D68" s="118" t="s">
        <v>4592</v>
      </c>
      <c r="E68" s="118"/>
      <c r="F68" s="118"/>
      <c r="G68" s="118" t="s">
        <v>4593</v>
      </c>
      <c r="H68" s="118" t="s">
        <v>4594</v>
      </c>
      <c r="I68" s="118"/>
      <c r="J68" s="118"/>
      <c r="K68" s="118"/>
      <c r="L68" s="118"/>
      <c r="M68" s="118"/>
      <c r="N68" s="118"/>
      <c r="O68" s="118"/>
      <c r="P68" s="118"/>
      <c r="Q68" s="118"/>
      <c r="R68" s="118"/>
      <c r="S68" s="118"/>
      <c r="T68" s="118"/>
      <c r="U68" s="118"/>
      <c r="V68" s="118"/>
      <c r="W68" s="118"/>
      <c r="X68" s="118"/>
      <c r="Y68" s="118"/>
      <c r="Z68" s="118"/>
      <c r="AA68" s="118"/>
      <c r="AB68" s="118"/>
      <c r="AC68" s="118"/>
      <c r="AD68" s="118"/>
      <c r="AE68" s="118"/>
      <c r="AF68" s="118"/>
      <c r="AG68" s="118"/>
      <c r="AH68" s="118"/>
      <c r="AI68" s="118"/>
      <c r="AJ68" s="118"/>
      <c r="AK68" s="118"/>
      <c r="AL68" s="118"/>
      <c r="AM68" s="118"/>
      <c r="AN68" s="118"/>
      <c r="AO68" s="118"/>
      <c r="AP68" s="118"/>
      <c r="AQ68" s="118"/>
      <c r="AR68" s="118"/>
      <c r="AS68" s="118"/>
      <c r="AT68" s="118"/>
      <c r="AU68" s="118"/>
      <c r="AV68" s="118"/>
      <c r="AW68" s="118"/>
      <c r="AX68" s="118"/>
      <c r="AY68" s="118"/>
      <c r="AZ68" s="118"/>
      <c r="BA68" s="118"/>
      <c r="BB68" s="118"/>
      <c r="BC68" s="118"/>
      <c r="BD68" s="118"/>
      <c r="BE68" s="118"/>
      <c r="BF68" s="118"/>
      <c r="BG68" s="118"/>
      <c r="BH68" s="118"/>
      <c r="BI68" s="118"/>
      <c r="BJ68" s="118"/>
      <c r="BK68" s="118"/>
      <c r="BL68" s="118"/>
      <c r="BM68" s="118"/>
      <c r="BN68" s="118"/>
      <c r="BO68" s="118"/>
      <c r="BP68" s="118"/>
      <c r="BQ68" s="118"/>
      <c r="BR68" s="118"/>
      <c r="BS68" s="118"/>
      <c r="BT68" s="118"/>
      <c r="BU68" s="118"/>
      <c r="BV68" s="118"/>
      <c r="BW68" s="118"/>
      <c r="BX68" s="118"/>
      <c r="BY68" s="118"/>
      <c r="BZ68" s="118"/>
      <c r="CA68" s="118"/>
      <c r="CB68" s="118"/>
      <c r="CC68" s="118"/>
      <c r="CD68" s="118"/>
      <c r="CE68" s="118"/>
      <c r="CF68" s="118"/>
      <c r="CG68" s="118"/>
      <c r="CH68" s="118"/>
      <c r="CI68" s="118"/>
      <c r="CJ68" s="118"/>
      <c r="CK68" s="118"/>
      <c r="CL68" s="118"/>
      <c r="CM68" s="118"/>
      <c r="CN68" s="118"/>
      <c r="CO68" s="118"/>
      <c r="CP68" s="118"/>
      <c r="CQ68" s="118"/>
      <c r="CR68" s="118"/>
      <c r="CS68" s="118"/>
      <c r="CT68" s="118"/>
      <c r="CU68" s="118"/>
      <c r="CV68" s="118"/>
      <c r="CW68" s="118"/>
      <c r="CX68" s="118"/>
      <c r="CY68" s="118"/>
      <c r="CZ68" s="118"/>
      <c r="DA68" s="118"/>
      <c r="DB68" s="118"/>
      <c r="DC68" s="118"/>
      <c r="DD68" s="118"/>
      <c r="DE68" s="118"/>
      <c r="DF68" s="118"/>
      <c r="DG68" s="118"/>
      <c r="DH68" s="118"/>
      <c r="DI68" s="118"/>
      <c r="DJ68" s="118"/>
      <c r="DK68" s="118"/>
      <c r="DL68" s="118"/>
      <c r="DM68" s="118"/>
      <c r="DN68" s="118"/>
      <c r="DO68" s="118"/>
      <c r="DP68" s="118"/>
      <c r="DQ68" s="118"/>
      <c r="DR68" s="118"/>
      <c r="DS68" s="118"/>
      <c r="DT68" s="118"/>
      <c r="DU68" s="118"/>
    </row>
    <row r="69" spans="1:125" ht="15.75" customHeight="1">
      <c r="A69" s="119" t="s">
        <v>4595</v>
      </c>
      <c r="B69" s="119" t="e">
        <f t="shared" ca="1" si="0"/>
        <v>#NAME?</v>
      </c>
      <c r="C69" s="119" t="s">
        <v>4596</v>
      </c>
      <c r="D69" s="119" t="s">
        <v>4224</v>
      </c>
      <c r="E69" s="119"/>
      <c r="F69" s="119"/>
      <c r="G69" s="119" t="s">
        <v>4597</v>
      </c>
      <c r="H69" s="119" t="s">
        <v>4598</v>
      </c>
      <c r="I69" s="119"/>
      <c r="J69" s="119"/>
      <c r="K69" s="119"/>
      <c r="L69" s="119"/>
      <c r="M69" s="119"/>
      <c r="N69" s="119"/>
      <c r="O69" s="119"/>
      <c r="P69" s="119"/>
      <c r="Q69" s="119"/>
      <c r="R69" s="119"/>
      <c r="S69" s="119"/>
      <c r="T69" s="119"/>
      <c r="U69" s="119"/>
      <c r="V69" s="119"/>
      <c r="W69" s="119"/>
      <c r="X69" s="119"/>
      <c r="Y69" s="119"/>
      <c r="Z69" s="119"/>
      <c r="AA69" s="119"/>
      <c r="AB69" s="119"/>
      <c r="AC69" s="119"/>
      <c r="AD69" s="119"/>
      <c r="AE69" s="119"/>
      <c r="AF69" s="119"/>
      <c r="AG69" s="119"/>
      <c r="AH69" s="119"/>
      <c r="AI69" s="119"/>
      <c r="AJ69" s="119"/>
      <c r="AK69" s="119"/>
      <c r="AL69" s="119"/>
      <c r="AM69" s="119"/>
      <c r="AN69" s="119"/>
      <c r="AO69" s="119"/>
      <c r="AP69" s="119"/>
      <c r="AQ69" s="119"/>
      <c r="AR69" s="119"/>
      <c r="AS69" s="119"/>
      <c r="AT69" s="119"/>
      <c r="AU69" s="119"/>
      <c r="AV69" s="119"/>
      <c r="AW69" s="119"/>
      <c r="AX69" s="119"/>
      <c r="AY69" s="119"/>
      <c r="AZ69" s="119"/>
      <c r="BA69" s="119"/>
      <c r="BB69" s="119"/>
      <c r="BC69" s="119"/>
      <c r="BD69" s="119"/>
      <c r="BE69" s="119"/>
      <c r="BF69" s="119"/>
      <c r="BG69" s="119"/>
      <c r="BH69" s="119"/>
      <c r="BI69" s="119"/>
      <c r="BJ69" s="119"/>
      <c r="BK69" s="119"/>
      <c r="BL69" s="119"/>
      <c r="BM69" s="119"/>
      <c r="BN69" s="119"/>
      <c r="BO69" s="119"/>
      <c r="BP69" s="119"/>
      <c r="BQ69" s="119"/>
      <c r="BR69" s="119"/>
      <c r="BS69" s="119"/>
      <c r="BT69" s="119"/>
      <c r="BU69" s="119"/>
      <c r="BV69" s="119"/>
      <c r="BW69" s="119"/>
      <c r="BX69" s="119"/>
      <c r="BY69" s="119"/>
      <c r="BZ69" s="119"/>
      <c r="CA69" s="119"/>
      <c r="CB69" s="119"/>
      <c r="CC69" s="119"/>
      <c r="CD69" s="119"/>
      <c r="CE69" s="119"/>
      <c r="CF69" s="119"/>
      <c r="CG69" s="119"/>
      <c r="CH69" s="119"/>
      <c r="CI69" s="119"/>
      <c r="CJ69" s="119"/>
      <c r="CK69" s="119"/>
      <c r="CL69" s="119"/>
      <c r="CM69" s="119"/>
      <c r="CN69" s="119"/>
      <c r="CO69" s="119"/>
      <c r="CP69" s="119"/>
      <c r="CQ69" s="119"/>
      <c r="CR69" s="119"/>
      <c r="CS69" s="119"/>
      <c r="CT69" s="119"/>
      <c r="CU69" s="119"/>
      <c r="CV69" s="119"/>
      <c r="CW69" s="119"/>
      <c r="CX69" s="119"/>
      <c r="CY69" s="119"/>
      <c r="CZ69" s="119"/>
      <c r="DA69" s="119"/>
      <c r="DB69" s="119"/>
      <c r="DC69" s="119"/>
      <c r="DD69" s="119"/>
      <c r="DE69" s="119"/>
      <c r="DF69" s="119"/>
      <c r="DG69" s="119"/>
      <c r="DH69" s="119"/>
      <c r="DI69" s="119"/>
      <c r="DJ69" s="119"/>
      <c r="DK69" s="119"/>
      <c r="DL69" s="119"/>
      <c r="DM69" s="119"/>
      <c r="DN69" s="119"/>
      <c r="DO69" s="119"/>
      <c r="DP69" s="119"/>
      <c r="DQ69" s="119"/>
      <c r="DR69" s="119"/>
      <c r="DS69" s="119"/>
      <c r="DT69" s="119"/>
      <c r="DU69" s="119"/>
    </row>
    <row r="70" spans="1:125" ht="15.75" customHeight="1">
      <c r="A70" s="118" t="s">
        <v>4599</v>
      </c>
      <c r="B70" s="118" t="e">
        <f t="shared" ca="1" si="0"/>
        <v>#NAME?</v>
      </c>
      <c r="C70" s="118" t="s">
        <v>4600</v>
      </c>
      <c r="D70" s="118" t="s">
        <v>4601</v>
      </c>
      <c r="E70" s="118"/>
      <c r="F70" s="118"/>
      <c r="G70" s="118" t="s">
        <v>188</v>
      </c>
      <c r="H70" s="118" t="s">
        <v>4602</v>
      </c>
      <c r="I70" s="118"/>
      <c r="J70" s="118"/>
      <c r="K70" s="118"/>
      <c r="L70" s="118"/>
      <c r="M70" s="118"/>
      <c r="N70" s="118"/>
      <c r="O70" s="118"/>
      <c r="P70" s="118"/>
      <c r="Q70" s="118"/>
      <c r="R70" s="118"/>
      <c r="S70" s="118"/>
      <c r="T70" s="118"/>
      <c r="U70" s="118"/>
      <c r="V70" s="118"/>
      <c r="W70" s="118"/>
      <c r="X70" s="118"/>
      <c r="Y70" s="118"/>
      <c r="Z70" s="118"/>
      <c r="AA70" s="118"/>
      <c r="AB70" s="118"/>
      <c r="AC70" s="118"/>
      <c r="AD70" s="118"/>
      <c r="AE70" s="118"/>
      <c r="AF70" s="118"/>
      <c r="AG70" s="118"/>
      <c r="AH70" s="118"/>
      <c r="AI70" s="118"/>
      <c r="AJ70" s="118"/>
      <c r="AK70" s="118"/>
      <c r="AL70" s="118"/>
      <c r="AM70" s="118"/>
      <c r="AN70" s="118"/>
      <c r="AO70" s="118"/>
      <c r="AP70" s="118"/>
      <c r="AQ70" s="118"/>
      <c r="AR70" s="118"/>
      <c r="AS70" s="118"/>
      <c r="AT70" s="118"/>
      <c r="AU70" s="118"/>
      <c r="AV70" s="118"/>
      <c r="AW70" s="118"/>
      <c r="AX70" s="118"/>
      <c r="AY70" s="118"/>
      <c r="AZ70" s="118"/>
      <c r="BA70" s="118"/>
      <c r="BB70" s="118"/>
      <c r="BC70" s="118"/>
      <c r="BD70" s="118"/>
      <c r="BE70" s="118"/>
      <c r="BF70" s="118"/>
      <c r="BG70" s="118"/>
      <c r="BH70" s="118"/>
      <c r="BI70" s="118"/>
      <c r="BJ70" s="118"/>
      <c r="BK70" s="118"/>
      <c r="BL70" s="118"/>
      <c r="BM70" s="118"/>
      <c r="BN70" s="118"/>
      <c r="BO70" s="118"/>
      <c r="BP70" s="118"/>
      <c r="BQ70" s="118"/>
      <c r="BR70" s="118"/>
      <c r="BS70" s="118"/>
      <c r="BT70" s="118"/>
      <c r="BU70" s="118"/>
      <c r="BV70" s="118"/>
      <c r="BW70" s="118"/>
      <c r="BX70" s="118"/>
      <c r="BY70" s="118"/>
      <c r="BZ70" s="118"/>
      <c r="CA70" s="118"/>
      <c r="CB70" s="118"/>
      <c r="CC70" s="118"/>
      <c r="CD70" s="118"/>
      <c r="CE70" s="118"/>
      <c r="CF70" s="118"/>
      <c r="CG70" s="118"/>
      <c r="CH70" s="118"/>
      <c r="CI70" s="118"/>
      <c r="CJ70" s="118"/>
      <c r="CK70" s="118"/>
      <c r="CL70" s="118"/>
      <c r="CM70" s="118"/>
      <c r="CN70" s="118"/>
      <c r="CO70" s="118"/>
      <c r="CP70" s="118"/>
      <c r="CQ70" s="118"/>
      <c r="CR70" s="118"/>
      <c r="CS70" s="118"/>
      <c r="CT70" s="118"/>
      <c r="CU70" s="118"/>
      <c r="CV70" s="118"/>
      <c r="CW70" s="118"/>
      <c r="CX70" s="118"/>
      <c r="CY70" s="118"/>
      <c r="CZ70" s="118"/>
      <c r="DA70" s="118"/>
      <c r="DB70" s="118"/>
      <c r="DC70" s="118"/>
      <c r="DD70" s="118"/>
      <c r="DE70" s="118"/>
      <c r="DF70" s="118"/>
      <c r="DG70" s="118"/>
      <c r="DH70" s="118"/>
      <c r="DI70" s="118"/>
      <c r="DJ70" s="118"/>
      <c r="DK70" s="118"/>
      <c r="DL70" s="118"/>
      <c r="DM70" s="118"/>
      <c r="DN70" s="118"/>
      <c r="DO70" s="118"/>
      <c r="DP70" s="118"/>
      <c r="DQ70" s="118"/>
      <c r="DR70" s="118"/>
      <c r="DS70" s="118"/>
      <c r="DT70" s="118"/>
      <c r="DU70" s="118"/>
    </row>
    <row r="71" spans="1:125" ht="15.75" customHeight="1">
      <c r="A71" s="119" t="s">
        <v>4603</v>
      </c>
      <c r="B71" s="119" t="e">
        <f t="shared" ca="1" si="0"/>
        <v>#NAME?</v>
      </c>
      <c r="C71" s="119" t="s">
        <v>4600</v>
      </c>
      <c r="D71" s="119" t="s">
        <v>4604</v>
      </c>
      <c r="E71" s="119"/>
      <c r="F71" s="119"/>
      <c r="G71" s="119" t="s">
        <v>4605</v>
      </c>
      <c r="H71" s="119" t="s">
        <v>4606</v>
      </c>
      <c r="I71" s="119"/>
      <c r="J71" s="119"/>
      <c r="K71" s="119"/>
      <c r="L71" s="119"/>
      <c r="M71" s="119"/>
      <c r="N71" s="119"/>
      <c r="O71" s="119"/>
      <c r="P71" s="119"/>
      <c r="Q71" s="119"/>
      <c r="R71" s="119"/>
      <c r="S71" s="119"/>
      <c r="T71" s="119"/>
      <c r="U71" s="119"/>
      <c r="V71" s="119"/>
      <c r="W71" s="119"/>
      <c r="X71" s="119"/>
      <c r="Y71" s="119"/>
      <c r="Z71" s="119"/>
      <c r="AA71" s="119"/>
      <c r="AB71" s="119"/>
      <c r="AC71" s="119"/>
      <c r="AD71" s="119"/>
      <c r="AE71" s="119"/>
      <c r="AF71" s="119"/>
      <c r="AG71" s="119"/>
      <c r="AH71" s="119"/>
      <c r="AI71" s="119"/>
      <c r="AJ71" s="119"/>
      <c r="AK71" s="119"/>
      <c r="AL71" s="119"/>
      <c r="AM71" s="119"/>
      <c r="AN71" s="119"/>
      <c r="AO71" s="119"/>
      <c r="AP71" s="119"/>
      <c r="AQ71" s="119"/>
      <c r="AR71" s="119"/>
      <c r="AS71" s="119"/>
      <c r="AT71" s="119"/>
      <c r="AU71" s="119"/>
      <c r="AV71" s="119"/>
      <c r="AW71" s="119"/>
      <c r="AX71" s="119"/>
      <c r="AY71" s="119"/>
      <c r="AZ71" s="119"/>
      <c r="BA71" s="119"/>
      <c r="BB71" s="119"/>
      <c r="BC71" s="119"/>
      <c r="BD71" s="119"/>
      <c r="BE71" s="119"/>
      <c r="BF71" s="119"/>
      <c r="BG71" s="119"/>
      <c r="BH71" s="119"/>
      <c r="BI71" s="119"/>
      <c r="BJ71" s="119"/>
      <c r="BK71" s="119"/>
      <c r="BL71" s="119"/>
      <c r="BM71" s="119"/>
      <c r="BN71" s="119"/>
      <c r="BO71" s="119"/>
      <c r="BP71" s="119"/>
      <c r="BQ71" s="119"/>
      <c r="BR71" s="119"/>
      <c r="BS71" s="119"/>
      <c r="BT71" s="119"/>
      <c r="BU71" s="119"/>
      <c r="BV71" s="119"/>
      <c r="BW71" s="119"/>
      <c r="BX71" s="119"/>
      <c r="BY71" s="119"/>
      <c r="BZ71" s="119"/>
      <c r="CA71" s="119"/>
      <c r="CB71" s="119"/>
      <c r="CC71" s="119"/>
      <c r="CD71" s="119"/>
      <c r="CE71" s="119"/>
      <c r="CF71" s="119"/>
      <c r="CG71" s="119"/>
      <c r="CH71" s="119"/>
      <c r="CI71" s="119"/>
      <c r="CJ71" s="119"/>
      <c r="CK71" s="119"/>
      <c r="CL71" s="119"/>
      <c r="CM71" s="119"/>
      <c r="CN71" s="119"/>
      <c r="CO71" s="119"/>
      <c r="CP71" s="119"/>
      <c r="CQ71" s="119"/>
      <c r="CR71" s="119"/>
      <c r="CS71" s="119"/>
      <c r="CT71" s="119"/>
      <c r="CU71" s="119"/>
      <c r="CV71" s="119"/>
      <c r="CW71" s="119"/>
      <c r="CX71" s="119"/>
      <c r="CY71" s="119"/>
      <c r="CZ71" s="119"/>
      <c r="DA71" s="119"/>
      <c r="DB71" s="119"/>
      <c r="DC71" s="119"/>
      <c r="DD71" s="119"/>
      <c r="DE71" s="119"/>
      <c r="DF71" s="119"/>
      <c r="DG71" s="119"/>
      <c r="DH71" s="119"/>
      <c r="DI71" s="119"/>
      <c r="DJ71" s="119"/>
      <c r="DK71" s="119"/>
      <c r="DL71" s="119"/>
      <c r="DM71" s="119"/>
      <c r="DN71" s="119"/>
      <c r="DO71" s="119"/>
      <c r="DP71" s="119"/>
      <c r="DQ71" s="119"/>
      <c r="DR71" s="119"/>
      <c r="DS71" s="119"/>
      <c r="DT71" s="119"/>
      <c r="DU71" s="119"/>
    </row>
    <row r="72" spans="1:125" ht="15.75" customHeight="1">
      <c r="A72" s="118" t="s">
        <v>4607</v>
      </c>
      <c r="B72" s="118" t="e">
        <f t="shared" ca="1" si="0"/>
        <v>#NAME?</v>
      </c>
      <c r="C72" s="118" t="s">
        <v>4608</v>
      </c>
      <c r="D72" s="118" t="s">
        <v>4353</v>
      </c>
      <c r="E72" s="118"/>
      <c r="F72" s="118"/>
      <c r="G72" s="118" t="s">
        <v>4609</v>
      </c>
      <c r="H72" s="118" t="s">
        <v>4610</v>
      </c>
      <c r="I72" s="118"/>
      <c r="J72" s="118"/>
      <c r="K72" s="118"/>
      <c r="L72" s="118"/>
      <c r="M72" s="118"/>
      <c r="N72" s="118"/>
      <c r="O72" s="118"/>
      <c r="P72" s="118"/>
      <c r="Q72" s="118"/>
      <c r="R72" s="118"/>
      <c r="S72" s="118"/>
      <c r="T72" s="118"/>
      <c r="U72" s="118"/>
      <c r="V72" s="118"/>
      <c r="W72" s="118"/>
      <c r="X72" s="118"/>
      <c r="Y72" s="118"/>
      <c r="Z72" s="118"/>
      <c r="AA72" s="118"/>
      <c r="AB72" s="118"/>
      <c r="AC72" s="118"/>
      <c r="AD72" s="118"/>
      <c r="AE72" s="118"/>
      <c r="AF72" s="118"/>
      <c r="AG72" s="118"/>
      <c r="AH72" s="118"/>
      <c r="AI72" s="118"/>
      <c r="AJ72" s="118"/>
      <c r="AK72" s="118"/>
      <c r="AL72" s="118"/>
      <c r="AM72" s="118"/>
      <c r="AN72" s="118"/>
      <c r="AO72" s="118"/>
      <c r="AP72" s="118"/>
      <c r="AQ72" s="118"/>
      <c r="AR72" s="118"/>
      <c r="AS72" s="118"/>
      <c r="AT72" s="118"/>
      <c r="AU72" s="118"/>
      <c r="AV72" s="118"/>
      <c r="AW72" s="118"/>
      <c r="AX72" s="118"/>
      <c r="AY72" s="118"/>
      <c r="AZ72" s="118"/>
      <c r="BA72" s="118"/>
      <c r="BB72" s="118"/>
      <c r="BC72" s="118"/>
      <c r="BD72" s="118"/>
      <c r="BE72" s="118"/>
      <c r="BF72" s="118"/>
      <c r="BG72" s="118"/>
      <c r="BH72" s="118"/>
      <c r="BI72" s="118"/>
      <c r="BJ72" s="118"/>
      <c r="BK72" s="118"/>
      <c r="BL72" s="118"/>
      <c r="BM72" s="118"/>
      <c r="BN72" s="118"/>
      <c r="BO72" s="118"/>
      <c r="BP72" s="118"/>
      <c r="BQ72" s="118"/>
      <c r="BR72" s="118"/>
      <c r="BS72" s="118"/>
      <c r="BT72" s="118"/>
      <c r="BU72" s="118"/>
      <c r="BV72" s="118"/>
      <c r="BW72" s="118"/>
      <c r="BX72" s="118"/>
      <c r="BY72" s="118"/>
      <c r="BZ72" s="118"/>
      <c r="CA72" s="118"/>
      <c r="CB72" s="118"/>
      <c r="CC72" s="118"/>
      <c r="CD72" s="118"/>
      <c r="CE72" s="118"/>
      <c r="CF72" s="118"/>
      <c r="CG72" s="118"/>
      <c r="CH72" s="118"/>
      <c r="CI72" s="118"/>
      <c r="CJ72" s="118"/>
      <c r="CK72" s="118"/>
      <c r="CL72" s="118"/>
      <c r="CM72" s="118"/>
      <c r="CN72" s="118"/>
      <c r="CO72" s="118"/>
      <c r="CP72" s="118"/>
      <c r="CQ72" s="118"/>
      <c r="CR72" s="118"/>
      <c r="CS72" s="118"/>
      <c r="CT72" s="118"/>
      <c r="CU72" s="118"/>
      <c r="CV72" s="118"/>
      <c r="CW72" s="118"/>
      <c r="CX72" s="118"/>
      <c r="CY72" s="118"/>
      <c r="CZ72" s="118"/>
      <c r="DA72" s="118"/>
      <c r="DB72" s="118"/>
      <c r="DC72" s="118"/>
      <c r="DD72" s="118"/>
      <c r="DE72" s="118"/>
      <c r="DF72" s="118"/>
      <c r="DG72" s="118"/>
      <c r="DH72" s="118"/>
      <c r="DI72" s="118"/>
      <c r="DJ72" s="118"/>
      <c r="DK72" s="118"/>
      <c r="DL72" s="118"/>
      <c r="DM72" s="118"/>
      <c r="DN72" s="118"/>
      <c r="DO72" s="118"/>
      <c r="DP72" s="118"/>
      <c r="DQ72" s="118"/>
      <c r="DR72" s="118"/>
      <c r="DS72" s="118"/>
      <c r="DT72" s="118"/>
      <c r="DU72" s="118"/>
    </row>
    <row r="73" spans="1:125" ht="15.75" customHeight="1">
      <c r="A73" s="119" t="s">
        <v>4611</v>
      </c>
      <c r="B73" s="119" t="e">
        <f t="shared" ca="1" si="0"/>
        <v>#NAME?</v>
      </c>
      <c r="C73" s="119" t="s">
        <v>4612</v>
      </c>
      <c r="D73" s="119" t="s">
        <v>4613</v>
      </c>
      <c r="E73" s="119"/>
      <c r="F73" s="119"/>
      <c r="G73" s="119" t="s">
        <v>4614</v>
      </c>
      <c r="H73" s="119" t="s">
        <v>4615</v>
      </c>
      <c r="I73" s="119"/>
      <c r="J73" s="119"/>
      <c r="K73" s="119"/>
      <c r="L73" s="119"/>
      <c r="M73" s="119"/>
      <c r="N73" s="119"/>
      <c r="O73" s="119"/>
      <c r="P73" s="119"/>
      <c r="Q73" s="119"/>
      <c r="R73" s="119"/>
      <c r="S73" s="119"/>
      <c r="T73" s="119"/>
      <c r="U73" s="119"/>
      <c r="V73" s="119"/>
      <c r="W73" s="119"/>
      <c r="X73" s="119"/>
      <c r="Y73" s="119"/>
      <c r="Z73" s="119"/>
      <c r="AA73" s="119"/>
      <c r="AB73" s="119"/>
      <c r="AC73" s="119"/>
      <c r="AD73" s="119"/>
      <c r="AE73" s="119"/>
      <c r="AF73" s="119"/>
      <c r="AG73" s="119"/>
      <c r="AH73" s="119"/>
      <c r="AI73" s="119"/>
      <c r="AJ73" s="119"/>
      <c r="AK73" s="119"/>
      <c r="AL73" s="119"/>
      <c r="AM73" s="119"/>
      <c r="AN73" s="119"/>
      <c r="AO73" s="119"/>
      <c r="AP73" s="119"/>
      <c r="AQ73" s="119"/>
      <c r="AR73" s="119"/>
      <c r="AS73" s="119"/>
      <c r="AT73" s="119"/>
      <c r="AU73" s="119"/>
      <c r="AV73" s="119"/>
      <c r="AW73" s="119"/>
      <c r="AX73" s="119"/>
      <c r="AY73" s="119"/>
      <c r="AZ73" s="119"/>
      <c r="BA73" s="119"/>
      <c r="BB73" s="119"/>
      <c r="BC73" s="119"/>
      <c r="BD73" s="119"/>
      <c r="BE73" s="119"/>
      <c r="BF73" s="119"/>
      <c r="BG73" s="119"/>
      <c r="BH73" s="119"/>
      <c r="BI73" s="119"/>
      <c r="BJ73" s="119"/>
      <c r="BK73" s="119"/>
      <c r="BL73" s="119"/>
      <c r="BM73" s="119"/>
      <c r="BN73" s="119"/>
      <c r="BO73" s="119"/>
      <c r="BP73" s="119"/>
      <c r="BQ73" s="119"/>
      <c r="BR73" s="119"/>
      <c r="BS73" s="119"/>
      <c r="BT73" s="119"/>
      <c r="BU73" s="119"/>
      <c r="BV73" s="119"/>
      <c r="BW73" s="119"/>
      <c r="BX73" s="119"/>
      <c r="BY73" s="119"/>
      <c r="BZ73" s="119"/>
      <c r="CA73" s="119"/>
      <c r="CB73" s="119"/>
      <c r="CC73" s="119"/>
      <c r="CD73" s="119"/>
      <c r="CE73" s="119"/>
      <c r="CF73" s="119"/>
      <c r="CG73" s="119"/>
      <c r="CH73" s="119"/>
      <c r="CI73" s="119"/>
      <c r="CJ73" s="119"/>
      <c r="CK73" s="119"/>
      <c r="CL73" s="119"/>
      <c r="CM73" s="119"/>
      <c r="CN73" s="119"/>
      <c r="CO73" s="119"/>
      <c r="CP73" s="119"/>
      <c r="CQ73" s="119"/>
      <c r="CR73" s="119"/>
      <c r="CS73" s="119"/>
      <c r="CT73" s="119"/>
      <c r="CU73" s="119"/>
      <c r="CV73" s="119"/>
      <c r="CW73" s="119"/>
      <c r="CX73" s="119"/>
      <c r="CY73" s="119"/>
      <c r="CZ73" s="119"/>
      <c r="DA73" s="119"/>
      <c r="DB73" s="119"/>
      <c r="DC73" s="119"/>
      <c r="DD73" s="119"/>
      <c r="DE73" s="119"/>
      <c r="DF73" s="119"/>
      <c r="DG73" s="119"/>
      <c r="DH73" s="119"/>
      <c r="DI73" s="119"/>
      <c r="DJ73" s="119"/>
      <c r="DK73" s="119"/>
      <c r="DL73" s="119"/>
      <c r="DM73" s="119"/>
      <c r="DN73" s="119"/>
      <c r="DO73" s="119"/>
      <c r="DP73" s="119"/>
      <c r="DQ73" s="119"/>
      <c r="DR73" s="119"/>
      <c r="DS73" s="119"/>
      <c r="DT73" s="119"/>
      <c r="DU73" s="119"/>
    </row>
    <row r="74" spans="1:125" ht="15.75" customHeight="1">
      <c r="A74" s="118" t="s">
        <v>4616</v>
      </c>
      <c r="B74" s="118" t="e">
        <f t="shared" ca="1" si="0"/>
        <v>#NAME?</v>
      </c>
      <c r="C74" s="118" t="s">
        <v>1877</v>
      </c>
      <c r="D74" s="118" t="s">
        <v>4617</v>
      </c>
      <c r="E74" s="118"/>
      <c r="F74" s="118"/>
      <c r="G74" s="118" t="s">
        <v>195</v>
      </c>
      <c r="H74" s="118" t="s">
        <v>4618</v>
      </c>
      <c r="I74" s="118"/>
      <c r="J74" s="118"/>
      <c r="K74" s="118"/>
      <c r="L74" s="118"/>
      <c r="M74" s="118"/>
      <c r="N74" s="118"/>
      <c r="O74" s="118"/>
      <c r="P74" s="118"/>
      <c r="Q74" s="118"/>
      <c r="R74" s="118"/>
      <c r="S74" s="118"/>
      <c r="T74" s="118"/>
      <c r="U74" s="118"/>
      <c r="V74" s="118"/>
      <c r="W74" s="118"/>
      <c r="X74" s="118"/>
      <c r="Y74" s="118"/>
      <c r="Z74" s="118"/>
      <c r="AA74" s="118"/>
      <c r="AB74" s="118"/>
      <c r="AC74" s="118"/>
      <c r="AD74" s="118"/>
      <c r="AE74" s="118"/>
      <c r="AF74" s="118"/>
      <c r="AG74" s="118"/>
      <c r="AH74" s="118"/>
      <c r="AI74" s="118"/>
      <c r="AJ74" s="118"/>
      <c r="AK74" s="118"/>
      <c r="AL74" s="118"/>
      <c r="AM74" s="118"/>
      <c r="AN74" s="118"/>
      <c r="AO74" s="118"/>
      <c r="AP74" s="118"/>
      <c r="AQ74" s="118"/>
      <c r="AR74" s="118"/>
      <c r="AS74" s="118"/>
      <c r="AT74" s="118"/>
      <c r="AU74" s="118"/>
      <c r="AV74" s="118"/>
      <c r="AW74" s="118"/>
      <c r="AX74" s="118"/>
      <c r="AY74" s="118"/>
      <c r="AZ74" s="118"/>
      <c r="BA74" s="118"/>
      <c r="BB74" s="118"/>
      <c r="BC74" s="118"/>
      <c r="BD74" s="118"/>
      <c r="BE74" s="118"/>
      <c r="BF74" s="118"/>
      <c r="BG74" s="118"/>
      <c r="BH74" s="118"/>
      <c r="BI74" s="118"/>
      <c r="BJ74" s="118"/>
      <c r="BK74" s="118"/>
      <c r="BL74" s="118"/>
      <c r="BM74" s="118"/>
      <c r="BN74" s="118"/>
      <c r="BO74" s="118"/>
      <c r="BP74" s="118"/>
      <c r="BQ74" s="118"/>
      <c r="BR74" s="118"/>
      <c r="BS74" s="118"/>
      <c r="BT74" s="118"/>
      <c r="BU74" s="118"/>
      <c r="BV74" s="118"/>
      <c r="BW74" s="118"/>
      <c r="BX74" s="118"/>
      <c r="BY74" s="118"/>
      <c r="BZ74" s="118"/>
      <c r="CA74" s="118"/>
      <c r="CB74" s="118"/>
      <c r="CC74" s="118"/>
      <c r="CD74" s="118"/>
      <c r="CE74" s="118"/>
      <c r="CF74" s="118"/>
      <c r="CG74" s="118"/>
      <c r="CH74" s="118"/>
      <c r="CI74" s="118"/>
      <c r="CJ74" s="118"/>
      <c r="CK74" s="118"/>
      <c r="CL74" s="118"/>
      <c r="CM74" s="118"/>
      <c r="CN74" s="118"/>
      <c r="CO74" s="118"/>
      <c r="CP74" s="118"/>
      <c r="CQ74" s="118"/>
      <c r="CR74" s="118"/>
      <c r="CS74" s="118"/>
      <c r="CT74" s="118"/>
      <c r="CU74" s="118"/>
      <c r="CV74" s="118"/>
      <c r="CW74" s="118"/>
      <c r="CX74" s="118"/>
      <c r="CY74" s="118"/>
      <c r="CZ74" s="118"/>
      <c r="DA74" s="118"/>
      <c r="DB74" s="118"/>
      <c r="DC74" s="118"/>
      <c r="DD74" s="118"/>
      <c r="DE74" s="118"/>
      <c r="DF74" s="118"/>
      <c r="DG74" s="118"/>
      <c r="DH74" s="118"/>
      <c r="DI74" s="118"/>
      <c r="DJ74" s="118"/>
      <c r="DK74" s="118"/>
      <c r="DL74" s="118"/>
      <c r="DM74" s="118"/>
      <c r="DN74" s="118"/>
      <c r="DO74" s="118"/>
      <c r="DP74" s="118"/>
      <c r="DQ74" s="118"/>
      <c r="DR74" s="118"/>
      <c r="DS74" s="118"/>
      <c r="DT74" s="118"/>
      <c r="DU74" s="118"/>
    </row>
    <row r="75" spans="1:125" ht="15.75" customHeight="1">
      <c r="A75" s="119" t="s">
        <v>4619</v>
      </c>
      <c r="B75" s="119" t="e">
        <f t="shared" ca="1" si="0"/>
        <v>#NAME?</v>
      </c>
      <c r="C75" s="119" t="s">
        <v>4620</v>
      </c>
      <c r="D75" s="119" t="s">
        <v>4621</v>
      </c>
      <c r="E75" s="119"/>
      <c r="F75" s="119"/>
      <c r="G75" s="119" t="s">
        <v>4622</v>
      </c>
      <c r="H75" s="119" t="s">
        <v>4623</v>
      </c>
      <c r="I75" s="119"/>
      <c r="J75" s="119"/>
      <c r="K75" s="119"/>
      <c r="L75" s="119"/>
      <c r="M75" s="119"/>
      <c r="N75" s="119"/>
      <c r="O75" s="119"/>
      <c r="P75" s="119"/>
      <c r="Q75" s="119"/>
      <c r="R75" s="119"/>
      <c r="S75" s="119"/>
      <c r="T75" s="119"/>
      <c r="U75" s="119"/>
      <c r="V75" s="119"/>
      <c r="W75" s="119"/>
      <c r="X75" s="119"/>
      <c r="Y75" s="119"/>
      <c r="Z75" s="119"/>
      <c r="AA75" s="119"/>
      <c r="AB75" s="119"/>
      <c r="AC75" s="119"/>
      <c r="AD75" s="119"/>
      <c r="AE75" s="119"/>
      <c r="AF75" s="119"/>
      <c r="AG75" s="119"/>
      <c r="AH75" s="119"/>
      <c r="AI75" s="119"/>
      <c r="AJ75" s="119"/>
      <c r="AK75" s="119"/>
      <c r="AL75" s="119"/>
      <c r="AM75" s="119"/>
      <c r="AN75" s="119"/>
      <c r="AO75" s="119"/>
      <c r="AP75" s="119"/>
      <c r="AQ75" s="119"/>
      <c r="AR75" s="119"/>
      <c r="AS75" s="119"/>
      <c r="AT75" s="119"/>
      <c r="AU75" s="119"/>
      <c r="AV75" s="119"/>
      <c r="AW75" s="119"/>
      <c r="AX75" s="119"/>
      <c r="AY75" s="119"/>
      <c r="AZ75" s="119"/>
      <c r="BA75" s="119"/>
      <c r="BB75" s="119"/>
      <c r="BC75" s="119"/>
      <c r="BD75" s="119"/>
      <c r="BE75" s="119"/>
      <c r="BF75" s="119"/>
      <c r="BG75" s="119"/>
      <c r="BH75" s="119"/>
      <c r="BI75" s="119"/>
      <c r="BJ75" s="119"/>
      <c r="BK75" s="119"/>
      <c r="BL75" s="119"/>
      <c r="BM75" s="119"/>
      <c r="BN75" s="119"/>
      <c r="BO75" s="119"/>
      <c r="BP75" s="119"/>
      <c r="BQ75" s="119"/>
      <c r="BR75" s="119"/>
      <c r="BS75" s="119"/>
      <c r="BT75" s="119"/>
      <c r="BU75" s="119"/>
      <c r="BV75" s="119"/>
      <c r="BW75" s="119"/>
      <c r="BX75" s="119"/>
      <c r="BY75" s="119"/>
      <c r="BZ75" s="119"/>
      <c r="CA75" s="119"/>
      <c r="CB75" s="119"/>
      <c r="CC75" s="119"/>
      <c r="CD75" s="119"/>
      <c r="CE75" s="119"/>
      <c r="CF75" s="119"/>
      <c r="CG75" s="119"/>
      <c r="CH75" s="119"/>
      <c r="CI75" s="119"/>
      <c r="CJ75" s="119"/>
      <c r="CK75" s="119"/>
      <c r="CL75" s="119"/>
      <c r="CM75" s="119"/>
      <c r="CN75" s="119"/>
      <c r="CO75" s="119"/>
      <c r="CP75" s="119"/>
      <c r="CQ75" s="119"/>
      <c r="CR75" s="119"/>
      <c r="CS75" s="119"/>
      <c r="CT75" s="119"/>
      <c r="CU75" s="119"/>
      <c r="CV75" s="119"/>
      <c r="CW75" s="119"/>
      <c r="CX75" s="119"/>
      <c r="CY75" s="119"/>
      <c r="CZ75" s="119"/>
      <c r="DA75" s="119"/>
      <c r="DB75" s="119"/>
      <c r="DC75" s="119"/>
      <c r="DD75" s="119"/>
      <c r="DE75" s="119"/>
      <c r="DF75" s="119"/>
      <c r="DG75" s="119"/>
      <c r="DH75" s="119"/>
      <c r="DI75" s="119"/>
      <c r="DJ75" s="119"/>
      <c r="DK75" s="119"/>
      <c r="DL75" s="119"/>
      <c r="DM75" s="119"/>
      <c r="DN75" s="119"/>
      <c r="DO75" s="119"/>
      <c r="DP75" s="119"/>
      <c r="DQ75" s="119"/>
      <c r="DR75" s="119"/>
      <c r="DS75" s="119"/>
      <c r="DT75" s="119"/>
      <c r="DU75" s="119"/>
    </row>
    <row r="76" spans="1:125" ht="15.75" customHeight="1">
      <c r="A76" s="118" t="s">
        <v>4624</v>
      </c>
      <c r="B76" s="118" t="e">
        <f t="shared" ca="1" si="0"/>
        <v>#NAME?</v>
      </c>
      <c r="C76" s="118" t="s">
        <v>4625</v>
      </c>
      <c r="D76" s="118" t="s">
        <v>4307</v>
      </c>
      <c r="E76" s="118"/>
      <c r="F76" s="118"/>
      <c r="G76" s="118" t="s">
        <v>4626</v>
      </c>
      <c r="H76" s="118" t="s">
        <v>4513</v>
      </c>
      <c r="I76" s="118"/>
      <c r="J76" s="118"/>
      <c r="K76" s="118"/>
      <c r="L76" s="118"/>
      <c r="M76" s="118"/>
      <c r="N76" s="118"/>
      <c r="O76" s="118"/>
      <c r="P76" s="118"/>
      <c r="Q76" s="118"/>
      <c r="R76" s="118"/>
      <c r="S76" s="118"/>
      <c r="T76" s="118"/>
      <c r="U76" s="118"/>
      <c r="V76" s="118"/>
      <c r="W76" s="118"/>
      <c r="X76" s="118"/>
      <c r="Y76" s="118"/>
      <c r="Z76" s="118"/>
      <c r="AA76" s="118"/>
      <c r="AB76" s="118"/>
      <c r="AC76" s="118"/>
      <c r="AD76" s="118"/>
      <c r="AE76" s="118"/>
      <c r="AF76" s="118"/>
      <c r="AG76" s="118"/>
      <c r="AH76" s="118"/>
      <c r="AI76" s="118"/>
      <c r="AJ76" s="118"/>
      <c r="AK76" s="118"/>
      <c r="AL76" s="118"/>
      <c r="AM76" s="118"/>
      <c r="AN76" s="118"/>
      <c r="AO76" s="118"/>
      <c r="AP76" s="118"/>
      <c r="AQ76" s="118"/>
      <c r="AR76" s="118"/>
      <c r="AS76" s="118"/>
      <c r="AT76" s="118"/>
      <c r="AU76" s="118"/>
      <c r="AV76" s="118"/>
      <c r="AW76" s="118"/>
      <c r="AX76" s="118"/>
      <c r="AY76" s="118"/>
      <c r="AZ76" s="118"/>
      <c r="BA76" s="118"/>
      <c r="BB76" s="118"/>
      <c r="BC76" s="118"/>
      <c r="BD76" s="118"/>
      <c r="BE76" s="118"/>
      <c r="BF76" s="118"/>
      <c r="BG76" s="118"/>
      <c r="BH76" s="118"/>
      <c r="BI76" s="118"/>
      <c r="BJ76" s="118"/>
      <c r="BK76" s="118"/>
      <c r="BL76" s="118"/>
      <c r="BM76" s="118"/>
      <c r="BN76" s="118"/>
      <c r="BO76" s="118"/>
      <c r="BP76" s="118"/>
      <c r="BQ76" s="118"/>
      <c r="BR76" s="118"/>
      <c r="BS76" s="118"/>
      <c r="BT76" s="118"/>
      <c r="BU76" s="118"/>
      <c r="BV76" s="118"/>
      <c r="BW76" s="118"/>
      <c r="BX76" s="118"/>
      <c r="BY76" s="118"/>
      <c r="BZ76" s="118"/>
      <c r="CA76" s="118"/>
      <c r="CB76" s="118"/>
      <c r="CC76" s="118"/>
      <c r="CD76" s="118"/>
      <c r="CE76" s="118"/>
      <c r="CF76" s="118"/>
      <c r="CG76" s="118"/>
      <c r="CH76" s="118"/>
      <c r="CI76" s="118"/>
      <c r="CJ76" s="118"/>
      <c r="CK76" s="118"/>
      <c r="CL76" s="118"/>
      <c r="CM76" s="118"/>
      <c r="CN76" s="118"/>
      <c r="CO76" s="118"/>
      <c r="CP76" s="118"/>
      <c r="CQ76" s="118"/>
      <c r="CR76" s="118"/>
      <c r="CS76" s="118"/>
      <c r="CT76" s="118"/>
      <c r="CU76" s="118"/>
      <c r="CV76" s="118"/>
      <c r="CW76" s="118"/>
      <c r="CX76" s="118"/>
      <c r="CY76" s="118"/>
      <c r="CZ76" s="118"/>
      <c r="DA76" s="118"/>
      <c r="DB76" s="118"/>
      <c r="DC76" s="118"/>
      <c r="DD76" s="118"/>
      <c r="DE76" s="118"/>
      <c r="DF76" s="118"/>
      <c r="DG76" s="118"/>
      <c r="DH76" s="118"/>
      <c r="DI76" s="118"/>
      <c r="DJ76" s="118"/>
      <c r="DK76" s="118"/>
      <c r="DL76" s="118"/>
      <c r="DM76" s="118"/>
      <c r="DN76" s="118"/>
      <c r="DO76" s="118"/>
      <c r="DP76" s="118"/>
      <c r="DQ76" s="118"/>
      <c r="DR76" s="118"/>
      <c r="DS76" s="118"/>
      <c r="DT76" s="118"/>
      <c r="DU76" s="118"/>
    </row>
    <row r="77" spans="1:125" ht="15.75" customHeight="1">
      <c r="A77" s="119" t="s">
        <v>4627</v>
      </c>
      <c r="B77" s="119" t="e">
        <f t="shared" ca="1" si="0"/>
        <v>#NAME?</v>
      </c>
      <c r="C77" s="119" t="s">
        <v>4628</v>
      </c>
      <c r="D77" s="119" t="s">
        <v>4469</v>
      </c>
      <c r="E77" s="119"/>
      <c r="F77" s="119"/>
      <c r="G77" s="119" t="s">
        <v>4629</v>
      </c>
      <c r="H77" s="119" t="s">
        <v>4630</v>
      </c>
      <c r="I77" s="119"/>
      <c r="J77" s="119"/>
      <c r="K77" s="119"/>
      <c r="L77" s="119"/>
      <c r="M77" s="119"/>
      <c r="N77" s="119"/>
      <c r="O77" s="119"/>
      <c r="P77" s="119"/>
      <c r="Q77" s="119"/>
      <c r="R77" s="119"/>
      <c r="S77" s="119"/>
      <c r="T77" s="119"/>
      <c r="U77" s="119"/>
      <c r="V77" s="119"/>
      <c r="W77" s="119"/>
      <c r="X77" s="119"/>
      <c r="Y77" s="119"/>
      <c r="Z77" s="119"/>
      <c r="AA77" s="119"/>
      <c r="AB77" s="119"/>
      <c r="AC77" s="119"/>
      <c r="AD77" s="119"/>
      <c r="AE77" s="119"/>
      <c r="AF77" s="119"/>
      <c r="AG77" s="119"/>
      <c r="AH77" s="119"/>
      <c r="AI77" s="119"/>
      <c r="AJ77" s="119"/>
      <c r="AK77" s="119"/>
      <c r="AL77" s="119"/>
      <c r="AM77" s="119"/>
      <c r="AN77" s="119"/>
      <c r="AO77" s="119"/>
      <c r="AP77" s="119"/>
      <c r="AQ77" s="119"/>
      <c r="AR77" s="119"/>
      <c r="AS77" s="119"/>
      <c r="AT77" s="119"/>
      <c r="AU77" s="119"/>
      <c r="AV77" s="119"/>
      <c r="AW77" s="119"/>
      <c r="AX77" s="119"/>
      <c r="AY77" s="119"/>
      <c r="AZ77" s="119"/>
      <c r="BA77" s="119"/>
      <c r="BB77" s="119"/>
      <c r="BC77" s="119"/>
      <c r="BD77" s="119"/>
      <c r="BE77" s="119"/>
      <c r="BF77" s="119"/>
      <c r="BG77" s="119"/>
      <c r="BH77" s="119"/>
      <c r="BI77" s="119"/>
      <c r="BJ77" s="119"/>
      <c r="BK77" s="119"/>
      <c r="BL77" s="119"/>
      <c r="BM77" s="119"/>
      <c r="BN77" s="119"/>
      <c r="BO77" s="119"/>
      <c r="BP77" s="119"/>
      <c r="BQ77" s="119"/>
      <c r="BR77" s="119"/>
      <c r="BS77" s="119"/>
      <c r="BT77" s="119"/>
      <c r="BU77" s="119"/>
      <c r="BV77" s="119"/>
      <c r="BW77" s="119"/>
      <c r="BX77" s="119"/>
      <c r="BY77" s="119"/>
      <c r="BZ77" s="119"/>
      <c r="CA77" s="119"/>
      <c r="CB77" s="119"/>
      <c r="CC77" s="119"/>
      <c r="CD77" s="119"/>
      <c r="CE77" s="119"/>
      <c r="CF77" s="119"/>
      <c r="CG77" s="119"/>
      <c r="CH77" s="119"/>
      <c r="CI77" s="119"/>
      <c r="CJ77" s="119"/>
      <c r="CK77" s="119"/>
      <c r="CL77" s="119"/>
      <c r="CM77" s="119"/>
      <c r="CN77" s="119"/>
      <c r="CO77" s="119"/>
      <c r="CP77" s="119"/>
      <c r="CQ77" s="119"/>
      <c r="CR77" s="119"/>
      <c r="CS77" s="119"/>
      <c r="CT77" s="119"/>
      <c r="CU77" s="119"/>
      <c r="CV77" s="119"/>
      <c r="CW77" s="119"/>
      <c r="CX77" s="119"/>
      <c r="CY77" s="119"/>
      <c r="CZ77" s="119"/>
      <c r="DA77" s="119"/>
      <c r="DB77" s="119"/>
      <c r="DC77" s="119"/>
      <c r="DD77" s="119"/>
      <c r="DE77" s="119"/>
      <c r="DF77" s="119"/>
      <c r="DG77" s="119"/>
      <c r="DH77" s="119"/>
      <c r="DI77" s="119"/>
      <c r="DJ77" s="119"/>
      <c r="DK77" s="119"/>
      <c r="DL77" s="119"/>
      <c r="DM77" s="119"/>
      <c r="DN77" s="119"/>
      <c r="DO77" s="119"/>
      <c r="DP77" s="119"/>
      <c r="DQ77" s="119"/>
      <c r="DR77" s="119"/>
      <c r="DS77" s="119"/>
      <c r="DT77" s="119"/>
      <c r="DU77" s="119"/>
    </row>
    <row r="78" spans="1:125" ht="15.75" customHeight="1">
      <c r="A78" s="118" t="s">
        <v>4631</v>
      </c>
      <c r="B78" s="118" t="e">
        <f t="shared" ca="1" si="0"/>
        <v>#NAME?</v>
      </c>
      <c r="C78" s="118" t="s">
        <v>4628</v>
      </c>
      <c r="D78" s="118" t="s">
        <v>4632</v>
      </c>
      <c r="E78" s="118"/>
      <c r="F78" s="118"/>
      <c r="G78" s="118" t="s">
        <v>4633</v>
      </c>
      <c r="H78" s="118" t="s">
        <v>4634</v>
      </c>
      <c r="I78" s="118"/>
      <c r="J78" s="118"/>
      <c r="K78" s="118"/>
      <c r="L78" s="118"/>
      <c r="M78" s="118"/>
      <c r="N78" s="118"/>
      <c r="O78" s="118"/>
      <c r="P78" s="118"/>
      <c r="Q78" s="118"/>
      <c r="R78" s="118"/>
      <c r="S78" s="118"/>
      <c r="T78" s="118"/>
      <c r="U78" s="118"/>
      <c r="V78" s="118"/>
      <c r="W78" s="118"/>
      <c r="X78" s="118"/>
      <c r="Y78" s="118"/>
      <c r="Z78" s="118"/>
      <c r="AA78" s="118"/>
      <c r="AB78" s="118"/>
      <c r="AC78" s="118"/>
      <c r="AD78" s="118"/>
      <c r="AE78" s="118"/>
      <c r="AF78" s="118"/>
      <c r="AG78" s="118"/>
      <c r="AH78" s="118"/>
      <c r="AI78" s="118"/>
      <c r="AJ78" s="118"/>
      <c r="AK78" s="118"/>
      <c r="AL78" s="118"/>
      <c r="AM78" s="118"/>
      <c r="AN78" s="118"/>
      <c r="AO78" s="118"/>
      <c r="AP78" s="118"/>
      <c r="AQ78" s="118"/>
      <c r="AR78" s="118"/>
      <c r="AS78" s="118"/>
      <c r="AT78" s="118"/>
      <c r="AU78" s="118"/>
      <c r="AV78" s="118"/>
      <c r="AW78" s="118"/>
      <c r="AX78" s="118"/>
      <c r="AY78" s="118"/>
      <c r="AZ78" s="118"/>
      <c r="BA78" s="118"/>
      <c r="BB78" s="118"/>
      <c r="BC78" s="118"/>
      <c r="BD78" s="118"/>
      <c r="BE78" s="118"/>
      <c r="BF78" s="118"/>
      <c r="BG78" s="118"/>
      <c r="BH78" s="118"/>
      <c r="BI78" s="118"/>
      <c r="BJ78" s="118"/>
      <c r="BK78" s="118"/>
      <c r="BL78" s="118"/>
      <c r="BM78" s="118"/>
      <c r="BN78" s="118"/>
      <c r="BO78" s="118"/>
      <c r="BP78" s="118"/>
      <c r="BQ78" s="118"/>
      <c r="BR78" s="118"/>
      <c r="BS78" s="118"/>
      <c r="BT78" s="118"/>
      <c r="BU78" s="118"/>
      <c r="BV78" s="118"/>
      <c r="BW78" s="118"/>
      <c r="BX78" s="118"/>
      <c r="BY78" s="118"/>
      <c r="BZ78" s="118"/>
      <c r="CA78" s="118"/>
      <c r="CB78" s="118"/>
      <c r="CC78" s="118"/>
      <c r="CD78" s="118"/>
      <c r="CE78" s="118"/>
      <c r="CF78" s="118"/>
      <c r="CG78" s="118"/>
      <c r="CH78" s="118"/>
      <c r="CI78" s="118"/>
      <c r="CJ78" s="118"/>
      <c r="CK78" s="118"/>
      <c r="CL78" s="118"/>
      <c r="CM78" s="118"/>
      <c r="CN78" s="118"/>
      <c r="CO78" s="118"/>
      <c r="CP78" s="118"/>
      <c r="CQ78" s="118"/>
      <c r="CR78" s="118"/>
      <c r="CS78" s="118"/>
      <c r="CT78" s="118"/>
      <c r="CU78" s="118"/>
      <c r="CV78" s="118"/>
      <c r="CW78" s="118"/>
      <c r="CX78" s="118"/>
      <c r="CY78" s="118"/>
      <c r="CZ78" s="118"/>
      <c r="DA78" s="118"/>
      <c r="DB78" s="118"/>
      <c r="DC78" s="118"/>
      <c r="DD78" s="118"/>
      <c r="DE78" s="118"/>
      <c r="DF78" s="118"/>
      <c r="DG78" s="118"/>
      <c r="DH78" s="118"/>
      <c r="DI78" s="118"/>
      <c r="DJ78" s="118"/>
      <c r="DK78" s="118"/>
      <c r="DL78" s="118"/>
      <c r="DM78" s="118"/>
      <c r="DN78" s="118"/>
      <c r="DO78" s="118"/>
      <c r="DP78" s="118"/>
      <c r="DQ78" s="118"/>
      <c r="DR78" s="118"/>
      <c r="DS78" s="118"/>
      <c r="DT78" s="118"/>
      <c r="DU78" s="118"/>
    </row>
    <row r="79" spans="1:125" ht="15.75" customHeight="1">
      <c r="A79" s="119" t="s">
        <v>4635</v>
      </c>
      <c r="B79" s="119" t="e">
        <f t="shared" ca="1" si="0"/>
        <v>#NAME?</v>
      </c>
      <c r="C79" s="119" t="s">
        <v>1891</v>
      </c>
      <c r="D79" s="119" t="s">
        <v>4636</v>
      </c>
      <c r="E79" s="119"/>
      <c r="F79" s="119"/>
      <c r="G79" s="119" t="s">
        <v>4637</v>
      </c>
      <c r="H79" s="119" t="s">
        <v>4638</v>
      </c>
      <c r="I79" s="119"/>
      <c r="J79" s="119"/>
      <c r="K79" s="119"/>
      <c r="L79" s="119"/>
      <c r="M79" s="119"/>
      <c r="N79" s="119"/>
      <c r="O79" s="119"/>
      <c r="P79" s="119"/>
      <c r="Q79" s="119"/>
      <c r="R79" s="119"/>
      <c r="S79" s="119"/>
      <c r="T79" s="119"/>
      <c r="U79" s="119"/>
      <c r="V79" s="119"/>
      <c r="W79" s="119"/>
      <c r="X79" s="119"/>
      <c r="Y79" s="119"/>
      <c r="Z79" s="119"/>
      <c r="AA79" s="119"/>
      <c r="AB79" s="119"/>
      <c r="AC79" s="119"/>
      <c r="AD79" s="119"/>
      <c r="AE79" s="119"/>
      <c r="AF79" s="119"/>
      <c r="AG79" s="119"/>
      <c r="AH79" s="119"/>
      <c r="AI79" s="119"/>
      <c r="AJ79" s="119"/>
      <c r="AK79" s="119"/>
      <c r="AL79" s="119"/>
      <c r="AM79" s="119"/>
      <c r="AN79" s="119"/>
      <c r="AO79" s="119"/>
      <c r="AP79" s="119"/>
      <c r="AQ79" s="119"/>
      <c r="AR79" s="119"/>
      <c r="AS79" s="119"/>
      <c r="AT79" s="119"/>
      <c r="AU79" s="119"/>
      <c r="AV79" s="119"/>
      <c r="AW79" s="119"/>
      <c r="AX79" s="119"/>
      <c r="AY79" s="119"/>
      <c r="AZ79" s="119"/>
      <c r="BA79" s="119"/>
      <c r="BB79" s="119"/>
      <c r="BC79" s="119"/>
      <c r="BD79" s="119"/>
      <c r="BE79" s="119"/>
      <c r="BF79" s="119"/>
      <c r="BG79" s="119"/>
      <c r="BH79" s="119"/>
      <c r="BI79" s="119"/>
      <c r="BJ79" s="119"/>
      <c r="BK79" s="119"/>
      <c r="BL79" s="119"/>
      <c r="BM79" s="119"/>
      <c r="BN79" s="119"/>
      <c r="BO79" s="119"/>
      <c r="BP79" s="119"/>
      <c r="BQ79" s="119"/>
      <c r="BR79" s="119"/>
      <c r="BS79" s="119"/>
      <c r="BT79" s="119"/>
      <c r="BU79" s="119"/>
      <c r="BV79" s="119"/>
      <c r="BW79" s="119"/>
      <c r="BX79" s="119"/>
      <c r="BY79" s="119"/>
      <c r="BZ79" s="119"/>
      <c r="CA79" s="119"/>
      <c r="CB79" s="119"/>
      <c r="CC79" s="119"/>
      <c r="CD79" s="119"/>
      <c r="CE79" s="119"/>
      <c r="CF79" s="119"/>
      <c r="CG79" s="119"/>
      <c r="CH79" s="119"/>
      <c r="CI79" s="119"/>
      <c r="CJ79" s="119"/>
      <c r="CK79" s="119"/>
      <c r="CL79" s="119"/>
      <c r="CM79" s="119"/>
      <c r="CN79" s="119"/>
      <c r="CO79" s="119"/>
      <c r="CP79" s="119"/>
      <c r="CQ79" s="119"/>
      <c r="CR79" s="119"/>
      <c r="CS79" s="119"/>
      <c r="CT79" s="119"/>
      <c r="CU79" s="119"/>
      <c r="CV79" s="119"/>
      <c r="CW79" s="119"/>
      <c r="CX79" s="119"/>
      <c r="CY79" s="119"/>
      <c r="CZ79" s="119"/>
      <c r="DA79" s="119"/>
      <c r="DB79" s="119"/>
      <c r="DC79" s="119"/>
      <c r="DD79" s="119"/>
      <c r="DE79" s="119"/>
      <c r="DF79" s="119"/>
      <c r="DG79" s="119"/>
      <c r="DH79" s="119"/>
      <c r="DI79" s="119"/>
      <c r="DJ79" s="119"/>
      <c r="DK79" s="119"/>
      <c r="DL79" s="119"/>
      <c r="DM79" s="119"/>
      <c r="DN79" s="119"/>
      <c r="DO79" s="119"/>
      <c r="DP79" s="119"/>
      <c r="DQ79" s="119"/>
      <c r="DR79" s="119"/>
      <c r="DS79" s="119"/>
      <c r="DT79" s="119"/>
      <c r="DU79" s="119"/>
    </row>
    <row r="80" spans="1:125" ht="15.75" customHeight="1">
      <c r="A80" s="118" t="s">
        <v>4639</v>
      </c>
      <c r="B80" s="118" t="e">
        <f t="shared" ca="1" si="0"/>
        <v>#NAME?</v>
      </c>
      <c r="C80" s="118" t="s">
        <v>366</v>
      </c>
      <c r="D80" s="118" t="s">
        <v>4491</v>
      </c>
      <c r="E80" s="118"/>
      <c r="F80" s="118"/>
      <c r="G80" s="118" t="s">
        <v>4640</v>
      </c>
      <c r="H80" s="118" t="s">
        <v>4641</v>
      </c>
      <c r="I80" s="118"/>
      <c r="J80" s="118"/>
      <c r="K80" s="118"/>
      <c r="L80" s="118"/>
      <c r="M80" s="118"/>
      <c r="N80" s="118"/>
      <c r="O80" s="118"/>
      <c r="P80" s="118"/>
      <c r="Q80" s="118"/>
      <c r="R80" s="118"/>
      <c r="S80" s="118"/>
      <c r="T80" s="118"/>
      <c r="U80" s="118"/>
      <c r="V80" s="118"/>
      <c r="W80" s="118"/>
      <c r="X80" s="118"/>
      <c r="Y80" s="118"/>
      <c r="Z80" s="118"/>
      <c r="AA80" s="118"/>
      <c r="AB80" s="118"/>
      <c r="AC80" s="118"/>
      <c r="AD80" s="118"/>
      <c r="AE80" s="118"/>
      <c r="AF80" s="118"/>
      <c r="AG80" s="118"/>
      <c r="AH80" s="118"/>
      <c r="AI80" s="118"/>
      <c r="AJ80" s="118"/>
      <c r="AK80" s="118"/>
      <c r="AL80" s="118"/>
      <c r="AM80" s="118"/>
      <c r="AN80" s="118"/>
      <c r="AO80" s="118"/>
      <c r="AP80" s="118"/>
      <c r="AQ80" s="118"/>
      <c r="AR80" s="118"/>
      <c r="AS80" s="118"/>
      <c r="AT80" s="118"/>
      <c r="AU80" s="118"/>
      <c r="AV80" s="118"/>
      <c r="AW80" s="118"/>
      <c r="AX80" s="118"/>
      <c r="AY80" s="118"/>
      <c r="AZ80" s="118"/>
      <c r="BA80" s="118"/>
      <c r="BB80" s="118"/>
      <c r="BC80" s="118"/>
      <c r="BD80" s="118"/>
      <c r="BE80" s="118"/>
      <c r="BF80" s="118"/>
      <c r="BG80" s="118"/>
      <c r="BH80" s="118"/>
      <c r="BI80" s="118"/>
      <c r="BJ80" s="118"/>
      <c r="BK80" s="118"/>
      <c r="BL80" s="118"/>
      <c r="BM80" s="118"/>
      <c r="BN80" s="118"/>
      <c r="BO80" s="118"/>
      <c r="BP80" s="118"/>
      <c r="BQ80" s="118"/>
      <c r="BR80" s="118"/>
      <c r="BS80" s="118"/>
      <c r="BT80" s="118"/>
      <c r="BU80" s="118"/>
      <c r="BV80" s="118"/>
      <c r="BW80" s="118"/>
      <c r="BX80" s="118"/>
      <c r="BY80" s="118"/>
      <c r="BZ80" s="118"/>
      <c r="CA80" s="118"/>
      <c r="CB80" s="118"/>
      <c r="CC80" s="118"/>
      <c r="CD80" s="118"/>
      <c r="CE80" s="118"/>
      <c r="CF80" s="118"/>
      <c r="CG80" s="118"/>
      <c r="CH80" s="118"/>
      <c r="CI80" s="118"/>
      <c r="CJ80" s="118"/>
      <c r="CK80" s="118"/>
      <c r="CL80" s="118"/>
      <c r="CM80" s="118"/>
      <c r="CN80" s="118"/>
      <c r="CO80" s="118"/>
      <c r="CP80" s="118"/>
      <c r="CQ80" s="118"/>
      <c r="CR80" s="118"/>
      <c r="CS80" s="118"/>
      <c r="CT80" s="118"/>
      <c r="CU80" s="118"/>
      <c r="CV80" s="118"/>
      <c r="CW80" s="118"/>
      <c r="CX80" s="118"/>
      <c r="CY80" s="118"/>
      <c r="CZ80" s="118"/>
      <c r="DA80" s="118"/>
      <c r="DB80" s="118"/>
      <c r="DC80" s="118"/>
      <c r="DD80" s="118"/>
      <c r="DE80" s="118"/>
      <c r="DF80" s="118"/>
      <c r="DG80" s="118"/>
      <c r="DH80" s="118"/>
      <c r="DI80" s="118"/>
      <c r="DJ80" s="118"/>
      <c r="DK80" s="118"/>
      <c r="DL80" s="118"/>
      <c r="DM80" s="118"/>
      <c r="DN80" s="118"/>
      <c r="DO80" s="118"/>
      <c r="DP80" s="118"/>
      <c r="DQ80" s="118"/>
      <c r="DR80" s="118"/>
      <c r="DS80" s="118"/>
      <c r="DT80" s="118"/>
      <c r="DU80" s="118"/>
    </row>
    <row r="81" spans="1:125" ht="15.75" customHeight="1">
      <c r="A81" s="119" t="s">
        <v>4642</v>
      </c>
      <c r="B81" s="119" t="e">
        <f t="shared" ca="1" si="0"/>
        <v>#NAME?</v>
      </c>
      <c r="C81" s="119" t="s">
        <v>4643</v>
      </c>
      <c r="D81" s="119" t="s">
        <v>4384</v>
      </c>
      <c r="E81" s="119"/>
      <c r="F81" s="119"/>
      <c r="G81" s="119" t="s">
        <v>4644</v>
      </c>
      <c r="H81" s="119" t="s">
        <v>4645</v>
      </c>
      <c r="I81" s="119"/>
      <c r="J81" s="119"/>
      <c r="K81" s="119"/>
      <c r="L81" s="119"/>
      <c r="M81" s="119"/>
      <c r="N81" s="119"/>
      <c r="O81" s="119"/>
      <c r="P81" s="119"/>
      <c r="Q81" s="119"/>
      <c r="R81" s="119"/>
      <c r="S81" s="119"/>
      <c r="T81" s="119"/>
      <c r="U81" s="119"/>
      <c r="V81" s="119"/>
      <c r="W81" s="119"/>
      <c r="X81" s="119"/>
      <c r="Y81" s="119"/>
      <c r="Z81" s="119"/>
      <c r="AA81" s="119"/>
      <c r="AB81" s="119"/>
      <c r="AC81" s="119"/>
      <c r="AD81" s="119"/>
      <c r="AE81" s="119"/>
      <c r="AF81" s="119"/>
      <c r="AG81" s="119"/>
      <c r="AH81" s="119"/>
      <c r="AI81" s="119"/>
      <c r="AJ81" s="119"/>
      <c r="AK81" s="119"/>
      <c r="AL81" s="119"/>
      <c r="AM81" s="119"/>
      <c r="AN81" s="119"/>
      <c r="AO81" s="119"/>
      <c r="AP81" s="119"/>
      <c r="AQ81" s="119"/>
      <c r="AR81" s="119"/>
      <c r="AS81" s="119"/>
      <c r="AT81" s="119"/>
      <c r="AU81" s="119"/>
      <c r="AV81" s="119"/>
      <c r="AW81" s="119"/>
      <c r="AX81" s="119"/>
      <c r="AY81" s="119"/>
      <c r="AZ81" s="119"/>
      <c r="BA81" s="119"/>
      <c r="BB81" s="119"/>
      <c r="BC81" s="119"/>
      <c r="BD81" s="119"/>
      <c r="BE81" s="119"/>
      <c r="BF81" s="119"/>
      <c r="BG81" s="119"/>
      <c r="BH81" s="119"/>
      <c r="BI81" s="119"/>
      <c r="BJ81" s="119"/>
      <c r="BK81" s="119"/>
      <c r="BL81" s="119"/>
      <c r="BM81" s="119"/>
      <c r="BN81" s="119"/>
      <c r="BO81" s="119"/>
      <c r="BP81" s="119"/>
      <c r="BQ81" s="119"/>
      <c r="BR81" s="119"/>
      <c r="BS81" s="119"/>
      <c r="BT81" s="119"/>
      <c r="BU81" s="119"/>
      <c r="BV81" s="119"/>
      <c r="BW81" s="119"/>
      <c r="BX81" s="119"/>
      <c r="BY81" s="119"/>
      <c r="BZ81" s="119"/>
      <c r="CA81" s="119"/>
      <c r="CB81" s="119"/>
      <c r="CC81" s="119"/>
      <c r="CD81" s="119"/>
      <c r="CE81" s="119"/>
      <c r="CF81" s="119"/>
      <c r="CG81" s="119"/>
      <c r="CH81" s="119"/>
      <c r="CI81" s="119"/>
      <c r="CJ81" s="119"/>
      <c r="CK81" s="119"/>
      <c r="CL81" s="119"/>
      <c r="CM81" s="119"/>
      <c r="CN81" s="119"/>
      <c r="CO81" s="119"/>
      <c r="CP81" s="119"/>
      <c r="CQ81" s="119"/>
      <c r="CR81" s="119"/>
      <c r="CS81" s="119"/>
      <c r="CT81" s="119"/>
      <c r="CU81" s="119"/>
      <c r="CV81" s="119"/>
      <c r="CW81" s="119"/>
      <c r="CX81" s="119"/>
      <c r="CY81" s="119"/>
      <c r="CZ81" s="119"/>
      <c r="DA81" s="119"/>
      <c r="DB81" s="119"/>
      <c r="DC81" s="119"/>
      <c r="DD81" s="119"/>
      <c r="DE81" s="119"/>
      <c r="DF81" s="119"/>
      <c r="DG81" s="119"/>
      <c r="DH81" s="119"/>
      <c r="DI81" s="119"/>
      <c r="DJ81" s="119"/>
      <c r="DK81" s="119"/>
      <c r="DL81" s="119"/>
      <c r="DM81" s="119"/>
      <c r="DN81" s="119"/>
      <c r="DO81" s="119"/>
      <c r="DP81" s="119"/>
      <c r="DQ81" s="119"/>
      <c r="DR81" s="119"/>
      <c r="DS81" s="119"/>
      <c r="DT81" s="119"/>
      <c r="DU81" s="119"/>
    </row>
    <row r="82" spans="1:125" ht="15.75" customHeight="1">
      <c r="A82" s="118" t="s">
        <v>4646</v>
      </c>
      <c r="B82" s="118" t="e">
        <f t="shared" ca="1" si="0"/>
        <v>#NAME?</v>
      </c>
      <c r="C82" s="118" t="s">
        <v>1395</v>
      </c>
      <c r="D82" s="118" t="s">
        <v>4268</v>
      </c>
      <c r="E82" s="118"/>
      <c r="F82" s="118"/>
      <c r="G82" s="118" t="s">
        <v>4647</v>
      </c>
      <c r="H82" s="118" t="s">
        <v>4648</v>
      </c>
      <c r="I82" s="118"/>
      <c r="J82" s="118"/>
      <c r="K82" s="118"/>
      <c r="L82" s="118"/>
      <c r="M82" s="118"/>
      <c r="N82" s="118"/>
      <c r="O82" s="118"/>
      <c r="P82" s="118"/>
      <c r="Q82" s="118"/>
      <c r="R82" s="118"/>
      <c r="S82" s="118"/>
      <c r="T82" s="118"/>
      <c r="U82" s="118"/>
      <c r="V82" s="118"/>
      <c r="W82" s="118"/>
      <c r="X82" s="118"/>
      <c r="Y82" s="118"/>
      <c r="Z82" s="118"/>
      <c r="AA82" s="118"/>
      <c r="AB82" s="118"/>
      <c r="AC82" s="118"/>
      <c r="AD82" s="118"/>
      <c r="AE82" s="118"/>
      <c r="AF82" s="118"/>
      <c r="AG82" s="118"/>
      <c r="AH82" s="118"/>
      <c r="AI82" s="118"/>
      <c r="AJ82" s="118"/>
      <c r="AK82" s="118"/>
      <c r="AL82" s="118"/>
      <c r="AM82" s="118"/>
      <c r="AN82" s="118"/>
      <c r="AO82" s="118"/>
      <c r="AP82" s="118"/>
      <c r="AQ82" s="118"/>
      <c r="AR82" s="118"/>
      <c r="AS82" s="118"/>
      <c r="AT82" s="118"/>
      <c r="AU82" s="118"/>
      <c r="AV82" s="118"/>
      <c r="AW82" s="118"/>
      <c r="AX82" s="118"/>
      <c r="AY82" s="118"/>
      <c r="AZ82" s="118"/>
      <c r="BA82" s="118"/>
      <c r="BB82" s="118"/>
      <c r="BC82" s="118"/>
      <c r="BD82" s="118"/>
      <c r="BE82" s="118"/>
      <c r="BF82" s="118"/>
      <c r="BG82" s="118"/>
      <c r="BH82" s="118"/>
      <c r="BI82" s="118"/>
      <c r="BJ82" s="118"/>
      <c r="BK82" s="118"/>
      <c r="BL82" s="118"/>
      <c r="BM82" s="118"/>
      <c r="BN82" s="118"/>
      <c r="BO82" s="118"/>
      <c r="BP82" s="118"/>
      <c r="BQ82" s="118"/>
      <c r="BR82" s="118"/>
      <c r="BS82" s="118"/>
      <c r="BT82" s="118"/>
      <c r="BU82" s="118"/>
      <c r="BV82" s="118"/>
      <c r="BW82" s="118"/>
      <c r="BX82" s="118"/>
      <c r="BY82" s="118"/>
      <c r="BZ82" s="118"/>
      <c r="CA82" s="118"/>
      <c r="CB82" s="118"/>
      <c r="CC82" s="118"/>
      <c r="CD82" s="118"/>
      <c r="CE82" s="118"/>
      <c r="CF82" s="118"/>
      <c r="CG82" s="118"/>
      <c r="CH82" s="118"/>
      <c r="CI82" s="118"/>
      <c r="CJ82" s="118"/>
      <c r="CK82" s="118"/>
      <c r="CL82" s="118"/>
      <c r="CM82" s="118"/>
      <c r="CN82" s="118"/>
      <c r="CO82" s="118"/>
      <c r="CP82" s="118"/>
      <c r="CQ82" s="118"/>
      <c r="CR82" s="118"/>
      <c r="CS82" s="118"/>
      <c r="CT82" s="118"/>
      <c r="CU82" s="118"/>
      <c r="CV82" s="118"/>
      <c r="CW82" s="118"/>
      <c r="CX82" s="118"/>
      <c r="CY82" s="118"/>
      <c r="CZ82" s="118"/>
      <c r="DA82" s="118"/>
      <c r="DB82" s="118"/>
      <c r="DC82" s="118"/>
      <c r="DD82" s="118"/>
      <c r="DE82" s="118"/>
      <c r="DF82" s="118"/>
      <c r="DG82" s="118"/>
      <c r="DH82" s="118"/>
      <c r="DI82" s="118"/>
      <c r="DJ82" s="118"/>
      <c r="DK82" s="118"/>
      <c r="DL82" s="118"/>
      <c r="DM82" s="118"/>
      <c r="DN82" s="118"/>
      <c r="DO82" s="118"/>
      <c r="DP82" s="118"/>
      <c r="DQ82" s="118"/>
      <c r="DR82" s="118"/>
      <c r="DS82" s="118"/>
      <c r="DT82" s="118"/>
      <c r="DU82" s="118"/>
    </row>
    <row r="83" spans="1:125" ht="15.75" customHeight="1">
      <c r="A83" s="119" t="s">
        <v>4649</v>
      </c>
      <c r="B83" s="119" t="e">
        <f t="shared" ca="1" si="0"/>
        <v>#NAME?</v>
      </c>
      <c r="C83" s="119" t="s">
        <v>403</v>
      </c>
      <c r="D83" s="119" t="s">
        <v>4298</v>
      </c>
      <c r="E83" s="119"/>
      <c r="F83" s="119"/>
      <c r="G83" s="119" t="s">
        <v>4650</v>
      </c>
      <c r="H83" s="119" t="s">
        <v>4651</v>
      </c>
      <c r="I83" s="119"/>
      <c r="J83" s="119"/>
      <c r="K83" s="119"/>
      <c r="L83" s="119"/>
      <c r="M83" s="119"/>
      <c r="N83" s="119"/>
      <c r="O83" s="119"/>
      <c r="P83" s="119"/>
      <c r="Q83" s="119"/>
      <c r="R83" s="119"/>
      <c r="S83" s="119"/>
      <c r="T83" s="119"/>
      <c r="U83" s="119"/>
      <c r="V83" s="119"/>
      <c r="W83" s="119"/>
      <c r="X83" s="119"/>
      <c r="Y83" s="119"/>
      <c r="Z83" s="119"/>
      <c r="AA83" s="119"/>
      <c r="AB83" s="119"/>
      <c r="AC83" s="119"/>
      <c r="AD83" s="119"/>
      <c r="AE83" s="119"/>
      <c r="AF83" s="119"/>
      <c r="AG83" s="119"/>
      <c r="AH83" s="119"/>
      <c r="AI83" s="119"/>
      <c r="AJ83" s="119"/>
      <c r="AK83" s="119"/>
      <c r="AL83" s="119"/>
      <c r="AM83" s="119"/>
      <c r="AN83" s="119"/>
      <c r="AO83" s="119"/>
      <c r="AP83" s="119"/>
      <c r="AQ83" s="119"/>
      <c r="AR83" s="119"/>
      <c r="AS83" s="119"/>
      <c r="AT83" s="119"/>
      <c r="AU83" s="119"/>
      <c r="AV83" s="119"/>
      <c r="AW83" s="119"/>
      <c r="AX83" s="119"/>
      <c r="AY83" s="119"/>
      <c r="AZ83" s="119"/>
      <c r="BA83" s="119"/>
      <c r="BB83" s="119"/>
      <c r="BC83" s="119"/>
      <c r="BD83" s="119"/>
      <c r="BE83" s="119"/>
      <c r="BF83" s="119"/>
      <c r="BG83" s="119"/>
      <c r="BH83" s="119"/>
      <c r="BI83" s="119"/>
      <c r="BJ83" s="119"/>
      <c r="BK83" s="119"/>
      <c r="BL83" s="119"/>
      <c r="BM83" s="119"/>
      <c r="BN83" s="119"/>
      <c r="BO83" s="119"/>
      <c r="BP83" s="119"/>
      <c r="BQ83" s="119"/>
      <c r="BR83" s="119"/>
      <c r="BS83" s="119"/>
      <c r="BT83" s="119"/>
      <c r="BU83" s="119"/>
      <c r="BV83" s="119"/>
      <c r="BW83" s="119"/>
      <c r="BX83" s="119"/>
      <c r="BY83" s="119"/>
      <c r="BZ83" s="119"/>
      <c r="CA83" s="119"/>
      <c r="CB83" s="119"/>
      <c r="CC83" s="119"/>
      <c r="CD83" s="119"/>
      <c r="CE83" s="119"/>
      <c r="CF83" s="119"/>
      <c r="CG83" s="119"/>
      <c r="CH83" s="119"/>
      <c r="CI83" s="119"/>
      <c r="CJ83" s="119"/>
      <c r="CK83" s="119"/>
      <c r="CL83" s="119"/>
      <c r="CM83" s="119"/>
      <c r="CN83" s="119"/>
      <c r="CO83" s="119"/>
      <c r="CP83" s="119"/>
      <c r="CQ83" s="119"/>
      <c r="CR83" s="119"/>
      <c r="CS83" s="119"/>
      <c r="CT83" s="119"/>
      <c r="CU83" s="119"/>
      <c r="CV83" s="119"/>
      <c r="CW83" s="119"/>
      <c r="CX83" s="119"/>
      <c r="CY83" s="119"/>
      <c r="CZ83" s="119"/>
      <c r="DA83" s="119"/>
      <c r="DB83" s="119"/>
      <c r="DC83" s="119"/>
      <c r="DD83" s="119"/>
      <c r="DE83" s="119"/>
      <c r="DF83" s="119"/>
      <c r="DG83" s="119"/>
      <c r="DH83" s="119"/>
      <c r="DI83" s="119"/>
      <c r="DJ83" s="119"/>
      <c r="DK83" s="119"/>
      <c r="DL83" s="119"/>
      <c r="DM83" s="119"/>
      <c r="DN83" s="119"/>
      <c r="DO83" s="119"/>
      <c r="DP83" s="119"/>
      <c r="DQ83" s="119"/>
      <c r="DR83" s="119"/>
      <c r="DS83" s="119"/>
      <c r="DT83" s="119"/>
      <c r="DU83" s="119"/>
    </row>
    <row r="84" spans="1:125" ht="15.75" customHeight="1">
      <c r="A84" s="118" t="s">
        <v>4652</v>
      </c>
      <c r="B84" s="118" t="e">
        <f t="shared" ca="1" si="0"/>
        <v>#NAME?</v>
      </c>
      <c r="C84" s="118" t="s">
        <v>403</v>
      </c>
      <c r="D84" s="118" t="s">
        <v>4653</v>
      </c>
      <c r="E84" s="118"/>
      <c r="F84" s="118"/>
      <c r="G84" s="118" t="s">
        <v>209</v>
      </c>
      <c r="H84" s="118" t="s">
        <v>4654</v>
      </c>
      <c r="I84" s="118"/>
      <c r="J84" s="118"/>
      <c r="K84" s="118"/>
      <c r="L84" s="118"/>
      <c r="M84" s="118"/>
      <c r="N84" s="118"/>
      <c r="O84" s="118"/>
      <c r="P84" s="118"/>
      <c r="Q84" s="118"/>
      <c r="R84" s="118"/>
      <c r="S84" s="118"/>
      <c r="T84" s="118"/>
      <c r="U84" s="118"/>
      <c r="V84" s="118"/>
      <c r="W84" s="118"/>
      <c r="X84" s="118"/>
      <c r="Y84" s="118"/>
      <c r="Z84" s="118"/>
      <c r="AA84" s="118"/>
      <c r="AB84" s="118"/>
      <c r="AC84" s="118"/>
      <c r="AD84" s="118"/>
      <c r="AE84" s="118"/>
      <c r="AF84" s="118"/>
      <c r="AG84" s="118"/>
      <c r="AH84" s="118"/>
      <c r="AI84" s="118"/>
      <c r="AJ84" s="118"/>
      <c r="AK84" s="118"/>
      <c r="AL84" s="118"/>
      <c r="AM84" s="118"/>
      <c r="AN84" s="118"/>
      <c r="AO84" s="118"/>
      <c r="AP84" s="118"/>
      <c r="AQ84" s="118"/>
      <c r="AR84" s="118"/>
      <c r="AS84" s="118"/>
      <c r="AT84" s="118"/>
      <c r="AU84" s="118"/>
      <c r="AV84" s="118"/>
      <c r="AW84" s="118"/>
      <c r="AX84" s="118"/>
      <c r="AY84" s="118"/>
      <c r="AZ84" s="118"/>
      <c r="BA84" s="118"/>
      <c r="BB84" s="118"/>
      <c r="BC84" s="118"/>
      <c r="BD84" s="118"/>
      <c r="BE84" s="118"/>
      <c r="BF84" s="118"/>
      <c r="BG84" s="118"/>
      <c r="BH84" s="118"/>
      <c r="BI84" s="118"/>
      <c r="BJ84" s="118"/>
      <c r="BK84" s="118"/>
      <c r="BL84" s="118"/>
      <c r="BM84" s="118"/>
      <c r="BN84" s="118"/>
      <c r="BO84" s="118"/>
      <c r="BP84" s="118"/>
      <c r="BQ84" s="118"/>
      <c r="BR84" s="118"/>
      <c r="BS84" s="118"/>
      <c r="BT84" s="118"/>
      <c r="BU84" s="118"/>
      <c r="BV84" s="118"/>
      <c r="BW84" s="118"/>
      <c r="BX84" s="118"/>
      <c r="BY84" s="118"/>
      <c r="BZ84" s="118"/>
      <c r="CA84" s="118"/>
      <c r="CB84" s="118"/>
      <c r="CC84" s="118"/>
      <c r="CD84" s="118"/>
      <c r="CE84" s="118"/>
      <c r="CF84" s="118"/>
      <c r="CG84" s="118"/>
      <c r="CH84" s="118"/>
      <c r="CI84" s="118"/>
      <c r="CJ84" s="118"/>
      <c r="CK84" s="118"/>
      <c r="CL84" s="118"/>
      <c r="CM84" s="118"/>
      <c r="CN84" s="118"/>
      <c r="CO84" s="118"/>
      <c r="CP84" s="118"/>
      <c r="CQ84" s="118"/>
      <c r="CR84" s="118"/>
      <c r="CS84" s="118"/>
      <c r="CT84" s="118"/>
      <c r="CU84" s="118"/>
      <c r="CV84" s="118"/>
      <c r="CW84" s="118"/>
      <c r="CX84" s="118"/>
      <c r="CY84" s="118"/>
      <c r="CZ84" s="118"/>
      <c r="DA84" s="118"/>
      <c r="DB84" s="118"/>
      <c r="DC84" s="118"/>
      <c r="DD84" s="118"/>
      <c r="DE84" s="118"/>
      <c r="DF84" s="118"/>
      <c r="DG84" s="118"/>
      <c r="DH84" s="118"/>
      <c r="DI84" s="118"/>
      <c r="DJ84" s="118"/>
      <c r="DK84" s="118"/>
      <c r="DL84" s="118"/>
      <c r="DM84" s="118"/>
      <c r="DN84" s="118"/>
      <c r="DO84" s="118"/>
      <c r="DP84" s="118"/>
      <c r="DQ84" s="118"/>
      <c r="DR84" s="118"/>
      <c r="DS84" s="118"/>
      <c r="DT84" s="118"/>
      <c r="DU84" s="118"/>
    </row>
    <row r="85" spans="1:125" ht="15.75" customHeight="1">
      <c r="A85" s="119" t="s">
        <v>4655</v>
      </c>
      <c r="B85" s="119" t="e">
        <f t="shared" ca="1" si="0"/>
        <v>#NAME?</v>
      </c>
      <c r="C85" s="119" t="s">
        <v>4656</v>
      </c>
      <c r="D85" s="119" t="s">
        <v>4657</v>
      </c>
      <c r="E85" s="119"/>
      <c r="F85" s="119"/>
      <c r="G85" s="119" t="s">
        <v>4658</v>
      </c>
      <c r="H85" s="119" t="s">
        <v>4659</v>
      </c>
      <c r="I85" s="119"/>
      <c r="J85" s="119"/>
      <c r="K85" s="119"/>
      <c r="L85" s="119"/>
      <c r="M85" s="119"/>
      <c r="N85" s="119"/>
      <c r="O85" s="119"/>
      <c r="P85" s="119"/>
      <c r="Q85" s="119"/>
      <c r="R85" s="119"/>
      <c r="S85" s="119"/>
      <c r="T85" s="119"/>
      <c r="U85" s="119"/>
      <c r="V85" s="119"/>
      <c r="W85" s="119"/>
      <c r="X85" s="119"/>
      <c r="Y85" s="119"/>
      <c r="Z85" s="119"/>
      <c r="AA85" s="119"/>
      <c r="AB85" s="119"/>
      <c r="AC85" s="119"/>
      <c r="AD85" s="119"/>
      <c r="AE85" s="119"/>
      <c r="AF85" s="119"/>
      <c r="AG85" s="119"/>
      <c r="AH85" s="119"/>
      <c r="AI85" s="119"/>
      <c r="AJ85" s="119"/>
      <c r="AK85" s="119"/>
      <c r="AL85" s="119"/>
      <c r="AM85" s="119"/>
      <c r="AN85" s="119"/>
      <c r="AO85" s="119"/>
      <c r="AP85" s="119"/>
      <c r="AQ85" s="119"/>
      <c r="AR85" s="119"/>
      <c r="AS85" s="119"/>
      <c r="AT85" s="119"/>
      <c r="AU85" s="119"/>
      <c r="AV85" s="119"/>
      <c r="AW85" s="119"/>
      <c r="AX85" s="119"/>
      <c r="AY85" s="119"/>
      <c r="AZ85" s="119"/>
      <c r="BA85" s="119"/>
      <c r="BB85" s="119"/>
      <c r="BC85" s="119"/>
      <c r="BD85" s="119"/>
      <c r="BE85" s="119"/>
      <c r="BF85" s="119"/>
      <c r="BG85" s="119"/>
      <c r="BH85" s="119"/>
      <c r="BI85" s="119"/>
      <c r="BJ85" s="119"/>
      <c r="BK85" s="119"/>
      <c r="BL85" s="119"/>
      <c r="BM85" s="119"/>
      <c r="BN85" s="119"/>
      <c r="BO85" s="119"/>
      <c r="BP85" s="119"/>
      <c r="BQ85" s="119"/>
      <c r="BR85" s="119"/>
      <c r="BS85" s="119"/>
      <c r="BT85" s="119"/>
      <c r="BU85" s="119"/>
      <c r="BV85" s="119"/>
      <c r="BW85" s="119"/>
      <c r="BX85" s="119"/>
      <c r="BY85" s="119"/>
      <c r="BZ85" s="119"/>
      <c r="CA85" s="119"/>
      <c r="CB85" s="119"/>
      <c r="CC85" s="119"/>
      <c r="CD85" s="119"/>
      <c r="CE85" s="119"/>
      <c r="CF85" s="119"/>
      <c r="CG85" s="119"/>
      <c r="CH85" s="119"/>
      <c r="CI85" s="119"/>
      <c r="CJ85" s="119"/>
      <c r="CK85" s="119"/>
      <c r="CL85" s="119"/>
      <c r="CM85" s="119"/>
      <c r="CN85" s="119"/>
      <c r="CO85" s="119"/>
      <c r="CP85" s="119"/>
      <c r="CQ85" s="119"/>
      <c r="CR85" s="119"/>
      <c r="CS85" s="119"/>
      <c r="CT85" s="119"/>
      <c r="CU85" s="119"/>
      <c r="CV85" s="119"/>
      <c r="CW85" s="119"/>
      <c r="CX85" s="119"/>
      <c r="CY85" s="119"/>
      <c r="CZ85" s="119"/>
      <c r="DA85" s="119"/>
      <c r="DB85" s="119"/>
      <c r="DC85" s="119"/>
      <c r="DD85" s="119"/>
      <c r="DE85" s="119"/>
      <c r="DF85" s="119"/>
      <c r="DG85" s="119"/>
      <c r="DH85" s="119"/>
      <c r="DI85" s="119"/>
      <c r="DJ85" s="119"/>
      <c r="DK85" s="119"/>
      <c r="DL85" s="119"/>
      <c r="DM85" s="119"/>
      <c r="DN85" s="119"/>
      <c r="DO85" s="119"/>
      <c r="DP85" s="119"/>
      <c r="DQ85" s="119"/>
      <c r="DR85" s="119"/>
      <c r="DS85" s="119"/>
      <c r="DT85" s="119"/>
      <c r="DU85" s="119"/>
    </row>
    <row r="86" spans="1:125" ht="15.75" customHeight="1">
      <c r="A86" s="118" t="s">
        <v>4660</v>
      </c>
      <c r="B86" s="118" t="e">
        <f t="shared" ca="1" si="0"/>
        <v>#NAME?</v>
      </c>
      <c r="C86" s="118" t="s">
        <v>4661</v>
      </c>
      <c r="D86" s="118" t="s">
        <v>4588</v>
      </c>
      <c r="E86" s="118"/>
      <c r="F86" s="118"/>
      <c r="G86" s="118" t="s">
        <v>4662</v>
      </c>
      <c r="H86" s="118" t="s">
        <v>4663</v>
      </c>
      <c r="I86" s="118"/>
      <c r="J86" s="118"/>
      <c r="K86" s="118"/>
      <c r="L86" s="118"/>
      <c r="M86" s="118"/>
      <c r="N86" s="118"/>
      <c r="O86" s="118"/>
      <c r="P86" s="118"/>
      <c r="Q86" s="118"/>
      <c r="R86" s="118"/>
      <c r="S86" s="118"/>
      <c r="T86" s="118"/>
      <c r="U86" s="118"/>
      <c r="V86" s="118"/>
      <c r="W86" s="118"/>
      <c r="X86" s="118"/>
      <c r="Y86" s="118"/>
      <c r="Z86" s="118"/>
      <c r="AA86" s="118"/>
      <c r="AB86" s="118"/>
      <c r="AC86" s="118"/>
      <c r="AD86" s="118"/>
      <c r="AE86" s="118"/>
      <c r="AF86" s="118"/>
      <c r="AG86" s="118"/>
      <c r="AH86" s="118"/>
      <c r="AI86" s="118"/>
      <c r="AJ86" s="118"/>
      <c r="AK86" s="118"/>
      <c r="AL86" s="118"/>
      <c r="AM86" s="118"/>
      <c r="AN86" s="118"/>
      <c r="AO86" s="118"/>
      <c r="AP86" s="118"/>
      <c r="AQ86" s="118"/>
      <c r="AR86" s="118"/>
      <c r="AS86" s="118"/>
      <c r="AT86" s="118"/>
      <c r="AU86" s="118"/>
      <c r="AV86" s="118"/>
      <c r="AW86" s="118"/>
      <c r="AX86" s="118"/>
      <c r="AY86" s="118"/>
      <c r="AZ86" s="118"/>
      <c r="BA86" s="118"/>
      <c r="BB86" s="118"/>
      <c r="BC86" s="118"/>
      <c r="BD86" s="118"/>
      <c r="BE86" s="118"/>
      <c r="BF86" s="118"/>
      <c r="BG86" s="118"/>
      <c r="BH86" s="118"/>
      <c r="BI86" s="118"/>
      <c r="BJ86" s="118"/>
      <c r="BK86" s="118"/>
      <c r="BL86" s="118"/>
      <c r="BM86" s="118"/>
      <c r="BN86" s="118"/>
      <c r="BO86" s="118"/>
      <c r="BP86" s="118"/>
      <c r="BQ86" s="118"/>
      <c r="BR86" s="118"/>
      <c r="BS86" s="118"/>
      <c r="BT86" s="118"/>
      <c r="BU86" s="118"/>
      <c r="BV86" s="118"/>
      <c r="BW86" s="118"/>
      <c r="BX86" s="118"/>
      <c r="BY86" s="118"/>
      <c r="BZ86" s="118"/>
      <c r="CA86" s="118"/>
      <c r="CB86" s="118"/>
      <c r="CC86" s="118"/>
      <c r="CD86" s="118"/>
      <c r="CE86" s="118"/>
      <c r="CF86" s="118"/>
      <c r="CG86" s="118"/>
      <c r="CH86" s="118"/>
      <c r="CI86" s="118"/>
      <c r="CJ86" s="118"/>
      <c r="CK86" s="118"/>
      <c r="CL86" s="118"/>
      <c r="CM86" s="118"/>
      <c r="CN86" s="118"/>
      <c r="CO86" s="118"/>
      <c r="CP86" s="118"/>
      <c r="CQ86" s="118"/>
      <c r="CR86" s="118"/>
      <c r="CS86" s="118"/>
      <c r="CT86" s="118"/>
      <c r="CU86" s="118"/>
      <c r="CV86" s="118"/>
      <c r="CW86" s="118"/>
      <c r="CX86" s="118"/>
      <c r="CY86" s="118"/>
      <c r="CZ86" s="118"/>
      <c r="DA86" s="118"/>
      <c r="DB86" s="118"/>
      <c r="DC86" s="118"/>
      <c r="DD86" s="118"/>
      <c r="DE86" s="118"/>
      <c r="DF86" s="118"/>
      <c r="DG86" s="118"/>
      <c r="DH86" s="118"/>
      <c r="DI86" s="118"/>
      <c r="DJ86" s="118"/>
      <c r="DK86" s="118"/>
      <c r="DL86" s="118"/>
      <c r="DM86" s="118"/>
      <c r="DN86" s="118"/>
      <c r="DO86" s="118"/>
      <c r="DP86" s="118"/>
      <c r="DQ86" s="118"/>
      <c r="DR86" s="118"/>
      <c r="DS86" s="118"/>
      <c r="DT86" s="118"/>
      <c r="DU86" s="118"/>
    </row>
    <row r="87" spans="1:125" ht="15.75" customHeight="1">
      <c r="A87" s="119" t="s">
        <v>4664</v>
      </c>
      <c r="B87" s="119" t="e">
        <f t="shared" ca="1" si="0"/>
        <v>#NAME?</v>
      </c>
      <c r="C87" s="119" t="s">
        <v>4665</v>
      </c>
      <c r="D87" s="119" t="s">
        <v>4666</v>
      </c>
      <c r="E87" s="119"/>
      <c r="F87" s="119"/>
      <c r="G87" s="119" t="s">
        <v>4667</v>
      </c>
      <c r="H87" s="119" t="s">
        <v>4668</v>
      </c>
      <c r="I87" s="119"/>
      <c r="J87" s="119"/>
      <c r="K87" s="119"/>
      <c r="L87" s="119"/>
      <c r="M87" s="119"/>
      <c r="N87" s="119"/>
      <c r="O87" s="119"/>
      <c r="P87" s="119"/>
      <c r="Q87" s="119"/>
      <c r="R87" s="119"/>
      <c r="S87" s="119"/>
      <c r="T87" s="119"/>
      <c r="U87" s="119"/>
      <c r="V87" s="119"/>
      <c r="W87" s="119"/>
      <c r="X87" s="119"/>
      <c r="Y87" s="119"/>
      <c r="Z87" s="119"/>
      <c r="AA87" s="119"/>
      <c r="AB87" s="119"/>
      <c r="AC87" s="119"/>
      <c r="AD87" s="119"/>
      <c r="AE87" s="119"/>
      <c r="AF87" s="119"/>
      <c r="AG87" s="119"/>
      <c r="AH87" s="119"/>
      <c r="AI87" s="119"/>
      <c r="AJ87" s="119"/>
      <c r="AK87" s="119"/>
      <c r="AL87" s="119"/>
      <c r="AM87" s="119"/>
      <c r="AN87" s="119"/>
      <c r="AO87" s="119"/>
      <c r="AP87" s="119"/>
      <c r="AQ87" s="119"/>
      <c r="AR87" s="119"/>
      <c r="AS87" s="119"/>
      <c r="AT87" s="119"/>
      <c r="AU87" s="119"/>
      <c r="AV87" s="119"/>
      <c r="AW87" s="119"/>
      <c r="AX87" s="119"/>
      <c r="AY87" s="119"/>
      <c r="AZ87" s="119"/>
      <c r="BA87" s="119"/>
      <c r="BB87" s="119"/>
      <c r="BC87" s="119"/>
      <c r="BD87" s="119"/>
      <c r="BE87" s="119"/>
      <c r="BF87" s="119"/>
      <c r="BG87" s="119"/>
      <c r="BH87" s="119"/>
      <c r="BI87" s="119"/>
      <c r="BJ87" s="119"/>
      <c r="BK87" s="119"/>
      <c r="BL87" s="119"/>
      <c r="BM87" s="119"/>
      <c r="BN87" s="119"/>
      <c r="BO87" s="119"/>
      <c r="BP87" s="119"/>
      <c r="BQ87" s="119"/>
      <c r="BR87" s="119"/>
      <c r="BS87" s="119"/>
      <c r="BT87" s="119"/>
      <c r="BU87" s="119"/>
      <c r="BV87" s="119"/>
      <c r="BW87" s="119"/>
      <c r="BX87" s="119"/>
      <c r="BY87" s="119"/>
      <c r="BZ87" s="119"/>
      <c r="CA87" s="119"/>
      <c r="CB87" s="119"/>
      <c r="CC87" s="119"/>
      <c r="CD87" s="119"/>
      <c r="CE87" s="119"/>
      <c r="CF87" s="119"/>
      <c r="CG87" s="119"/>
      <c r="CH87" s="119"/>
      <c r="CI87" s="119"/>
      <c r="CJ87" s="119"/>
      <c r="CK87" s="119"/>
      <c r="CL87" s="119"/>
      <c r="CM87" s="119"/>
      <c r="CN87" s="119"/>
      <c r="CO87" s="119"/>
      <c r="CP87" s="119"/>
      <c r="CQ87" s="119"/>
      <c r="CR87" s="119"/>
      <c r="CS87" s="119"/>
      <c r="CT87" s="119"/>
      <c r="CU87" s="119"/>
      <c r="CV87" s="119"/>
      <c r="CW87" s="119"/>
      <c r="CX87" s="119"/>
      <c r="CY87" s="119"/>
      <c r="CZ87" s="119"/>
      <c r="DA87" s="119"/>
      <c r="DB87" s="119"/>
      <c r="DC87" s="119"/>
      <c r="DD87" s="119"/>
      <c r="DE87" s="119"/>
      <c r="DF87" s="119"/>
      <c r="DG87" s="119"/>
      <c r="DH87" s="119"/>
      <c r="DI87" s="119"/>
      <c r="DJ87" s="119"/>
      <c r="DK87" s="119"/>
      <c r="DL87" s="119"/>
      <c r="DM87" s="119"/>
      <c r="DN87" s="119"/>
      <c r="DO87" s="119"/>
      <c r="DP87" s="119"/>
      <c r="DQ87" s="119"/>
      <c r="DR87" s="119"/>
      <c r="DS87" s="119"/>
      <c r="DT87" s="119"/>
      <c r="DU87" s="119"/>
    </row>
    <row r="88" spans="1:125" ht="15.75" customHeight="1">
      <c r="A88" s="118" t="s">
        <v>4669</v>
      </c>
      <c r="B88" s="118" t="e">
        <f t="shared" ca="1" si="0"/>
        <v>#NAME?</v>
      </c>
      <c r="C88" s="118" t="s">
        <v>4665</v>
      </c>
      <c r="D88" s="118" t="s">
        <v>4394</v>
      </c>
      <c r="E88" s="118"/>
      <c r="F88" s="118"/>
      <c r="G88" s="118" t="s">
        <v>4670</v>
      </c>
      <c r="H88" s="118" t="s">
        <v>336</v>
      </c>
      <c r="I88" s="118"/>
      <c r="J88" s="118"/>
      <c r="K88" s="118"/>
      <c r="L88" s="118"/>
      <c r="M88" s="118"/>
      <c r="N88" s="118"/>
      <c r="O88" s="118"/>
      <c r="P88" s="118"/>
      <c r="Q88" s="118"/>
      <c r="R88" s="118"/>
      <c r="S88" s="118"/>
      <c r="T88" s="118"/>
      <c r="U88" s="118"/>
      <c r="V88" s="118"/>
      <c r="W88" s="118"/>
      <c r="X88" s="118"/>
      <c r="Y88" s="118"/>
      <c r="Z88" s="118"/>
      <c r="AA88" s="118"/>
      <c r="AB88" s="118"/>
      <c r="AC88" s="118"/>
      <c r="AD88" s="118"/>
      <c r="AE88" s="118"/>
      <c r="AF88" s="118"/>
      <c r="AG88" s="118"/>
      <c r="AH88" s="118"/>
      <c r="AI88" s="118"/>
      <c r="AJ88" s="118"/>
      <c r="AK88" s="118"/>
      <c r="AL88" s="118"/>
      <c r="AM88" s="118"/>
      <c r="AN88" s="118"/>
      <c r="AO88" s="118"/>
      <c r="AP88" s="118"/>
      <c r="AQ88" s="118"/>
      <c r="AR88" s="118"/>
      <c r="AS88" s="118"/>
      <c r="AT88" s="118"/>
      <c r="AU88" s="118"/>
      <c r="AV88" s="118"/>
      <c r="AW88" s="118"/>
      <c r="AX88" s="118"/>
      <c r="AY88" s="118"/>
      <c r="AZ88" s="118"/>
      <c r="BA88" s="118"/>
      <c r="BB88" s="118"/>
      <c r="BC88" s="118"/>
      <c r="BD88" s="118"/>
      <c r="BE88" s="118"/>
      <c r="BF88" s="118"/>
      <c r="BG88" s="118"/>
      <c r="BH88" s="118"/>
      <c r="BI88" s="118"/>
      <c r="BJ88" s="118"/>
      <c r="BK88" s="118"/>
      <c r="BL88" s="118"/>
      <c r="BM88" s="118"/>
      <c r="BN88" s="118"/>
      <c r="BO88" s="118"/>
      <c r="BP88" s="118"/>
      <c r="BQ88" s="118"/>
      <c r="BR88" s="118"/>
      <c r="BS88" s="118"/>
      <c r="BT88" s="118"/>
      <c r="BU88" s="118"/>
      <c r="BV88" s="118"/>
      <c r="BW88" s="118"/>
      <c r="BX88" s="118"/>
      <c r="BY88" s="118"/>
      <c r="BZ88" s="118"/>
      <c r="CA88" s="118"/>
      <c r="CB88" s="118"/>
      <c r="CC88" s="118"/>
      <c r="CD88" s="118"/>
      <c r="CE88" s="118"/>
      <c r="CF88" s="118"/>
      <c r="CG88" s="118"/>
      <c r="CH88" s="118"/>
      <c r="CI88" s="118"/>
      <c r="CJ88" s="118"/>
      <c r="CK88" s="118"/>
      <c r="CL88" s="118"/>
      <c r="CM88" s="118"/>
      <c r="CN88" s="118"/>
      <c r="CO88" s="118"/>
      <c r="CP88" s="118"/>
      <c r="CQ88" s="118"/>
      <c r="CR88" s="118"/>
      <c r="CS88" s="118"/>
      <c r="CT88" s="118"/>
      <c r="CU88" s="118"/>
      <c r="CV88" s="118"/>
      <c r="CW88" s="118"/>
      <c r="CX88" s="118"/>
      <c r="CY88" s="118"/>
      <c r="CZ88" s="118"/>
      <c r="DA88" s="118"/>
      <c r="DB88" s="118"/>
      <c r="DC88" s="118"/>
      <c r="DD88" s="118"/>
      <c r="DE88" s="118"/>
      <c r="DF88" s="118"/>
      <c r="DG88" s="118"/>
      <c r="DH88" s="118"/>
      <c r="DI88" s="118"/>
      <c r="DJ88" s="118"/>
      <c r="DK88" s="118"/>
      <c r="DL88" s="118"/>
      <c r="DM88" s="118"/>
      <c r="DN88" s="118"/>
      <c r="DO88" s="118"/>
      <c r="DP88" s="118"/>
      <c r="DQ88" s="118"/>
      <c r="DR88" s="118"/>
      <c r="DS88" s="118"/>
      <c r="DT88" s="118"/>
      <c r="DU88" s="118"/>
    </row>
    <row r="89" spans="1:125" ht="15.75" customHeight="1">
      <c r="A89" s="119" t="s">
        <v>4671</v>
      </c>
      <c r="B89" s="119" t="e">
        <f t="shared" ca="1" si="0"/>
        <v>#NAME?</v>
      </c>
      <c r="C89" s="119" t="s">
        <v>4672</v>
      </c>
      <c r="D89" s="119" t="s">
        <v>4673</v>
      </c>
      <c r="E89" s="119"/>
      <c r="F89" s="119"/>
      <c r="G89" s="119" t="s">
        <v>4674</v>
      </c>
      <c r="H89" s="119" t="s">
        <v>371</v>
      </c>
      <c r="I89" s="119"/>
      <c r="J89" s="119"/>
      <c r="K89" s="119"/>
      <c r="L89" s="119"/>
      <c r="M89" s="119"/>
      <c r="N89" s="119"/>
      <c r="O89" s="119"/>
      <c r="P89" s="119"/>
      <c r="Q89" s="119"/>
      <c r="R89" s="119"/>
      <c r="S89" s="119"/>
      <c r="T89" s="119"/>
      <c r="U89" s="119"/>
      <c r="V89" s="119"/>
      <c r="W89" s="119"/>
      <c r="X89" s="119"/>
      <c r="Y89" s="119"/>
      <c r="Z89" s="119"/>
      <c r="AA89" s="119"/>
      <c r="AB89" s="119"/>
      <c r="AC89" s="119"/>
      <c r="AD89" s="119"/>
      <c r="AE89" s="119"/>
      <c r="AF89" s="119"/>
      <c r="AG89" s="119"/>
      <c r="AH89" s="119"/>
      <c r="AI89" s="119"/>
      <c r="AJ89" s="119"/>
      <c r="AK89" s="119"/>
      <c r="AL89" s="119"/>
      <c r="AM89" s="119"/>
      <c r="AN89" s="119"/>
      <c r="AO89" s="119"/>
      <c r="AP89" s="119"/>
      <c r="AQ89" s="119"/>
      <c r="AR89" s="119"/>
      <c r="AS89" s="119"/>
      <c r="AT89" s="119"/>
      <c r="AU89" s="119"/>
      <c r="AV89" s="119"/>
      <c r="AW89" s="119"/>
      <c r="AX89" s="119"/>
      <c r="AY89" s="119"/>
      <c r="AZ89" s="119"/>
      <c r="BA89" s="119"/>
      <c r="BB89" s="119"/>
      <c r="BC89" s="119"/>
      <c r="BD89" s="119"/>
      <c r="BE89" s="119"/>
      <c r="BF89" s="119"/>
      <c r="BG89" s="119"/>
      <c r="BH89" s="119"/>
      <c r="BI89" s="119"/>
      <c r="BJ89" s="119"/>
      <c r="BK89" s="119"/>
      <c r="BL89" s="119"/>
      <c r="BM89" s="119"/>
      <c r="BN89" s="119"/>
      <c r="BO89" s="119"/>
      <c r="BP89" s="119"/>
      <c r="BQ89" s="119"/>
      <c r="BR89" s="119"/>
      <c r="BS89" s="119"/>
      <c r="BT89" s="119"/>
      <c r="BU89" s="119"/>
      <c r="BV89" s="119"/>
      <c r="BW89" s="119"/>
      <c r="BX89" s="119"/>
      <c r="BY89" s="119"/>
      <c r="BZ89" s="119"/>
      <c r="CA89" s="119"/>
      <c r="CB89" s="119"/>
      <c r="CC89" s="119"/>
      <c r="CD89" s="119"/>
      <c r="CE89" s="119"/>
      <c r="CF89" s="119"/>
      <c r="CG89" s="119"/>
      <c r="CH89" s="119"/>
      <c r="CI89" s="119"/>
      <c r="CJ89" s="119"/>
      <c r="CK89" s="119"/>
      <c r="CL89" s="119"/>
      <c r="CM89" s="119"/>
      <c r="CN89" s="119"/>
      <c r="CO89" s="119"/>
      <c r="CP89" s="119"/>
      <c r="CQ89" s="119"/>
      <c r="CR89" s="119"/>
      <c r="CS89" s="119"/>
      <c r="CT89" s="119"/>
      <c r="CU89" s="119"/>
      <c r="CV89" s="119"/>
      <c r="CW89" s="119"/>
      <c r="CX89" s="119"/>
      <c r="CY89" s="119"/>
      <c r="CZ89" s="119"/>
      <c r="DA89" s="119"/>
      <c r="DB89" s="119"/>
      <c r="DC89" s="119"/>
      <c r="DD89" s="119"/>
      <c r="DE89" s="119"/>
      <c r="DF89" s="119"/>
      <c r="DG89" s="119"/>
      <c r="DH89" s="119"/>
      <c r="DI89" s="119"/>
      <c r="DJ89" s="119"/>
      <c r="DK89" s="119"/>
      <c r="DL89" s="119"/>
      <c r="DM89" s="119"/>
      <c r="DN89" s="119"/>
      <c r="DO89" s="119"/>
      <c r="DP89" s="119"/>
      <c r="DQ89" s="119"/>
      <c r="DR89" s="119"/>
      <c r="DS89" s="119"/>
      <c r="DT89" s="119"/>
      <c r="DU89" s="119"/>
    </row>
    <row r="90" spans="1:125" ht="15.75" customHeight="1">
      <c r="A90" s="118" t="s">
        <v>4675</v>
      </c>
      <c r="B90" s="118" t="e">
        <f t="shared" ca="1" si="0"/>
        <v>#NAME?</v>
      </c>
      <c r="C90" s="118" t="s">
        <v>4672</v>
      </c>
      <c r="D90" s="118" t="s">
        <v>4676</v>
      </c>
      <c r="E90" s="118"/>
      <c r="F90" s="118"/>
      <c r="G90" s="118" t="s">
        <v>4677</v>
      </c>
      <c r="H90" s="118" t="s">
        <v>4678</v>
      </c>
      <c r="I90" s="118"/>
      <c r="J90" s="118"/>
      <c r="K90" s="118"/>
      <c r="L90" s="118"/>
      <c r="M90" s="118"/>
      <c r="N90" s="118"/>
      <c r="O90" s="118"/>
      <c r="P90" s="118"/>
      <c r="Q90" s="118"/>
      <c r="R90" s="118"/>
      <c r="S90" s="118"/>
      <c r="T90" s="118"/>
      <c r="U90" s="118"/>
      <c r="V90" s="118"/>
      <c r="W90" s="118"/>
      <c r="X90" s="118"/>
      <c r="Y90" s="118"/>
      <c r="Z90" s="118"/>
      <c r="AA90" s="118"/>
      <c r="AB90" s="118"/>
      <c r="AC90" s="118"/>
      <c r="AD90" s="118"/>
      <c r="AE90" s="118"/>
      <c r="AF90" s="118"/>
      <c r="AG90" s="118"/>
      <c r="AH90" s="118"/>
      <c r="AI90" s="118"/>
      <c r="AJ90" s="118"/>
      <c r="AK90" s="118"/>
      <c r="AL90" s="118"/>
      <c r="AM90" s="118"/>
      <c r="AN90" s="118"/>
      <c r="AO90" s="118"/>
      <c r="AP90" s="118"/>
      <c r="AQ90" s="118"/>
      <c r="AR90" s="118"/>
      <c r="AS90" s="118"/>
      <c r="AT90" s="118"/>
      <c r="AU90" s="118"/>
      <c r="AV90" s="118"/>
      <c r="AW90" s="118"/>
      <c r="AX90" s="118"/>
      <c r="AY90" s="118"/>
      <c r="AZ90" s="118"/>
      <c r="BA90" s="118"/>
      <c r="BB90" s="118"/>
      <c r="BC90" s="118"/>
      <c r="BD90" s="118"/>
      <c r="BE90" s="118"/>
      <c r="BF90" s="118"/>
      <c r="BG90" s="118"/>
      <c r="BH90" s="118"/>
      <c r="BI90" s="118"/>
      <c r="BJ90" s="118"/>
      <c r="BK90" s="118"/>
      <c r="BL90" s="118"/>
      <c r="BM90" s="118"/>
      <c r="BN90" s="118"/>
      <c r="BO90" s="118"/>
      <c r="BP90" s="118"/>
      <c r="BQ90" s="118"/>
      <c r="BR90" s="118"/>
      <c r="BS90" s="118"/>
      <c r="BT90" s="118"/>
      <c r="BU90" s="118"/>
      <c r="BV90" s="118"/>
      <c r="BW90" s="118"/>
      <c r="BX90" s="118"/>
      <c r="BY90" s="118"/>
      <c r="BZ90" s="118"/>
      <c r="CA90" s="118"/>
      <c r="CB90" s="118"/>
      <c r="CC90" s="118"/>
      <c r="CD90" s="118"/>
      <c r="CE90" s="118"/>
      <c r="CF90" s="118"/>
      <c r="CG90" s="118"/>
      <c r="CH90" s="118"/>
      <c r="CI90" s="118"/>
      <c r="CJ90" s="118"/>
      <c r="CK90" s="118"/>
      <c r="CL90" s="118"/>
      <c r="CM90" s="118"/>
      <c r="CN90" s="118"/>
      <c r="CO90" s="118"/>
      <c r="CP90" s="118"/>
      <c r="CQ90" s="118"/>
      <c r="CR90" s="118"/>
      <c r="CS90" s="118"/>
      <c r="CT90" s="118"/>
      <c r="CU90" s="118"/>
      <c r="CV90" s="118"/>
      <c r="CW90" s="118"/>
      <c r="CX90" s="118"/>
      <c r="CY90" s="118"/>
      <c r="CZ90" s="118"/>
      <c r="DA90" s="118"/>
      <c r="DB90" s="118"/>
      <c r="DC90" s="118"/>
      <c r="DD90" s="118"/>
      <c r="DE90" s="118"/>
      <c r="DF90" s="118"/>
      <c r="DG90" s="118"/>
      <c r="DH90" s="118"/>
      <c r="DI90" s="118"/>
      <c r="DJ90" s="118"/>
      <c r="DK90" s="118"/>
      <c r="DL90" s="118"/>
      <c r="DM90" s="118"/>
      <c r="DN90" s="118"/>
      <c r="DO90" s="118"/>
      <c r="DP90" s="118"/>
      <c r="DQ90" s="118"/>
      <c r="DR90" s="118"/>
      <c r="DS90" s="118"/>
      <c r="DT90" s="118"/>
      <c r="DU90" s="118"/>
    </row>
    <row r="91" spans="1:125" ht="15.75" customHeight="1">
      <c r="A91" s="119" t="s">
        <v>4679</v>
      </c>
      <c r="B91" s="119" t="e">
        <f t="shared" ca="1" si="0"/>
        <v>#NAME?</v>
      </c>
      <c r="C91" s="119" t="s">
        <v>4680</v>
      </c>
      <c r="D91" s="119" t="s">
        <v>4681</v>
      </c>
      <c r="E91" s="119"/>
      <c r="F91" s="119"/>
      <c r="G91" s="119" t="s">
        <v>4682</v>
      </c>
      <c r="H91" s="119" t="s">
        <v>4683</v>
      </c>
      <c r="I91" s="119"/>
      <c r="J91" s="119"/>
      <c r="K91" s="119"/>
      <c r="L91" s="119"/>
      <c r="M91" s="119"/>
      <c r="N91" s="119"/>
      <c r="O91" s="119"/>
      <c r="P91" s="119"/>
      <c r="Q91" s="119"/>
      <c r="R91" s="119"/>
      <c r="S91" s="119"/>
      <c r="T91" s="119"/>
      <c r="U91" s="119"/>
      <c r="V91" s="119"/>
      <c r="W91" s="119"/>
      <c r="X91" s="119"/>
      <c r="Y91" s="119"/>
      <c r="Z91" s="119"/>
      <c r="AA91" s="119"/>
      <c r="AB91" s="119"/>
      <c r="AC91" s="119"/>
      <c r="AD91" s="119"/>
      <c r="AE91" s="119"/>
      <c r="AF91" s="119"/>
      <c r="AG91" s="119"/>
      <c r="AH91" s="119"/>
      <c r="AI91" s="119"/>
      <c r="AJ91" s="119"/>
      <c r="AK91" s="119"/>
      <c r="AL91" s="119"/>
      <c r="AM91" s="119"/>
      <c r="AN91" s="119"/>
      <c r="AO91" s="119"/>
      <c r="AP91" s="119"/>
      <c r="AQ91" s="119"/>
      <c r="AR91" s="119"/>
      <c r="AS91" s="119"/>
      <c r="AT91" s="119"/>
      <c r="AU91" s="119"/>
      <c r="AV91" s="119"/>
      <c r="AW91" s="119"/>
      <c r="AX91" s="119"/>
      <c r="AY91" s="119"/>
      <c r="AZ91" s="119"/>
      <c r="BA91" s="119"/>
      <c r="BB91" s="119"/>
      <c r="BC91" s="119"/>
      <c r="BD91" s="119"/>
      <c r="BE91" s="119"/>
      <c r="BF91" s="119"/>
      <c r="BG91" s="119"/>
      <c r="BH91" s="119"/>
      <c r="BI91" s="119"/>
      <c r="BJ91" s="119"/>
      <c r="BK91" s="119"/>
      <c r="BL91" s="119"/>
      <c r="BM91" s="119"/>
      <c r="BN91" s="119"/>
      <c r="BO91" s="119"/>
      <c r="BP91" s="119"/>
      <c r="BQ91" s="119"/>
      <c r="BR91" s="119"/>
      <c r="BS91" s="119"/>
      <c r="BT91" s="119"/>
      <c r="BU91" s="119"/>
      <c r="BV91" s="119"/>
      <c r="BW91" s="119"/>
      <c r="BX91" s="119"/>
      <c r="BY91" s="119"/>
      <c r="BZ91" s="119"/>
      <c r="CA91" s="119"/>
      <c r="CB91" s="119"/>
      <c r="CC91" s="119"/>
      <c r="CD91" s="119"/>
      <c r="CE91" s="119"/>
      <c r="CF91" s="119"/>
      <c r="CG91" s="119"/>
      <c r="CH91" s="119"/>
      <c r="CI91" s="119"/>
      <c r="CJ91" s="119"/>
      <c r="CK91" s="119"/>
      <c r="CL91" s="119"/>
      <c r="CM91" s="119"/>
      <c r="CN91" s="119"/>
      <c r="CO91" s="119"/>
      <c r="CP91" s="119"/>
      <c r="CQ91" s="119"/>
      <c r="CR91" s="119"/>
      <c r="CS91" s="119"/>
      <c r="CT91" s="119"/>
      <c r="CU91" s="119"/>
      <c r="CV91" s="119"/>
      <c r="CW91" s="119"/>
      <c r="CX91" s="119"/>
      <c r="CY91" s="119"/>
      <c r="CZ91" s="119"/>
      <c r="DA91" s="119"/>
      <c r="DB91" s="119"/>
      <c r="DC91" s="119"/>
      <c r="DD91" s="119"/>
      <c r="DE91" s="119"/>
      <c r="DF91" s="119"/>
      <c r="DG91" s="119"/>
      <c r="DH91" s="119"/>
      <c r="DI91" s="119"/>
      <c r="DJ91" s="119"/>
      <c r="DK91" s="119"/>
      <c r="DL91" s="119"/>
      <c r="DM91" s="119"/>
      <c r="DN91" s="119"/>
      <c r="DO91" s="119"/>
      <c r="DP91" s="119"/>
      <c r="DQ91" s="119"/>
      <c r="DR91" s="119"/>
      <c r="DS91" s="119"/>
      <c r="DT91" s="119"/>
      <c r="DU91" s="119"/>
    </row>
    <row r="92" spans="1:125" ht="15.75" customHeight="1">
      <c r="A92" s="118" t="s">
        <v>4684</v>
      </c>
      <c r="B92" s="118" t="e">
        <f t="shared" ca="1" si="0"/>
        <v>#NAME?</v>
      </c>
      <c r="C92" s="118" t="s">
        <v>4685</v>
      </c>
      <c r="D92" s="118" t="s">
        <v>4686</v>
      </c>
      <c r="E92" s="118"/>
      <c r="F92" s="118"/>
      <c r="G92" s="118" t="s">
        <v>4687</v>
      </c>
      <c r="H92" s="118" t="s">
        <v>4688</v>
      </c>
      <c r="I92" s="118"/>
      <c r="J92" s="118"/>
      <c r="K92" s="118"/>
      <c r="L92" s="118"/>
      <c r="M92" s="118"/>
      <c r="N92" s="118"/>
      <c r="O92" s="118"/>
      <c r="P92" s="118"/>
      <c r="Q92" s="118"/>
      <c r="R92" s="118"/>
      <c r="S92" s="118"/>
      <c r="T92" s="118"/>
      <c r="U92" s="118"/>
      <c r="V92" s="118"/>
      <c r="W92" s="118"/>
      <c r="X92" s="118"/>
      <c r="Y92" s="118"/>
      <c r="Z92" s="118"/>
      <c r="AA92" s="118"/>
      <c r="AB92" s="118"/>
      <c r="AC92" s="118"/>
      <c r="AD92" s="118"/>
      <c r="AE92" s="118"/>
      <c r="AF92" s="118"/>
      <c r="AG92" s="118"/>
      <c r="AH92" s="118"/>
      <c r="AI92" s="118"/>
      <c r="AJ92" s="118"/>
      <c r="AK92" s="118"/>
      <c r="AL92" s="118"/>
      <c r="AM92" s="118"/>
      <c r="AN92" s="118"/>
      <c r="AO92" s="118"/>
      <c r="AP92" s="118"/>
      <c r="AQ92" s="118"/>
      <c r="AR92" s="118"/>
      <c r="AS92" s="118"/>
      <c r="AT92" s="118"/>
      <c r="AU92" s="118"/>
      <c r="AV92" s="118"/>
      <c r="AW92" s="118"/>
      <c r="AX92" s="118"/>
      <c r="AY92" s="118"/>
      <c r="AZ92" s="118"/>
      <c r="BA92" s="118"/>
      <c r="BB92" s="118"/>
      <c r="BC92" s="118"/>
      <c r="BD92" s="118"/>
      <c r="BE92" s="118"/>
      <c r="BF92" s="118"/>
      <c r="BG92" s="118"/>
      <c r="BH92" s="118"/>
      <c r="BI92" s="118"/>
      <c r="BJ92" s="118"/>
      <c r="BK92" s="118"/>
      <c r="BL92" s="118"/>
      <c r="BM92" s="118"/>
      <c r="BN92" s="118"/>
      <c r="BO92" s="118"/>
      <c r="BP92" s="118"/>
      <c r="BQ92" s="118"/>
      <c r="BR92" s="118"/>
      <c r="BS92" s="118"/>
      <c r="BT92" s="118"/>
      <c r="BU92" s="118"/>
      <c r="BV92" s="118"/>
      <c r="BW92" s="118"/>
      <c r="BX92" s="118"/>
      <c r="BY92" s="118"/>
      <c r="BZ92" s="118"/>
      <c r="CA92" s="118"/>
      <c r="CB92" s="118"/>
      <c r="CC92" s="118"/>
      <c r="CD92" s="118"/>
      <c r="CE92" s="118"/>
      <c r="CF92" s="118"/>
      <c r="CG92" s="118"/>
      <c r="CH92" s="118"/>
      <c r="CI92" s="118"/>
      <c r="CJ92" s="118"/>
      <c r="CK92" s="118"/>
      <c r="CL92" s="118"/>
      <c r="CM92" s="118"/>
      <c r="CN92" s="118"/>
      <c r="CO92" s="118"/>
      <c r="CP92" s="118"/>
      <c r="CQ92" s="118"/>
      <c r="CR92" s="118"/>
      <c r="CS92" s="118"/>
      <c r="CT92" s="118"/>
      <c r="CU92" s="118"/>
      <c r="CV92" s="118"/>
      <c r="CW92" s="118"/>
      <c r="CX92" s="118"/>
      <c r="CY92" s="118"/>
      <c r="CZ92" s="118"/>
      <c r="DA92" s="118"/>
      <c r="DB92" s="118"/>
      <c r="DC92" s="118"/>
      <c r="DD92" s="118"/>
      <c r="DE92" s="118"/>
      <c r="DF92" s="118"/>
      <c r="DG92" s="118"/>
      <c r="DH92" s="118"/>
      <c r="DI92" s="118"/>
      <c r="DJ92" s="118"/>
      <c r="DK92" s="118"/>
      <c r="DL92" s="118"/>
      <c r="DM92" s="118"/>
      <c r="DN92" s="118"/>
      <c r="DO92" s="118"/>
      <c r="DP92" s="118"/>
      <c r="DQ92" s="118"/>
      <c r="DR92" s="118"/>
      <c r="DS92" s="118"/>
      <c r="DT92" s="118"/>
      <c r="DU92" s="118"/>
    </row>
    <row r="93" spans="1:125" ht="15.75" customHeight="1">
      <c r="A93" s="119" t="s">
        <v>4689</v>
      </c>
      <c r="B93" s="119" t="e">
        <f t="shared" ca="1" si="0"/>
        <v>#NAME?</v>
      </c>
      <c r="C93" s="119" t="s">
        <v>435</v>
      </c>
      <c r="D93" s="119" t="s">
        <v>4690</v>
      </c>
      <c r="E93" s="119"/>
      <c r="F93" s="119"/>
      <c r="G93" s="119" t="s">
        <v>4691</v>
      </c>
      <c r="H93" s="119" t="s">
        <v>4692</v>
      </c>
      <c r="I93" s="119"/>
      <c r="J93" s="119"/>
      <c r="K93" s="119"/>
      <c r="L93" s="119"/>
      <c r="M93" s="119"/>
      <c r="N93" s="119"/>
      <c r="O93" s="119"/>
      <c r="P93" s="119"/>
      <c r="Q93" s="119"/>
      <c r="R93" s="119"/>
      <c r="S93" s="119"/>
      <c r="T93" s="119"/>
      <c r="U93" s="119"/>
      <c r="V93" s="119"/>
      <c r="W93" s="119"/>
      <c r="X93" s="119"/>
      <c r="Y93" s="119"/>
      <c r="Z93" s="119"/>
      <c r="AA93" s="119"/>
      <c r="AB93" s="119"/>
      <c r="AC93" s="119"/>
      <c r="AD93" s="119"/>
      <c r="AE93" s="119"/>
      <c r="AF93" s="119"/>
      <c r="AG93" s="119"/>
      <c r="AH93" s="119"/>
      <c r="AI93" s="119"/>
      <c r="AJ93" s="119"/>
      <c r="AK93" s="119"/>
      <c r="AL93" s="119"/>
      <c r="AM93" s="119"/>
      <c r="AN93" s="119"/>
      <c r="AO93" s="119"/>
      <c r="AP93" s="119"/>
      <c r="AQ93" s="119"/>
      <c r="AR93" s="119"/>
      <c r="AS93" s="119"/>
      <c r="AT93" s="119"/>
      <c r="AU93" s="119"/>
      <c r="AV93" s="119"/>
      <c r="AW93" s="119"/>
      <c r="AX93" s="119"/>
      <c r="AY93" s="119"/>
      <c r="AZ93" s="119"/>
      <c r="BA93" s="119"/>
      <c r="BB93" s="119"/>
      <c r="BC93" s="119"/>
      <c r="BD93" s="119"/>
      <c r="BE93" s="119"/>
      <c r="BF93" s="119"/>
      <c r="BG93" s="119"/>
      <c r="BH93" s="119"/>
      <c r="BI93" s="119"/>
      <c r="BJ93" s="119"/>
      <c r="BK93" s="119"/>
      <c r="BL93" s="119"/>
      <c r="BM93" s="119"/>
      <c r="BN93" s="119"/>
      <c r="BO93" s="119"/>
      <c r="BP93" s="119"/>
      <c r="BQ93" s="119"/>
      <c r="BR93" s="119"/>
      <c r="BS93" s="119"/>
      <c r="BT93" s="119"/>
      <c r="BU93" s="119"/>
      <c r="BV93" s="119"/>
      <c r="BW93" s="119"/>
      <c r="BX93" s="119"/>
      <c r="BY93" s="119"/>
      <c r="BZ93" s="119"/>
      <c r="CA93" s="119"/>
      <c r="CB93" s="119"/>
      <c r="CC93" s="119"/>
      <c r="CD93" s="119"/>
      <c r="CE93" s="119"/>
      <c r="CF93" s="119"/>
      <c r="CG93" s="119"/>
      <c r="CH93" s="119"/>
      <c r="CI93" s="119"/>
      <c r="CJ93" s="119"/>
      <c r="CK93" s="119"/>
      <c r="CL93" s="119"/>
      <c r="CM93" s="119"/>
      <c r="CN93" s="119"/>
      <c r="CO93" s="119"/>
      <c r="CP93" s="119"/>
      <c r="CQ93" s="119"/>
      <c r="CR93" s="119"/>
      <c r="CS93" s="119"/>
      <c r="CT93" s="119"/>
      <c r="CU93" s="119"/>
      <c r="CV93" s="119"/>
      <c r="CW93" s="119"/>
      <c r="CX93" s="119"/>
      <c r="CY93" s="119"/>
      <c r="CZ93" s="119"/>
      <c r="DA93" s="119"/>
      <c r="DB93" s="119"/>
      <c r="DC93" s="119"/>
      <c r="DD93" s="119"/>
      <c r="DE93" s="119"/>
      <c r="DF93" s="119"/>
      <c r="DG93" s="119"/>
      <c r="DH93" s="119"/>
      <c r="DI93" s="119"/>
      <c r="DJ93" s="119"/>
      <c r="DK93" s="119"/>
      <c r="DL93" s="119"/>
      <c r="DM93" s="119"/>
      <c r="DN93" s="119"/>
      <c r="DO93" s="119"/>
      <c r="DP93" s="119"/>
      <c r="DQ93" s="119"/>
      <c r="DR93" s="119"/>
      <c r="DS93" s="119"/>
      <c r="DT93" s="119"/>
      <c r="DU93" s="119"/>
    </row>
    <row r="94" spans="1:125" ht="15.75" customHeight="1">
      <c r="A94" s="118" t="s">
        <v>4693</v>
      </c>
      <c r="B94" s="118" t="e">
        <f t="shared" ca="1" si="0"/>
        <v>#NAME?</v>
      </c>
      <c r="C94" s="118" t="s">
        <v>4694</v>
      </c>
      <c r="D94" s="118" t="s">
        <v>4695</v>
      </c>
      <c r="E94" s="118"/>
      <c r="F94" s="118"/>
      <c r="G94" s="118" t="s">
        <v>4696</v>
      </c>
      <c r="H94" s="118" t="s">
        <v>4697</v>
      </c>
      <c r="I94" s="118"/>
      <c r="J94" s="118"/>
      <c r="K94" s="118"/>
      <c r="L94" s="118"/>
      <c r="M94" s="118"/>
      <c r="N94" s="118"/>
      <c r="O94" s="118"/>
      <c r="P94" s="118"/>
      <c r="Q94" s="118"/>
      <c r="R94" s="118"/>
      <c r="S94" s="118"/>
      <c r="T94" s="118"/>
      <c r="U94" s="118"/>
      <c r="V94" s="118"/>
      <c r="W94" s="118"/>
      <c r="X94" s="118"/>
      <c r="Y94" s="118"/>
      <c r="Z94" s="118"/>
      <c r="AA94" s="118"/>
      <c r="AB94" s="118"/>
      <c r="AC94" s="118"/>
      <c r="AD94" s="118"/>
      <c r="AE94" s="118"/>
      <c r="AF94" s="118"/>
      <c r="AG94" s="118"/>
      <c r="AH94" s="118"/>
      <c r="AI94" s="118"/>
      <c r="AJ94" s="118"/>
      <c r="AK94" s="118"/>
      <c r="AL94" s="118"/>
      <c r="AM94" s="118"/>
      <c r="AN94" s="118"/>
      <c r="AO94" s="118"/>
      <c r="AP94" s="118"/>
      <c r="AQ94" s="118"/>
      <c r="AR94" s="118"/>
      <c r="AS94" s="118"/>
      <c r="AT94" s="118"/>
      <c r="AU94" s="118"/>
      <c r="AV94" s="118"/>
      <c r="AW94" s="118"/>
      <c r="AX94" s="118"/>
      <c r="AY94" s="118"/>
      <c r="AZ94" s="118"/>
      <c r="BA94" s="118"/>
      <c r="BB94" s="118"/>
      <c r="BC94" s="118"/>
      <c r="BD94" s="118"/>
      <c r="BE94" s="118"/>
      <c r="BF94" s="118"/>
      <c r="BG94" s="118"/>
      <c r="BH94" s="118"/>
      <c r="BI94" s="118"/>
      <c r="BJ94" s="118"/>
      <c r="BK94" s="118"/>
      <c r="BL94" s="118"/>
      <c r="BM94" s="118"/>
      <c r="BN94" s="118"/>
      <c r="BO94" s="118"/>
      <c r="BP94" s="118"/>
      <c r="BQ94" s="118"/>
      <c r="BR94" s="118"/>
      <c r="BS94" s="118"/>
      <c r="BT94" s="118"/>
      <c r="BU94" s="118"/>
      <c r="BV94" s="118"/>
      <c r="BW94" s="118"/>
      <c r="BX94" s="118"/>
      <c r="BY94" s="118"/>
      <c r="BZ94" s="118"/>
      <c r="CA94" s="118"/>
      <c r="CB94" s="118"/>
      <c r="CC94" s="118"/>
      <c r="CD94" s="118"/>
      <c r="CE94" s="118"/>
      <c r="CF94" s="118"/>
      <c r="CG94" s="118"/>
      <c r="CH94" s="118"/>
      <c r="CI94" s="118"/>
      <c r="CJ94" s="118"/>
      <c r="CK94" s="118"/>
      <c r="CL94" s="118"/>
      <c r="CM94" s="118"/>
      <c r="CN94" s="118"/>
      <c r="CO94" s="118"/>
      <c r="CP94" s="118"/>
      <c r="CQ94" s="118"/>
      <c r="CR94" s="118"/>
      <c r="CS94" s="118"/>
      <c r="CT94" s="118"/>
      <c r="CU94" s="118"/>
      <c r="CV94" s="118"/>
      <c r="CW94" s="118"/>
      <c r="CX94" s="118"/>
      <c r="CY94" s="118"/>
      <c r="CZ94" s="118"/>
      <c r="DA94" s="118"/>
      <c r="DB94" s="118"/>
      <c r="DC94" s="118"/>
      <c r="DD94" s="118"/>
      <c r="DE94" s="118"/>
      <c r="DF94" s="118"/>
      <c r="DG94" s="118"/>
      <c r="DH94" s="118"/>
      <c r="DI94" s="118"/>
      <c r="DJ94" s="118"/>
      <c r="DK94" s="118"/>
      <c r="DL94" s="118"/>
      <c r="DM94" s="118"/>
      <c r="DN94" s="118"/>
      <c r="DO94" s="118"/>
      <c r="DP94" s="118"/>
      <c r="DQ94" s="118"/>
      <c r="DR94" s="118"/>
      <c r="DS94" s="118"/>
      <c r="DT94" s="118"/>
      <c r="DU94" s="118"/>
    </row>
    <row r="95" spans="1:125" ht="15.75" customHeight="1">
      <c r="A95" s="119" t="s">
        <v>4698</v>
      </c>
      <c r="B95" s="119" t="e">
        <f t="shared" ca="1" si="0"/>
        <v>#NAME?</v>
      </c>
      <c r="C95" s="119" t="s">
        <v>4699</v>
      </c>
      <c r="D95" s="119" t="s">
        <v>4446</v>
      </c>
      <c r="E95" s="119"/>
      <c r="F95" s="119"/>
      <c r="G95" s="119" t="s">
        <v>4700</v>
      </c>
      <c r="H95" s="119" t="s">
        <v>4701</v>
      </c>
      <c r="I95" s="119"/>
      <c r="J95" s="119"/>
      <c r="K95" s="119"/>
      <c r="L95" s="119"/>
      <c r="M95" s="119"/>
      <c r="N95" s="119"/>
      <c r="O95" s="119"/>
      <c r="P95" s="119"/>
      <c r="Q95" s="119"/>
      <c r="R95" s="119"/>
      <c r="S95" s="119"/>
      <c r="T95" s="119"/>
      <c r="U95" s="119"/>
      <c r="V95" s="119"/>
      <c r="W95" s="119"/>
      <c r="X95" s="119"/>
      <c r="Y95" s="119"/>
      <c r="Z95" s="119"/>
      <c r="AA95" s="119"/>
      <c r="AB95" s="119"/>
      <c r="AC95" s="119"/>
      <c r="AD95" s="119"/>
      <c r="AE95" s="119"/>
      <c r="AF95" s="119"/>
      <c r="AG95" s="119"/>
      <c r="AH95" s="119"/>
      <c r="AI95" s="119"/>
      <c r="AJ95" s="119"/>
      <c r="AK95" s="119"/>
      <c r="AL95" s="119"/>
      <c r="AM95" s="119"/>
      <c r="AN95" s="119"/>
      <c r="AO95" s="119"/>
      <c r="AP95" s="119"/>
      <c r="AQ95" s="119"/>
      <c r="AR95" s="119"/>
      <c r="AS95" s="119"/>
      <c r="AT95" s="119"/>
      <c r="AU95" s="119"/>
      <c r="AV95" s="119"/>
      <c r="AW95" s="119"/>
      <c r="AX95" s="119"/>
      <c r="AY95" s="119"/>
      <c r="AZ95" s="119"/>
      <c r="BA95" s="119"/>
      <c r="BB95" s="119"/>
      <c r="BC95" s="119"/>
      <c r="BD95" s="119"/>
      <c r="BE95" s="119"/>
      <c r="BF95" s="119"/>
      <c r="BG95" s="119"/>
      <c r="BH95" s="119"/>
      <c r="BI95" s="119"/>
      <c r="BJ95" s="119"/>
      <c r="BK95" s="119"/>
      <c r="BL95" s="119"/>
      <c r="BM95" s="119"/>
      <c r="BN95" s="119"/>
      <c r="BO95" s="119"/>
      <c r="BP95" s="119"/>
      <c r="BQ95" s="119"/>
      <c r="BR95" s="119"/>
      <c r="BS95" s="119"/>
      <c r="BT95" s="119"/>
      <c r="BU95" s="119"/>
      <c r="BV95" s="119"/>
      <c r="BW95" s="119"/>
      <c r="BX95" s="119"/>
      <c r="BY95" s="119"/>
      <c r="BZ95" s="119"/>
      <c r="CA95" s="119"/>
      <c r="CB95" s="119"/>
      <c r="CC95" s="119"/>
      <c r="CD95" s="119"/>
      <c r="CE95" s="119"/>
      <c r="CF95" s="119"/>
      <c r="CG95" s="119"/>
      <c r="CH95" s="119"/>
      <c r="CI95" s="119"/>
      <c r="CJ95" s="119"/>
      <c r="CK95" s="119"/>
      <c r="CL95" s="119"/>
      <c r="CM95" s="119"/>
      <c r="CN95" s="119"/>
      <c r="CO95" s="119"/>
      <c r="CP95" s="119"/>
      <c r="CQ95" s="119"/>
      <c r="CR95" s="119"/>
      <c r="CS95" s="119"/>
      <c r="CT95" s="119"/>
      <c r="CU95" s="119"/>
      <c r="CV95" s="119"/>
      <c r="CW95" s="119"/>
      <c r="CX95" s="119"/>
      <c r="CY95" s="119"/>
      <c r="CZ95" s="119"/>
      <c r="DA95" s="119"/>
      <c r="DB95" s="119"/>
      <c r="DC95" s="119"/>
      <c r="DD95" s="119"/>
      <c r="DE95" s="119"/>
      <c r="DF95" s="119"/>
      <c r="DG95" s="119"/>
      <c r="DH95" s="119"/>
      <c r="DI95" s="119"/>
      <c r="DJ95" s="119"/>
      <c r="DK95" s="119"/>
      <c r="DL95" s="119"/>
      <c r="DM95" s="119"/>
      <c r="DN95" s="119"/>
      <c r="DO95" s="119"/>
      <c r="DP95" s="119"/>
      <c r="DQ95" s="119"/>
      <c r="DR95" s="119"/>
      <c r="DS95" s="119"/>
      <c r="DT95" s="119"/>
      <c r="DU95" s="119"/>
    </row>
    <row r="96" spans="1:125" ht="15.75" customHeight="1">
      <c r="A96" s="118" t="s">
        <v>4702</v>
      </c>
      <c r="B96" s="118" t="e">
        <f t="shared" ca="1" si="0"/>
        <v>#NAME?</v>
      </c>
      <c r="C96" s="118" t="s">
        <v>4699</v>
      </c>
      <c r="D96" s="118" t="s">
        <v>4621</v>
      </c>
      <c r="E96" s="118"/>
      <c r="F96" s="118"/>
      <c r="G96" s="118" t="s">
        <v>4703</v>
      </c>
      <c r="H96" s="118" t="s">
        <v>4704</v>
      </c>
      <c r="I96" s="118"/>
      <c r="J96" s="118"/>
      <c r="K96" s="118"/>
      <c r="L96" s="118"/>
      <c r="M96" s="118"/>
      <c r="N96" s="118"/>
      <c r="O96" s="118"/>
      <c r="P96" s="118"/>
      <c r="Q96" s="118"/>
      <c r="R96" s="118"/>
      <c r="S96" s="118"/>
      <c r="T96" s="118"/>
      <c r="U96" s="118"/>
      <c r="V96" s="118"/>
      <c r="W96" s="118"/>
      <c r="X96" s="118"/>
      <c r="Y96" s="118"/>
      <c r="Z96" s="118"/>
      <c r="AA96" s="118"/>
      <c r="AB96" s="118"/>
      <c r="AC96" s="118"/>
      <c r="AD96" s="118"/>
      <c r="AE96" s="118"/>
      <c r="AF96" s="118"/>
      <c r="AG96" s="118"/>
      <c r="AH96" s="118"/>
      <c r="AI96" s="118"/>
      <c r="AJ96" s="118"/>
      <c r="AK96" s="118"/>
      <c r="AL96" s="118"/>
      <c r="AM96" s="118"/>
      <c r="AN96" s="118"/>
      <c r="AO96" s="118"/>
      <c r="AP96" s="118"/>
      <c r="AQ96" s="118"/>
      <c r="AR96" s="118"/>
      <c r="AS96" s="118"/>
      <c r="AT96" s="118"/>
      <c r="AU96" s="118"/>
      <c r="AV96" s="118"/>
      <c r="AW96" s="118"/>
      <c r="AX96" s="118"/>
      <c r="AY96" s="118"/>
      <c r="AZ96" s="118"/>
      <c r="BA96" s="118"/>
      <c r="BB96" s="118"/>
      <c r="BC96" s="118"/>
      <c r="BD96" s="118"/>
      <c r="BE96" s="118"/>
      <c r="BF96" s="118"/>
      <c r="BG96" s="118"/>
      <c r="BH96" s="118"/>
      <c r="BI96" s="118"/>
      <c r="BJ96" s="118"/>
      <c r="BK96" s="118"/>
      <c r="BL96" s="118"/>
      <c r="BM96" s="118"/>
      <c r="BN96" s="118"/>
      <c r="BO96" s="118"/>
      <c r="BP96" s="118"/>
      <c r="BQ96" s="118"/>
      <c r="BR96" s="118"/>
      <c r="BS96" s="118"/>
      <c r="BT96" s="118"/>
      <c r="BU96" s="118"/>
      <c r="BV96" s="118"/>
      <c r="BW96" s="118"/>
      <c r="BX96" s="118"/>
      <c r="BY96" s="118"/>
      <c r="BZ96" s="118"/>
      <c r="CA96" s="118"/>
      <c r="CB96" s="118"/>
      <c r="CC96" s="118"/>
      <c r="CD96" s="118"/>
      <c r="CE96" s="118"/>
      <c r="CF96" s="118"/>
      <c r="CG96" s="118"/>
      <c r="CH96" s="118"/>
      <c r="CI96" s="118"/>
      <c r="CJ96" s="118"/>
      <c r="CK96" s="118"/>
      <c r="CL96" s="118"/>
      <c r="CM96" s="118"/>
      <c r="CN96" s="118"/>
      <c r="CO96" s="118"/>
      <c r="CP96" s="118"/>
      <c r="CQ96" s="118"/>
      <c r="CR96" s="118"/>
      <c r="CS96" s="118"/>
      <c r="CT96" s="118"/>
      <c r="CU96" s="118"/>
      <c r="CV96" s="118"/>
      <c r="CW96" s="118"/>
      <c r="CX96" s="118"/>
      <c r="CY96" s="118"/>
      <c r="CZ96" s="118"/>
      <c r="DA96" s="118"/>
      <c r="DB96" s="118"/>
      <c r="DC96" s="118"/>
      <c r="DD96" s="118"/>
      <c r="DE96" s="118"/>
      <c r="DF96" s="118"/>
      <c r="DG96" s="118"/>
      <c r="DH96" s="118"/>
      <c r="DI96" s="118"/>
      <c r="DJ96" s="118"/>
      <c r="DK96" s="118"/>
      <c r="DL96" s="118"/>
      <c r="DM96" s="118"/>
      <c r="DN96" s="118"/>
      <c r="DO96" s="118"/>
      <c r="DP96" s="118"/>
      <c r="DQ96" s="118"/>
      <c r="DR96" s="118"/>
      <c r="DS96" s="118"/>
      <c r="DT96" s="118"/>
      <c r="DU96" s="118"/>
    </row>
    <row r="97" spans="1:125" ht="15.75" customHeight="1">
      <c r="A97" s="119" t="s">
        <v>4705</v>
      </c>
      <c r="B97" s="119" t="e">
        <f t="shared" ca="1" si="0"/>
        <v>#NAME?</v>
      </c>
      <c r="C97" s="119" t="s">
        <v>4706</v>
      </c>
      <c r="D97" s="119" t="s">
        <v>4707</v>
      </c>
      <c r="E97" s="119"/>
      <c r="F97" s="119"/>
      <c r="G97" s="119" t="s">
        <v>4708</v>
      </c>
      <c r="H97" s="119" t="s">
        <v>4709</v>
      </c>
      <c r="I97" s="119"/>
      <c r="J97" s="119"/>
      <c r="K97" s="119"/>
      <c r="L97" s="119"/>
      <c r="M97" s="119"/>
      <c r="N97" s="119"/>
      <c r="O97" s="119"/>
      <c r="P97" s="119"/>
      <c r="Q97" s="119"/>
      <c r="R97" s="119"/>
      <c r="S97" s="119"/>
      <c r="T97" s="119"/>
      <c r="U97" s="119"/>
      <c r="V97" s="119"/>
      <c r="W97" s="119"/>
      <c r="X97" s="119"/>
      <c r="Y97" s="119"/>
      <c r="Z97" s="119"/>
      <c r="AA97" s="119"/>
      <c r="AB97" s="119"/>
      <c r="AC97" s="119"/>
      <c r="AD97" s="119"/>
      <c r="AE97" s="119"/>
      <c r="AF97" s="119"/>
      <c r="AG97" s="119"/>
      <c r="AH97" s="119"/>
      <c r="AI97" s="119"/>
      <c r="AJ97" s="119"/>
      <c r="AK97" s="119"/>
      <c r="AL97" s="119"/>
      <c r="AM97" s="119"/>
      <c r="AN97" s="119"/>
      <c r="AO97" s="119"/>
      <c r="AP97" s="119"/>
      <c r="AQ97" s="119"/>
      <c r="AR97" s="119"/>
      <c r="AS97" s="119"/>
      <c r="AT97" s="119"/>
      <c r="AU97" s="119"/>
      <c r="AV97" s="119"/>
      <c r="AW97" s="119"/>
      <c r="AX97" s="119"/>
      <c r="AY97" s="119"/>
      <c r="AZ97" s="119"/>
      <c r="BA97" s="119"/>
      <c r="BB97" s="119"/>
      <c r="BC97" s="119"/>
      <c r="BD97" s="119"/>
      <c r="BE97" s="119"/>
      <c r="BF97" s="119"/>
      <c r="BG97" s="119"/>
      <c r="BH97" s="119"/>
      <c r="BI97" s="119"/>
      <c r="BJ97" s="119"/>
      <c r="BK97" s="119"/>
      <c r="BL97" s="119"/>
      <c r="BM97" s="119"/>
      <c r="BN97" s="119"/>
      <c r="BO97" s="119"/>
      <c r="BP97" s="119"/>
      <c r="BQ97" s="119"/>
      <c r="BR97" s="119"/>
      <c r="BS97" s="119"/>
      <c r="BT97" s="119"/>
      <c r="BU97" s="119"/>
      <c r="BV97" s="119"/>
      <c r="BW97" s="119"/>
      <c r="BX97" s="119"/>
      <c r="BY97" s="119"/>
      <c r="BZ97" s="119"/>
      <c r="CA97" s="119"/>
      <c r="CB97" s="119"/>
      <c r="CC97" s="119"/>
      <c r="CD97" s="119"/>
      <c r="CE97" s="119"/>
      <c r="CF97" s="119"/>
      <c r="CG97" s="119"/>
      <c r="CH97" s="119"/>
      <c r="CI97" s="119"/>
      <c r="CJ97" s="119"/>
      <c r="CK97" s="119"/>
      <c r="CL97" s="119"/>
      <c r="CM97" s="119"/>
      <c r="CN97" s="119"/>
      <c r="CO97" s="119"/>
      <c r="CP97" s="119"/>
      <c r="CQ97" s="119"/>
      <c r="CR97" s="119"/>
      <c r="CS97" s="119"/>
      <c r="CT97" s="119"/>
      <c r="CU97" s="119"/>
      <c r="CV97" s="119"/>
      <c r="CW97" s="119"/>
      <c r="CX97" s="119"/>
      <c r="CY97" s="119"/>
      <c r="CZ97" s="119"/>
      <c r="DA97" s="119"/>
      <c r="DB97" s="119"/>
      <c r="DC97" s="119"/>
      <c r="DD97" s="119"/>
      <c r="DE97" s="119"/>
      <c r="DF97" s="119"/>
      <c r="DG97" s="119"/>
      <c r="DH97" s="119"/>
      <c r="DI97" s="119"/>
      <c r="DJ97" s="119"/>
      <c r="DK97" s="119"/>
      <c r="DL97" s="119"/>
      <c r="DM97" s="119"/>
      <c r="DN97" s="119"/>
      <c r="DO97" s="119"/>
      <c r="DP97" s="119"/>
      <c r="DQ97" s="119"/>
      <c r="DR97" s="119"/>
      <c r="DS97" s="119"/>
      <c r="DT97" s="119"/>
      <c r="DU97" s="119"/>
    </row>
    <row r="98" spans="1:125" ht="15.75" customHeight="1">
      <c r="A98" s="118" t="s">
        <v>4710</v>
      </c>
      <c r="B98" s="118" t="e">
        <f t="shared" ca="1" si="0"/>
        <v>#NAME?</v>
      </c>
      <c r="C98" s="118"/>
      <c r="D98" s="118"/>
      <c r="E98" s="118"/>
      <c r="F98" s="118"/>
      <c r="G98" s="118" t="s">
        <v>4711</v>
      </c>
      <c r="H98" s="118" t="s">
        <v>371</v>
      </c>
      <c r="I98" s="118"/>
      <c r="J98" s="118"/>
      <c r="K98" s="118"/>
      <c r="L98" s="118"/>
      <c r="M98" s="118"/>
      <c r="N98" s="118"/>
      <c r="O98" s="118"/>
      <c r="P98" s="118"/>
      <c r="Q98" s="118"/>
      <c r="R98" s="118"/>
      <c r="S98" s="118"/>
      <c r="T98" s="118"/>
      <c r="U98" s="118"/>
      <c r="V98" s="118"/>
      <c r="W98" s="118"/>
      <c r="X98" s="118"/>
      <c r="Y98" s="118"/>
      <c r="Z98" s="118"/>
      <c r="AA98" s="118"/>
      <c r="AB98" s="118"/>
      <c r="AC98" s="118"/>
      <c r="AD98" s="118"/>
      <c r="AE98" s="118"/>
      <c r="AF98" s="118"/>
      <c r="AG98" s="118"/>
      <c r="AH98" s="118"/>
      <c r="AI98" s="118"/>
      <c r="AJ98" s="118"/>
      <c r="AK98" s="118"/>
      <c r="AL98" s="118"/>
      <c r="AM98" s="118"/>
      <c r="AN98" s="118"/>
      <c r="AO98" s="118"/>
      <c r="AP98" s="118"/>
      <c r="AQ98" s="118"/>
      <c r="AR98" s="118"/>
      <c r="AS98" s="118"/>
      <c r="AT98" s="118"/>
      <c r="AU98" s="118"/>
      <c r="AV98" s="118"/>
      <c r="AW98" s="118"/>
      <c r="AX98" s="118"/>
      <c r="AY98" s="118"/>
      <c r="AZ98" s="118"/>
      <c r="BA98" s="118"/>
      <c r="BB98" s="118"/>
      <c r="BC98" s="118"/>
      <c r="BD98" s="118"/>
      <c r="BE98" s="118"/>
      <c r="BF98" s="118"/>
      <c r="BG98" s="118"/>
      <c r="BH98" s="118"/>
      <c r="BI98" s="118"/>
      <c r="BJ98" s="118"/>
      <c r="BK98" s="118"/>
      <c r="BL98" s="118"/>
      <c r="BM98" s="118"/>
      <c r="BN98" s="118"/>
      <c r="BO98" s="118"/>
      <c r="BP98" s="118"/>
      <c r="BQ98" s="118"/>
      <c r="BR98" s="118"/>
      <c r="BS98" s="118"/>
      <c r="BT98" s="118"/>
      <c r="BU98" s="118"/>
      <c r="BV98" s="118"/>
      <c r="BW98" s="118"/>
      <c r="BX98" s="118"/>
      <c r="BY98" s="118"/>
      <c r="BZ98" s="118"/>
      <c r="CA98" s="118"/>
      <c r="CB98" s="118"/>
      <c r="CC98" s="118"/>
      <c r="CD98" s="118"/>
      <c r="CE98" s="118"/>
      <c r="CF98" s="118"/>
      <c r="CG98" s="118"/>
      <c r="CH98" s="118"/>
      <c r="CI98" s="118"/>
      <c r="CJ98" s="118"/>
      <c r="CK98" s="118"/>
      <c r="CL98" s="118"/>
      <c r="CM98" s="118"/>
      <c r="CN98" s="118"/>
      <c r="CO98" s="118"/>
      <c r="CP98" s="118"/>
      <c r="CQ98" s="118"/>
      <c r="CR98" s="118"/>
      <c r="CS98" s="118"/>
      <c r="CT98" s="118"/>
      <c r="CU98" s="118"/>
      <c r="CV98" s="118"/>
      <c r="CW98" s="118"/>
      <c r="CX98" s="118"/>
      <c r="CY98" s="118"/>
      <c r="CZ98" s="118"/>
      <c r="DA98" s="118"/>
      <c r="DB98" s="118"/>
      <c r="DC98" s="118"/>
      <c r="DD98" s="118"/>
      <c r="DE98" s="118"/>
      <c r="DF98" s="118"/>
      <c r="DG98" s="118"/>
      <c r="DH98" s="118"/>
      <c r="DI98" s="118"/>
      <c r="DJ98" s="118"/>
      <c r="DK98" s="118"/>
      <c r="DL98" s="118"/>
      <c r="DM98" s="118"/>
      <c r="DN98" s="118"/>
      <c r="DO98" s="118"/>
      <c r="DP98" s="118"/>
      <c r="DQ98" s="118"/>
      <c r="DR98" s="118"/>
      <c r="DS98" s="118"/>
      <c r="DT98" s="118"/>
      <c r="DU98" s="118"/>
    </row>
    <row r="99" spans="1:125" ht="15.75" customHeight="1">
      <c r="A99" s="119" t="s">
        <v>4712</v>
      </c>
      <c r="B99" s="119" t="e">
        <f t="shared" ca="1" si="0"/>
        <v>#NAME?</v>
      </c>
      <c r="C99" s="119"/>
      <c r="D99" s="119"/>
      <c r="E99" s="119"/>
      <c r="F99" s="119"/>
      <c r="G99" s="119" t="s">
        <v>4713</v>
      </c>
      <c r="H99" s="119" t="s">
        <v>4714</v>
      </c>
      <c r="I99" s="119"/>
      <c r="J99" s="119"/>
      <c r="K99" s="119"/>
      <c r="L99" s="119"/>
      <c r="M99" s="119"/>
      <c r="N99" s="119"/>
      <c r="O99" s="119"/>
      <c r="P99" s="119"/>
      <c r="Q99" s="119"/>
      <c r="R99" s="119"/>
      <c r="S99" s="119"/>
      <c r="T99" s="119"/>
      <c r="U99" s="119"/>
      <c r="V99" s="119"/>
      <c r="W99" s="119"/>
      <c r="X99" s="119"/>
      <c r="Y99" s="119"/>
      <c r="Z99" s="119"/>
      <c r="AA99" s="119"/>
      <c r="AB99" s="119"/>
      <c r="AC99" s="119"/>
      <c r="AD99" s="119"/>
      <c r="AE99" s="119"/>
      <c r="AF99" s="119"/>
      <c r="AG99" s="119"/>
      <c r="AH99" s="119"/>
      <c r="AI99" s="119"/>
      <c r="AJ99" s="119"/>
      <c r="AK99" s="119"/>
      <c r="AL99" s="119"/>
      <c r="AM99" s="119"/>
      <c r="AN99" s="119"/>
      <c r="AO99" s="119"/>
      <c r="AP99" s="119"/>
      <c r="AQ99" s="119"/>
      <c r="AR99" s="119"/>
      <c r="AS99" s="119"/>
      <c r="AT99" s="119"/>
      <c r="AU99" s="119"/>
      <c r="AV99" s="119"/>
      <c r="AW99" s="119"/>
      <c r="AX99" s="119"/>
      <c r="AY99" s="119"/>
      <c r="AZ99" s="119"/>
      <c r="BA99" s="119"/>
      <c r="BB99" s="119"/>
      <c r="BC99" s="119"/>
      <c r="BD99" s="119"/>
      <c r="BE99" s="119"/>
      <c r="BF99" s="119"/>
      <c r="BG99" s="119"/>
      <c r="BH99" s="119"/>
      <c r="BI99" s="119"/>
      <c r="BJ99" s="119"/>
      <c r="BK99" s="119"/>
      <c r="BL99" s="119"/>
      <c r="BM99" s="119"/>
      <c r="BN99" s="119"/>
      <c r="BO99" s="119"/>
      <c r="BP99" s="119"/>
      <c r="BQ99" s="119"/>
      <c r="BR99" s="119"/>
      <c r="BS99" s="119"/>
      <c r="BT99" s="119"/>
      <c r="BU99" s="119"/>
      <c r="BV99" s="119"/>
      <c r="BW99" s="119"/>
      <c r="BX99" s="119"/>
      <c r="BY99" s="119"/>
      <c r="BZ99" s="119"/>
      <c r="CA99" s="119"/>
      <c r="CB99" s="119"/>
      <c r="CC99" s="119"/>
      <c r="CD99" s="119"/>
      <c r="CE99" s="119"/>
      <c r="CF99" s="119"/>
      <c r="CG99" s="119"/>
      <c r="CH99" s="119"/>
      <c r="CI99" s="119"/>
      <c r="CJ99" s="119"/>
      <c r="CK99" s="119"/>
      <c r="CL99" s="119"/>
      <c r="CM99" s="119"/>
      <c r="CN99" s="119"/>
      <c r="CO99" s="119"/>
      <c r="CP99" s="119"/>
      <c r="CQ99" s="119"/>
      <c r="CR99" s="119"/>
      <c r="CS99" s="119"/>
      <c r="CT99" s="119"/>
      <c r="CU99" s="119"/>
      <c r="CV99" s="119"/>
      <c r="CW99" s="119"/>
      <c r="CX99" s="119"/>
      <c r="CY99" s="119"/>
      <c r="CZ99" s="119"/>
      <c r="DA99" s="119"/>
      <c r="DB99" s="119"/>
      <c r="DC99" s="119"/>
      <c r="DD99" s="119"/>
      <c r="DE99" s="119"/>
      <c r="DF99" s="119"/>
      <c r="DG99" s="119"/>
      <c r="DH99" s="119"/>
      <c r="DI99" s="119"/>
      <c r="DJ99" s="119"/>
      <c r="DK99" s="119"/>
      <c r="DL99" s="119"/>
      <c r="DM99" s="119"/>
      <c r="DN99" s="119"/>
      <c r="DO99" s="119"/>
      <c r="DP99" s="119"/>
      <c r="DQ99" s="119"/>
      <c r="DR99" s="119"/>
      <c r="DS99" s="119"/>
      <c r="DT99" s="119"/>
      <c r="DU99" s="119"/>
    </row>
    <row r="100" spans="1:125" ht="15.75" customHeight="1">
      <c r="A100" s="118" t="s">
        <v>4715</v>
      </c>
      <c r="B100" s="118" t="e">
        <f t="shared" ca="1" si="0"/>
        <v>#NAME?</v>
      </c>
      <c r="C100" s="118"/>
      <c r="D100" s="118"/>
      <c r="E100" s="118"/>
      <c r="F100" s="118"/>
      <c r="G100" s="118" t="s">
        <v>4716</v>
      </c>
      <c r="H100" s="118" t="s">
        <v>4717</v>
      </c>
      <c r="I100" s="118"/>
      <c r="J100" s="118"/>
      <c r="K100" s="118"/>
      <c r="L100" s="118"/>
      <c r="M100" s="118"/>
      <c r="N100" s="118"/>
      <c r="O100" s="118"/>
      <c r="P100" s="118"/>
      <c r="Q100" s="118"/>
      <c r="R100" s="118"/>
      <c r="S100" s="118"/>
      <c r="T100" s="118"/>
      <c r="U100" s="118"/>
      <c r="V100" s="118"/>
      <c r="W100" s="118"/>
      <c r="X100" s="118"/>
      <c r="Y100" s="118"/>
      <c r="Z100" s="118"/>
      <c r="AA100" s="118"/>
      <c r="AB100" s="118"/>
      <c r="AC100" s="118"/>
      <c r="AD100" s="118"/>
      <c r="AE100" s="118"/>
      <c r="AF100" s="118"/>
      <c r="AG100" s="118"/>
      <c r="AH100" s="118"/>
      <c r="AI100" s="118"/>
      <c r="AJ100" s="118"/>
      <c r="AK100" s="118"/>
      <c r="AL100" s="118"/>
      <c r="AM100" s="118"/>
      <c r="AN100" s="118"/>
      <c r="AO100" s="118"/>
      <c r="AP100" s="118"/>
      <c r="AQ100" s="118"/>
      <c r="AR100" s="118"/>
      <c r="AS100" s="118"/>
      <c r="AT100" s="118"/>
      <c r="AU100" s="118"/>
      <c r="AV100" s="118"/>
      <c r="AW100" s="118"/>
      <c r="AX100" s="118"/>
      <c r="AY100" s="118"/>
      <c r="AZ100" s="118"/>
      <c r="BA100" s="118"/>
      <c r="BB100" s="118"/>
      <c r="BC100" s="118"/>
      <c r="BD100" s="118"/>
      <c r="BE100" s="118"/>
      <c r="BF100" s="118"/>
      <c r="BG100" s="118"/>
      <c r="BH100" s="118"/>
      <c r="BI100" s="118"/>
      <c r="BJ100" s="118"/>
      <c r="BK100" s="118"/>
      <c r="BL100" s="118"/>
      <c r="BM100" s="118"/>
      <c r="BN100" s="118"/>
      <c r="BO100" s="118"/>
      <c r="BP100" s="118"/>
      <c r="BQ100" s="118"/>
      <c r="BR100" s="118"/>
      <c r="BS100" s="118"/>
      <c r="BT100" s="118"/>
      <c r="BU100" s="118"/>
      <c r="BV100" s="118"/>
      <c r="BW100" s="118"/>
      <c r="BX100" s="118"/>
      <c r="BY100" s="118"/>
      <c r="BZ100" s="118"/>
      <c r="CA100" s="118"/>
      <c r="CB100" s="118"/>
      <c r="CC100" s="118"/>
      <c r="CD100" s="118"/>
      <c r="CE100" s="118"/>
      <c r="CF100" s="118"/>
      <c r="CG100" s="118"/>
      <c r="CH100" s="118"/>
      <c r="CI100" s="118"/>
      <c r="CJ100" s="118"/>
      <c r="CK100" s="118"/>
      <c r="CL100" s="118"/>
      <c r="CM100" s="118"/>
      <c r="CN100" s="118"/>
      <c r="CO100" s="118"/>
      <c r="CP100" s="118"/>
      <c r="CQ100" s="118"/>
      <c r="CR100" s="118"/>
      <c r="CS100" s="118"/>
      <c r="CT100" s="118"/>
      <c r="CU100" s="118"/>
      <c r="CV100" s="118"/>
      <c r="CW100" s="118"/>
      <c r="CX100" s="118"/>
      <c r="CY100" s="118"/>
      <c r="CZ100" s="118"/>
      <c r="DA100" s="118"/>
      <c r="DB100" s="118"/>
      <c r="DC100" s="118"/>
      <c r="DD100" s="118"/>
      <c r="DE100" s="118"/>
      <c r="DF100" s="118"/>
      <c r="DG100" s="118"/>
      <c r="DH100" s="118"/>
      <c r="DI100" s="118"/>
      <c r="DJ100" s="118"/>
      <c r="DK100" s="118"/>
      <c r="DL100" s="118"/>
      <c r="DM100" s="118"/>
      <c r="DN100" s="118"/>
      <c r="DO100" s="118"/>
      <c r="DP100" s="118"/>
      <c r="DQ100" s="118"/>
      <c r="DR100" s="118"/>
      <c r="DS100" s="118"/>
      <c r="DT100" s="118"/>
      <c r="DU100" s="118"/>
    </row>
    <row r="101" spans="1:125" ht="15.75" customHeight="1">
      <c r="A101" s="119" t="s">
        <v>4718</v>
      </c>
      <c r="B101" s="119" t="e">
        <f t="shared" ca="1" si="0"/>
        <v>#NAME?</v>
      </c>
      <c r="C101" s="119"/>
      <c r="D101" s="119"/>
      <c r="E101" s="119"/>
      <c r="F101" s="119"/>
      <c r="G101" s="119" t="s">
        <v>4719</v>
      </c>
      <c r="H101" s="119" t="s">
        <v>4720</v>
      </c>
      <c r="I101" s="119"/>
      <c r="J101" s="119"/>
      <c r="K101" s="119"/>
      <c r="L101" s="119"/>
      <c r="M101" s="119"/>
      <c r="N101" s="119"/>
      <c r="O101" s="119"/>
      <c r="P101" s="119"/>
      <c r="Q101" s="119"/>
      <c r="R101" s="119"/>
      <c r="S101" s="119"/>
      <c r="T101" s="119"/>
      <c r="U101" s="119"/>
      <c r="V101" s="119"/>
      <c r="W101" s="119"/>
      <c r="X101" s="119"/>
      <c r="Y101" s="119"/>
      <c r="Z101" s="119"/>
      <c r="AA101" s="119"/>
      <c r="AB101" s="119"/>
      <c r="AC101" s="119"/>
      <c r="AD101" s="119"/>
      <c r="AE101" s="119"/>
      <c r="AF101" s="119"/>
      <c r="AG101" s="119"/>
      <c r="AH101" s="119"/>
      <c r="AI101" s="119"/>
      <c r="AJ101" s="119"/>
      <c r="AK101" s="119"/>
      <c r="AL101" s="119"/>
      <c r="AM101" s="119"/>
      <c r="AN101" s="119"/>
      <c r="AO101" s="119"/>
      <c r="AP101" s="119"/>
      <c r="AQ101" s="119"/>
      <c r="AR101" s="119"/>
      <c r="AS101" s="119"/>
      <c r="AT101" s="119"/>
      <c r="AU101" s="119"/>
      <c r="AV101" s="119"/>
      <c r="AW101" s="119"/>
      <c r="AX101" s="119"/>
      <c r="AY101" s="119"/>
      <c r="AZ101" s="119"/>
      <c r="BA101" s="119"/>
      <c r="BB101" s="119"/>
      <c r="BC101" s="119"/>
      <c r="BD101" s="119"/>
      <c r="BE101" s="119"/>
      <c r="BF101" s="119"/>
      <c r="BG101" s="119"/>
      <c r="BH101" s="119"/>
      <c r="BI101" s="119"/>
      <c r="BJ101" s="119"/>
      <c r="BK101" s="119"/>
      <c r="BL101" s="119"/>
      <c r="BM101" s="119"/>
      <c r="BN101" s="119"/>
      <c r="BO101" s="119"/>
      <c r="BP101" s="119"/>
      <c r="BQ101" s="119"/>
      <c r="BR101" s="119"/>
      <c r="BS101" s="119"/>
      <c r="BT101" s="119"/>
      <c r="BU101" s="119"/>
      <c r="BV101" s="119"/>
      <c r="BW101" s="119"/>
      <c r="BX101" s="119"/>
      <c r="BY101" s="119"/>
      <c r="BZ101" s="119"/>
      <c r="CA101" s="119"/>
      <c r="CB101" s="119"/>
      <c r="CC101" s="119"/>
      <c r="CD101" s="119"/>
      <c r="CE101" s="119"/>
      <c r="CF101" s="119"/>
      <c r="CG101" s="119"/>
      <c r="CH101" s="119"/>
      <c r="CI101" s="119"/>
      <c r="CJ101" s="119"/>
      <c r="CK101" s="119"/>
      <c r="CL101" s="119"/>
      <c r="CM101" s="119"/>
      <c r="CN101" s="119"/>
      <c r="CO101" s="119"/>
      <c r="CP101" s="119"/>
      <c r="CQ101" s="119"/>
      <c r="CR101" s="119"/>
      <c r="CS101" s="119"/>
      <c r="CT101" s="119"/>
      <c r="CU101" s="119"/>
      <c r="CV101" s="119"/>
      <c r="CW101" s="119"/>
      <c r="CX101" s="119"/>
      <c r="CY101" s="119"/>
      <c r="CZ101" s="119"/>
      <c r="DA101" s="119"/>
      <c r="DB101" s="119"/>
      <c r="DC101" s="119"/>
      <c r="DD101" s="119"/>
      <c r="DE101" s="119"/>
      <c r="DF101" s="119"/>
      <c r="DG101" s="119"/>
      <c r="DH101" s="119"/>
      <c r="DI101" s="119"/>
      <c r="DJ101" s="119"/>
      <c r="DK101" s="119"/>
      <c r="DL101" s="119"/>
      <c r="DM101" s="119"/>
      <c r="DN101" s="119"/>
      <c r="DO101" s="119"/>
      <c r="DP101" s="119"/>
      <c r="DQ101" s="119"/>
      <c r="DR101" s="119"/>
      <c r="DS101" s="119"/>
      <c r="DT101" s="119"/>
      <c r="DU101" s="119"/>
    </row>
    <row r="102" spans="1:125" ht="15.75" customHeight="1">
      <c r="A102" s="118" t="s">
        <v>4721</v>
      </c>
      <c r="B102" s="118" t="e">
        <f t="shared" ca="1" si="0"/>
        <v>#NAME?</v>
      </c>
      <c r="C102" s="118"/>
      <c r="D102" s="118"/>
      <c r="E102" s="118"/>
      <c r="F102" s="118"/>
      <c r="G102" s="118" t="s">
        <v>4722</v>
      </c>
      <c r="H102" s="118" t="s">
        <v>4723</v>
      </c>
      <c r="I102" s="118"/>
      <c r="J102" s="118"/>
      <c r="K102" s="118"/>
      <c r="L102" s="118"/>
      <c r="M102" s="118"/>
      <c r="N102" s="118"/>
      <c r="O102" s="118"/>
      <c r="P102" s="118"/>
      <c r="Q102" s="118"/>
      <c r="R102" s="118"/>
      <c r="S102" s="118"/>
      <c r="T102" s="118"/>
      <c r="U102" s="118"/>
      <c r="V102" s="118"/>
      <c r="W102" s="118"/>
      <c r="X102" s="118"/>
      <c r="Y102" s="118"/>
      <c r="Z102" s="118"/>
      <c r="AA102" s="118"/>
      <c r="AB102" s="118"/>
      <c r="AC102" s="118"/>
      <c r="AD102" s="118"/>
      <c r="AE102" s="118"/>
      <c r="AF102" s="118"/>
      <c r="AG102" s="118"/>
      <c r="AH102" s="118"/>
      <c r="AI102" s="118"/>
      <c r="AJ102" s="118"/>
      <c r="AK102" s="118"/>
      <c r="AL102" s="118"/>
      <c r="AM102" s="118"/>
      <c r="AN102" s="118"/>
      <c r="AO102" s="118"/>
      <c r="AP102" s="118"/>
      <c r="AQ102" s="118"/>
      <c r="AR102" s="118"/>
      <c r="AS102" s="118"/>
      <c r="AT102" s="118"/>
      <c r="AU102" s="118"/>
      <c r="AV102" s="118"/>
      <c r="AW102" s="118"/>
      <c r="AX102" s="118"/>
      <c r="AY102" s="118"/>
      <c r="AZ102" s="118"/>
      <c r="BA102" s="118"/>
      <c r="BB102" s="118"/>
      <c r="BC102" s="118"/>
      <c r="BD102" s="118"/>
      <c r="BE102" s="118"/>
      <c r="BF102" s="118"/>
      <c r="BG102" s="118"/>
      <c r="BH102" s="118"/>
      <c r="BI102" s="118"/>
      <c r="BJ102" s="118"/>
      <c r="BK102" s="118"/>
      <c r="BL102" s="118"/>
      <c r="BM102" s="118"/>
      <c r="BN102" s="118"/>
      <c r="BO102" s="118"/>
      <c r="BP102" s="118"/>
      <c r="BQ102" s="118"/>
      <c r="BR102" s="118"/>
      <c r="BS102" s="118"/>
      <c r="BT102" s="118"/>
      <c r="BU102" s="118"/>
      <c r="BV102" s="118"/>
      <c r="BW102" s="118"/>
      <c r="BX102" s="118"/>
      <c r="BY102" s="118"/>
      <c r="BZ102" s="118"/>
      <c r="CA102" s="118"/>
      <c r="CB102" s="118"/>
      <c r="CC102" s="118"/>
      <c r="CD102" s="118"/>
      <c r="CE102" s="118"/>
      <c r="CF102" s="118"/>
      <c r="CG102" s="118"/>
      <c r="CH102" s="118"/>
      <c r="CI102" s="118"/>
      <c r="CJ102" s="118"/>
      <c r="CK102" s="118"/>
      <c r="CL102" s="118"/>
      <c r="CM102" s="118"/>
      <c r="CN102" s="118"/>
      <c r="CO102" s="118"/>
      <c r="CP102" s="118"/>
      <c r="CQ102" s="118"/>
      <c r="CR102" s="118"/>
      <c r="CS102" s="118"/>
      <c r="CT102" s="118"/>
      <c r="CU102" s="118"/>
      <c r="CV102" s="118"/>
      <c r="CW102" s="118"/>
      <c r="CX102" s="118"/>
      <c r="CY102" s="118"/>
      <c r="CZ102" s="118"/>
      <c r="DA102" s="118"/>
      <c r="DB102" s="118"/>
      <c r="DC102" s="118"/>
      <c r="DD102" s="118"/>
      <c r="DE102" s="118"/>
      <c r="DF102" s="118"/>
      <c r="DG102" s="118"/>
      <c r="DH102" s="118"/>
      <c r="DI102" s="118"/>
      <c r="DJ102" s="118"/>
      <c r="DK102" s="118"/>
      <c r="DL102" s="118"/>
      <c r="DM102" s="118"/>
      <c r="DN102" s="118"/>
      <c r="DO102" s="118"/>
      <c r="DP102" s="118"/>
      <c r="DQ102" s="118"/>
      <c r="DR102" s="118"/>
      <c r="DS102" s="118"/>
      <c r="DT102" s="118"/>
      <c r="DU102" s="118"/>
    </row>
    <row r="103" spans="1:125" ht="15.75" customHeight="1">
      <c r="A103" s="119" t="s">
        <v>4724</v>
      </c>
      <c r="B103" s="119" t="e">
        <f t="shared" ca="1" si="0"/>
        <v>#NAME?</v>
      </c>
      <c r="C103" s="119"/>
      <c r="D103" s="119"/>
      <c r="E103" s="119"/>
      <c r="F103" s="119"/>
      <c r="G103" s="119" t="s">
        <v>4725</v>
      </c>
      <c r="H103" s="119" t="s">
        <v>4726</v>
      </c>
      <c r="I103" s="119"/>
      <c r="J103" s="119"/>
      <c r="K103" s="119"/>
      <c r="L103" s="119"/>
      <c r="M103" s="119"/>
      <c r="N103" s="119"/>
      <c r="O103" s="119"/>
      <c r="P103" s="119"/>
      <c r="Q103" s="119"/>
      <c r="R103" s="119"/>
      <c r="S103" s="119"/>
      <c r="T103" s="119"/>
      <c r="U103" s="119"/>
      <c r="V103" s="119"/>
      <c r="W103" s="119"/>
      <c r="X103" s="119"/>
      <c r="Y103" s="119"/>
      <c r="Z103" s="119"/>
      <c r="AA103" s="119"/>
      <c r="AB103" s="119"/>
      <c r="AC103" s="119"/>
      <c r="AD103" s="119"/>
      <c r="AE103" s="119"/>
      <c r="AF103" s="119"/>
      <c r="AG103" s="119"/>
      <c r="AH103" s="119"/>
      <c r="AI103" s="119"/>
      <c r="AJ103" s="119"/>
      <c r="AK103" s="119"/>
      <c r="AL103" s="119"/>
      <c r="AM103" s="119"/>
      <c r="AN103" s="119"/>
      <c r="AO103" s="119"/>
      <c r="AP103" s="119"/>
      <c r="AQ103" s="119"/>
      <c r="AR103" s="119"/>
      <c r="AS103" s="119"/>
      <c r="AT103" s="119"/>
      <c r="AU103" s="119"/>
      <c r="AV103" s="119"/>
      <c r="AW103" s="119"/>
      <c r="AX103" s="119"/>
      <c r="AY103" s="119"/>
      <c r="AZ103" s="119"/>
      <c r="BA103" s="119"/>
      <c r="BB103" s="119"/>
      <c r="BC103" s="119"/>
      <c r="BD103" s="119"/>
      <c r="BE103" s="119"/>
      <c r="BF103" s="119"/>
      <c r="BG103" s="119"/>
      <c r="BH103" s="119"/>
      <c r="BI103" s="119"/>
      <c r="BJ103" s="119"/>
      <c r="BK103" s="119"/>
      <c r="BL103" s="119"/>
      <c r="BM103" s="119"/>
      <c r="BN103" s="119"/>
      <c r="BO103" s="119"/>
      <c r="BP103" s="119"/>
      <c r="BQ103" s="119"/>
      <c r="BR103" s="119"/>
      <c r="BS103" s="119"/>
      <c r="BT103" s="119"/>
      <c r="BU103" s="119"/>
      <c r="BV103" s="119"/>
      <c r="BW103" s="119"/>
      <c r="BX103" s="119"/>
      <c r="BY103" s="119"/>
      <c r="BZ103" s="119"/>
      <c r="CA103" s="119"/>
      <c r="CB103" s="119"/>
      <c r="CC103" s="119"/>
      <c r="CD103" s="119"/>
      <c r="CE103" s="119"/>
      <c r="CF103" s="119"/>
      <c r="CG103" s="119"/>
      <c r="CH103" s="119"/>
      <c r="CI103" s="119"/>
      <c r="CJ103" s="119"/>
      <c r="CK103" s="119"/>
      <c r="CL103" s="119"/>
      <c r="CM103" s="119"/>
      <c r="CN103" s="119"/>
      <c r="CO103" s="119"/>
      <c r="CP103" s="119"/>
      <c r="CQ103" s="119"/>
      <c r="CR103" s="119"/>
      <c r="CS103" s="119"/>
      <c r="CT103" s="119"/>
      <c r="CU103" s="119"/>
      <c r="CV103" s="119"/>
      <c r="CW103" s="119"/>
      <c r="CX103" s="119"/>
      <c r="CY103" s="119"/>
      <c r="CZ103" s="119"/>
      <c r="DA103" s="119"/>
      <c r="DB103" s="119"/>
      <c r="DC103" s="119"/>
      <c r="DD103" s="119"/>
      <c r="DE103" s="119"/>
      <c r="DF103" s="119"/>
      <c r="DG103" s="119"/>
      <c r="DH103" s="119"/>
      <c r="DI103" s="119"/>
      <c r="DJ103" s="119"/>
      <c r="DK103" s="119"/>
      <c r="DL103" s="119"/>
      <c r="DM103" s="119"/>
      <c r="DN103" s="119"/>
      <c r="DO103" s="119"/>
      <c r="DP103" s="119"/>
      <c r="DQ103" s="119"/>
      <c r="DR103" s="119"/>
      <c r="DS103" s="119"/>
      <c r="DT103" s="119"/>
      <c r="DU103" s="119"/>
    </row>
    <row r="104" spans="1:125" ht="15.75" customHeight="1">
      <c r="A104" s="118" t="s">
        <v>4727</v>
      </c>
      <c r="B104" s="118" t="e">
        <f t="shared" ca="1" si="0"/>
        <v>#NAME?</v>
      </c>
      <c r="C104" s="118"/>
      <c r="D104" s="118"/>
      <c r="E104" s="118"/>
      <c r="F104" s="118"/>
      <c r="G104" s="118" t="s">
        <v>4728</v>
      </c>
      <c r="H104" s="118" t="s">
        <v>4729</v>
      </c>
      <c r="I104" s="118"/>
      <c r="J104" s="118"/>
      <c r="K104" s="118"/>
      <c r="L104" s="118"/>
      <c r="M104" s="118"/>
      <c r="N104" s="118"/>
      <c r="O104" s="118"/>
      <c r="P104" s="118"/>
      <c r="Q104" s="118"/>
      <c r="R104" s="118"/>
      <c r="S104" s="118"/>
      <c r="T104" s="118"/>
      <c r="U104" s="118"/>
      <c r="V104" s="118"/>
      <c r="W104" s="118"/>
      <c r="X104" s="118"/>
      <c r="Y104" s="118"/>
      <c r="Z104" s="118"/>
      <c r="AA104" s="118"/>
      <c r="AB104" s="118"/>
      <c r="AC104" s="118"/>
      <c r="AD104" s="118"/>
      <c r="AE104" s="118"/>
      <c r="AF104" s="118"/>
      <c r="AG104" s="118"/>
      <c r="AH104" s="118"/>
      <c r="AI104" s="118"/>
      <c r="AJ104" s="118"/>
      <c r="AK104" s="118"/>
      <c r="AL104" s="118"/>
      <c r="AM104" s="118"/>
      <c r="AN104" s="118"/>
      <c r="AO104" s="118"/>
      <c r="AP104" s="118"/>
      <c r="AQ104" s="118"/>
      <c r="AR104" s="118"/>
      <c r="AS104" s="118"/>
      <c r="AT104" s="118"/>
      <c r="AU104" s="118"/>
      <c r="AV104" s="118"/>
      <c r="AW104" s="118"/>
      <c r="AX104" s="118"/>
      <c r="AY104" s="118"/>
      <c r="AZ104" s="118"/>
      <c r="BA104" s="118"/>
      <c r="BB104" s="118"/>
      <c r="BC104" s="118"/>
      <c r="BD104" s="118"/>
      <c r="BE104" s="118"/>
      <c r="BF104" s="118"/>
      <c r="BG104" s="118"/>
      <c r="BH104" s="118"/>
      <c r="BI104" s="118"/>
      <c r="BJ104" s="118"/>
      <c r="BK104" s="118"/>
      <c r="BL104" s="118"/>
      <c r="BM104" s="118"/>
      <c r="BN104" s="118"/>
      <c r="BO104" s="118"/>
      <c r="BP104" s="118"/>
      <c r="BQ104" s="118"/>
      <c r="BR104" s="118"/>
      <c r="BS104" s="118"/>
      <c r="BT104" s="118"/>
      <c r="BU104" s="118"/>
      <c r="BV104" s="118"/>
      <c r="BW104" s="118"/>
      <c r="BX104" s="118"/>
      <c r="BY104" s="118"/>
      <c r="BZ104" s="118"/>
      <c r="CA104" s="118"/>
      <c r="CB104" s="118"/>
      <c r="CC104" s="118"/>
      <c r="CD104" s="118"/>
      <c r="CE104" s="118"/>
      <c r="CF104" s="118"/>
      <c r="CG104" s="118"/>
      <c r="CH104" s="118"/>
      <c r="CI104" s="118"/>
      <c r="CJ104" s="118"/>
      <c r="CK104" s="118"/>
      <c r="CL104" s="118"/>
      <c r="CM104" s="118"/>
      <c r="CN104" s="118"/>
      <c r="CO104" s="118"/>
      <c r="CP104" s="118"/>
      <c r="CQ104" s="118"/>
      <c r="CR104" s="118"/>
      <c r="CS104" s="118"/>
      <c r="CT104" s="118"/>
      <c r="CU104" s="118"/>
      <c r="CV104" s="118"/>
      <c r="CW104" s="118"/>
      <c r="CX104" s="118"/>
      <c r="CY104" s="118"/>
      <c r="CZ104" s="118"/>
      <c r="DA104" s="118"/>
      <c r="DB104" s="118"/>
      <c r="DC104" s="118"/>
      <c r="DD104" s="118"/>
      <c r="DE104" s="118"/>
      <c r="DF104" s="118"/>
      <c r="DG104" s="118"/>
      <c r="DH104" s="118"/>
      <c r="DI104" s="118"/>
      <c r="DJ104" s="118"/>
      <c r="DK104" s="118"/>
      <c r="DL104" s="118"/>
      <c r="DM104" s="118"/>
      <c r="DN104" s="118"/>
      <c r="DO104" s="118"/>
      <c r="DP104" s="118"/>
      <c r="DQ104" s="118"/>
      <c r="DR104" s="118"/>
      <c r="DS104" s="118"/>
      <c r="DT104" s="118"/>
      <c r="DU104" s="118"/>
    </row>
    <row r="105" spans="1:125" ht="15.75" customHeight="1">
      <c r="A105" s="119" t="s">
        <v>4730</v>
      </c>
      <c r="B105" s="119" t="e">
        <f t="shared" ca="1" si="0"/>
        <v>#NAME?</v>
      </c>
      <c r="C105" s="119"/>
      <c r="D105" s="119"/>
      <c r="E105" s="119"/>
      <c r="F105" s="119"/>
      <c r="G105" s="119" t="s">
        <v>4731</v>
      </c>
      <c r="H105" s="119" t="s">
        <v>4732</v>
      </c>
      <c r="I105" s="119"/>
      <c r="J105" s="119"/>
      <c r="K105" s="119"/>
      <c r="L105" s="119"/>
      <c r="M105" s="119"/>
      <c r="N105" s="119"/>
      <c r="O105" s="119"/>
      <c r="P105" s="119"/>
      <c r="Q105" s="119"/>
      <c r="R105" s="119"/>
      <c r="S105" s="119"/>
      <c r="T105" s="119"/>
      <c r="U105" s="119"/>
      <c r="V105" s="119"/>
      <c r="W105" s="119"/>
      <c r="X105" s="119"/>
      <c r="Y105" s="119"/>
      <c r="Z105" s="119"/>
      <c r="AA105" s="119"/>
      <c r="AB105" s="119"/>
      <c r="AC105" s="119"/>
      <c r="AD105" s="119"/>
      <c r="AE105" s="119"/>
      <c r="AF105" s="119"/>
      <c r="AG105" s="119"/>
      <c r="AH105" s="119"/>
      <c r="AI105" s="119"/>
      <c r="AJ105" s="119"/>
      <c r="AK105" s="119"/>
      <c r="AL105" s="119"/>
      <c r="AM105" s="119"/>
      <c r="AN105" s="119"/>
      <c r="AO105" s="119"/>
      <c r="AP105" s="119"/>
      <c r="AQ105" s="119"/>
      <c r="AR105" s="119"/>
      <c r="AS105" s="119"/>
      <c r="AT105" s="119"/>
      <c r="AU105" s="119"/>
      <c r="AV105" s="119"/>
      <c r="AW105" s="119"/>
      <c r="AX105" s="119"/>
      <c r="AY105" s="119"/>
      <c r="AZ105" s="119"/>
      <c r="BA105" s="119"/>
      <c r="BB105" s="119"/>
      <c r="BC105" s="119"/>
      <c r="BD105" s="119"/>
      <c r="BE105" s="119"/>
      <c r="BF105" s="119"/>
      <c r="BG105" s="119"/>
      <c r="BH105" s="119"/>
      <c r="BI105" s="119"/>
      <c r="BJ105" s="119"/>
      <c r="BK105" s="119"/>
      <c r="BL105" s="119"/>
      <c r="BM105" s="119"/>
      <c r="BN105" s="119"/>
      <c r="BO105" s="119"/>
      <c r="BP105" s="119"/>
      <c r="BQ105" s="119"/>
      <c r="BR105" s="119"/>
      <c r="BS105" s="119"/>
      <c r="BT105" s="119"/>
      <c r="BU105" s="119"/>
      <c r="BV105" s="119"/>
      <c r="BW105" s="119"/>
      <c r="BX105" s="119"/>
      <c r="BY105" s="119"/>
      <c r="BZ105" s="119"/>
      <c r="CA105" s="119"/>
      <c r="CB105" s="119"/>
      <c r="CC105" s="119"/>
      <c r="CD105" s="119"/>
      <c r="CE105" s="119"/>
      <c r="CF105" s="119"/>
      <c r="CG105" s="119"/>
      <c r="CH105" s="119"/>
      <c r="CI105" s="119"/>
      <c r="CJ105" s="119"/>
      <c r="CK105" s="119"/>
      <c r="CL105" s="119"/>
      <c r="CM105" s="119"/>
      <c r="CN105" s="119"/>
      <c r="CO105" s="119"/>
      <c r="CP105" s="119"/>
      <c r="CQ105" s="119"/>
      <c r="CR105" s="119"/>
      <c r="CS105" s="119"/>
      <c r="CT105" s="119"/>
      <c r="CU105" s="119"/>
      <c r="CV105" s="119"/>
      <c r="CW105" s="119"/>
      <c r="CX105" s="119"/>
      <c r="CY105" s="119"/>
      <c r="CZ105" s="119"/>
      <c r="DA105" s="119"/>
      <c r="DB105" s="119"/>
      <c r="DC105" s="119"/>
      <c r="DD105" s="119"/>
      <c r="DE105" s="119"/>
      <c r="DF105" s="119"/>
      <c r="DG105" s="119"/>
      <c r="DH105" s="119"/>
      <c r="DI105" s="119"/>
      <c r="DJ105" s="119"/>
      <c r="DK105" s="119"/>
      <c r="DL105" s="119"/>
      <c r="DM105" s="119"/>
      <c r="DN105" s="119"/>
      <c r="DO105" s="119"/>
      <c r="DP105" s="119"/>
      <c r="DQ105" s="119"/>
      <c r="DR105" s="119"/>
      <c r="DS105" s="119"/>
      <c r="DT105" s="119"/>
      <c r="DU105" s="119"/>
    </row>
    <row r="106" spans="1:125" ht="15.75" customHeight="1">
      <c r="A106" s="118" t="s">
        <v>4733</v>
      </c>
      <c r="B106" s="118" t="e">
        <f t="shared" ca="1" si="0"/>
        <v>#NAME?</v>
      </c>
      <c r="C106" s="118"/>
      <c r="D106" s="118"/>
      <c r="E106" s="118"/>
      <c r="F106" s="118"/>
      <c r="G106" s="118" t="s">
        <v>4734</v>
      </c>
      <c r="H106" s="118" t="s">
        <v>4735</v>
      </c>
      <c r="I106" s="118"/>
      <c r="J106" s="118"/>
      <c r="K106" s="118"/>
      <c r="L106" s="118"/>
      <c r="M106" s="118"/>
      <c r="N106" s="118"/>
      <c r="O106" s="118"/>
      <c r="P106" s="118"/>
      <c r="Q106" s="118"/>
      <c r="R106" s="118"/>
      <c r="S106" s="118"/>
      <c r="T106" s="118"/>
      <c r="U106" s="118"/>
      <c r="V106" s="118"/>
      <c r="W106" s="118"/>
      <c r="X106" s="118"/>
      <c r="Y106" s="118"/>
      <c r="Z106" s="118"/>
      <c r="AA106" s="118"/>
      <c r="AB106" s="118"/>
      <c r="AC106" s="118"/>
      <c r="AD106" s="118"/>
      <c r="AE106" s="118"/>
      <c r="AF106" s="118"/>
      <c r="AG106" s="118"/>
      <c r="AH106" s="118"/>
      <c r="AI106" s="118"/>
      <c r="AJ106" s="118"/>
      <c r="AK106" s="118"/>
      <c r="AL106" s="118"/>
      <c r="AM106" s="118"/>
      <c r="AN106" s="118"/>
      <c r="AO106" s="118"/>
      <c r="AP106" s="118"/>
      <c r="AQ106" s="118"/>
      <c r="AR106" s="118"/>
      <c r="AS106" s="118"/>
      <c r="AT106" s="118"/>
      <c r="AU106" s="118"/>
      <c r="AV106" s="118"/>
      <c r="AW106" s="118"/>
      <c r="AX106" s="118"/>
      <c r="AY106" s="118"/>
      <c r="AZ106" s="118"/>
      <c r="BA106" s="118"/>
      <c r="BB106" s="118"/>
      <c r="BC106" s="118"/>
      <c r="BD106" s="118"/>
      <c r="BE106" s="118"/>
      <c r="BF106" s="118"/>
      <c r="BG106" s="118"/>
      <c r="BH106" s="118"/>
      <c r="BI106" s="118"/>
      <c r="BJ106" s="118"/>
      <c r="BK106" s="118"/>
      <c r="BL106" s="118"/>
      <c r="BM106" s="118"/>
      <c r="BN106" s="118"/>
      <c r="BO106" s="118"/>
      <c r="BP106" s="118"/>
      <c r="BQ106" s="118"/>
      <c r="BR106" s="118"/>
      <c r="BS106" s="118"/>
      <c r="BT106" s="118"/>
      <c r="BU106" s="118"/>
      <c r="BV106" s="118"/>
      <c r="BW106" s="118"/>
      <c r="BX106" s="118"/>
      <c r="BY106" s="118"/>
      <c r="BZ106" s="118"/>
      <c r="CA106" s="118"/>
      <c r="CB106" s="118"/>
      <c r="CC106" s="118"/>
      <c r="CD106" s="118"/>
      <c r="CE106" s="118"/>
      <c r="CF106" s="118"/>
      <c r="CG106" s="118"/>
      <c r="CH106" s="118"/>
      <c r="CI106" s="118"/>
      <c r="CJ106" s="118"/>
      <c r="CK106" s="118"/>
      <c r="CL106" s="118"/>
      <c r="CM106" s="118"/>
      <c r="CN106" s="118"/>
      <c r="CO106" s="118"/>
      <c r="CP106" s="118"/>
      <c r="CQ106" s="118"/>
      <c r="CR106" s="118"/>
      <c r="CS106" s="118"/>
      <c r="CT106" s="118"/>
      <c r="CU106" s="118"/>
      <c r="CV106" s="118"/>
      <c r="CW106" s="118"/>
      <c r="CX106" s="118"/>
      <c r="CY106" s="118"/>
      <c r="CZ106" s="118"/>
      <c r="DA106" s="118"/>
      <c r="DB106" s="118"/>
      <c r="DC106" s="118"/>
      <c r="DD106" s="118"/>
      <c r="DE106" s="118"/>
      <c r="DF106" s="118"/>
      <c r="DG106" s="118"/>
      <c r="DH106" s="118"/>
      <c r="DI106" s="118"/>
      <c r="DJ106" s="118"/>
      <c r="DK106" s="118"/>
      <c r="DL106" s="118"/>
      <c r="DM106" s="118"/>
      <c r="DN106" s="118"/>
      <c r="DO106" s="118"/>
      <c r="DP106" s="118"/>
      <c r="DQ106" s="118"/>
      <c r="DR106" s="118"/>
      <c r="DS106" s="118"/>
      <c r="DT106" s="118"/>
      <c r="DU106" s="118"/>
    </row>
    <row r="107" spans="1:125" ht="15.75" customHeight="1">
      <c r="A107" s="119" t="s">
        <v>4736</v>
      </c>
      <c r="B107" s="119" t="e">
        <f t="shared" ca="1" si="0"/>
        <v>#NAME?</v>
      </c>
      <c r="C107" s="119"/>
      <c r="D107" s="119"/>
      <c r="E107" s="119"/>
      <c r="F107" s="119"/>
      <c r="G107" s="119" t="s">
        <v>4737</v>
      </c>
      <c r="H107" s="119" t="s">
        <v>4738</v>
      </c>
      <c r="I107" s="119"/>
      <c r="J107" s="119"/>
      <c r="K107" s="119"/>
      <c r="L107" s="119"/>
      <c r="M107" s="119"/>
      <c r="N107" s="119"/>
      <c r="O107" s="119"/>
      <c r="P107" s="119"/>
      <c r="Q107" s="119"/>
      <c r="R107" s="119"/>
      <c r="S107" s="119"/>
      <c r="T107" s="119"/>
      <c r="U107" s="119"/>
      <c r="V107" s="119"/>
      <c r="W107" s="119"/>
      <c r="X107" s="119"/>
      <c r="Y107" s="119"/>
      <c r="Z107" s="119"/>
      <c r="AA107" s="119"/>
      <c r="AB107" s="119"/>
      <c r="AC107" s="119"/>
      <c r="AD107" s="119"/>
      <c r="AE107" s="119"/>
      <c r="AF107" s="119"/>
      <c r="AG107" s="119"/>
      <c r="AH107" s="119"/>
      <c r="AI107" s="119"/>
      <c r="AJ107" s="119"/>
      <c r="AK107" s="119"/>
      <c r="AL107" s="119"/>
      <c r="AM107" s="119"/>
      <c r="AN107" s="119"/>
      <c r="AO107" s="119"/>
      <c r="AP107" s="119"/>
      <c r="AQ107" s="119"/>
      <c r="AR107" s="119"/>
      <c r="AS107" s="119"/>
      <c r="AT107" s="119"/>
      <c r="AU107" s="119"/>
      <c r="AV107" s="119"/>
      <c r="AW107" s="119"/>
      <c r="AX107" s="119"/>
      <c r="AY107" s="119"/>
      <c r="AZ107" s="119"/>
      <c r="BA107" s="119"/>
      <c r="BB107" s="119"/>
      <c r="BC107" s="119"/>
      <c r="BD107" s="119"/>
      <c r="BE107" s="119"/>
      <c r="BF107" s="119"/>
      <c r="BG107" s="119"/>
      <c r="BH107" s="119"/>
      <c r="BI107" s="119"/>
      <c r="BJ107" s="119"/>
      <c r="BK107" s="119"/>
      <c r="BL107" s="119"/>
      <c r="BM107" s="119"/>
      <c r="BN107" s="119"/>
      <c r="BO107" s="119"/>
      <c r="BP107" s="119"/>
      <c r="BQ107" s="119"/>
      <c r="BR107" s="119"/>
      <c r="BS107" s="119"/>
      <c r="BT107" s="119"/>
      <c r="BU107" s="119"/>
      <c r="BV107" s="119"/>
      <c r="BW107" s="119"/>
      <c r="BX107" s="119"/>
      <c r="BY107" s="119"/>
      <c r="BZ107" s="119"/>
      <c r="CA107" s="119"/>
      <c r="CB107" s="119"/>
      <c r="CC107" s="119"/>
      <c r="CD107" s="119"/>
      <c r="CE107" s="119"/>
      <c r="CF107" s="119"/>
      <c r="CG107" s="119"/>
      <c r="CH107" s="119"/>
      <c r="CI107" s="119"/>
      <c r="CJ107" s="119"/>
      <c r="CK107" s="119"/>
      <c r="CL107" s="119"/>
      <c r="CM107" s="119"/>
      <c r="CN107" s="119"/>
      <c r="CO107" s="119"/>
      <c r="CP107" s="119"/>
      <c r="CQ107" s="119"/>
      <c r="CR107" s="119"/>
      <c r="CS107" s="119"/>
      <c r="CT107" s="119"/>
      <c r="CU107" s="119"/>
      <c r="CV107" s="119"/>
      <c r="CW107" s="119"/>
      <c r="CX107" s="119"/>
      <c r="CY107" s="119"/>
      <c r="CZ107" s="119"/>
      <c r="DA107" s="119"/>
      <c r="DB107" s="119"/>
      <c r="DC107" s="119"/>
      <c r="DD107" s="119"/>
      <c r="DE107" s="119"/>
      <c r="DF107" s="119"/>
      <c r="DG107" s="119"/>
      <c r="DH107" s="119"/>
      <c r="DI107" s="119"/>
      <c r="DJ107" s="119"/>
      <c r="DK107" s="119"/>
      <c r="DL107" s="119"/>
      <c r="DM107" s="119"/>
      <c r="DN107" s="119"/>
      <c r="DO107" s="119"/>
      <c r="DP107" s="119"/>
      <c r="DQ107" s="119"/>
      <c r="DR107" s="119"/>
      <c r="DS107" s="119"/>
      <c r="DT107" s="119"/>
      <c r="DU107" s="119"/>
    </row>
    <row r="108" spans="1:125" ht="15.75" customHeight="1">
      <c r="A108" s="118" t="s">
        <v>4739</v>
      </c>
      <c r="B108" s="118" t="e">
        <f t="shared" ca="1" si="0"/>
        <v>#NAME?</v>
      </c>
      <c r="C108" s="118"/>
      <c r="D108" s="118"/>
      <c r="E108" s="118"/>
      <c r="F108" s="118"/>
      <c r="G108" s="118" t="s">
        <v>4740</v>
      </c>
      <c r="H108" s="118" t="s">
        <v>4741</v>
      </c>
      <c r="I108" s="118"/>
      <c r="J108" s="118"/>
      <c r="K108" s="118"/>
      <c r="L108" s="118"/>
      <c r="M108" s="118"/>
      <c r="N108" s="118"/>
      <c r="O108" s="118"/>
      <c r="P108" s="118"/>
      <c r="Q108" s="118"/>
      <c r="R108" s="118"/>
      <c r="S108" s="118"/>
      <c r="T108" s="118"/>
      <c r="U108" s="118"/>
      <c r="V108" s="118"/>
      <c r="W108" s="118"/>
      <c r="X108" s="118"/>
      <c r="Y108" s="118"/>
      <c r="Z108" s="118"/>
      <c r="AA108" s="118"/>
      <c r="AB108" s="118"/>
      <c r="AC108" s="118"/>
      <c r="AD108" s="118"/>
      <c r="AE108" s="118"/>
      <c r="AF108" s="118"/>
      <c r="AG108" s="118"/>
      <c r="AH108" s="118"/>
      <c r="AI108" s="118"/>
      <c r="AJ108" s="118"/>
      <c r="AK108" s="118"/>
      <c r="AL108" s="118"/>
      <c r="AM108" s="118"/>
      <c r="AN108" s="118"/>
      <c r="AO108" s="118"/>
      <c r="AP108" s="118"/>
      <c r="AQ108" s="118"/>
      <c r="AR108" s="118"/>
      <c r="AS108" s="118"/>
      <c r="AT108" s="118"/>
      <c r="AU108" s="118"/>
      <c r="AV108" s="118"/>
      <c r="AW108" s="118"/>
      <c r="AX108" s="118"/>
      <c r="AY108" s="118"/>
      <c r="AZ108" s="118"/>
      <c r="BA108" s="118"/>
      <c r="BB108" s="118"/>
      <c r="BC108" s="118"/>
      <c r="BD108" s="118"/>
      <c r="BE108" s="118"/>
      <c r="BF108" s="118"/>
      <c r="BG108" s="118"/>
      <c r="BH108" s="118"/>
      <c r="BI108" s="118"/>
      <c r="BJ108" s="118"/>
      <c r="BK108" s="118"/>
      <c r="BL108" s="118"/>
      <c r="BM108" s="118"/>
      <c r="BN108" s="118"/>
      <c r="BO108" s="118"/>
      <c r="BP108" s="118"/>
      <c r="BQ108" s="118"/>
      <c r="BR108" s="118"/>
      <c r="BS108" s="118"/>
      <c r="BT108" s="118"/>
      <c r="BU108" s="118"/>
      <c r="BV108" s="118"/>
      <c r="BW108" s="118"/>
      <c r="BX108" s="118"/>
      <c r="BY108" s="118"/>
      <c r="BZ108" s="118"/>
      <c r="CA108" s="118"/>
      <c r="CB108" s="118"/>
      <c r="CC108" s="118"/>
      <c r="CD108" s="118"/>
      <c r="CE108" s="118"/>
      <c r="CF108" s="118"/>
      <c r="CG108" s="118"/>
      <c r="CH108" s="118"/>
      <c r="CI108" s="118"/>
      <c r="CJ108" s="118"/>
      <c r="CK108" s="118"/>
      <c r="CL108" s="118"/>
      <c r="CM108" s="118"/>
      <c r="CN108" s="118"/>
      <c r="CO108" s="118"/>
      <c r="CP108" s="118"/>
      <c r="CQ108" s="118"/>
      <c r="CR108" s="118"/>
      <c r="CS108" s="118"/>
      <c r="CT108" s="118"/>
      <c r="CU108" s="118"/>
      <c r="CV108" s="118"/>
      <c r="CW108" s="118"/>
      <c r="CX108" s="118"/>
      <c r="CY108" s="118"/>
      <c r="CZ108" s="118"/>
      <c r="DA108" s="118"/>
      <c r="DB108" s="118"/>
      <c r="DC108" s="118"/>
      <c r="DD108" s="118"/>
      <c r="DE108" s="118"/>
      <c r="DF108" s="118"/>
      <c r="DG108" s="118"/>
      <c r="DH108" s="118"/>
      <c r="DI108" s="118"/>
      <c r="DJ108" s="118"/>
      <c r="DK108" s="118"/>
      <c r="DL108" s="118"/>
      <c r="DM108" s="118"/>
      <c r="DN108" s="118"/>
      <c r="DO108" s="118"/>
      <c r="DP108" s="118"/>
      <c r="DQ108" s="118"/>
      <c r="DR108" s="118"/>
      <c r="DS108" s="118"/>
      <c r="DT108" s="118"/>
      <c r="DU108" s="118"/>
    </row>
    <row r="109" spans="1:125" ht="15.75" customHeight="1">
      <c r="A109" s="119" t="s">
        <v>4742</v>
      </c>
      <c r="B109" s="119" t="e">
        <f t="shared" ca="1" si="0"/>
        <v>#NAME?</v>
      </c>
      <c r="C109" s="119"/>
      <c r="D109" s="119"/>
      <c r="E109" s="119"/>
      <c r="F109" s="119"/>
      <c r="G109" s="119" t="s">
        <v>4743</v>
      </c>
      <c r="H109" s="119" t="s">
        <v>4744</v>
      </c>
      <c r="I109" s="119"/>
      <c r="J109" s="119"/>
      <c r="K109" s="119"/>
      <c r="L109" s="119"/>
      <c r="M109" s="119"/>
      <c r="N109" s="119"/>
      <c r="O109" s="119"/>
      <c r="P109" s="119"/>
      <c r="Q109" s="119"/>
      <c r="R109" s="119"/>
      <c r="S109" s="119"/>
      <c r="T109" s="119"/>
      <c r="U109" s="119"/>
      <c r="V109" s="119"/>
      <c r="W109" s="119"/>
      <c r="X109" s="119"/>
      <c r="Y109" s="119"/>
      <c r="Z109" s="119"/>
      <c r="AA109" s="119"/>
      <c r="AB109" s="119"/>
      <c r="AC109" s="119"/>
      <c r="AD109" s="119"/>
      <c r="AE109" s="119"/>
      <c r="AF109" s="119"/>
      <c r="AG109" s="119"/>
      <c r="AH109" s="119"/>
      <c r="AI109" s="119"/>
      <c r="AJ109" s="119"/>
      <c r="AK109" s="119"/>
      <c r="AL109" s="119"/>
      <c r="AM109" s="119"/>
      <c r="AN109" s="119"/>
      <c r="AO109" s="119"/>
      <c r="AP109" s="119"/>
      <c r="AQ109" s="119"/>
      <c r="AR109" s="119"/>
      <c r="AS109" s="119"/>
      <c r="AT109" s="119"/>
      <c r="AU109" s="119"/>
      <c r="AV109" s="119"/>
      <c r="AW109" s="119"/>
      <c r="AX109" s="119"/>
      <c r="AY109" s="119"/>
      <c r="AZ109" s="119"/>
      <c r="BA109" s="119"/>
      <c r="BB109" s="119"/>
      <c r="BC109" s="119"/>
      <c r="BD109" s="119"/>
      <c r="BE109" s="119"/>
      <c r="BF109" s="119"/>
      <c r="BG109" s="119"/>
      <c r="BH109" s="119"/>
      <c r="BI109" s="119"/>
      <c r="BJ109" s="119"/>
      <c r="BK109" s="119"/>
      <c r="BL109" s="119"/>
      <c r="BM109" s="119"/>
      <c r="BN109" s="119"/>
      <c r="BO109" s="119"/>
      <c r="BP109" s="119"/>
      <c r="BQ109" s="119"/>
      <c r="BR109" s="119"/>
      <c r="BS109" s="119"/>
      <c r="BT109" s="119"/>
      <c r="BU109" s="119"/>
      <c r="BV109" s="119"/>
      <c r="BW109" s="119"/>
      <c r="BX109" s="119"/>
      <c r="BY109" s="119"/>
      <c r="BZ109" s="119"/>
      <c r="CA109" s="119"/>
      <c r="CB109" s="119"/>
      <c r="CC109" s="119"/>
      <c r="CD109" s="119"/>
      <c r="CE109" s="119"/>
      <c r="CF109" s="119"/>
      <c r="CG109" s="119"/>
      <c r="CH109" s="119"/>
      <c r="CI109" s="119"/>
      <c r="CJ109" s="119"/>
      <c r="CK109" s="119"/>
      <c r="CL109" s="119"/>
      <c r="CM109" s="119"/>
      <c r="CN109" s="119"/>
      <c r="CO109" s="119"/>
      <c r="CP109" s="119"/>
      <c r="CQ109" s="119"/>
      <c r="CR109" s="119"/>
      <c r="CS109" s="119"/>
      <c r="CT109" s="119"/>
      <c r="CU109" s="119"/>
      <c r="CV109" s="119"/>
      <c r="CW109" s="119"/>
      <c r="CX109" s="119"/>
      <c r="CY109" s="119"/>
      <c r="CZ109" s="119"/>
      <c r="DA109" s="119"/>
      <c r="DB109" s="119"/>
      <c r="DC109" s="119"/>
      <c r="DD109" s="119"/>
      <c r="DE109" s="119"/>
      <c r="DF109" s="119"/>
      <c r="DG109" s="119"/>
      <c r="DH109" s="119"/>
      <c r="DI109" s="119"/>
      <c r="DJ109" s="119"/>
      <c r="DK109" s="119"/>
      <c r="DL109" s="119"/>
      <c r="DM109" s="119"/>
      <c r="DN109" s="119"/>
      <c r="DO109" s="119"/>
      <c r="DP109" s="119"/>
      <c r="DQ109" s="119"/>
      <c r="DR109" s="119"/>
      <c r="DS109" s="119"/>
      <c r="DT109" s="119"/>
      <c r="DU109" s="119"/>
    </row>
    <row r="110" spans="1:125" ht="15.75" customHeight="1">
      <c r="A110" s="118" t="s">
        <v>4745</v>
      </c>
      <c r="B110" s="118" t="e">
        <f t="shared" ca="1" si="0"/>
        <v>#NAME?</v>
      </c>
      <c r="C110" s="118"/>
      <c r="D110" s="118"/>
      <c r="E110" s="118"/>
      <c r="F110" s="118"/>
      <c r="G110" s="118" t="s">
        <v>4746</v>
      </c>
      <c r="H110" s="118" t="s">
        <v>4747</v>
      </c>
      <c r="I110" s="118"/>
      <c r="J110" s="118"/>
      <c r="K110" s="118"/>
      <c r="L110" s="118"/>
      <c r="M110" s="118"/>
      <c r="N110" s="118"/>
      <c r="O110" s="118"/>
      <c r="P110" s="118"/>
      <c r="Q110" s="118"/>
      <c r="R110" s="118"/>
      <c r="S110" s="118"/>
      <c r="T110" s="118"/>
      <c r="U110" s="118"/>
      <c r="V110" s="118"/>
      <c r="W110" s="118"/>
      <c r="X110" s="118"/>
      <c r="Y110" s="118"/>
      <c r="Z110" s="118"/>
      <c r="AA110" s="118"/>
      <c r="AB110" s="118"/>
      <c r="AC110" s="118"/>
      <c r="AD110" s="118"/>
      <c r="AE110" s="118"/>
      <c r="AF110" s="118"/>
      <c r="AG110" s="118"/>
      <c r="AH110" s="118"/>
      <c r="AI110" s="118"/>
      <c r="AJ110" s="118"/>
      <c r="AK110" s="118"/>
      <c r="AL110" s="118"/>
      <c r="AM110" s="118"/>
      <c r="AN110" s="118"/>
      <c r="AO110" s="118"/>
      <c r="AP110" s="118"/>
      <c r="AQ110" s="118"/>
      <c r="AR110" s="118"/>
      <c r="AS110" s="118"/>
      <c r="AT110" s="118"/>
      <c r="AU110" s="118"/>
      <c r="AV110" s="118"/>
      <c r="AW110" s="118"/>
      <c r="AX110" s="118"/>
      <c r="AY110" s="118"/>
      <c r="AZ110" s="118"/>
      <c r="BA110" s="118"/>
      <c r="BB110" s="118"/>
      <c r="BC110" s="118"/>
      <c r="BD110" s="118"/>
      <c r="BE110" s="118"/>
      <c r="BF110" s="118"/>
      <c r="BG110" s="118"/>
      <c r="BH110" s="118"/>
      <c r="BI110" s="118"/>
      <c r="BJ110" s="118"/>
      <c r="BK110" s="118"/>
      <c r="BL110" s="118"/>
      <c r="BM110" s="118"/>
      <c r="BN110" s="118"/>
      <c r="BO110" s="118"/>
      <c r="BP110" s="118"/>
      <c r="BQ110" s="118"/>
      <c r="BR110" s="118"/>
      <c r="BS110" s="118"/>
      <c r="BT110" s="118"/>
      <c r="BU110" s="118"/>
      <c r="BV110" s="118"/>
      <c r="BW110" s="118"/>
      <c r="BX110" s="118"/>
      <c r="BY110" s="118"/>
      <c r="BZ110" s="118"/>
      <c r="CA110" s="118"/>
      <c r="CB110" s="118"/>
      <c r="CC110" s="118"/>
      <c r="CD110" s="118"/>
      <c r="CE110" s="118"/>
      <c r="CF110" s="118"/>
      <c r="CG110" s="118"/>
      <c r="CH110" s="118"/>
      <c r="CI110" s="118"/>
      <c r="CJ110" s="118"/>
      <c r="CK110" s="118"/>
      <c r="CL110" s="118"/>
      <c r="CM110" s="118"/>
      <c r="CN110" s="118"/>
      <c r="CO110" s="118"/>
      <c r="CP110" s="118"/>
      <c r="CQ110" s="118"/>
      <c r="CR110" s="118"/>
      <c r="CS110" s="118"/>
      <c r="CT110" s="118"/>
      <c r="CU110" s="118"/>
      <c r="CV110" s="118"/>
      <c r="CW110" s="118"/>
      <c r="CX110" s="118"/>
      <c r="CY110" s="118"/>
      <c r="CZ110" s="118"/>
      <c r="DA110" s="118"/>
      <c r="DB110" s="118"/>
      <c r="DC110" s="118"/>
      <c r="DD110" s="118"/>
      <c r="DE110" s="118"/>
      <c r="DF110" s="118"/>
      <c r="DG110" s="118"/>
      <c r="DH110" s="118"/>
      <c r="DI110" s="118"/>
      <c r="DJ110" s="118"/>
      <c r="DK110" s="118"/>
      <c r="DL110" s="118"/>
      <c r="DM110" s="118"/>
      <c r="DN110" s="118"/>
      <c r="DO110" s="118"/>
      <c r="DP110" s="118"/>
      <c r="DQ110" s="118"/>
      <c r="DR110" s="118"/>
      <c r="DS110" s="118"/>
      <c r="DT110" s="118"/>
      <c r="DU110" s="118"/>
    </row>
    <row r="111" spans="1:125" ht="15.75" customHeight="1">
      <c r="A111" s="119" t="s">
        <v>4748</v>
      </c>
      <c r="B111" s="119" t="e">
        <f t="shared" ca="1" si="0"/>
        <v>#NAME?</v>
      </c>
      <c r="C111" s="119"/>
      <c r="D111" s="119"/>
      <c r="E111" s="119"/>
      <c r="F111" s="119"/>
      <c r="G111" s="119" t="s">
        <v>4749</v>
      </c>
      <c r="H111" s="119" t="s">
        <v>4750</v>
      </c>
      <c r="I111" s="119"/>
      <c r="J111" s="119"/>
      <c r="K111" s="119"/>
      <c r="L111" s="119"/>
      <c r="M111" s="119"/>
      <c r="N111" s="119"/>
      <c r="O111" s="119"/>
      <c r="P111" s="119"/>
      <c r="Q111" s="119"/>
      <c r="R111" s="119"/>
      <c r="S111" s="119"/>
      <c r="T111" s="119"/>
      <c r="U111" s="119"/>
      <c r="V111" s="119"/>
      <c r="W111" s="119"/>
      <c r="X111" s="119"/>
      <c r="Y111" s="119"/>
      <c r="Z111" s="119"/>
      <c r="AA111" s="119"/>
      <c r="AB111" s="119"/>
      <c r="AC111" s="119"/>
      <c r="AD111" s="119"/>
      <c r="AE111" s="119"/>
      <c r="AF111" s="119"/>
      <c r="AG111" s="119"/>
      <c r="AH111" s="119"/>
      <c r="AI111" s="119"/>
      <c r="AJ111" s="119"/>
      <c r="AK111" s="119"/>
      <c r="AL111" s="119"/>
      <c r="AM111" s="119"/>
      <c r="AN111" s="119"/>
      <c r="AO111" s="119"/>
      <c r="AP111" s="119"/>
      <c r="AQ111" s="119"/>
      <c r="AR111" s="119"/>
      <c r="AS111" s="119"/>
      <c r="AT111" s="119"/>
      <c r="AU111" s="119"/>
      <c r="AV111" s="119"/>
      <c r="AW111" s="119"/>
      <c r="AX111" s="119"/>
      <c r="AY111" s="119"/>
      <c r="AZ111" s="119"/>
      <c r="BA111" s="119"/>
      <c r="BB111" s="119"/>
      <c r="BC111" s="119"/>
      <c r="BD111" s="119"/>
      <c r="BE111" s="119"/>
      <c r="BF111" s="119"/>
      <c r="BG111" s="119"/>
      <c r="BH111" s="119"/>
      <c r="BI111" s="119"/>
      <c r="BJ111" s="119"/>
      <c r="BK111" s="119"/>
      <c r="BL111" s="119"/>
      <c r="BM111" s="119"/>
      <c r="BN111" s="119"/>
      <c r="BO111" s="119"/>
      <c r="BP111" s="119"/>
      <c r="BQ111" s="119"/>
      <c r="BR111" s="119"/>
      <c r="BS111" s="119"/>
      <c r="BT111" s="119"/>
      <c r="BU111" s="119"/>
      <c r="BV111" s="119"/>
      <c r="BW111" s="119"/>
      <c r="BX111" s="119"/>
      <c r="BY111" s="119"/>
      <c r="BZ111" s="119"/>
      <c r="CA111" s="119"/>
      <c r="CB111" s="119"/>
      <c r="CC111" s="119"/>
      <c r="CD111" s="119"/>
      <c r="CE111" s="119"/>
      <c r="CF111" s="119"/>
      <c r="CG111" s="119"/>
      <c r="CH111" s="119"/>
      <c r="CI111" s="119"/>
      <c r="CJ111" s="119"/>
      <c r="CK111" s="119"/>
      <c r="CL111" s="119"/>
      <c r="CM111" s="119"/>
      <c r="CN111" s="119"/>
      <c r="CO111" s="119"/>
      <c r="CP111" s="119"/>
      <c r="CQ111" s="119"/>
      <c r="CR111" s="119"/>
      <c r="CS111" s="119"/>
      <c r="CT111" s="119"/>
      <c r="CU111" s="119"/>
      <c r="CV111" s="119"/>
      <c r="CW111" s="119"/>
      <c r="CX111" s="119"/>
      <c r="CY111" s="119"/>
      <c r="CZ111" s="119"/>
      <c r="DA111" s="119"/>
      <c r="DB111" s="119"/>
      <c r="DC111" s="119"/>
      <c r="DD111" s="119"/>
      <c r="DE111" s="119"/>
      <c r="DF111" s="119"/>
      <c r="DG111" s="119"/>
      <c r="DH111" s="119"/>
      <c r="DI111" s="119"/>
      <c r="DJ111" s="119"/>
      <c r="DK111" s="119"/>
      <c r="DL111" s="119"/>
      <c r="DM111" s="119"/>
      <c r="DN111" s="119"/>
      <c r="DO111" s="119"/>
      <c r="DP111" s="119"/>
      <c r="DQ111" s="119"/>
      <c r="DR111" s="119"/>
      <c r="DS111" s="119"/>
      <c r="DT111" s="119"/>
      <c r="DU111" s="119"/>
    </row>
    <row r="112" spans="1:125" ht="15.75" customHeight="1">
      <c r="A112" s="118" t="s">
        <v>4751</v>
      </c>
      <c r="B112" s="118" t="e">
        <f t="shared" ca="1" si="0"/>
        <v>#NAME?</v>
      </c>
      <c r="C112" s="118"/>
      <c r="D112" s="118"/>
      <c r="E112" s="118"/>
      <c r="F112" s="118"/>
      <c r="G112" s="118" t="s">
        <v>4752</v>
      </c>
      <c r="H112" s="118" t="s">
        <v>4753</v>
      </c>
      <c r="I112" s="118"/>
      <c r="J112" s="118"/>
      <c r="K112" s="118"/>
      <c r="L112" s="118"/>
      <c r="M112" s="118"/>
      <c r="N112" s="118"/>
      <c r="O112" s="118"/>
      <c r="P112" s="118"/>
      <c r="Q112" s="118"/>
      <c r="R112" s="118"/>
      <c r="S112" s="118"/>
      <c r="T112" s="118"/>
      <c r="U112" s="118"/>
      <c r="V112" s="118"/>
      <c r="W112" s="118"/>
      <c r="X112" s="118"/>
      <c r="Y112" s="118"/>
      <c r="Z112" s="118"/>
      <c r="AA112" s="118"/>
      <c r="AB112" s="118"/>
      <c r="AC112" s="118"/>
      <c r="AD112" s="118"/>
      <c r="AE112" s="118"/>
      <c r="AF112" s="118"/>
      <c r="AG112" s="118"/>
      <c r="AH112" s="118"/>
      <c r="AI112" s="118"/>
      <c r="AJ112" s="118"/>
      <c r="AK112" s="118"/>
      <c r="AL112" s="118"/>
      <c r="AM112" s="118"/>
      <c r="AN112" s="118"/>
      <c r="AO112" s="118"/>
      <c r="AP112" s="118"/>
      <c r="AQ112" s="118"/>
      <c r="AR112" s="118"/>
      <c r="AS112" s="118"/>
      <c r="AT112" s="118"/>
      <c r="AU112" s="118"/>
      <c r="AV112" s="118"/>
      <c r="AW112" s="118"/>
      <c r="AX112" s="118"/>
      <c r="AY112" s="118"/>
      <c r="AZ112" s="118"/>
      <c r="BA112" s="118"/>
      <c r="BB112" s="118"/>
      <c r="BC112" s="118"/>
      <c r="BD112" s="118"/>
      <c r="BE112" s="118"/>
      <c r="BF112" s="118"/>
      <c r="BG112" s="118"/>
      <c r="BH112" s="118"/>
      <c r="BI112" s="118"/>
      <c r="BJ112" s="118"/>
      <c r="BK112" s="118"/>
      <c r="BL112" s="118"/>
      <c r="BM112" s="118"/>
      <c r="BN112" s="118"/>
      <c r="BO112" s="118"/>
      <c r="BP112" s="118"/>
      <c r="BQ112" s="118"/>
      <c r="BR112" s="118"/>
      <c r="BS112" s="118"/>
      <c r="BT112" s="118"/>
      <c r="BU112" s="118"/>
      <c r="BV112" s="118"/>
      <c r="BW112" s="118"/>
      <c r="BX112" s="118"/>
      <c r="BY112" s="118"/>
      <c r="BZ112" s="118"/>
      <c r="CA112" s="118"/>
      <c r="CB112" s="118"/>
      <c r="CC112" s="118"/>
      <c r="CD112" s="118"/>
      <c r="CE112" s="118"/>
      <c r="CF112" s="118"/>
      <c r="CG112" s="118"/>
      <c r="CH112" s="118"/>
      <c r="CI112" s="118"/>
      <c r="CJ112" s="118"/>
      <c r="CK112" s="118"/>
      <c r="CL112" s="118"/>
      <c r="CM112" s="118"/>
      <c r="CN112" s="118"/>
      <c r="CO112" s="118"/>
      <c r="CP112" s="118"/>
      <c r="CQ112" s="118"/>
      <c r="CR112" s="118"/>
      <c r="CS112" s="118"/>
      <c r="CT112" s="118"/>
      <c r="CU112" s="118"/>
      <c r="CV112" s="118"/>
      <c r="CW112" s="118"/>
      <c r="CX112" s="118"/>
      <c r="CY112" s="118"/>
      <c r="CZ112" s="118"/>
      <c r="DA112" s="118"/>
      <c r="DB112" s="118"/>
      <c r="DC112" s="118"/>
      <c r="DD112" s="118"/>
      <c r="DE112" s="118"/>
      <c r="DF112" s="118"/>
      <c r="DG112" s="118"/>
      <c r="DH112" s="118"/>
      <c r="DI112" s="118"/>
      <c r="DJ112" s="118"/>
      <c r="DK112" s="118"/>
      <c r="DL112" s="118"/>
      <c r="DM112" s="118"/>
      <c r="DN112" s="118"/>
      <c r="DO112" s="118"/>
      <c r="DP112" s="118"/>
      <c r="DQ112" s="118"/>
      <c r="DR112" s="118"/>
      <c r="DS112" s="118"/>
      <c r="DT112" s="118"/>
      <c r="DU112" s="118"/>
    </row>
    <row r="113" spans="1:125" ht="15.75" customHeight="1">
      <c r="A113" s="119" t="s">
        <v>4754</v>
      </c>
      <c r="B113" s="119" t="e">
        <f t="shared" ca="1" si="0"/>
        <v>#NAME?</v>
      </c>
      <c r="C113" s="119"/>
      <c r="D113" s="119"/>
      <c r="E113" s="119"/>
      <c r="F113" s="119"/>
      <c r="G113" s="119" t="s">
        <v>4755</v>
      </c>
      <c r="H113" s="119" t="s">
        <v>4756</v>
      </c>
      <c r="I113" s="119"/>
      <c r="J113" s="119"/>
      <c r="K113" s="119"/>
      <c r="L113" s="119"/>
      <c r="M113" s="119"/>
      <c r="N113" s="119"/>
      <c r="O113" s="119"/>
      <c r="P113" s="119"/>
      <c r="Q113" s="119"/>
      <c r="R113" s="119"/>
      <c r="S113" s="119"/>
      <c r="T113" s="119"/>
      <c r="U113" s="119"/>
      <c r="V113" s="119"/>
      <c r="W113" s="119"/>
      <c r="X113" s="119"/>
      <c r="Y113" s="119"/>
      <c r="Z113" s="119"/>
      <c r="AA113" s="119"/>
      <c r="AB113" s="119"/>
      <c r="AC113" s="119"/>
      <c r="AD113" s="119"/>
      <c r="AE113" s="119"/>
      <c r="AF113" s="119"/>
      <c r="AG113" s="119"/>
      <c r="AH113" s="119"/>
      <c r="AI113" s="119"/>
      <c r="AJ113" s="119"/>
      <c r="AK113" s="119"/>
      <c r="AL113" s="119"/>
      <c r="AM113" s="119"/>
      <c r="AN113" s="119"/>
      <c r="AO113" s="119"/>
      <c r="AP113" s="119"/>
      <c r="AQ113" s="119"/>
      <c r="AR113" s="119"/>
      <c r="AS113" s="119"/>
      <c r="AT113" s="119"/>
      <c r="AU113" s="119"/>
      <c r="AV113" s="119"/>
      <c r="AW113" s="119"/>
      <c r="AX113" s="119"/>
      <c r="AY113" s="119"/>
      <c r="AZ113" s="119"/>
      <c r="BA113" s="119"/>
      <c r="BB113" s="119"/>
      <c r="BC113" s="119"/>
      <c r="BD113" s="119"/>
      <c r="BE113" s="119"/>
      <c r="BF113" s="119"/>
      <c r="BG113" s="119"/>
      <c r="BH113" s="119"/>
      <c r="BI113" s="119"/>
      <c r="BJ113" s="119"/>
      <c r="BK113" s="119"/>
      <c r="BL113" s="119"/>
      <c r="BM113" s="119"/>
      <c r="BN113" s="119"/>
      <c r="BO113" s="119"/>
      <c r="BP113" s="119"/>
      <c r="BQ113" s="119"/>
      <c r="BR113" s="119"/>
      <c r="BS113" s="119"/>
      <c r="BT113" s="119"/>
      <c r="BU113" s="119"/>
      <c r="BV113" s="119"/>
      <c r="BW113" s="119"/>
      <c r="BX113" s="119"/>
      <c r="BY113" s="119"/>
      <c r="BZ113" s="119"/>
      <c r="CA113" s="119"/>
      <c r="CB113" s="119"/>
      <c r="CC113" s="119"/>
      <c r="CD113" s="119"/>
      <c r="CE113" s="119"/>
      <c r="CF113" s="119"/>
      <c r="CG113" s="119"/>
      <c r="CH113" s="119"/>
      <c r="CI113" s="119"/>
      <c r="CJ113" s="119"/>
      <c r="CK113" s="119"/>
      <c r="CL113" s="119"/>
      <c r="CM113" s="119"/>
      <c r="CN113" s="119"/>
      <c r="CO113" s="119"/>
      <c r="CP113" s="119"/>
      <c r="CQ113" s="119"/>
      <c r="CR113" s="119"/>
      <c r="CS113" s="119"/>
      <c r="CT113" s="119"/>
      <c r="CU113" s="119"/>
      <c r="CV113" s="119"/>
      <c r="CW113" s="119"/>
      <c r="CX113" s="119"/>
      <c r="CY113" s="119"/>
      <c r="CZ113" s="119"/>
      <c r="DA113" s="119"/>
      <c r="DB113" s="119"/>
      <c r="DC113" s="119"/>
      <c r="DD113" s="119"/>
      <c r="DE113" s="119"/>
      <c r="DF113" s="119"/>
      <c r="DG113" s="119"/>
      <c r="DH113" s="119"/>
      <c r="DI113" s="119"/>
      <c r="DJ113" s="119"/>
      <c r="DK113" s="119"/>
      <c r="DL113" s="119"/>
      <c r="DM113" s="119"/>
      <c r="DN113" s="119"/>
      <c r="DO113" s="119"/>
      <c r="DP113" s="119"/>
      <c r="DQ113" s="119"/>
      <c r="DR113" s="119"/>
      <c r="DS113" s="119"/>
      <c r="DT113" s="119"/>
      <c r="DU113" s="119"/>
    </row>
    <row r="114" spans="1:125" ht="15.75" customHeight="1">
      <c r="A114" s="118" t="s">
        <v>4757</v>
      </c>
      <c r="B114" s="118" t="e">
        <f t="shared" ca="1" si="0"/>
        <v>#NAME?</v>
      </c>
      <c r="C114" s="118"/>
      <c r="D114" s="118"/>
      <c r="E114" s="118"/>
      <c r="F114" s="118"/>
      <c r="G114" s="118" t="s">
        <v>4758</v>
      </c>
      <c r="H114" s="118" t="s">
        <v>4759</v>
      </c>
      <c r="I114" s="118"/>
      <c r="J114" s="118"/>
      <c r="K114" s="118"/>
      <c r="L114" s="118"/>
      <c r="M114" s="118"/>
      <c r="N114" s="118"/>
      <c r="O114" s="118"/>
      <c r="P114" s="118"/>
      <c r="Q114" s="118"/>
      <c r="R114" s="118"/>
      <c r="S114" s="118"/>
      <c r="T114" s="118"/>
      <c r="U114" s="118"/>
      <c r="V114" s="118"/>
      <c r="W114" s="118"/>
      <c r="X114" s="118"/>
      <c r="Y114" s="118"/>
      <c r="Z114" s="118"/>
      <c r="AA114" s="118"/>
      <c r="AB114" s="118"/>
      <c r="AC114" s="118"/>
      <c r="AD114" s="118"/>
      <c r="AE114" s="118"/>
      <c r="AF114" s="118"/>
      <c r="AG114" s="118"/>
      <c r="AH114" s="118"/>
      <c r="AI114" s="118"/>
      <c r="AJ114" s="118"/>
      <c r="AK114" s="118"/>
      <c r="AL114" s="118"/>
      <c r="AM114" s="118"/>
      <c r="AN114" s="118"/>
      <c r="AO114" s="118"/>
      <c r="AP114" s="118"/>
      <c r="AQ114" s="118"/>
      <c r="AR114" s="118"/>
      <c r="AS114" s="118"/>
      <c r="AT114" s="118"/>
      <c r="AU114" s="118"/>
      <c r="AV114" s="118"/>
      <c r="AW114" s="118"/>
      <c r="AX114" s="118"/>
      <c r="AY114" s="118"/>
      <c r="AZ114" s="118"/>
      <c r="BA114" s="118"/>
      <c r="BB114" s="118"/>
      <c r="BC114" s="118"/>
      <c r="BD114" s="118"/>
      <c r="BE114" s="118"/>
      <c r="BF114" s="118"/>
      <c r="BG114" s="118"/>
      <c r="BH114" s="118"/>
      <c r="BI114" s="118"/>
      <c r="BJ114" s="118"/>
      <c r="BK114" s="118"/>
      <c r="BL114" s="118"/>
      <c r="BM114" s="118"/>
      <c r="BN114" s="118"/>
      <c r="BO114" s="118"/>
      <c r="BP114" s="118"/>
      <c r="BQ114" s="118"/>
      <c r="BR114" s="118"/>
      <c r="BS114" s="118"/>
      <c r="BT114" s="118"/>
      <c r="BU114" s="118"/>
      <c r="BV114" s="118"/>
      <c r="BW114" s="118"/>
      <c r="BX114" s="118"/>
      <c r="BY114" s="118"/>
      <c r="BZ114" s="118"/>
      <c r="CA114" s="118"/>
      <c r="CB114" s="118"/>
      <c r="CC114" s="118"/>
      <c r="CD114" s="118"/>
      <c r="CE114" s="118"/>
      <c r="CF114" s="118"/>
      <c r="CG114" s="118"/>
      <c r="CH114" s="118"/>
      <c r="CI114" s="118"/>
      <c r="CJ114" s="118"/>
      <c r="CK114" s="118"/>
      <c r="CL114" s="118"/>
      <c r="CM114" s="118"/>
      <c r="CN114" s="118"/>
      <c r="CO114" s="118"/>
      <c r="CP114" s="118"/>
      <c r="CQ114" s="118"/>
      <c r="CR114" s="118"/>
      <c r="CS114" s="118"/>
      <c r="CT114" s="118"/>
      <c r="CU114" s="118"/>
      <c r="CV114" s="118"/>
      <c r="CW114" s="118"/>
      <c r="CX114" s="118"/>
      <c r="CY114" s="118"/>
      <c r="CZ114" s="118"/>
      <c r="DA114" s="118"/>
      <c r="DB114" s="118"/>
      <c r="DC114" s="118"/>
      <c r="DD114" s="118"/>
      <c r="DE114" s="118"/>
      <c r="DF114" s="118"/>
      <c r="DG114" s="118"/>
      <c r="DH114" s="118"/>
      <c r="DI114" s="118"/>
      <c r="DJ114" s="118"/>
      <c r="DK114" s="118"/>
      <c r="DL114" s="118"/>
      <c r="DM114" s="118"/>
      <c r="DN114" s="118"/>
      <c r="DO114" s="118"/>
      <c r="DP114" s="118"/>
      <c r="DQ114" s="118"/>
      <c r="DR114" s="118"/>
      <c r="DS114" s="118"/>
      <c r="DT114" s="118"/>
      <c r="DU114" s="118"/>
    </row>
    <row r="115" spans="1:125" ht="15.75" customHeight="1">
      <c r="A115" s="119" t="s">
        <v>4760</v>
      </c>
      <c r="B115" s="119" t="e">
        <f t="shared" ca="1" si="0"/>
        <v>#NAME?</v>
      </c>
      <c r="C115" s="119"/>
      <c r="D115" s="119"/>
      <c r="E115" s="119"/>
      <c r="F115" s="119"/>
      <c r="G115" s="119" t="s">
        <v>4761</v>
      </c>
      <c r="H115" s="119" t="s">
        <v>4173</v>
      </c>
      <c r="I115" s="119"/>
      <c r="J115" s="119"/>
      <c r="K115" s="119"/>
      <c r="L115" s="119"/>
      <c r="M115" s="119"/>
      <c r="N115" s="119"/>
      <c r="O115" s="119"/>
      <c r="P115" s="119"/>
      <c r="Q115" s="119"/>
      <c r="R115" s="119"/>
      <c r="S115" s="119"/>
      <c r="T115" s="119"/>
      <c r="U115" s="119"/>
      <c r="V115" s="119"/>
      <c r="W115" s="119"/>
      <c r="X115" s="119"/>
      <c r="Y115" s="119"/>
      <c r="Z115" s="119"/>
      <c r="AA115" s="119"/>
      <c r="AB115" s="119"/>
      <c r="AC115" s="119"/>
      <c r="AD115" s="119"/>
      <c r="AE115" s="119"/>
      <c r="AF115" s="119"/>
      <c r="AG115" s="119"/>
      <c r="AH115" s="119"/>
      <c r="AI115" s="119"/>
      <c r="AJ115" s="119"/>
      <c r="AK115" s="119"/>
      <c r="AL115" s="119"/>
      <c r="AM115" s="119"/>
      <c r="AN115" s="119"/>
      <c r="AO115" s="119"/>
      <c r="AP115" s="119"/>
      <c r="AQ115" s="119"/>
      <c r="AR115" s="119"/>
      <c r="AS115" s="119"/>
      <c r="AT115" s="119"/>
      <c r="AU115" s="119"/>
      <c r="AV115" s="119"/>
      <c r="AW115" s="119"/>
      <c r="AX115" s="119"/>
      <c r="AY115" s="119"/>
      <c r="AZ115" s="119"/>
      <c r="BA115" s="119"/>
      <c r="BB115" s="119"/>
      <c r="BC115" s="119"/>
      <c r="BD115" s="119"/>
      <c r="BE115" s="119"/>
      <c r="BF115" s="119"/>
      <c r="BG115" s="119"/>
      <c r="BH115" s="119"/>
      <c r="BI115" s="119"/>
      <c r="BJ115" s="119"/>
      <c r="BK115" s="119"/>
      <c r="BL115" s="119"/>
      <c r="BM115" s="119"/>
      <c r="BN115" s="119"/>
      <c r="BO115" s="119"/>
      <c r="BP115" s="119"/>
      <c r="BQ115" s="119"/>
      <c r="BR115" s="119"/>
      <c r="BS115" s="119"/>
      <c r="BT115" s="119"/>
      <c r="BU115" s="119"/>
      <c r="BV115" s="119"/>
      <c r="BW115" s="119"/>
      <c r="BX115" s="119"/>
      <c r="BY115" s="119"/>
      <c r="BZ115" s="119"/>
      <c r="CA115" s="119"/>
      <c r="CB115" s="119"/>
      <c r="CC115" s="119"/>
      <c r="CD115" s="119"/>
      <c r="CE115" s="119"/>
      <c r="CF115" s="119"/>
      <c r="CG115" s="119"/>
      <c r="CH115" s="119"/>
      <c r="CI115" s="119"/>
      <c r="CJ115" s="119"/>
      <c r="CK115" s="119"/>
      <c r="CL115" s="119"/>
      <c r="CM115" s="119"/>
      <c r="CN115" s="119"/>
      <c r="CO115" s="119"/>
      <c r="CP115" s="119"/>
      <c r="CQ115" s="119"/>
      <c r="CR115" s="119"/>
      <c r="CS115" s="119"/>
      <c r="CT115" s="119"/>
      <c r="CU115" s="119"/>
      <c r="CV115" s="119"/>
      <c r="CW115" s="119"/>
      <c r="CX115" s="119"/>
      <c r="CY115" s="119"/>
      <c r="CZ115" s="119"/>
      <c r="DA115" s="119"/>
      <c r="DB115" s="119"/>
      <c r="DC115" s="119"/>
      <c r="DD115" s="119"/>
      <c r="DE115" s="119"/>
      <c r="DF115" s="119"/>
      <c r="DG115" s="119"/>
      <c r="DH115" s="119"/>
      <c r="DI115" s="119"/>
      <c r="DJ115" s="119"/>
      <c r="DK115" s="119"/>
      <c r="DL115" s="119"/>
      <c r="DM115" s="119"/>
      <c r="DN115" s="119"/>
      <c r="DO115" s="119"/>
      <c r="DP115" s="119"/>
      <c r="DQ115" s="119"/>
      <c r="DR115" s="119"/>
      <c r="DS115" s="119"/>
      <c r="DT115" s="119"/>
      <c r="DU115" s="119"/>
    </row>
    <row r="116" spans="1:125" ht="15.75" customHeight="1">
      <c r="A116" s="118" t="s">
        <v>4762</v>
      </c>
      <c r="B116" s="118" t="e">
        <f t="shared" ca="1" si="0"/>
        <v>#NAME?</v>
      </c>
      <c r="C116" s="118"/>
      <c r="D116" s="118"/>
      <c r="E116" s="118"/>
      <c r="F116" s="118"/>
      <c r="G116" s="118" t="s">
        <v>4763</v>
      </c>
      <c r="H116" s="118" t="s">
        <v>4764</v>
      </c>
      <c r="I116" s="118"/>
      <c r="J116" s="118"/>
      <c r="K116" s="118"/>
      <c r="L116" s="118"/>
      <c r="M116" s="118"/>
      <c r="N116" s="118"/>
      <c r="O116" s="118"/>
      <c r="P116" s="118"/>
      <c r="Q116" s="118"/>
      <c r="R116" s="118"/>
      <c r="S116" s="118"/>
      <c r="T116" s="118"/>
      <c r="U116" s="118"/>
      <c r="V116" s="118"/>
      <c r="W116" s="118"/>
      <c r="X116" s="118"/>
      <c r="Y116" s="118"/>
      <c r="Z116" s="118"/>
      <c r="AA116" s="118"/>
      <c r="AB116" s="118"/>
      <c r="AC116" s="118"/>
      <c r="AD116" s="118"/>
      <c r="AE116" s="118"/>
      <c r="AF116" s="118"/>
      <c r="AG116" s="118"/>
      <c r="AH116" s="118"/>
      <c r="AI116" s="118"/>
      <c r="AJ116" s="118"/>
      <c r="AK116" s="118"/>
      <c r="AL116" s="118"/>
      <c r="AM116" s="118"/>
      <c r="AN116" s="118"/>
      <c r="AO116" s="118"/>
      <c r="AP116" s="118"/>
      <c r="AQ116" s="118"/>
      <c r="AR116" s="118"/>
      <c r="AS116" s="118"/>
      <c r="AT116" s="118"/>
      <c r="AU116" s="118"/>
      <c r="AV116" s="118"/>
      <c r="AW116" s="118"/>
      <c r="AX116" s="118"/>
      <c r="AY116" s="118"/>
      <c r="AZ116" s="118"/>
      <c r="BA116" s="118"/>
      <c r="BB116" s="118"/>
      <c r="BC116" s="118"/>
      <c r="BD116" s="118"/>
      <c r="BE116" s="118"/>
      <c r="BF116" s="118"/>
      <c r="BG116" s="118"/>
      <c r="BH116" s="118"/>
      <c r="BI116" s="118"/>
      <c r="BJ116" s="118"/>
      <c r="BK116" s="118"/>
      <c r="BL116" s="118"/>
      <c r="BM116" s="118"/>
      <c r="BN116" s="118"/>
      <c r="BO116" s="118"/>
      <c r="BP116" s="118"/>
      <c r="BQ116" s="118"/>
      <c r="BR116" s="118"/>
      <c r="BS116" s="118"/>
      <c r="BT116" s="118"/>
      <c r="BU116" s="118"/>
      <c r="BV116" s="118"/>
      <c r="BW116" s="118"/>
      <c r="BX116" s="118"/>
      <c r="BY116" s="118"/>
      <c r="BZ116" s="118"/>
      <c r="CA116" s="118"/>
      <c r="CB116" s="118"/>
      <c r="CC116" s="118"/>
      <c r="CD116" s="118"/>
      <c r="CE116" s="118"/>
      <c r="CF116" s="118"/>
      <c r="CG116" s="118"/>
      <c r="CH116" s="118"/>
      <c r="CI116" s="118"/>
      <c r="CJ116" s="118"/>
      <c r="CK116" s="118"/>
      <c r="CL116" s="118"/>
      <c r="CM116" s="118"/>
      <c r="CN116" s="118"/>
      <c r="CO116" s="118"/>
      <c r="CP116" s="118"/>
      <c r="CQ116" s="118"/>
      <c r="CR116" s="118"/>
      <c r="CS116" s="118"/>
      <c r="CT116" s="118"/>
      <c r="CU116" s="118"/>
      <c r="CV116" s="118"/>
      <c r="CW116" s="118"/>
      <c r="CX116" s="118"/>
      <c r="CY116" s="118"/>
      <c r="CZ116" s="118"/>
      <c r="DA116" s="118"/>
      <c r="DB116" s="118"/>
      <c r="DC116" s="118"/>
      <c r="DD116" s="118"/>
      <c r="DE116" s="118"/>
      <c r="DF116" s="118"/>
      <c r="DG116" s="118"/>
      <c r="DH116" s="118"/>
      <c r="DI116" s="118"/>
      <c r="DJ116" s="118"/>
      <c r="DK116" s="118"/>
      <c r="DL116" s="118"/>
      <c r="DM116" s="118"/>
      <c r="DN116" s="118"/>
      <c r="DO116" s="118"/>
      <c r="DP116" s="118"/>
      <c r="DQ116" s="118"/>
      <c r="DR116" s="118"/>
      <c r="DS116" s="118"/>
      <c r="DT116" s="118"/>
      <c r="DU116" s="118"/>
    </row>
    <row r="117" spans="1:125" ht="15.75" customHeight="1">
      <c r="A117" s="119" t="s">
        <v>4765</v>
      </c>
      <c r="B117" s="119" t="e">
        <f t="shared" ca="1" si="0"/>
        <v>#NAME?</v>
      </c>
      <c r="C117" s="119"/>
      <c r="D117" s="119"/>
      <c r="E117" s="119"/>
      <c r="F117" s="119"/>
      <c r="G117" s="119" t="s">
        <v>4766</v>
      </c>
      <c r="H117" s="119" t="s">
        <v>4767</v>
      </c>
      <c r="I117" s="119"/>
      <c r="J117" s="119"/>
      <c r="K117" s="119"/>
      <c r="L117" s="119"/>
      <c r="M117" s="119"/>
      <c r="N117" s="119"/>
      <c r="O117" s="119"/>
      <c r="P117" s="119"/>
      <c r="Q117" s="119"/>
      <c r="R117" s="119"/>
      <c r="S117" s="119"/>
      <c r="T117" s="119"/>
      <c r="U117" s="119"/>
      <c r="V117" s="119"/>
      <c r="W117" s="119"/>
      <c r="X117" s="119"/>
      <c r="Y117" s="119"/>
      <c r="Z117" s="119"/>
      <c r="AA117" s="119"/>
      <c r="AB117" s="119"/>
      <c r="AC117" s="119"/>
      <c r="AD117" s="119"/>
      <c r="AE117" s="119"/>
      <c r="AF117" s="119"/>
      <c r="AG117" s="119"/>
      <c r="AH117" s="119"/>
      <c r="AI117" s="119"/>
      <c r="AJ117" s="119"/>
      <c r="AK117" s="119"/>
      <c r="AL117" s="119"/>
      <c r="AM117" s="119"/>
      <c r="AN117" s="119"/>
      <c r="AO117" s="119"/>
      <c r="AP117" s="119"/>
      <c r="AQ117" s="119"/>
      <c r="AR117" s="119"/>
      <c r="AS117" s="119"/>
      <c r="AT117" s="119"/>
      <c r="AU117" s="119"/>
      <c r="AV117" s="119"/>
      <c r="AW117" s="119"/>
      <c r="AX117" s="119"/>
      <c r="AY117" s="119"/>
      <c r="AZ117" s="119"/>
      <c r="BA117" s="119"/>
      <c r="BB117" s="119"/>
      <c r="BC117" s="119"/>
      <c r="BD117" s="119"/>
      <c r="BE117" s="119"/>
      <c r="BF117" s="119"/>
      <c r="BG117" s="119"/>
      <c r="BH117" s="119"/>
      <c r="BI117" s="119"/>
      <c r="BJ117" s="119"/>
      <c r="BK117" s="119"/>
      <c r="BL117" s="119"/>
      <c r="BM117" s="119"/>
      <c r="BN117" s="119"/>
      <c r="BO117" s="119"/>
      <c r="BP117" s="119"/>
      <c r="BQ117" s="119"/>
      <c r="BR117" s="119"/>
      <c r="BS117" s="119"/>
      <c r="BT117" s="119"/>
      <c r="BU117" s="119"/>
      <c r="BV117" s="119"/>
      <c r="BW117" s="119"/>
      <c r="BX117" s="119"/>
      <c r="BY117" s="119"/>
      <c r="BZ117" s="119"/>
      <c r="CA117" s="119"/>
      <c r="CB117" s="119"/>
      <c r="CC117" s="119"/>
      <c r="CD117" s="119"/>
      <c r="CE117" s="119"/>
      <c r="CF117" s="119"/>
      <c r="CG117" s="119"/>
      <c r="CH117" s="119"/>
      <c r="CI117" s="119"/>
      <c r="CJ117" s="119"/>
      <c r="CK117" s="119"/>
      <c r="CL117" s="119"/>
      <c r="CM117" s="119"/>
      <c r="CN117" s="119"/>
      <c r="CO117" s="119"/>
      <c r="CP117" s="119"/>
      <c r="CQ117" s="119"/>
      <c r="CR117" s="119"/>
      <c r="CS117" s="119"/>
      <c r="CT117" s="119"/>
      <c r="CU117" s="119"/>
      <c r="CV117" s="119"/>
      <c r="CW117" s="119"/>
      <c r="CX117" s="119"/>
      <c r="CY117" s="119"/>
      <c r="CZ117" s="119"/>
      <c r="DA117" s="119"/>
      <c r="DB117" s="119"/>
      <c r="DC117" s="119"/>
      <c r="DD117" s="119"/>
      <c r="DE117" s="119"/>
      <c r="DF117" s="119"/>
      <c r="DG117" s="119"/>
      <c r="DH117" s="119"/>
      <c r="DI117" s="119"/>
      <c r="DJ117" s="119"/>
      <c r="DK117" s="119"/>
      <c r="DL117" s="119"/>
      <c r="DM117" s="119"/>
      <c r="DN117" s="119"/>
      <c r="DO117" s="119"/>
      <c r="DP117" s="119"/>
      <c r="DQ117" s="119"/>
      <c r="DR117" s="119"/>
      <c r="DS117" s="119"/>
      <c r="DT117" s="119"/>
      <c r="DU117" s="119"/>
    </row>
    <row r="118" spans="1:125" ht="15.75" customHeight="1">
      <c r="A118" s="118" t="s">
        <v>4768</v>
      </c>
      <c r="B118" s="118" t="e">
        <f t="shared" ca="1" si="0"/>
        <v>#NAME?</v>
      </c>
      <c r="C118" s="118"/>
      <c r="D118" s="118"/>
      <c r="E118" s="118"/>
      <c r="F118" s="118"/>
      <c r="G118" s="118" t="s">
        <v>4769</v>
      </c>
      <c r="H118" s="118" t="s">
        <v>4770</v>
      </c>
      <c r="I118" s="118"/>
      <c r="J118" s="118"/>
      <c r="K118" s="118"/>
      <c r="L118" s="118"/>
      <c r="M118" s="118"/>
      <c r="N118" s="118"/>
      <c r="O118" s="118"/>
      <c r="P118" s="118"/>
      <c r="Q118" s="118"/>
      <c r="R118" s="118"/>
      <c r="S118" s="118"/>
      <c r="T118" s="118"/>
      <c r="U118" s="118"/>
      <c r="V118" s="118"/>
      <c r="W118" s="118"/>
      <c r="X118" s="118"/>
      <c r="Y118" s="118"/>
      <c r="Z118" s="118"/>
      <c r="AA118" s="118"/>
      <c r="AB118" s="118"/>
      <c r="AC118" s="118"/>
      <c r="AD118" s="118"/>
      <c r="AE118" s="118"/>
      <c r="AF118" s="118"/>
      <c r="AG118" s="118"/>
      <c r="AH118" s="118"/>
      <c r="AI118" s="118"/>
      <c r="AJ118" s="118"/>
      <c r="AK118" s="118"/>
      <c r="AL118" s="118"/>
      <c r="AM118" s="118"/>
      <c r="AN118" s="118"/>
      <c r="AO118" s="118"/>
      <c r="AP118" s="118"/>
      <c r="AQ118" s="118"/>
      <c r="AR118" s="118"/>
      <c r="AS118" s="118"/>
      <c r="AT118" s="118"/>
      <c r="AU118" s="118"/>
      <c r="AV118" s="118"/>
      <c r="AW118" s="118"/>
      <c r="AX118" s="118"/>
      <c r="AY118" s="118"/>
      <c r="AZ118" s="118"/>
      <c r="BA118" s="118"/>
      <c r="BB118" s="118"/>
      <c r="BC118" s="118"/>
      <c r="BD118" s="118"/>
      <c r="BE118" s="118"/>
      <c r="BF118" s="118"/>
      <c r="BG118" s="118"/>
      <c r="BH118" s="118"/>
      <c r="BI118" s="118"/>
      <c r="BJ118" s="118"/>
      <c r="BK118" s="118"/>
      <c r="BL118" s="118"/>
      <c r="BM118" s="118"/>
      <c r="BN118" s="118"/>
      <c r="BO118" s="118"/>
      <c r="BP118" s="118"/>
      <c r="BQ118" s="118"/>
      <c r="BR118" s="118"/>
      <c r="BS118" s="118"/>
      <c r="BT118" s="118"/>
      <c r="BU118" s="118"/>
      <c r="BV118" s="118"/>
      <c r="BW118" s="118"/>
      <c r="BX118" s="118"/>
      <c r="BY118" s="118"/>
      <c r="BZ118" s="118"/>
      <c r="CA118" s="118"/>
      <c r="CB118" s="118"/>
      <c r="CC118" s="118"/>
      <c r="CD118" s="118"/>
      <c r="CE118" s="118"/>
      <c r="CF118" s="118"/>
      <c r="CG118" s="118"/>
      <c r="CH118" s="118"/>
      <c r="CI118" s="118"/>
      <c r="CJ118" s="118"/>
      <c r="CK118" s="118"/>
      <c r="CL118" s="118"/>
      <c r="CM118" s="118"/>
      <c r="CN118" s="118"/>
      <c r="CO118" s="118"/>
      <c r="CP118" s="118"/>
      <c r="CQ118" s="118"/>
      <c r="CR118" s="118"/>
      <c r="CS118" s="118"/>
      <c r="CT118" s="118"/>
      <c r="CU118" s="118"/>
      <c r="CV118" s="118"/>
      <c r="CW118" s="118"/>
      <c r="CX118" s="118"/>
      <c r="CY118" s="118"/>
      <c r="CZ118" s="118"/>
      <c r="DA118" s="118"/>
      <c r="DB118" s="118"/>
      <c r="DC118" s="118"/>
      <c r="DD118" s="118"/>
      <c r="DE118" s="118"/>
      <c r="DF118" s="118"/>
      <c r="DG118" s="118"/>
      <c r="DH118" s="118"/>
      <c r="DI118" s="118"/>
      <c r="DJ118" s="118"/>
      <c r="DK118" s="118"/>
      <c r="DL118" s="118"/>
      <c r="DM118" s="118"/>
      <c r="DN118" s="118"/>
      <c r="DO118" s="118"/>
      <c r="DP118" s="118"/>
      <c r="DQ118" s="118"/>
      <c r="DR118" s="118"/>
      <c r="DS118" s="118"/>
      <c r="DT118" s="118"/>
      <c r="DU118" s="118"/>
    </row>
    <row r="119" spans="1:125" ht="15.75" customHeight="1">
      <c r="A119" s="119" t="s">
        <v>4771</v>
      </c>
      <c r="B119" s="119" t="e">
        <f t="shared" ca="1" si="0"/>
        <v>#NAME?</v>
      </c>
      <c r="C119" s="119"/>
      <c r="D119" s="119"/>
      <c r="E119" s="119"/>
      <c r="F119" s="119"/>
      <c r="G119" s="119" t="s">
        <v>4772</v>
      </c>
      <c r="H119" s="119" t="s">
        <v>4773</v>
      </c>
      <c r="I119" s="119"/>
      <c r="J119" s="119"/>
      <c r="K119" s="119"/>
      <c r="L119" s="119"/>
      <c r="M119" s="119"/>
      <c r="N119" s="119"/>
      <c r="O119" s="119"/>
      <c r="P119" s="119"/>
      <c r="Q119" s="119"/>
      <c r="R119" s="119"/>
      <c r="S119" s="119"/>
      <c r="T119" s="119"/>
      <c r="U119" s="119"/>
      <c r="V119" s="119"/>
      <c r="W119" s="119"/>
      <c r="X119" s="119"/>
      <c r="Y119" s="119"/>
      <c r="Z119" s="119"/>
      <c r="AA119" s="119"/>
      <c r="AB119" s="119"/>
      <c r="AC119" s="119"/>
      <c r="AD119" s="119"/>
      <c r="AE119" s="119"/>
      <c r="AF119" s="119"/>
      <c r="AG119" s="119"/>
      <c r="AH119" s="119"/>
      <c r="AI119" s="119"/>
      <c r="AJ119" s="119"/>
      <c r="AK119" s="119"/>
      <c r="AL119" s="119"/>
      <c r="AM119" s="119"/>
      <c r="AN119" s="119"/>
      <c r="AO119" s="119"/>
      <c r="AP119" s="119"/>
      <c r="AQ119" s="119"/>
      <c r="AR119" s="119"/>
      <c r="AS119" s="119"/>
      <c r="AT119" s="119"/>
      <c r="AU119" s="119"/>
      <c r="AV119" s="119"/>
      <c r="AW119" s="119"/>
      <c r="AX119" s="119"/>
      <c r="AY119" s="119"/>
      <c r="AZ119" s="119"/>
      <c r="BA119" s="119"/>
      <c r="BB119" s="119"/>
      <c r="BC119" s="119"/>
      <c r="BD119" s="119"/>
      <c r="BE119" s="119"/>
      <c r="BF119" s="119"/>
      <c r="BG119" s="119"/>
      <c r="BH119" s="119"/>
      <c r="BI119" s="119"/>
      <c r="BJ119" s="119"/>
      <c r="BK119" s="119"/>
      <c r="BL119" s="119"/>
      <c r="BM119" s="119"/>
      <c r="BN119" s="119"/>
      <c r="BO119" s="119"/>
      <c r="BP119" s="119"/>
      <c r="BQ119" s="119"/>
      <c r="BR119" s="119"/>
      <c r="BS119" s="119"/>
      <c r="BT119" s="119"/>
      <c r="BU119" s="119"/>
      <c r="BV119" s="119"/>
      <c r="BW119" s="119"/>
      <c r="BX119" s="119"/>
      <c r="BY119" s="119"/>
      <c r="BZ119" s="119"/>
      <c r="CA119" s="119"/>
      <c r="CB119" s="119"/>
      <c r="CC119" s="119"/>
      <c r="CD119" s="119"/>
      <c r="CE119" s="119"/>
      <c r="CF119" s="119"/>
      <c r="CG119" s="119"/>
      <c r="CH119" s="119"/>
      <c r="CI119" s="119"/>
      <c r="CJ119" s="119"/>
      <c r="CK119" s="119"/>
      <c r="CL119" s="119"/>
      <c r="CM119" s="119"/>
      <c r="CN119" s="119"/>
      <c r="CO119" s="119"/>
      <c r="CP119" s="119"/>
      <c r="CQ119" s="119"/>
      <c r="CR119" s="119"/>
      <c r="CS119" s="119"/>
      <c r="CT119" s="119"/>
      <c r="CU119" s="119"/>
      <c r="CV119" s="119"/>
      <c r="CW119" s="119"/>
      <c r="CX119" s="119"/>
      <c r="CY119" s="119"/>
      <c r="CZ119" s="119"/>
      <c r="DA119" s="119"/>
      <c r="DB119" s="119"/>
      <c r="DC119" s="119"/>
      <c r="DD119" s="119"/>
      <c r="DE119" s="119"/>
      <c r="DF119" s="119"/>
      <c r="DG119" s="119"/>
      <c r="DH119" s="119"/>
      <c r="DI119" s="119"/>
      <c r="DJ119" s="119"/>
      <c r="DK119" s="119"/>
      <c r="DL119" s="119"/>
      <c r="DM119" s="119"/>
      <c r="DN119" s="119"/>
      <c r="DO119" s="119"/>
      <c r="DP119" s="119"/>
      <c r="DQ119" s="119"/>
      <c r="DR119" s="119"/>
      <c r="DS119" s="119"/>
      <c r="DT119" s="119"/>
      <c r="DU119" s="119"/>
    </row>
    <row r="120" spans="1:125" ht="15.75" customHeight="1">
      <c r="A120" s="118" t="s">
        <v>4774</v>
      </c>
      <c r="B120" s="118" t="e">
        <f t="shared" ca="1" si="0"/>
        <v>#NAME?</v>
      </c>
      <c r="C120" s="118"/>
      <c r="D120" s="118"/>
      <c r="E120" s="118"/>
      <c r="F120" s="118"/>
      <c r="G120" s="118" t="s">
        <v>4775</v>
      </c>
      <c r="H120" s="118" t="s">
        <v>4776</v>
      </c>
      <c r="I120" s="118"/>
      <c r="J120" s="118"/>
      <c r="K120" s="118"/>
      <c r="L120" s="118"/>
      <c r="M120" s="118"/>
      <c r="N120" s="118"/>
      <c r="O120" s="118"/>
      <c r="P120" s="118"/>
      <c r="Q120" s="118"/>
      <c r="R120" s="118"/>
      <c r="S120" s="118"/>
      <c r="T120" s="118"/>
      <c r="U120" s="118"/>
      <c r="V120" s="118"/>
      <c r="W120" s="118"/>
      <c r="X120" s="118"/>
      <c r="Y120" s="118"/>
      <c r="Z120" s="118"/>
      <c r="AA120" s="118"/>
      <c r="AB120" s="118"/>
      <c r="AC120" s="118"/>
      <c r="AD120" s="118"/>
      <c r="AE120" s="118"/>
      <c r="AF120" s="118"/>
      <c r="AG120" s="118"/>
      <c r="AH120" s="118"/>
      <c r="AI120" s="118"/>
      <c r="AJ120" s="118"/>
      <c r="AK120" s="118"/>
      <c r="AL120" s="118"/>
      <c r="AM120" s="118"/>
      <c r="AN120" s="118"/>
      <c r="AO120" s="118"/>
      <c r="AP120" s="118"/>
      <c r="AQ120" s="118"/>
      <c r="AR120" s="118"/>
      <c r="AS120" s="118"/>
      <c r="AT120" s="118"/>
      <c r="AU120" s="118"/>
      <c r="AV120" s="118"/>
      <c r="AW120" s="118"/>
      <c r="AX120" s="118"/>
      <c r="AY120" s="118"/>
      <c r="AZ120" s="118"/>
      <c r="BA120" s="118"/>
      <c r="BB120" s="118"/>
      <c r="BC120" s="118"/>
      <c r="BD120" s="118"/>
      <c r="BE120" s="118"/>
      <c r="BF120" s="118"/>
      <c r="BG120" s="118"/>
      <c r="BH120" s="118"/>
      <c r="BI120" s="118"/>
      <c r="BJ120" s="118"/>
      <c r="BK120" s="118"/>
      <c r="BL120" s="118"/>
      <c r="BM120" s="118"/>
      <c r="BN120" s="118"/>
      <c r="BO120" s="118"/>
      <c r="BP120" s="118"/>
      <c r="BQ120" s="118"/>
      <c r="BR120" s="118"/>
      <c r="BS120" s="118"/>
      <c r="BT120" s="118"/>
      <c r="BU120" s="118"/>
      <c r="BV120" s="118"/>
      <c r="BW120" s="118"/>
      <c r="BX120" s="118"/>
      <c r="BY120" s="118"/>
      <c r="BZ120" s="118"/>
      <c r="CA120" s="118"/>
      <c r="CB120" s="118"/>
      <c r="CC120" s="118"/>
      <c r="CD120" s="118"/>
      <c r="CE120" s="118"/>
      <c r="CF120" s="118"/>
      <c r="CG120" s="118"/>
      <c r="CH120" s="118"/>
      <c r="CI120" s="118"/>
      <c r="CJ120" s="118"/>
      <c r="CK120" s="118"/>
      <c r="CL120" s="118"/>
      <c r="CM120" s="118"/>
      <c r="CN120" s="118"/>
      <c r="CO120" s="118"/>
      <c r="CP120" s="118"/>
      <c r="CQ120" s="118"/>
      <c r="CR120" s="118"/>
      <c r="CS120" s="118"/>
      <c r="CT120" s="118"/>
      <c r="CU120" s="118"/>
      <c r="CV120" s="118"/>
      <c r="CW120" s="118"/>
      <c r="CX120" s="118"/>
      <c r="CY120" s="118"/>
      <c r="CZ120" s="118"/>
      <c r="DA120" s="118"/>
      <c r="DB120" s="118"/>
      <c r="DC120" s="118"/>
      <c r="DD120" s="118"/>
      <c r="DE120" s="118"/>
      <c r="DF120" s="118"/>
      <c r="DG120" s="118"/>
      <c r="DH120" s="118"/>
      <c r="DI120" s="118"/>
      <c r="DJ120" s="118"/>
      <c r="DK120" s="118"/>
      <c r="DL120" s="118"/>
      <c r="DM120" s="118"/>
      <c r="DN120" s="118"/>
      <c r="DO120" s="118"/>
      <c r="DP120" s="118"/>
      <c r="DQ120" s="118"/>
      <c r="DR120" s="118"/>
      <c r="DS120" s="118"/>
      <c r="DT120" s="118"/>
      <c r="DU120" s="118"/>
    </row>
    <row r="121" spans="1:125" ht="15.75" customHeight="1">
      <c r="A121" s="119" t="s">
        <v>4777</v>
      </c>
      <c r="B121" s="119" t="e">
        <f t="shared" ca="1" si="0"/>
        <v>#NAME?</v>
      </c>
      <c r="C121" s="119"/>
      <c r="D121" s="119"/>
      <c r="E121" s="119"/>
      <c r="F121" s="119"/>
      <c r="G121" s="119" t="s">
        <v>4778</v>
      </c>
      <c r="H121" s="119" t="s">
        <v>4779</v>
      </c>
      <c r="I121" s="119"/>
      <c r="J121" s="119"/>
      <c r="K121" s="119"/>
      <c r="L121" s="119"/>
      <c r="M121" s="119"/>
      <c r="N121" s="119"/>
      <c r="O121" s="119"/>
      <c r="P121" s="119"/>
      <c r="Q121" s="119"/>
      <c r="R121" s="119"/>
      <c r="S121" s="119"/>
      <c r="T121" s="119"/>
      <c r="U121" s="119"/>
      <c r="V121" s="119"/>
      <c r="W121" s="119"/>
      <c r="X121" s="119"/>
      <c r="Y121" s="119"/>
      <c r="Z121" s="119"/>
      <c r="AA121" s="119"/>
      <c r="AB121" s="119"/>
      <c r="AC121" s="119"/>
      <c r="AD121" s="119"/>
      <c r="AE121" s="119"/>
      <c r="AF121" s="119"/>
      <c r="AG121" s="119"/>
      <c r="AH121" s="119"/>
      <c r="AI121" s="119"/>
      <c r="AJ121" s="119"/>
      <c r="AK121" s="119"/>
      <c r="AL121" s="119"/>
      <c r="AM121" s="119"/>
      <c r="AN121" s="119"/>
      <c r="AO121" s="119"/>
      <c r="AP121" s="119"/>
      <c r="AQ121" s="119"/>
      <c r="AR121" s="119"/>
      <c r="AS121" s="119"/>
      <c r="AT121" s="119"/>
      <c r="AU121" s="119"/>
      <c r="AV121" s="119"/>
      <c r="AW121" s="119"/>
      <c r="AX121" s="119"/>
      <c r="AY121" s="119"/>
      <c r="AZ121" s="119"/>
      <c r="BA121" s="119"/>
      <c r="BB121" s="119"/>
      <c r="BC121" s="119"/>
      <c r="BD121" s="119"/>
      <c r="BE121" s="119"/>
      <c r="BF121" s="119"/>
      <c r="BG121" s="119"/>
      <c r="BH121" s="119"/>
      <c r="BI121" s="119"/>
      <c r="BJ121" s="119"/>
      <c r="BK121" s="119"/>
      <c r="BL121" s="119"/>
      <c r="BM121" s="119"/>
      <c r="BN121" s="119"/>
      <c r="BO121" s="119"/>
      <c r="BP121" s="119"/>
      <c r="BQ121" s="119"/>
      <c r="BR121" s="119"/>
      <c r="BS121" s="119"/>
      <c r="BT121" s="119"/>
      <c r="BU121" s="119"/>
      <c r="BV121" s="119"/>
      <c r="BW121" s="119"/>
      <c r="BX121" s="119"/>
      <c r="BY121" s="119"/>
      <c r="BZ121" s="119"/>
      <c r="CA121" s="119"/>
      <c r="CB121" s="119"/>
      <c r="CC121" s="119"/>
      <c r="CD121" s="119"/>
      <c r="CE121" s="119"/>
      <c r="CF121" s="119"/>
      <c r="CG121" s="119"/>
      <c r="CH121" s="119"/>
      <c r="CI121" s="119"/>
      <c r="CJ121" s="119"/>
      <c r="CK121" s="119"/>
      <c r="CL121" s="119"/>
      <c r="CM121" s="119"/>
      <c r="CN121" s="119"/>
      <c r="CO121" s="119"/>
      <c r="CP121" s="119"/>
      <c r="CQ121" s="119"/>
      <c r="CR121" s="119"/>
      <c r="CS121" s="119"/>
      <c r="CT121" s="119"/>
      <c r="CU121" s="119"/>
      <c r="CV121" s="119"/>
      <c r="CW121" s="119"/>
      <c r="CX121" s="119"/>
      <c r="CY121" s="119"/>
      <c r="CZ121" s="119"/>
      <c r="DA121" s="119"/>
      <c r="DB121" s="119"/>
      <c r="DC121" s="119"/>
      <c r="DD121" s="119"/>
      <c r="DE121" s="119"/>
      <c r="DF121" s="119"/>
      <c r="DG121" s="119"/>
      <c r="DH121" s="119"/>
      <c r="DI121" s="119"/>
      <c r="DJ121" s="119"/>
      <c r="DK121" s="119"/>
      <c r="DL121" s="119"/>
      <c r="DM121" s="119"/>
      <c r="DN121" s="119"/>
      <c r="DO121" s="119"/>
      <c r="DP121" s="119"/>
      <c r="DQ121" s="119"/>
      <c r="DR121" s="119"/>
      <c r="DS121" s="119"/>
      <c r="DT121" s="119"/>
      <c r="DU121" s="119"/>
    </row>
    <row r="122" spans="1:125" ht="15.75" customHeight="1">
      <c r="A122" s="118" t="s">
        <v>4780</v>
      </c>
      <c r="B122" s="118" t="e">
        <f t="shared" ca="1" si="0"/>
        <v>#NAME?</v>
      </c>
      <c r="C122" s="118"/>
      <c r="D122" s="118"/>
      <c r="E122" s="118"/>
      <c r="F122" s="118"/>
      <c r="G122" s="118" t="s">
        <v>4781</v>
      </c>
      <c r="H122" s="118" t="s">
        <v>4782</v>
      </c>
      <c r="I122" s="118"/>
      <c r="J122" s="118"/>
      <c r="K122" s="118"/>
      <c r="L122" s="118"/>
      <c r="M122" s="118"/>
      <c r="N122" s="118"/>
      <c r="O122" s="118"/>
      <c r="P122" s="118"/>
      <c r="Q122" s="118"/>
      <c r="R122" s="118"/>
      <c r="S122" s="118"/>
      <c r="T122" s="118"/>
      <c r="U122" s="118"/>
      <c r="V122" s="118"/>
      <c r="W122" s="118"/>
      <c r="X122" s="118"/>
      <c r="Y122" s="118"/>
      <c r="Z122" s="118"/>
      <c r="AA122" s="118"/>
      <c r="AB122" s="118"/>
      <c r="AC122" s="118"/>
      <c r="AD122" s="118"/>
      <c r="AE122" s="118"/>
      <c r="AF122" s="118"/>
      <c r="AG122" s="118"/>
      <c r="AH122" s="118"/>
      <c r="AI122" s="118"/>
      <c r="AJ122" s="118"/>
      <c r="AK122" s="118"/>
      <c r="AL122" s="118"/>
      <c r="AM122" s="118"/>
      <c r="AN122" s="118"/>
      <c r="AO122" s="118"/>
      <c r="AP122" s="118"/>
      <c r="AQ122" s="118"/>
      <c r="AR122" s="118"/>
      <c r="AS122" s="118"/>
      <c r="AT122" s="118"/>
      <c r="AU122" s="118"/>
      <c r="AV122" s="118"/>
      <c r="AW122" s="118"/>
      <c r="AX122" s="118"/>
      <c r="AY122" s="118"/>
      <c r="AZ122" s="118"/>
      <c r="BA122" s="118"/>
      <c r="BB122" s="118"/>
      <c r="BC122" s="118"/>
      <c r="BD122" s="118"/>
      <c r="BE122" s="118"/>
      <c r="BF122" s="118"/>
      <c r="BG122" s="118"/>
      <c r="BH122" s="118"/>
      <c r="BI122" s="118"/>
      <c r="BJ122" s="118"/>
      <c r="BK122" s="118"/>
      <c r="BL122" s="118"/>
      <c r="BM122" s="118"/>
      <c r="BN122" s="118"/>
      <c r="BO122" s="118"/>
      <c r="BP122" s="118"/>
      <c r="BQ122" s="118"/>
      <c r="BR122" s="118"/>
      <c r="BS122" s="118"/>
      <c r="BT122" s="118"/>
      <c r="BU122" s="118"/>
      <c r="BV122" s="118"/>
      <c r="BW122" s="118"/>
      <c r="BX122" s="118"/>
      <c r="BY122" s="118"/>
      <c r="BZ122" s="118"/>
      <c r="CA122" s="118"/>
      <c r="CB122" s="118"/>
      <c r="CC122" s="118"/>
      <c r="CD122" s="118"/>
      <c r="CE122" s="118"/>
      <c r="CF122" s="118"/>
      <c r="CG122" s="118"/>
      <c r="CH122" s="118"/>
      <c r="CI122" s="118"/>
      <c r="CJ122" s="118"/>
      <c r="CK122" s="118"/>
      <c r="CL122" s="118"/>
      <c r="CM122" s="118"/>
      <c r="CN122" s="118"/>
      <c r="CO122" s="118"/>
      <c r="CP122" s="118"/>
      <c r="CQ122" s="118"/>
      <c r="CR122" s="118"/>
      <c r="CS122" s="118"/>
      <c r="CT122" s="118"/>
      <c r="CU122" s="118"/>
      <c r="CV122" s="118"/>
      <c r="CW122" s="118"/>
      <c r="CX122" s="118"/>
      <c r="CY122" s="118"/>
      <c r="CZ122" s="118"/>
      <c r="DA122" s="118"/>
      <c r="DB122" s="118"/>
      <c r="DC122" s="118"/>
      <c r="DD122" s="118"/>
      <c r="DE122" s="118"/>
      <c r="DF122" s="118"/>
      <c r="DG122" s="118"/>
      <c r="DH122" s="118"/>
      <c r="DI122" s="118"/>
      <c r="DJ122" s="118"/>
      <c r="DK122" s="118"/>
      <c r="DL122" s="118"/>
      <c r="DM122" s="118"/>
      <c r="DN122" s="118"/>
      <c r="DO122" s="118"/>
      <c r="DP122" s="118"/>
      <c r="DQ122" s="118"/>
      <c r="DR122" s="118"/>
      <c r="DS122" s="118"/>
      <c r="DT122" s="118"/>
      <c r="DU122" s="118"/>
    </row>
    <row r="123" spans="1:125" ht="15.75" customHeight="1">
      <c r="A123" s="119" t="s">
        <v>4783</v>
      </c>
      <c r="B123" s="119" t="e">
        <f t="shared" ca="1" si="0"/>
        <v>#NAME?</v>
      </c>
      <c r="C123" s="119"/>
      <c r="D123" s="119"/>
      <c r="E123" s="119"/>
      <c r="F123" s="119"/>
      <c r="G123" s="119" t="s">
        <v>4784</v>
      </c>
      <c r="H123" s="119" t="s">
        <v>4785</v>
      </c>
      <c r="I123" s="119"/>
      <c r="J123" s="119"/>
      <c r="K123" s="119"/>
      <c r="L123" s="119"/>
      <c r="M123" s="119"/>
      <c r="N123" s="119"/>
      <c r="O123" s="119"/>
      <c r="P123" s="119"/>
      <c r="Q123" s="119"/>
      <c r="R123" s="119"/>
      <c r="S123" s="119"/>
      <c r="T123" s="119"/>
      <c r="U123" s="119"/>
      <c r="V123" s="119"/>
      <c r="W123" s="119"/>
      <c r="X123" s="119"/>
      <c r="Y123" s="119"/>
      <c r="Z123" s="119"/>
      <c r="AA123" s="119"/>
      <c r="AB123" s="119"/>
      <c r="AC123" s="119"/>
      <c r="AD123" s="119"/>
      <c r="AE123" s="119"/>
      <c r="AF123" s="119"/>
      <c r="AG123" s="119"/>
      <c r="AH123" s="119"/>
      <c r="AI123" s="119"/>
      <c r="AJ123" s="119"/>
      <c r="AK123" s="119"/>
      <c r="AL123" s="119"/>
      <c r="AM123" s="119"/>
      <c r="AN123" s="119"/>
      <c r="AO123" s="119"/>
      <c r="AP123" s="119"/>
      <c r="AQ123" s="119"/>
      <c r="AR123" s="119"/>
      <c r="AS123" s="119"/>
      <c r="AT123" s="119"/>
      <c r="AU123" s="119"/>
      <c r="AV123" s="119"/>
      <c r="AW123" s="119"/>
      <c r="AX123" s="119"/>
      <c r="AY123" s="119"/>
      <c r="AZ123" s="119"/>
      <c r="BA123" s="119"/>
      <c r="BB123" s="119"/>
      <c r="BC123" s="119"/>
      <c r="BD123" s="119"/>
      <c r="BE123" s="119"/>
      <c r="BF123" s="119"/>
      <c r="BG123" s="119"/>
      <c r="BH123" s="119"/>
      <c r="BI123" s="119"/>
      <c r="BJ123" s="119"/>
      <c r="BK123" s="119"/>
      <c r="BL123" s="119"/>
      <c r="BM123" s="119"/>
      <c r="BN123" s="119"/>
      <c r="BO123" s="119"/>
      <c r="BP123" s="119"/>
      <c r="BQ123" s="119"/>
      <c r="BR123" s="119"/>
      <c r="BS123" s="119"/>
      <c r="BT123" s="119"/>
      <c r="BU123" s="119"/>
      <c r="BV123" s="119"/>
      <c r="BW123" s="119"/>
      <c r="BX123" s="119"/>
      <c r="BY123" s="119"/>
      <c r="BZ123" s="119"/>
      <c r="CA123" s="119"/>
      <c r="CB123" s="119"/>
      <c r="CC123" s="119"/>
      <c r="CD123" s="119"/>
      <c r="CE123" s="119"/>
      <c r="CF123" s="119"/>
      <c r="CG123" s="119"/>
      <c r="CH123" s="119"/>
      <c r="CI123" s="119"/>
      <c r="CJ123" s="119"/>
      <c r="CK123" s="119"/>
      <c r="CL123" s="119"/>
      <c r="CM123" s="119"/>
      <c r="CN123" s="119"/>
      <c r="CO123" s="119"/>
      <c r="CP123" s="119"/>
      <c r="CQ123" s="119"/>
      <c r="CR123" s="119"/>
      <c r="CS123" s="119"/>
      <c r="CT123" s="119"/>
      <c r="CU123" s="119"/>
      <c r="CV123" s="119"/>
      <c r="CW123" s="119"/>
      <c r="CX123" s="119"/>
      <c r="CY123" s="119"/>
      <c r="CZ123" s="119"/>
      <c r="DA123" s="119"/>
      <c r="DB123" s="119"/>
      <c r="DC123" s="119"/>
      <c r="DD123" s="119"/>
      <c r="DE123" s="119"/>
      <c r="DF123" s="119"/>
      <c r="DG123" s="119"/>
      <c r="DH123" s="119"/>
      <c r="DI123" s="119"/>
      <c r="DJ123" s="119"/>
      <c r="DK123" s="119"/>
      <c r="DL123" s="119"/>
      <c r="DM123" s="119"/>
      <c r="DN123" s="119"/>
      <c r="DO123" s="119"/>
      <c r="DP123" s="119"/>
      <c r="DQ123" s="119"/>
      <c r="DR123" s="119"/>
      <c r="DS123" s="119"/>
      <c r="DT123" s="119"/>
      <c r="DU123" s="119"/>
    </row>
    <row r="124" spans="1:125" ht="15.75" customHeight="1">
      <c r="A124" s="118" t="s">
        <v>4786</v>
      </c>
      <c r="B124" s="118" t="e">
        <f t="shared" ca="1" si="0"/>
        <v>#NAME?</v>
      </c>
      <c r="C124" s="118"/>
      <c r="D124" s="118"/>
      <c r="E124" s="118"/>
      <c r="F124" s="118"/>
      <c r="G124" s="118" t="s">
        <v>4787</v>
      </c>
      <c r="H124" s="118" t="s">
        <v>4788</v>
      </c>
      <c r="I124" s="118"/>
      <c r="J124" s="118"/>
      <c r="K124" s="118"/>
      <c r="L124" s="118"/>
      <c r="M124" s="118"/>
      <c r="N124" s="118"/>
      <c r="O124" s="118"/>
      <c r="P124" s="118"/>
      <c r="Q124" s="118"/>
      <c r="R124" s="118"/>
      <c r="S124" s="118"/>
      <c r="T124" s="118"/>
      <c r="U124" s="118"/>
      <c r="V124" s="118"/>
      <c r="W124" s="118"/>
      <c r="X124" s="118"/>
      <c r="Y124" s="118"/>
      <c r="Z124" s="118"/>
      <c r="AA124" s="118"/>
      <c r="AB124" s="118"/>
      <c r="AC124" s="118"/>
      <c r="AD124" s="118"/>
      <c r="AE124" s="118"/>
      <c r="AF124" s="118"/>
      <c r="AG124" s="118"/>
      <c r="AH124" s="118"/>
      <c r="AI124" s="118"/>
      <c r="AJ124" s="118"/>
      <c r="AK124" s="118"/>
      <c r="AL124" s="118"/>
      <c r="AM124" s="118"/>
      <c r="AN124" s="118"/>
      <c r="AO124" s="118"/>
      <c r="AP124" s="118"/>
      <c r="AQ124" s="118"/>
      <c r="AR124" s="118"/>
      <c r="AS124" s="118"/>
      <c r="AT124" s="118"/>
      <c r="AU124" s="118"/>
      <c r="AV124" s="118"/>
      <c r="AW124" s="118"/>
      <c r="AX124" s="118"/>
      <c r="AY124" s="118"/>
      <c r="AZ124" s="118"/>
      <c r="BA124" s="118"/>
      <c r="BB124" s="118"/>
      <c r="BC124" s="118"/>
      <c r="BD124" s="118"/>
      <c r="BE124" s="118"/>
      <c r="BF124" s="118"/>
      <c r="BG124" s="118"/>
      <c r="BH124" s="118"/>
      <c r="BI124" s="118"/>
      <c r="BJ124" s="118"/>
      <c r="BK124" s="118"/>
      <c r="BL124" s="118"/>
      <c r="BM124" s="118"/>
      <c r="BN124" s="118"/>
      <c r="BO124" s="118"/>
      <c r="BP124" s="118"/>
      <c r="BQ124" s="118"/>
      <c r="BR124" s="118"/>
      <c r="BS124" s="118"/>
      <c r="BT124" s="118"/>
      <c r="BU124" s="118"/>
      <c r="BV124" s="118"/>
      <c r="BW124" s="118"/>
      <c r="BX124" s="118"/>
      <c r="BY124" s="118"/>
      <c r="BZ124" s="118"/>
      <c r="CA124" s="118"/>
      <c r="CB124" s="118"/>
      <c r="CC124" s="118"/>
      <c r="CD124" s="118"/>
      <c r="CE124" s="118"/>
      <c r="CF124" s="118"/>
      <c r="CG124" s="118"/>
      <c r="CH124" s="118"/>
      <c r="CI124" s="118"/>
      <c r="CJ124" s="118"/>
      <c r="CK124" s="118"/>
      <c r="CL124" s="118"/>
      <c r="CM124" s="118"/>
      <c r="CN124" s="118"/>
      <c r="CO124" s="118"/>
      <c r="CP124" s="118"/>
      <c r="CQ124" s="118"/>
      <c r="CR124" s="118"/>
      <c r="CS124" s="118"/>
      <c r="CT124" s="118"/>
      <c r="CU124" s="118"/>
      <c r="CV124" s="118"/>
      <c r="CW124" s="118"/>
      <c r="CX124" s="118"/>
      <c r="CY124" s="118"/>
      <c r="CZ124" s="118"/>
      <c r="DA124" s="118"/>
      <c r="DB124" s="118"/>
      <c r="DC124" s="118"/>
      <c r="DD124" s="118"/>
      <c r="DE124" s="118"/>
      <c r="DF124" s="118"/>
      <c r="DG124" s="118"/>
      <c r="DH124" s="118"/>
      <c r="DI124" s="118"/>
      <c r="DJ124" s="118"/>
      <c r="DK124" s="118"/>
      <c r="DL124" s="118"/>
      <c r="DM124" s="118"/>
      <c r="DN124" s="118"/>
      <c r="DO124" s="118"/>
      <c r="DP124" s="118"/>
      <c r="DQ124" s="118"/>
      <c r="DR124" s="118"/>
      <c r="DS124" s="118"/>
      <c r="DT124" s="118"/>
      <c r="DU124" s="118"/>
    </row>
    <row r="125" spans="1:125" ht="15.75" customHeight="1">
      <c r="A125" s="119" t="s">
        <v>4789</v>
      </c>
      <c r="B125" s="119" t="e">
        <f t="shared" ca="1" si="0"/>
        <v>#NAME?</v>
      </c>
      <c r="C125" s="119"/>
      <c r="D125" s="119"/>
      <c r="E125" s="119"/>
      <c r="F125" s="119"/>
      <c r="G125" s="119" t="s">
        <v>4790</v>
      </c>
      <c r="H125" s="119" t="s">
        <v>4791</v>
      </c>
      <c r="I125" s="119"/>
      <c r="J125" s="119"/>
      <c r="K125" s="119"/>
      <c r="L125" s="119"/>
      <c r="M125" s="119"/>
      <c r="N125" s="119"/>
      <c r="O125" s="119"/>
      <c r="P125" s="119"/>
      <c r="Q125" s="119"/>
      <c r="R125" s="119"/>
      <c r="S125" s="119"/>
      <c r="T125" s="119"/>
      <c r="U125" s="119"/>
      <c r="V125" s="119"/>
      <c r="W125" s="119"/>
      <c r="X125" s="119"/>
      <c r="Y125" s="119"/>
      <c r="Z125" s="119"/>
      <c r="AA125" s="119"/>
      <c r="AB125" s="119"/>
      <c r="AC125" s="119"/>
      <c r="AD125" s="119"/>
      <c r="AE125" s="119"/>
      <c r="AF125" s="119"/>
      <c r="AG125" s="119"/>
      <c r="AH125" s="119"/>
      <c r="AI125" s="119"/>
      <c r="AJ125" s="119"/>
      <c r="AK125" s="119"/>
      <c r="AL125" s="119"/>
      <c r="AM125" s="119"/>
      <c r="AN125" s="119"/>
      <c r="AO125" s="119"/>
      <c r="AP125" s="119"/>
      <c r="AQ125" s="119"/>
      <c r="AR125" s="119"/>
      <c r="AS125" s="119"/>
      <c r="AT125" s="119"/>
      <c r="AU125" s="119"/>
      <c r="AV125" s="119"/>
      <c r="AW125" s="119"/>
      <c r="AX125" s="119"/>
      <c r="AY125" s="119"/>
      <c r="AZ125" s="119"/>
      <c r="BA125" s="119"/>
      <c r="BB125" s="119"/>
      <c r="BC125" s="119"/>
      <c r="BD125" s="119"/>
      <c r="BE125" s="119"/>
      <c r="BF125" s="119"/>
      <c r="BG125" s="119"/>
      <c r="BH125" s="119"/>
      <c r="BI125" s="119"/>
      <c r="BJ125" s="119"/>
      <c r="BK125" s="119"/>
      <c r="BL125" s="119"/>
      <c r="BM125" s="119"/>
      <c r="BN125" s="119"/>
      <c r="BO125" s="119"/>
      <c r="BP125" s="119"/>
      <c r="BQ125" s="119"/>
      <c r="BR125" s="119"/>
      <c r="BS125" s="119"/>
      <c r="BT125" s="119"/>
      <c r="BU125" s="119"/>
      <c r="BV125" s="119"/>
      <c r="BW125" s="119"/>
      <c r="BX125" s="119"/>
      <c r="BY125" s="119"/>
      <c r="BZ125" s="119"/>
      <c r="CA125" s="119"/>
      <c r="CB125" s="119"/>
      <c r="CC125" s="119"/>
      <c r="CD125" s="119"/>
      <c r="CE125" s="119"/>
      <c r="CF125" s="119"/>
      <c r="CG125" s="119"/>
      <c r="CH125" s="119"/>
      <c r="CI125" s="119"/>
      <c r="CJ125" s="119"/>
      <c r="CK125" s="119"/>
      <c r="CL125" s="119"/>
      <c r="CM125" s="119"/>
      <c r="CN125" s="119"/>
      <c r="CO125" s="119"/>
      <c r="CP125" s="119"/>
      <c r="CQ125" s="119"/>
      <c r="CR125" s="119"/>
      <c r="CS125" s="119"/>
      <c r="CT125" s="119"/>
      <c r="CU125" s="119"/>
      <c r="CV125" s="119"/>
      <c r="CW125" s="119"/>
      <c r="CX125" s="119"/>
      <c r="CY125" s="119"/>
      <c r="CZ125" s="119"/>
      <c r="DA125" s="119"/>
      <c r="DB125" s="119"/>
      <c r="DC125" s="119"/>
      <c r="DD125" s="119"/>
      <c r="DE125" s="119"/>
      <c r="DF125" s="119"/>
      <c r="DG125" s="119"/>
      <c r="DH125" s="119"/>
      <c r="DI125" s="119"/>
      <c r="DJ125" s="119"/>
      <c r="DK125" s="119"/>
      <c r="DL125" s="119"/>
      <c r="DM125" s="119"/>
      <c r="DN125" s="119"/>
      <c r="DO125" s="119"/>
      <c r="DP125" s="119"/>
      <c r="DQ125" s="119"/>
      <c r="DR125" s="119"/>
      <c r="DS125" s="119"/>
      <c r="DT125" s="119"/>
      <c r="DU125" s="119"/>
    </row>
    <row r="126" spans="1:125" ht="15.75" customHeight="1">
      <c r="A126" s="118" t="s">
        <v>4792</v>
      </c>
      <c r="B126" s="118" t="e">
        <f t="shared" ca="1" si="0"/>
        <v>#NAME?</v>
      </c>
      <c r="C126" s="118"/>
      <c r="D126" s="118"/>
      <c r="E126" s="118"/>
      <c r="F126" s="118"/>
      <c r="G126" s="118" t="s">
        <v>4793</v>
      </c>
      <c r="H126" s="118" t="s">
        <v>4794</v>
      </c>
      <c r="I126" s="118"/>
      <c r="J126" s="118"/>
      <c r="K126" s="118"/>
      <c r="L126" s="118"/>
      <c r="M126" s="118"/>
      <c r="N126" s="118"/>
      <c r="O126" s="118"/>
      <c r="P126" s="118"/>
      <c r="Q126" s="118"/>
      <c r="R126" s="118"/>
      <c r="S126" s="118"/>
      <c r="T126" s="118"/>
      <c r="U126" s="118"/>
      <c r="V126" s="118"/>
      <c r="W126" s="118"/>
      <c r="X126" s="118"/>
      <c r="Y126" s="118"/>
      <c r="Z126" s="118"/>
      <c r="AA126" s="118"/>
      <c r="AB126" s="118"/>
      <c r="AC126" s="118"/>
      <c r="AD126" s="118"/>
      <c r="AE126" s="118"/>
      <c r="AF126" s="118"/>
      <c r="AG126" s="118"/>
      <c r="AH126" s="118"/>
      <c r="AI126" s="118"/>
      <c r="AJ126" s="118"/>
      <c r="AK126" s="118"/>
      <c r="AL126" s="118"/>
      <c r="AM126" s="118"/>
      <c r="AN126" s="118"/>
      <c r="AO126" s="118"/>
      <c r="AP126" s="118"/>
      <c r="AQ126" s="118"/>
      <c r="AR126" s="118"/>
      <c r="AS126" s="118"/>
      <c r="AT126" s="118"/>
      <c r="AU126" s="118"/>
      <c r="AV126" s="118"/>
      <c r="AW126" s="118"/>
      <c r="AX126" s="118"/>
      <c r="AY126" s="118"/>
      <c r="AZ126" s="118"/>
      <c r="BA126" s="118"/>
      <c r="BB126" s="118"/>
      <c r="BC126" s="118"/>
      <c r="BD126" s="118"/>
      <c r="BE126" s="118"/>
      <c r="BF126" s="118"/>
      <c r="BG126" s="118"/>
      <c r="BH126" s="118"/>
      <c r="BI126" s="118"/>
      <c r="BJ126" s="118"/>
      <c r="BK126" s="118"/>
      <c r="BL126" s="118"/>
      <c r="BM126" s="118"/>
      <c r="BN126" s="118"/>
      <c r="BO126" s="118"/>
      <c r="BP126" s="118"/>
      <c r="BQ126" s="118"/>
      <c r="BR126" s="118"/>
      <c r="BS126" s="118"/>
      <c r="BT126" s="118"/>
      <c r="BU126" s="118"/>
      <c r="BV126" s="118"/>
      <c r="BW126" s="118"/>
      <c r="BX126" s="118"/>
      <c r="BY126" s="118"/>
      <c r="BZ126" s="118"/>
      <c r="CA126" s="118"/>
      <c r="CB126" s="118"/>
      <c r="CC126" s="118"/>
      <c r="CD126" s="118"/>
      <c r="CE126" s="118"/>
      <c r="CF126" s="118"/>
      <c r="CG126" s="118"/>
      <c r="CH126" s="118"/>
      <c r="CI126" s="118"/>
      <c r="CJ126" s="118"/>
      <c r="CK126" s="118"/>
      <c r="CL126" s="118"/>
      <c r="CM126" s="118"/>
      <c r="CN126" s="118"/>
      <c r="CO126" s="118"/>
      <c r="CP126" s="118"/>
      <c r="CQ126" s="118"/>
      <c r="CR126" s="118"/>
      <c r="CS126" s="118"/>
      <c r="CT126" s="118"/>
      <c r="CU126" s="118"/>
      <c r="CV126" s="118"/>
      <c r="CW126" s="118"/>
      <c r="CX126" s="118"/>
      <c r="CY126" s="118"/>
      <c r="CZ126" s="118"/>
      <c r="DA126" s="118"/>
      <c r="DB126" s="118"/>
      <c r="DC126" s="118"/>
      <c r="DD126" s="118"/>
      <c r="DE126" s="118"/>
      <c r="DF126" s="118"/>
      <c r="DG126" s="118"/>
      <c r="DH126" s="118"/>
      <c r="DI126" s="118"/>
      <c r="DJ126" s="118"/>
      <c r="DK126" s="118"/>
      <c r="DL126" s="118"/>
      <c r="DM126" s="118"/>
      <c r="DN126" s="118"/>
      <c r="DO126" s="118"/>
      <c r="DP126" s="118"/>
      <c r="DQ126" s="118"/>
      <c r="DR126" s="118"/>
      <c r="DS126" s="118"/>
      <c r="DT126" s="118"/>
      <c r="DU126" s="118"/>
    </row>
    <row r="127" spans="1:125" ht="15.75" customHeight="1">
      <c r="A127" s="119" t="s">
        <v>4795</v>
      </c>
      <c r="B127" s="119" t="e">
        <f t="shared" ca="1" si="0"/>
        <v>#NAME?</v>
      </c>
      <c r="C127" s="119"/>
      <c r="D127" s="119"/>
      <c r="E127" s="119"/>
      <c r="F127" s="119"/>
      <c r="G127" s="119" t="s">
        <v>4796</v>
      </c>
      <c r="H127" s="119" t="s">
        <v>4797</v>
      </c>
      <c r="I127" s="119"/>
      <c r="J127" s="119"/>
      <c r="K127" s="119"/>
      <c r="L127" s="119"/>
      <c r="M127" s="119"/>
      <c r="N127" s="119"/>
      <c r="O127" s="119"/>
      <c r="P127" s="119"/>
      <c r="Q127" s="119"/>
      <c r="R127" s="119"/>
      <c r="S127" s="119"/>
      <c r="T127" s="119"/>
      <c r="U127" s="119"/>
      <c r="V127" s="119"/>
      <c r="W127" s="119"/>
      <c r="X127" s="119"/>
      <c r="Y127" s="119"/>
      <c r="Z127" s="119"/>
      <c r="AA127" s="119"/>
      <c r="AB127" s="119"/>
      <c r="AC127" s="119"/>
      <c r="AD127" s="119"/>
      <c r="AE127" s="119"/>
      <c r="AF127" s="119"/>
      <c r="AG127" s="119"/>
      <c r="AH127" s="119"/>
      <c r="AI127" s="119"/>
      <c r="AJ127" s="119"/>
      <c r="AK127" s="119"/>
      <c r="AL127" s="119"/>
      <c r="AM127" s="119"/>
      <c r="AN127" s="119"/>
      <c r="AO127" s="119"/>
      <c r="AP127" s="119"/>
      <c r="AQ127" s="119"/>
      <c r="AR127" s="119"/>
      <c r="AS127" s="119"/>
      <c r="AT127" s="119"/>
      <c r="AU127" s="119"/>
      <c r="AV127" s="119"/>
      <c r="AW127" s="119"/>
      <c r="AX127" s="119"/>
      <c r="AY127" s="119"/>
      <c r="AZ127" s="119"/>
      <c r="BA127" s="119"/>
      <c r="BB127" s="119"/>
      <c r="BC127" s="119"/>
      <c r="BD127" s="119"/>
      <c r="BE127" s="119"/>
      <c r="BF127" s="119"/>
      <c r="BG127" s="119"/>
      <c r="BH127" s="119"/>
      <c r="BI127" s="119"/>
      <c r="BJ127" s="119"/>
      <c r="BK127" s="119"/>
      <c r="BL127" s="119"/>
      <c r="BM127" s="119"/>
      <c r="BN127" s="119"/>
      <c r="BO127" s="119"/>
      <c r="BP127" s="119"/>
      <c r="BQ127" s="119"/>
      <c r="BR127" s="119"/>
      <c r="BS127" s="119"/>
      <c r="BT127" s="119"/>
      <c r="BU127" s="119"/>
      <c r="BV127" s="119"/>
      <c r="BW127" s="119"/>
      <c r="BX127" s="119"/>
      <c r="BY127" s="119"/>
      <c r="BZ127" s="119"/>
      <c r="CA127" s="119"/>
      <c r="CB127" s="119"/>
      <c r="CC127" s="119"/>
      <c r="CD127" s="119"/>
      <c r="CE127" s="119"/>
      <c r="CF127" s="119"/>
      <c r="CG127" s="119"/>
      <c r="CH127" s="119"/>
      <c r="CI127" s="119"/>
      <c r="CJ127" s="119"/>
      <c r="CK127" s="119"/>
      <c r="CL127" s="119"/>
      <c r="CM127" s="119"/>
      <c r="CN127" s="119"/>
      <c r="CO127" s="119"/>
      <c r="CP127" s="119"/>
      <c r="CQ127" s="119"/>
      <c r="CR127" s="119"/>
      <c r="CS127" s="119"/>
      <c r="CT127" s="119"/>
      <c r="CU127" s="119"/>
      <c r="CV127" s="119"/>
      <c r="CW127" s="119"/>
      <c r="CX127" s="119"/>
      <c r="CY127" s="119"/>
      <c r="CZ127" s="119"/>
      <c r="DA127" s="119"/>
      <c r="DB127" s="119"/>
      <c r="DC127" s="119"/>
      <c r="DD127" s="119"/>
      <c r="DE127" s="119"/>
      <c r="DF127" s="119"/>
      <c r="DG127" s="119"/>
      <c r="DH127" s="119"/>
      <c r="DI127" s="119"/>
      <c r="DJ127" s="119"/>
      <c r="DK127" s="119"/>
      <c r="DL127" s="119"/>
      <c r="DM127" s="119"/>
      <c r="DN127" s="119"/>
      <c r="DO127" s="119"/>
      <c r="DP127" s="119"/>
      <c r="DQ127" s="119"/>
      <c r="DR127" s="119"/>
      <c r="DS127" s="119"/>
      <c r="DT127" s="119"/>
      <c r="DU127" s="119"/>
    </row>
    <row r="128" spans="1:125" ht="15.75" customHeight="1">
      <c r="A128" s="118" t="s">
        <v>4798</v>
      </c>
      <c r="B128" s="118" t="e">
        <f t="shared" ca="1" si="0"/>
        <v>#NAME?</v>
      </c>
      <c r="C128" s="118"/>
      <c r="D128" s="118"/>
      <c r="E128" s="118"/>
      <c r="F128" s="118"/>
      <c r="G128" s="118" t="s">
        <v>4799</v>
      </c>
      <c r="H128" s="118" t="s">
        <v>4800</v>
      </c>
      <c r="I128" s="118"/>
      <c r="J128" s="118"/>
      <c r="K128" s="118"/>
      <c r="L128" s="118"/>
      <c r="M128" s="118"/>
      <c r="N128" s="118"/>
      <c r="O128" s="118"/>
      <c r="P128" s="118"/>
      <c r="Q128" s="118"/>
      <c r="R128" s="118"/>
      <c r="S128" s="118"/>
      <c r="T128" s="118"/>
      <c r="U128" s="118"/>
      <c r="V128" s="118"/>
      <c r="W128" s="118"/>
      <c r="X128" s="118"/>
      <c r="Y128" s="118"/>
      <c r="Z128" s="118"/>
      <c r="AA128" s="118"/>
      <c r="AB128" s="118"/>
      <c r="AC128" s="118"/>
      <c r="AD128" s="118"/>
      <c r="AE128" s="118"/>
      <c r="AF128" s="118"/>
      <c r="AG128" s="118"/>
      <c r="AH128" s="118"/>
      <c r="AI128" s="118"/>
      <c r="AJ128" s="118"/>
      <c r="AK128" s="118"/>
      <c r="AL128" s="118"/>
      <c r="AM128" s="118"/>
      <c r="AN128" s="118"/>
      <c r="AO128" s="118"/>
      <c r="AP128" s="118"/>
      <c r="AQ128" s="118"/>
      <c r="AR128" s="118"/>
      <c r="AS128" s="118"/>
      <c r="AT128" s="118"/>
      <c r="AU128" s="118"/>
      <c r="AV128" s="118"/>
      <c r="AW128" s="118"/>
      <c r="AX128" s="118"/>
      <c r="AY128" s="118"/>
      <c r="AZ128" s="118"/>
      <c r="BA128" s="118"/>
      <c r="BB128" s="118"/>
      <c r="BC128" s="118"/>
      <c r="BD128" s="118"/>
      <c r="BE128" s="118"/>
      <c r="BF128" s="118"/>
      <c r="BG128" s="118"/>
      <c r="BH128" s="118"/>
      <c r="BI128" s="118"/>
      <c r="BJ128" s="118"/>
      <c r="BK128" s="118"/>
      <c r="BL128" s="118"/>
      <c r="BM128" s="118"/>
      <c r="BN128" s="118"/>
      <c r="BO128" s="118"/>
      <c r="BP128" s="118"/>
      <c r="BQ128" s="118"/>
      <c r="BR128" s="118"/>
      <c r="BS128" s="118"/>
      <c r="BT128" s="118"/>
      <c r="BU128" s="118"/>
      <c r="BV128" s="118"/>
      <c r="BW128" s="118"/>
      <c r="BX128" s="118"/>
      <c r="BY128" s="118"/>
      <c r="BZ128" s="118"/>
      <c r="CA128" s="118"/>
      <c r="CB128" s="118"/>
      <c r="CC128" s="118"/>
      <c r="CD128" s="118"/>
      <c r="CE128" s="118"/>
      <c r="CF128" s="118"/>
      <c r="CG128" s="118"/>
      <c r="CH128" s="118"/>
      <c r="CI128" s="118"/>
      <c r="CJ128" s="118"/>
      <c r="CK128" s="118"/>
      <c r="CL128" s="118"/>
      <c r="CM128" s="118"/>
      <c r="CN128" s="118"/>
      <c r="CO128" s="118"/>
      <c r="CP128" s="118"/>
      <c r="CQ128" s="118"/>
      <c r="CR128" s="118"/>
      <c r="CS128" s="118"/>
      <c r="CT128" s="118"/>
      <c r="CU128" s="118"/>
      <c r="CV128" s="118"/>
      <c r="CW128" s="118"/>
      <c r="CX128" s="118"/>
      <c r="CY128" s="118"/>
      <c r="CZ128" s="118"/>
      <c r="DA128" s="118"/>
      <c r="DB128" s="118"/>
      <c r="DC128" s="118"/>
      <c r="DD128" s="118"/>
      <c r="DE128" s="118"/>
      <c r="DF128" s="118"/>
      <c r="DG128" s="118"/>
      <c r="DH128" s="118"/>
      <c r="DI128" s="118"/>
      <c r="DJ128" s="118"/>
      <c r="DK128" s="118"/>
      <c r="DL128" s="118"/>
      <c r="DM128" s="118"/>
      <c r="DN128" s="118"/>
      <c r="DO128" s="118"/>
      <c r="DP128" s="118"/>
      <c r="DQ128" s="118"/>
      <c r="DR128" s="118"/>
      <c r="DS128" s="118"/>
      <c r="DT128" s="118"/>
      <c r="DU128" s="118"/>
    </row>
    <row r="129" spans="1:125" ht="15.75" customHeight="1">
      <c r="A129" s="119" t="s">
        <v>4801</v>
      </c>
      <c r="B129" s="119" t="e">
        <f t="shared" ca="1" si="0"/>
        <v>#NAME?</v>
      </c>
      <c r="C129" s="119"/>
      <c r="D129" s="119"/>
      <c r="E129" s="119"/>
      <c r="F129" s="119"/>
      <c r="G129" s="119" t="s">
        <v>4802</v>
      </c>
      <c r="H129" s="119" t="s">
        <v>4803</v>
      </c>
      <c r="I129" s="119"/>
      <c r="J129" s="119"/>
      <c r="K129" s="119"/>
      <c r="L129" s="119"/>
      <c r="M129" s="119"/>
      <c r="N129" s="119"/>
      <c r="O129" s="119"/>
      <c r="P129" s="119"/>
      <c r="Q129" s="119"/>
      <c r="R129" s="119"/>
      <c r="S129" s="119"/>
      <c r="T129" s="119"/>
      <c r="U129" s="119"/>
      <c r="V129" s="119"/>
      <c r="W129" s="119"/>
      <c r="X129" s="119"/>
      <c r="Y129" s="119"/>
      <c r="Z129" s="119"/>
      <c r="AA129" s="119"/>
      <c r="AB129" s="119"/>
      <c r="AC129" s="119"/>
      <c r="AD129" s="119"/>
      <c r="AE129" s="119"/>
      <c r="AF129" s="119"/>
      <c r="AG129" s="119"/>
      <c r="AH129" s="119"/>
      <c r="AI129" s="119"/>
      <c r="AJ129" s="119"/>
      <c r="AK129" s="119"/>
      <c r="AL129" s="119"/>
      <c r="AM129" s="119"/>
      <c r="AN129" s="119"/>
      <c r="AO129" s="119"/>
      <c r="AP129" s="119"/>
      <c r="AQ129" s="119"/>
      <c r="AR129" s="119"/>
      <c r="AS129" s="119"/>
      <c r="AT129" s="119"/>
      <c r="AU129" s="119"/>
      <c r="AV129" s="119"/>
      <c r="AW129" s="119"/>
      <c r="AX129" s="119"/>
      <c r="AY129" s="119"/>
      <c r="AZ129" s="119"/>
      <c r="BA129" s="119"/>
      <c r="BB129" s="119"/>
      <c r="BC129" s="119"/>
      <c r="BD129" s="119"/>
      <c r="BE129" s="119"/>
      <c r="BF129" s="119"/>
      <c r="BG129" s="119"/>
      <c r="BH129" s="119"/>
      <c r="BI129" s="119"/>
      <c r="BJ129" s="119"/>
      <c r="BK129" s="119"/>
      <c r="BL129" s="119"/>
      <c r="BM129" s="119"/>
      <c r="BN129" s="119"/>
      <c r="BO129" s="119"/>
      <c r="BP129" s="119"/>
      <c r="BQ129" s="119"/>
      <c r="BR129" s="119"/>
      <c r="BS129" s="119"/>
      <c r="BT129" s="119"/>
      <c r="BU129" s="119"/>
      <c r="BV129" s="119"/>
      <c r="BW129" s="119"/>
      <c r="BX129" s="119"/>
      <c r="BY129" s="119"/>
      <c r="BZ129" s="119"/>
      <c r="CA129" s="119"/>
      <c r="CB129" s="119"/>
      <c r="CC129" s="119"/>
      <c r="CD129" s="119"/>
      <c r="CE129" s="119"/>
      <c r="CF129" s="119"/>
      <c r="CG129" s="119"/>
      <c r="CH129" s="119"/>
      <c r="CI129" s="119"/>
      <c r="CJ129" s="119"/>
      <c r="CK129" s="119"/>
      <c r="CL129" s="119"/>
      <c r="CM129" s="119"/>
      <c r="CN129" s="119"/>
      <c r="CO129" s="119"/>
      <c r="CP129" s="119"/>
      <c r="CQ129" s="119"/>
      <c r="CR129" s="119"/>
      <c r="CS129" s="119"/>
      <c r="CT129" s="119"/>
      <c r="CU129" s="119"/>
      <c r="CV129" s="119"/>
      <c r="CW129" s="119"/>
      <c r="CX129" s="119"/>
      <c r="CY129" s="119"/>
      <c r="CZ129" s="119"/>
      <c r="DA129" s="119"/>
      <c r="DB129" s="119"/>
      <c r="DC129" s="119"/>
      <c r="DD129" s="119"/>
      <c r="DE129" s="119"/>
      <c r="DF129" s="119"/>
      <c r="DG129" s="119"/>
      <c r="DH129" s="119"/>
      <c r="DI129" s="119"/>
      <c r="DJ129" s="119"/>
      <c r="DK129" s="119"/>
      <c r="DL129" s="119"/>
      <c r="DM129" s="119"/>
      <c r="DN129" s="119"/>
      <c r="DO129" s="119"/>
      <c r="DP129" s="119"/>
      <c r="DQ129" s="119"/>
      <c r="DR129" s="119"/>
      <c r="DS129" s="119"/>
      <c r="DT129" s="119"/>
      <c r="DU129" s="119"/>
    </row>
    <row r="130" spans="1:125" ht="15.75" customHeight="1">
      <c r="A130" s="118" t="s">
        <v>4804</v>
      </c>
      <c r="B130" s="118" t="e">
        <f t="shared" ca="1" si="0"/>
        <v>#NAME?</v>
      </c>
      <c r="C130" s="118"/>
      <c r="D130" s="118"/>
      <c r="E130" s="118"/>
      <c r="F130" s="118"/>
      <c r="G130" s="118" t="s">
        <v>4805</v>
      </c>
      <c r="H130" s="118" t="s">
        <v>4806</v>
      </c>
      <c r="I130" s="118"/>
      <c r="J130" s="118"/>
      <c r="K130" s="118"/>
      <c r="L130" s="118"/>
      <c r="M130" s="118"/>
      <c r="N130" s="118"/>
      <c r="O130" s="118"/>
      <c r="P130" s="118"/>
      <c r="Q130" s="118"/>
      <c r="R130" s="118"/>
      <c r="S130" s="118"/>
      <c r="T130" s="118"/>
      <c r="U130" s="118"/>
      <c r="V130" s="118"/>
      <c r="W130" s="118"/>
      <c r="X130" s="118"/>
      <c r="Y130" s="118"/>
      <c r="Z130" s="118"/>
      <c r="AA130" s="118"/>
      <c r="AB130" s="118"/>
      <c r="AC130" s="118"/>
      <c r="AD130" s="118"/>
      <c r="AE130" s="118"/>
      <c r="AF130" s="118"/>
      <c r="AG130" s="118"/>
      <c r="AH130" s="118"/>
      <c r="AI130" s="118"/>
      <c r="AJ130" s="118"/>
      <c r="AK130" s="118"/>
      <c r="AL130" s="118"/>
      <c r="AM130" s="118"/>
      <c r="AN130" s="118"/>
      <c r="AO130" s="118"/>
      <c r="AP130" s="118"/>
      <c r="AQ130" s="118"/>
      <c r="AR130" s="118"/>
      <c r="AS130" s="118"/>
      <c r="AT130" s="118"/>
      <c r="AU130" s="118"/>
      <c r="AV130" s="118"/>
      <c r="AW130" s="118"/>
      <c r="AX130" s="118"/>
      <c r="AY130" s="118"/>
      <c r="AZ130" s="118"/>
      <c r="BA130" s="118"/>
      <c r="BB130" s="118"/>
      <c r="BC130" s="118"/>
      <c r="BD130" s="118"/>
      <c r="BE130" s="118"/>
      <c r="BF130" s="118"/>
      <c r="BG130" s="118"/>
      <c r="BH130" s="118"/>
      <c r="BI130" s="118"/>
      <c r="BJ130" s="118"/>
      <c r="BK130" s="118"/>
      <c r="BL130" s="118"/>
      <c r="BM130" s="118"/>
      <c r="BN130" s="118"/>
      <c r="BO130" s="118"/>
      <c r="BP130" s="118"/>
      <c r="BQ130" s="118"/>
      <c r="BR130" s="118"/>
      <c r="BS130" s="118"/>
      <c r="BT130" s="118"/>
      <c r="BU130" s="118"/>
      <c r="BV130" s="118"/>
      <c r="BW130" s="118"/>
      <c r="BX130" s="118"/>
      <c r="BY130" s="118"/>
      <c r="BZ130" s="118"/>
      <c r="CA130" s="118"/>
      <c r="CB130" s="118"/>
      <c r="CC130" s="118"/>
      <c r="CD130" s="118"/>
      <c r="CE130" s="118"/>
      <c r="CF130" s="118"/>
      <c r="CG130" s="118"/>
      <c r="CH130" s="118"/>
      <c r="CI130" s="118"/>
      <c r="CJ130" s="118"/>
      <c r="CK130" s="118"/>
      <c r="CL130" s="118"/>
      <c r="CM130" s="118"/>
      <c r="CN130" s="118"/>
      <c r="CO130" s="118"/>
      <c r="CP130" s="118"/>
      <c r="CQ130" s="118"/>
      <c r="CR130" s="118"/>
      <c r="CS130" s="118"/>
      <c r="CT130" s="118"/>
      <c r="CU130" s="118"/>
      <c r="CV130" s="118"/>
      <c r="CW130" s="118"/>
      <c r="CX130" s="118"/>
      <c r="CY130" s="118"/>
      <c r="CZ130" s="118"/>
      <c r="DA130" s="118"/>
      <c r="DB130" s="118"/>
      <c r="DC130" s="118"/>
      <c r="DD130" s="118"/>
      <c r="DE130" s="118"/>
      <c r="DF130" s="118"/>
      <c r="DG130" s="118"/>
      <c r="DH130" s="118"/>
      <c r="DI130" s="118"/>
      <c r="DJ130" s="118"/>
      <c r="DK130" s="118"/>
      <c r="DL130" s="118"/>
      <c r="DM130" s="118"/>
      <c r="DN130" s="118"/>
      <c r="DO130" s="118"/>
      <c r="DP130" s="118"/>
      <c r="DQ130" s="118"/>
      <c r="DR130" s="118"/>
      <c r="DS130" s="118"/>
      <c r="DT130" s="118"/>
      <c r="DU130" s="118"/>
    </row>
    <row r="131" spans="1:125" ht="15.75" customHeight="1">
      <c r="A131" s="119" t="s">
        <v>4807</v>
      </c>
      <c r="B131" s="119" t="e">
        <f t="shared" ca="1" si="0"/>
        <v>#NAME?</v>
      </c>
      <c r="C131" s="119"/>
      <c r="D131" s="119"/>
      <c r="E131" s="119"/>
      <c r="F131" s="119"/>
      <c r="G131" s="119" t="s">
        <v>4808</v>
      </c>
      <c r="H131" s="119" t="s">
        <v>4809</v>
      </c>
      <c r="I131" s="119"/>
      <c r="J131" s="119"/>
      <c r="K131" s="119"/>
      <c r="L131" s="119"/>
      <c r="M131" s="119"/>
      <c r="N131" s="119"/>
      <c r="O131" s="119"/>
      <c r="P131" s="119"/>
      <c r="Q131" s="119"/>
      <c r="R131" s="119"/>
      <c r="S131" s="119"/>
      <c r="T131" s="119"/>
      <c r="U131" s="119"/>
      <c r="V131" s="119"/>
      <c r="W131" s="119"/>
      <c r="X131" s="119"/>
      <c r="Y131" s="119"/>
      <c r="Z131" s="119"/>
      <c r="AA131" s="119"/>
      <c r="AB131" s="119"/>
      <c r="AC131" s="119"/>
      <c r="AD131" s="119"/>
      <c r="AE131" s="119"/>
      <c r="AF131" s="119"/>
      <c r="AG131" s="119"/>
      <c r="AH131" s="119"/>
      <c r="AI131" s="119"/>
      <c r="AJ131" s="119"/>
      <c r="AK131" s="119"/>
      <c r="AL131" s="119"/>
      <c r="AM131" s="119"/>
      <c r="AN131" s="119"/>
      <c r="AO131" s="119"/>
      <c r="AP131" s="119"/>
      <c r="AQ131" s="119"/>
      <c r="AR131" s="119"/>
      <c r="AS131" s="119"/>
      <c r="AT131" s="119"/>
      <c r="AU131" s="119"/>
      <c r="AV131" s="119"/>
      <c r="AW131" s="119"/>
      <c r="AX131" s="119"/>
      <c r="AY131" s="119"/>
      <c r="AZ131" s="119"/>
      <c r="BA131" s="119"/>
      <c r="BB131" s="119"/>
      <c r="BC131" s="119"/>
      <c r="BD131" s="119"/>
      <c r="BE131" s="119"/>
      <c r="BF131" s="119"/>
      <c r="BG131" s="119"/>
      <c r="BH131" s="119"/>
      <c r="BI131" s="119"/>
      <c r="BJ131" s="119"/>
      <c r="BK131" s="119"/>
      <c r="BL131" s="119"/>
      <c r="BM131" s="119"/>
      <c r="BN131" s="119"/>
      <c r="BO131" s="119"/>
      <c r="BP131" s="119"/>
      <c r="BQ131" s="119"/>
      <c r="BR131" s="119"/>
      <c r="BS131" s="119"/>
      <c r="BT131" s="119"/>
      <c r="BU131" s="119"/>
      <c r="BV131" s="119"/>
      <c r="BW131" s="119"/>
      <c r="BX131" s="119"/>
      <c r="BY131" s="119"/>
      <c r="BZ131" s="119"/>
      <c r="CA131" s="119"/>
      <c r="CB131" s="119"/>
      <c r="CC131" s="119"/>
      <c r="CD131" s="119"/>
      <c r="CE131" s="119"/>
      <c r="CF131" s="119"/>
      <c r="CG131" s="119"/>
      <c r="CH131" s="119"/>
      <c r="CI131" s="119"/>
      <c r="CJ131" s="119"/>
      <c r="CK131" s="119"/>
      <c r="CL131" s="119"/>
      <c r="CM131" s="119"/>
      <c r="CN131" s="119"/>
      <c r="CO131" s="119"/>
      <c r="CP131" s="119"/>
      <c r="CQ131" s="119"/>
      <c r="CR131" s="119"/>
      <c r="CS131" s="119"/>
      <c r="CT131" s="119"/>
      <c r="CU131" s="119"/>
      <c r="CV131" s="119"/>
      <c r="CW131" s="119"/>
      <c r="CX131" s="119"/>
      <c r="CY131" s="119"/>
      <c r="CZ131" s="119"/>
      <c r="DA131" s="119"/>
      <c r="DB131" s="119"/>
      <c r="DC131" s="119"/>
      <c r="DD131" s="119"/>
      <c r="DE131" s="119"/>
      <c r="DF131" s="119"/>
      <c r="DG131" s="119"/>
      <c r="DH131" s="119"/>
      <c r="DI131" s="119"/>
      <c r="DJ131" s="119"/>
      <c r="DK131" s="119"/>
      <c r="DL131" s="119"/>
      <c r="DM131" s="119"/>
      <c r="DN131" s="119"/>
      <c r="DO131" s="119"/>
      <c r="DP131" s="119"/>
      <c r="DQ131" s="119"/>
      <c r="DR131" s="119"/>
      <c r="DS131" s="119"/>
      <c r="DT131" s="119"/>
      <c r="DU131" s="119"/>
    </row>
    <row r="132" spans="1:125" ht="15.75" customHeight="1">
      <c r="A132" s="118" t="s">
        <v>4810</v>
      </c>
      <c r="B132" s="118" t="e">
        <f t="shared" ca="1" si="0"/>
        <v>#NAME?</v>
      </c>
      <c r="C132" s="118"/>
      <c r="D132" s="118"/>
      <c r="E132" s="118"/>
      <c r="F132" s="118"/>
      <c r="G132" s="118" t="s">
        <v>4811</v>
      </c>
      <c r="H132" s="118" t="s">
        <v>4812</v>
      </c>
      <c r="I132" s="118"/>
      <c r="J132" s="118"/>
      <c r="K132" s="118"/>
      <c r="L132" s="118"/>
      <c r="M132" s="118"/>
      <c r="N132" s="118"/>
      <c r="O132" s="118"/>
      <c r="P132" s="118"/>
      <c r="Q132" s="118"/>
      <c r="R132" s="118"/>
      <c r="S132" s="118"/>
      <c r="T132" s="118"/>
      <c r="U132" s="118"/>
      <c r="V132" s="118"/>
      <c r="W132" s="118"/>
      <c r="X132" s="118"/>
      <c r="Y132" s="118"/>
      <c r="Z132" s="118"/>
      <c r="AA132" s="118"/>
      <c r="AB132" s="118"/>
      <c r="AC132" s="118"/>
      <c r="AD132" s="118"/>
      <c r="AE132" s="118"/>
      <c r="AF132" s="118"/>
      <c r="AG132" s="118"/>
      <c r="AH132" s="118"/>
      <c r="AI132" s="118"/>
      <c r="AJ132" s="118"/>
      <c r="AK132" s="118"/>
      <c r="AL132" s="118"/>
      <c r="AM132" s="118"/>
      <c r="AN132" s="118"/>
      <c r="AO132" s="118"/>
      <c r="AP132" s="118"/>
      <c r="AQ132" s="118"/>
      <c r="AR132" s="118"/>
      <c r="AS132" s="118"/>
      <c r="AT132" s="118"/>
      <c r="AU132" s="118"/>
      <c r="AV132" s="118"/>
      <c r="AW132" s="118"/>
      <c r="AX132" s="118"/>
      <c r="AY132" s="118"/>
      <c r="AZ132" s="118"/>
      <c r="BA132" s="118"/>
      <c r="BB132" s="118"/>
      <c r="BC132" s="118"/>
      <c r="BD132" s="118"/>
      <c r="BE132" s="118"/>
      <c r="BF132" s="118"/>
      <c r="BG132" s="118"/>
      <c r="BH132" s="118"/>
      <c r="BI132" s="118"/>
      <c r="BJ132" s="118"/>
      <c r="BK132" s="118"/>
      <c r="BL132" s="118"/>
      <c r="BM132" s="118"/>
      <c r="BN132" s="118"/>
      <c r="BO132" s="118"/>
      <c r="BP132" s="118"/>
      <c r="BQ132" s="118"/>
      <c r="BR132" s="118"/>
      <c r="BS132" s="118"/>
      <c r="BT132" s="118"/>
      <c r="BU132" s="118"/>
      <c r="BV132" s="118"/>
      <c r="BW132" s="118"/>
      <c r="BX132" s="118"/>
      <c r="BY132" s="118"/>
      <c r="BZ132" s="118"/>
      <c r="CA132" s="118"/>
      <c r="CB132" s="118"/>
      <c r="CC132" s="118"/>
      <c r="CD132" s="118"/>
      <c r="CE132" s="118"/>
      <c r="CF132" s="118"/>
      <c r="CG132" s="118"/>
      <c r="CH132" s="118"/>
      <c r="CI132" s="118"/>
      <c r="CJ132" s="118"/>
      <c r="CK132" s="118"/>
      <c r="CL132" s="118"/>
      <c r="CM132" s="118"/>
      <c r="CN132" s="118"/>
      <c r="CO132" s="118"/>
      <c r="CP132" s="118"/>
      <c r="CQ132" s="118"/>
      <c r="CR132" s="118"/>
      <c r="CS132" s="118"/>
      <c r="CT132" s="118"/>
      <c r="CU132" s="118"/>
      <c r="CV132" s="118"/>
      <c r="CW132" s="118"/>
      <c r="CX132" s="118"/>
      <c r="CY132" s="118"/>
      <c r="CZ132" s="118"/>
      <c r="DA132" s="118"/>
      <c r="DB132" s="118"/>
      <c r="DC132" s="118"/>
      <c r="DD132" s="118"/>
      <c r="DE132" s="118"/>
      <c r="DF132" s="118"/>
      <c r="DG132" s="118"/>
      <c r="DH132" s="118"/>
      <c r="DI132" s="118"/>
      <c r="DJ132" s="118"/>
      <c r="DK132" s="118"/>
      <c r="DL132" s="118"/>
      <c r="DM132" s="118"/>
      <c r="DN132" s="118"/>
      <c r="DO132" s="118"/>
      <c r="DP132" s="118"/>
      <c r="DQ132" s="118"/>
      <c r="DR132" s="118"/>
      <c r="DS132" s="118"/>
      <c r="DT132" s="118"/>
      <c r="DU132" s="118"/>
    </row>
    <row r="133" spans="1:125" ht="15.75" customHeight="1">
      <c r="A133" s="119" t="s">
        <v>4813</v>
      </c>
      <c r="B133" s="119" t="e">
        <f t="shared" ca="1" si="0"/>
        <v>#NAME?</v>
      </c>
      <c r="C133" s="119"/>
      <c r="D133" s="119"/>
      <c r="E133" s="119"/>
      <c r="F133" s="119"/>
      <c r="G133" s="119" t="s">
        <v>4814</v>
      </c>
      <c r="H133" s="119" t="s">
        <v>4815</v>
      </c>
      <c r="I133" s="119"/>
      <c r="J133" s="119"/>
      <c r="K133" s="119"/>
      <c r="L133" s="119"/>
      <c r="M133" s="119"/>
      <c r="N133" s="119"/>
      <c r="O133" s="119"/>
      <c r="P133" s="119"/>
      <c r="Q133" s="119"/>
      <c r="R133" s="119"/>
      <c r="S133" s="119"/>
      <c r="T133" s="119"/>
      <c r="U133" s="119"/>
      <c r="V133" s="119"/>
      <c r="W133" s="119"/>
      <c r="X133" s="119"/>
      <c r="Y133" s="119"/>
      <c r="Z133" s="119"/>
      <c r="AA133" s="119"/>
      <c r="AB133" s="119"/>
      <c r="AC133" s="119"/>
      <c r="AD133" s="119"/>
      <c r="AE133" s="119"/>
      <c r="AF133" s="119"/>
      <c r="AG133" s="119"/>
      <c r="AH133" s="119"/>
      <c r="AI133" s="119"/>
      <c r="AJ133" s="119"/>
      <c r="AK133" s="119"/>
      <c r="AL133" s="119"/>
      <c r="AM133" s="119"/>
      <c r="AN133" s="119"/>
      <c r="AO133" s="119"/>
      <c r="AP133" s="119"/>
      <c r="AQ133" s="119"/>
      <c r="AR133" s="119"/>
      <c r="AS133" s="119"/>
      <c r="AT133" s="119"/>
      <c r="AU133" s="119"/>
      <c r="AV133" s="119"/>
      <c r="AW133" s="119"/>
      <c r="AX133" s="119"/>
      <c r="AY133" s="119"/>
      <c r="AZ133" s="119"/>
      <c r="BA133" s="119"/>
      <c r="BB133" s="119"/>
      <c r="BC133" s="119"/>
      <c r="BD133" s="119"/>
      <c r="BE133" s="119"/>
      <c r="BF133" s="119"/>
      <c r="BG133" s="119"/>
      <c r="BH133" s="119"/>
      <c r="BI133" s="119"/>
      <c r="BJ133" s="119"/>
      <c r="BK133" s="119"/>
      <c r="BL133" s="119"/>
      <c r="BM133" s="119"/>
      <c r="BN133" s="119"/>
      <c r="BO133" s="119"/>
      <c r="BP133" s="119"/>
      <c r="BQ133" s="119"/>
      <c r="BR133" s="119"/>
      <c r="BS133" s="119"/>
      <c r="BT133" s="119"/>
      <c r="BU133" s="119"/>
      <c r="BV133" s="119"/>
      <c r="BW133" s="119"/>
      <c r="BX133" s="119"/>
      <c r="BY133" s="119"/>
      <c r="BZ133" s="119"/>
      <c r="CA133" s="119"/>
      <c r="CB133" s="119"/>
      <c r="CC133" s="119"/>
      <c r="CD133" s="119"/>
      <c r="CE133" s="119"/>
      <c r="CF133" s="119"/>
      <c r="CG133" s="119"/>
      <c r="CH133" s="119"/>
      <c r="CI133" s="119"/>
      <c r="CJ133" s="119"/>
      <c r="CK133" s="119"/>
      <c r="CL133" s="119"/>
      <c r="CM133" s="119"/>
      <c r="CN133" s="119"/>
      <c r="CO133" s="119"/>
      <c r="CP133" s="119"/>
      <c r="CQ133" s="119"/>
      <c r="CR133" s="119"/>
      <c r="CS133" s="119"/>
      <c r="CT133" s="119"/>
      <c r="CU133" s="119"/>
      <c r="CV133" s="119"/>
      <c r="CW133" s="119"/>
      <c r="CX133" s="119"/>
      <c r="CY133" s="119"/>
      <c r="CZ133" s="119"/>
      <c r="DA133" s="119"/>
      <c r="DB133" s="119"/>
      <c r="DC133" s="119"/>
      <c r="DD133" s="119"/>
      <c r="DE133" s="119"/>
      <c r="DF133" s="119"/>
      <c r="DG133" s="119"/>
      <c r="DH133" s="119"/>
      <c r="DI133" s="119"/>
      <c r="DJ133" s="119"/>
      <c r="DK133" s="119"/>
      <c r="DL133" s="119"/>
      <c r="DM133" s="119"/>
      <c r="DN133" s="119"/>
      <c r="DO133" s="119"/>
      <c r="DP133" s="119"/>
      <c r="DQ133" s="119"/>
      <c r="DR133" s="119"/>
      <c r="DS133" s="119"/>
      <c r="DT133" s="119"/>
      <c r="DU133" s="119"/>
    </row>
    <row r="134" spans="1:125" ht="15.75" customHeight="1">
      <c r="A134" s="118" t="s">
        <v>4816</v>
      </c>
      <c r="B134" s="118" t="e">
        <f t="shared" ca="1" si="0"/>
        <v>#NAME?</v>
      </c>
      <c r="C134" s="118"/>
      <c r="D134" s="118"/>
      <c r="E134" s="118"/>
      <c r="F134" s="118"/>
      <c r="G134" s="118" t="s">
        <v>4817</v>
      </c>
      <c r="H134" s="118" t="s">
        <v>4818</v>
      </c>
      <c r="I134" s="118"/>
      <c r="J134" s="118"/>
      <c r="K134" s="118"/>
      <c r="L134" s="118"/>
      <c r="M134" s="118"/>
      <c r="N134" s="118"/>
      <c r="O134" s="118"/>
      <c r="P134" s="118"/>
      <c r="Q134" s="118"/>
      <c r="R134" s="118"/>
      <c r="S134" s="118"/>
      <c r="T134" s="118"/>
      <c r="U134" s="118"/>
      <c r="V134" s="118"/>
      <c r="W134" s="118"/>
      <c r="X134" s="118"/>
      <c r="Y134" s="118"/>
      <c r="Z134" s="118"/>
      <c r="AA134" s="118"/>
      <c r="AB134" s="118"/>
      <c r="AC134" s="118"/>
      <c r="AD134" s="118"/>
      <c r="AE134" s="118"/>
      <c r="AF134" s="118"/>
      <c r="AG134" s="118"/>
      <c r="AH134" s="118"/>
      <c r="AI134" s="118"/>
      <c r="AJ134" s="118"/>
      <c r="AK134" s="118"/>
      <c r="AL134" s="118"/>
      <c r="AM134" s="118"/>
      <c r="AN134" s="118"/>
      <c r="AO134" s="118"/>
      <c r="AP134" s="118"/>
      <c r="AQ134" s="118"/>
      <c r="AR134" s="118"/>
      <c r="AS134" s="118"/>
      <c r="AT134" s="118"/>
      <c r="AU134" s="118"/>
      <c r="AV134" s="118"/>
      <c r="AW134" s="118"/>
      <c r="AX134" s="118"/>
      <c r="AY134" s="118"/>
      <c r="AZ134" s="118"/>
      <c r="BA134" s="118"/>
      <c r="BB134" s="118"/>
      <c r="BC134" s="118"/>
      <c r="BD134" s="118"/>
      <c r="BE134" s="118"/>
      <c r="BF134" s="118"/>
      <c r="BG134" s="118"/>
      <c r="BH134" s="118"/>
      <c r="BI134" s="118"/>
      <c r="BJ134" s="118"/>
      <c r="BK134" s="118"/>
      <c r="BL134" s="118"/>
      <c r="BM134" s="118"/>
      <c r="BN134" s="118"/>
      <c r="BO134" s="118"/>
      <c r="BP134" s="118"/>
      <c r="BQ134" s="118"/>
      <c r="BR134" s="118"/>
      <c r="BS134" s="118"/>
      <c r="BT134" s="118"/>
      <c r="BU134" s="118"/>
      <c r="BV134" s="118"/>
      <c r="BW134" s="118"/>
      <c r="BX134" s="118"/>
      <c r="BY134" s="118"/>
      <c r="BZ134" s="118"/>
      <c r="CA134" s="118"/>
      <c r="CB134" s="118"/>
      <c r="CC134" s="118"/>
      <c r="CD134" s="118"/>
      <c r="CE134" s="118"/>
      <c r="CF134" s="118"/>
      <c r="CG134" s="118"/>
      <c r="CH134" s="118"/>
      <c r="CI134" s="118"/>
      <c r="CJ134" s="118"/>
      <c r="CK134" s="118"/>
      <c r="CL134" s="118"/>
      <c r="CM134" s="118"/>
      <c r="CN134" s="118"/>
      <c r="CO134" s="118"/>
      <c r="CP134" s="118"/>
      <c r="CQ134" s="118"/>
      <c r="CR134" s="118"/>
      <c r="CS134" s="118"/>
      <c r="CT134" s="118"/>
      <c r="CU134" s="118"/>
      <c r="CV134" s="118"/>
      <c r="CW134" s="118"/>
      <c r="CX134" s="118"/>
      <c r="CY134" s="118"/>
      <c r="CZ134" s="118"/>
      <c r="DA134" s="118"/>
      <c r="DB134" s="118"/>
      <c r="DC134" s="118"/>
      <c r="DD134" s="118"/>
      <c r="DE134" s="118"/>
      <c r="DF134" s="118"/>
      <c r="DG134" s="118"/>
      <c r="DH134" s="118"/>
      <c r="DI134" s="118"/>
      <c r="DJ134" s="118"/>
      <c r="DK134" s="118"/>
      <c r="DL134" s="118"/>
      <c r="DM134" s="118"/>
      <c r="DN134" s="118"/>
      <c r="DO134" s="118"/>
      <c r="DP134" s="118"/>
      <c r="DQ134" s="118"/>
      <c r="DR134" s="118"/>
      <c r="DS134" s="118"/>
      <c r="DT134" s="118"/>
      <c r="DU134" s="118"/>
    </row>
    <row r="135" spans="1:125" ht="15.75" customHeight="1">
      <c r="A135" s="119" t="s">
        <v>4819</v>
      </c>
      <c r="B135" s="119" t="e">
        <f t="shared" ca="1" si="0"/>
        <v>#NAME?</v>
      </c>
      <c r="C135" s="119"/>
      <c r="D135" s="119"/>
      <c r="E135" s="119"/>
      <c r="F135" s="119"/>
      <c r="G135" s="119" t="s">
        <v>4820</v>
      </c>
      <c r="H135" s="119" t="s">
        <v>4821</v>
      </c>
      <c r="I135" s="119"/>
      <c r="J135" s="119"/>
      <c r="K135" s="119"/>
      <c r="L135" s="119"/>
      <c r="M135" s="119"/>
      <c r="N135" s="119"/>
      <c r="O135" s="119"/>
      <c r="P135" s="119"/>
      <c r="Q135" s="119"/>
      <c r="R135" s="119"/>
      <c r="S135" s="119"/>
      <c r="T135" s="119"/>
      <c r="U135" s="119"/>
      <c r="V135" s="119"/>
      <c r="W135" s="119"/>
      <c r="X135" s="119"/>
      <c r="Y135" s="119"/>
      <c r="Z135" s="119"/>
      <c r="AA135" s="119"/>
      <c r="AB135" s="119"/>
      <c r="AC135" s="119"/>
      <c r="AD135" s="119"/>
      <c r="AE135" s="119"/>
      <c r="AF135" s="119"/>
      <c r="AG135" s="119"/>
      <c r="AH135" s="119"/>
      <c r="AI135" s="119"/>
      <c r="AJ135" s="119"/>
      <c r="AK135" s="119"/>
      <c r="AL135" s="119"/>
      <c r="AM135" s="119"/>
      <c r="AN135" s="119"/>
      <c r="AO135" s="119"/>
      <c r="AP135" s="119"/>
      <c r="AQ135" s="119"/>
      <c r="AR135" s="119"/>
      <c r="AS135" s="119"/>
      <c r="AT135" s="119"/>
      <c r="AU135" s="119"/>
      <c r="AV135" s="119"/>
      <c r="AW135" s="119"/>
      <c r="AX135" s="119"/>
      <c r="AY135" s="119"/>
      <c r="AZ135" s="119"/>
      <c r="BA135" s="119"/>
      <c r="BB135" s="119"/>
      <c r="BC135" s="119"/>
      <c r="BD135" s="119"/>
      <c r="BE135" s="119"/>
      <c r="BF135" s="119"/>
      <c r="BG135" s="119"/>
      <c r="BH135" s="119"/>
      <c r="BI135" s="119"/>
      <c r="BJ135" s="119"/>
      <c r="BK135" s="119"/>
      <c r="BL135" s="119"/>
      <c r="BM135" s="119"/>
      <c r="BN135" s="119"/>
      <c r="BO135" s="119"/>
      <c r="BP135" s="119"/>
      <c r="BQ135" s="119"/>
      <c r="BR135" s="119"/>
      <c r="BS135" s="119"/>
      <c r="BT135" s="119"/>
      <c r="BU135" s="119"/>
      <c r="BV135" s="119"/>
      <c r="BW135" s="119"/>
      <c r="BX135" s="119"/>
      <c r="BY135" s="119"/>
      <c r="BZ135" s="119"/>
      <c r="CA135" s="119"/>
      <c r="CB135" s="119"/>
      <c r="CC135" s="119"/>
      <c r="CD135" s="119"/>
      <c r="CE135" s="119"/>
      <c r="CF135" s="119"/>
      <c r="CG135" s="119"/>
      <c r="CH135" s="119"/>
      <c r="CI135" s="119"/>
      <c r="CJ135" s="119"/>
      <c r="CK135" s="119"/>
      <c r="CL135" s="119"/>
      <c r="CM135" s="119"/>
      <c r="CN135" s="119"/>
      <c r="CO135" s="119"/>
      <c r="CP135" s="119"/>
      <c r="CQ135" s="119"/>
      <c r="CR135" s="119"/>
      <c r="CS135" s="119"/>
      <c r="CT135" s="119"/>
      <c r="CU135" s="119"/>
      <c r="CV135" s="119"/>
      <c r="CW135" s="119"/>
      <c r="CX135" s="119"/>
      <c r="CY135" s="119"/>
      <c r="CZ135" s="119"/>
      <c r="DA135" s="119"/>
      <c r="DB135" s="119"/>
      <c r="DC135" s="119"/>
      <c r="DD135" s="119"/>
      <c r="DE135" s="119"/>
      <c r="DF135" s="119"/>
      <c r="DG135" s="119"/>
      <c r="DH135" s="119"/>
      <c r="DI135" s="119"/>
      <c r="DJ135" s="119"/>
      <c r="DK135" s="119"/>
      <c r="DL135" s="119"/>
      <c r="DM135" s="119"/>
      <c r="DN135" s="119"/>
      <c r="DO135" s="119"/>
      <c r="DP135" s="119"/>
      <c r="DQ135" s="119"/>
      <c r="DR135" s="119"/>
      <c r="DS135" s="119"/>
      <c r="DT135" s="119"/>
      <c r="DU135" s="119"/>
    </row>
    <row r="136" spans="1:125" ht="15.75" customHeight="1">
      <c r="A136" s="118" t="s">
        <v>4822</v>
      </c>
      <c r="B136" s="118" t="e">
        <f t="shared" ca="1" si="0"/>
        <v>#NAME?</v>
      </c>
      <c r="C136" s="118"/>
      <c r="D136" s="118"/>
      <c r="E136" s="118"/>
      <c r="F136" s="118"/>
      <c r="G136" s="118" t="s">
        <v>4823</v>
      </c>
      <c r="H136" s="118" t="s">
        <v>4824</v>
      </c>
      <c r="I136" s="118"/>
      <c r="J136" s="118"/>
      <c r="K136" s="118"/>
      <c r="L136" s="118"/>
      <c r="M136" s="118"/>
      <c r="N136" s="118"/>
      <c r="O136" s="118"/>
      <c r="P136" s="118"/>
      <c r="Q136" s="118"/>
      <c r="R136" s="118"/>
      <c r="S136" s="118"/>
      <c r="T136" s="118"/>
      <c r="U136" s="118"/>
      <c r="V136" s="118"/>
      <c r="W136" s="118"/>
      <c r="X136" s="118"/>
      <c r="Y136" s="118"/>
      <c r="Z136" s="118"/>
      <c r="AA136" s="118"/>
      <c r="AB136" s="118"/>
      <c r="AC136" s="118"/>
      <c r="AD136" s="118"/>
      <c r="AE136" s="118"/>
      <c r="AF136" s="118"/>
      <c r="AG136" s="118"/>
      <c r="AH136" s="118"/>
      <c r="AI136" s="118"/>
      <c r="AJ136" s="118"/>
      <c r="AK136" s="118"/>
      <c r="AL136" s="118"/>
      <c r="AM136" s="118"/>
      <c r="AN136" s="118"/>
      <c r="AO136" s="118"/>
      <c r="AP136" s="118"/>
      <c r="AQ136" s="118"/>
      <c r="AR136" s="118"/>
      <c r="AS136" s="118"/>
      <c r="AT136" s="118"/>
      <c r="AU136" s="118"/>
      <c r="AV136" s="118"/>
      <c r="AW136" s="118"/>
      <c r="AX136" s="118"/>
      <c r="AY136" s="118"/>
      <c r="AZ136" s="118"/>
      <c r="BA136" s="118"/>
      <c r="BB136" s="118"/>
      <c r="BC136" s="118"/>
      <c r="BD136" s="118"/>
      <c r="BE136" s="118"/>
      <c r="BF136" s="118"/>
      <c r="BG136" s="118"/>
      <c r="BH136" s="118"/>
      <c r="BI136" s="118"/>
      <c r="BJ136" s="118"/>
      <c r="BK136" s="118"/>
      <c r="BL136" s="118"/>
      <c r="BM136" s="118"/>
      <c r="BN136" s="118"/>
      <c r="BO136" s="118"/>
      <c r="BP136" s="118"/>
      <c r="BQ136" s="118"/>
      <c r="BR136" s="118"/>
      <c r="BS136" s="118"/>
      <c r="BT136" s="118"/>
      <c r="BU136" s="118"/>
      <c r="BV136" s="118"/>
      <c r="BW136" s="118"/>
      <c r="BX136" s="118"/>
      <c r="BY136" s="118"/>
      <c r="BZ136" s="118"/>
      <c r="CA136" s="118"/>
      <c r="CB136" s="118"/>
      <c r="CC136" s="118"/>
      <c r="CD136" s="118"/>
      <c r="CE136" s="118"/>
      <c r="CF136" s="118"/>
      <c r="CG136" s="118"/>
      <c r="CH136" s="118"/>
      <c r="CI136" s="118"/>
      <c r="CJ136" s="118"/>
      <c r="CK136" s="118"/>
      <c r="CL136" s="118"/>
      <c r="CM136" s="118"/>
      <c r="CN136" s="118"/>
      <c r="CO136" s="118"/>
      <c r="CP136" s="118"/>
      <c r="CQ136" s="118"/>
      <c r="CR136" s="118"/>
      <c r="CS136" s="118"/>
      <c r="CT136" s="118"/>
      <c r="CU136" s="118"/>
      <c r="CV136" s="118"/>
      <c r="CW136" s="118"/>
      <c r="CX136" s="118"/>
      <c r="CY136" s="118"/>
      <c r="CZ136" s="118"/>
      <c r="DA136" s="118"/>
      <c r="DB136" s="118"/>
      <c r="DC136" s="118"/>
      <c r="DD136" s="118"/>
      <c r="DE136" s="118"/>
      <c r="DF136" s="118"/>
      <c r="DG136" s="118"/>
      <c r="DH136" s="118"/>
      <c r="DI136" s="118"/>
      <c r="DJ136" s="118"/>
      <c r="DK136" s="118"/>
      <c r="DL136" s="118"/>
      <c r="DM136" s="118"/>
      <c r="DN136" s="118"/>
      <c r="DO136" s="118"/>
      <c r="DP136" s="118"/>
      <c r="DQ136" s="118"/>
      <c r="DR136" s="118"/>
      <c r="DS136" s="118"/>
      <c r="DT136" s="118"/>
      <c r="DU136" s="118"/>
    </row>
    <row r="137" spans="1:125" ht="15.75" customHeight="1">
      <c r="A137" s="119" t="s">
        <v>4825</v>
      </c>
      <c r="B137" s="119" t="e">
        <f t="shared" ca="1" si="0"/>
        <v>#NAME?</v>
      </c>
      <c r="C137" s="119"/>
      <c r="D137" s="119"/>
      <c r="E137" s="119"/>
      <c r="F137" s="119"/>
      <c r="G137" s="119" t="s">
        <v>4826</v>
      </c>
      <c r="H137" s="119" t="s">
        <v>4827</v>
      </c>
      <c r="I137" s="119"/>
      <c r="J137" s="119"/>
      <c r="K137" s="119"/>
      <c r="L137" s="119"/>
      <c r="M137" s="119"/>
      <c r="N137" s="119"/>
      <c r="O137" s="119"/>
      <c r="P137" s="119"/>
      <c r="Q137" s="119"/>
      <c r="R137" s="119"/>
      <c r="S137" s="119"/>
      <c r="T137" s="119"/>
      <c r="U137" s="119"/>
      <c r="V137" s="119"/>
      <c r="W137" s="119"/>
      <c r="X137" s="119"/>
      <c r="Y137" s="119"/>
      <c r="Z137" s="119"/>
      <c r="AA137" s="119"/>
      <c r="AB137" s="119"/>
      <c r="AC137" s="119"/>
      <c r="AD137" s="119"/>
      <c r="AE137" s="119"/>
      <c r="AF137" s="119"/>
      <c r="AG137" s="119"/>
      <c r="AH137" s="119"/>
      <c r="AI137" s="119"/>
      <c r="AJ137" s="119"/>
      <c r="AK137" s="119"/>
      <c r="AL137" s="119"/>
      <c r="AM137" s="119"/>
      <c r="AN137" s="119"/>
      <c r="AO137" s="119"/>
      <c r="AP137" s="119"/>
      <c r="AQ137" s="119"/>
      <c r="AR137" s="119"/>
      <c r="AS137" s="119"/>
      <c r="AT137" s="119"/>
      <c r="AU137" s="119"/>
      <c r="AV137" s="119"/>
      <c r="AW137" s="119"/>
      <c r="AX137" s="119"/>
      <c r="AY137" s="119"/>
      <c r="AZ137" s="119"/>
      <c r="BA137" s="119"/>
      <c r="BB137" s="119"/>
      <c r="BC137" s="119"/>
      <c r="BD137" s="119"/>
      <c r="BE137" s="119"/>
      <c r="BF137" s="119"/>
      <c r="BG137" s="119"/>
      <c r="BH137" s="119"/>
      <c r="BI137" s="119"/>
      <c r="BJ137" s="119"/>
      <c r="BK137" s="119"/>
      <c r="BL137" s="119"/>
      <c r="BM137" s="119"/>
      <c r="BN137" s="119"/>
      <c r="BO137" s="119"/>
      <c r="BP137" s="119"/>
      <c r="BQ137" s="119"/>
      <c r="BR137" s="119"/>
      <c r="BS137" s="119"/>
      <c r="BT137" s="119"/>
      <c r="BU137" s="119"/>
      <c r="BV137" s="119"/>
      <c r="BW137" s="119"/>
      <c r="BX137" s="119"/>
      <c r="BY137" s="119"/>
      <c r="BZ137" s="119"/>
      <c r="CA137" s="119"/>
      <c r="CB137" s="119"/>
      <c r="CC137" s="119"/>
      <c r="CD137" s="119"/>
      <c r="CE137" s="119"/>
      <c r="CF137" s="119"/>
      <c r="CG137" s="119"/>
      <c r="CH137" s="119"/>
      <c r="CI137" s="119"/>
      <c r="CJ137" s="119"/>
      <c r="CK137" s="119"/>
      <c r="CL137" s="119"/>
      <c r="CM137" s="119"/>
      <c r="CN137" s="119"/>
      <c r="CO137" s="119"/>
      <c r="CP137" s="119"/>
      <c r="CQ137" s="119"/>
      <c r="CR137" s="119"/>
      <c r="CS137" s="119"/>
      <c r="CT137" s="119"/>
      <c r="CU137" s="119"/>
      <c r="CV137" s="119"/>
      <c r="CW137" s="119"/>
      <c r="CX137" s="119"/>
      <c r="CY137" s="119"/>
      <c r="CZ137" s="119"/>
      <c r="DA137" s="119"/>
      <c r="DB137" s="119"/>
      <c r="DC137" s="119"/>
      <c r="DD137" s="119"/>
      <c r="DE137" s="119"/>
      <c r="DF137" s="119"/>
      <c r="DG137" s="119"/>
      <c r="DH137" s="119"/>
      <c r="DI137" s="119"/>
      <c r="DJ137" s="119"/>
      <c r="DK137" s="119"/>
      <c r="DL137" s="119"/>
      <c r="DM137" s="119"/>
      <c r="DN137" s="119"/>
      <c r="DO137" s="119"/>
      <c r="DP137" s="119"/>
      <c r="DQ137" s="119"/>
      <c r="DR137" s="119"/>
      <c r="DS137" s="119"/>
      <c r="DT137" s="119"/>
      <c r="DU137" s="119"/>
    </row>
    <row r="138" spans="1:125" ht="15.75" customHeight="1">
      <c r="A138" s="118" t="s">
        <v>4828</v>
      </c>
      <c r="B138" s="118" t="e">
        <f t="shared" ca="1" si="0"/>
        <v>#NAME?</v>
      </c>
      <c r="C138" s="118"/>
      <c r="D138" s="118"/>
      <c r="E138" s="118"/>
      <c r="F138" s="118"/>
      <c r="G138" s="118" t="s">
        <v>4829</v>
      </c>
      <c r="H138" s="118" t="s">
        <v>4830</v>
      </c>
      <c r="I138" s="118"/>
      <c r="J138" s="118"/>
      <c r="K138" s="118"/>
      <c r="L138" s="118"/>
      <c r="M138" s="118"/>
      <c r="N138" s="118"/>
      <c r="O138" s="118"/>
      <c r="P138" s="118"/>
      <c r="Q138" s="118"/>
      <c r="R138" s="118"/>
      <c r="S138" s="118"/>
      <c r="T138" s="118"/>
      <c r="U138" s="118"/>
      <c r="V138" s="118"/>
      <c r="W138" s="118"/>
      <c r="X138" s="118"/>
      <c r="Y138" s="118"/>
      <c r="Z138" s="118"/>
      <c r="AA138" s="118"/>
      <c r="AB138" s="118"/>
      <c r="AC138" s="118"/>
      <c r="AD138" s="118"/>
      <c r="AE138" s="118"/>
      <c r="AF138" s="118"/>
      <c r="AG138" s="118"/>
      <c r="AH138" s="118"/>
      <c r="AI138" s="118"/>
      <c r="AJ138" s="118"/>
      <c r="AK138" s="118"/>
      <c r="AL138" s="118"/>
      <c r="AM138" s="118"/>
      <c r="AN138" s="118"/>
      <c r="AO138" s="118"/>
      <c r="AP138" s="118"/>
      <c r="AQ138" s="118"/>
      <c r="AR138" s="118"/>
      <c r="AS138" s="118"/>
      <c r="AT138" s="118"/>
      <c r="AU138" s="118"/>
      <c r="AV138" s="118"/>
      <c r="AW138" s="118"/>
      <c r="AX138" s="118"/>
      <c r="AY138" s="118"/>
      <c r="AZ138" s="118"/>
      <c r="BA138" s="118"/>
      <c r="BB138" s="118"/>
      <c r="BC138" s="118"/>
      <c r="BD138" s="118"/>
      <c r="BE138" s="118"/>
      <c r="BF138" s="118"/>
      <c r="BG138" s="118"/>
      <c r="BH138" s="118"/>
      <c r="BI138" s="118"/>
      <c r="BJ138" s="118"/>
      <c r="BK138" s="118"/>
      <c r="BL138" s="118"/>
      <c r="BM138" s="118"/>
      <c r="BN138" s="118"/>
      <c r="BO138" s="118"/>
      <c r="BP138" s="118"/>
      <c r="BQ138" s="118"/>
      <c r="BR138" s="118"/>
      <c r="BS138" s="118"/>
      <c r="BT138" s="118"/>
      <c r="BU138" s="118"/>
      <c r="BV138" s="118"/>
      <c r="BW138" s="118"/>
      <c r="BX138" s="118"/>
      <c r="BY138" s="118"/>
      <c r="BZ138" s="118"/>
      <c r="CA138" s="118"/>
      <c r="CB138" s="118"/>
      <c r="CC138" s="118"/>
      <c r="CD138" s="118"/>
      <c r="CE138" s="118"/>
      <c r="CF138" s="118"/>
      <c r="CG138" s="118"/>
      <c r="CH138" s="118"/>
      <c r="CI138" s="118"/>
      <c r="CJ138" s="118"/>
      <c r="CK138" s="118"/>
      <c r="CL138" s="118"/>
      <c r="CM138" s="118"/>
      <c r="CN138" s="118"/>
      <c r="CO138" s="118"/>
      <c r="CP138" s="118"/>
      <c r="CQ138" s="118"/>
      <c r="CR138" s="118"/>
      <c r="CS138" s="118"/>
      <c r="CT138" s="118"/>
      <c r="CU138" s="118"/>
      <c r="CV138" s="118"/>
      <c r="CW138" s="118"/>
      <c r="CX138" s="118"/>
      <c r="CY138" s="118"/>
      <c r="CZ138" s="118"/>
      <c r="DA138" s="118"/>
      <c r="DB138" s="118"/>
      <c r="DC138" s="118"/>
      <c r="DD138" s="118"/>
      <c r="DE138" s="118"/>
      <c r="DF138" s="118"/>
      <c r="DG138" s="118"/>
      <c r="DH138" s="118"/>
      <c r="DI138" s="118"/>
      <c r="DJ138" s="118"/>
      <c r="DK138" s="118"/>
      <c r="DL138" s="118"/>
      <c r="DM138" s="118"/>
      <c r="DN138" s="118"/>
      <c r="DO138" s="118"/>
      <c r="DP138" s="118"/>
      <c r="DQ138" s="118"/>
      <c r="DR138" s="118"/>
      <c r="DS138" s="118"/>
      <c r="DT138" s="118"/>
      <c r="DU138" s="118"/>
    </row>
    <row r="139" spans="1:125" ht="15.75" customHeight="1">
      <c r="A139" s="119" t="s">
        <v>4831</v>
      </c>
      <c r="B139" s="119" t="e">
        <f t="shared" ca="1" si="0"/>
        <v>#NAME?</v>
      </c>
      <c r="C139" s="119"/>
      <c r="D139" s="119"/>
      <c r="E139" s="119"/>
      <c r="F139" s="119"/>
      <c r="G139" s="119" t="s">
        <v>4832</v>
      </c>
      <c r="H139" s="119" t="s">
        <v>4833</v>
      </c>
      <c r="I139" s="119"/>
      <c r="J139" s="119"/>
      <c r="K139" s="119"/>
      <c r="L139" s="119"/>
      <c r="M139" s="119"/>
      <c r="N139" s="119"/>
      <c r="O139" s="119"/>
      <c r="P139" s="119"/>
      <c r="Q139" s="119"/>
      <c r="R139" s="119"/>
      <c r="S139" s="119"/>
      <c r="T139" s="119"/>
      <c r="U139" s="119"/>
      <c r="V139" s="119"/>
      <c r="W139" s="119"/>
      <c r="X139" s="119"/>
      <c r="Y139" s="119"/>
      <c r="Z139" s="119"/>
      <c r="AA139" s="119"/>
      <c r="AB139" s="119"/>
      <c r="AC139" s="119"/>
      <c r="AD139" s="119"/>
      <c r="AE139" s="119"/>
      <c r="AF139" s="119"/>
      <c r="AG139" s="119"/>
      <c r="AH139" s="119"/>
      <c r="AI139" s="119"/>
      <c r="AJ139" s="119"/>
      <c r="AK139" s="119"/>
      <c r="AL139" s="119"/>
      <c r="AM139" s="119"/>
      <c r="AN139" s="119"/>
      <c r="AO139" s="119"/>
      <c r="AP139" s="119"/>
      <c r="AQ139" s="119"/>
      <c r="AR139" s="119"/>
      <c r="AS139" s="119"/>
      <c r="AT139" s="119"/>
      <c r="AU139" s="119"/>
      <c r="AV139" s="119"/>
      <c r="AW139" s="119"/>
      <c r="AX139" s="119"/>
      <c r="AY139" s="119"/>
      <c r="AZ139" s="119"/>
      <c r="BA139" s="119"/>
      <c r="BB139" s="119"/>
      <c r="BC139" s="119"/>
      <c r="BD139" s="119"/>
      <c r="BE139" s="119"/>
      <c r="BF139" s="119"/>
      <c r="BG139" s="119"/>
      <c r="BH139" s="119"/>
      <c r="BI139" s="119"/>
      <c r="BJ139" s="119"/>
      <c r="BK139" s="119"/>
      <c r="BL139" s="119"/>
      <c r="BM139" s="119"/>
      <c r="BN139" s="119"/>
      <c r="BO139" s="119"/>
      <c r="BP139" s="119"/>
      <c r="BQ139" s="119"/>
      <c r="BR139" s="119"/>
      <c r="BS139" s="119"/>
      <c r="BT139" s="119"/>
      <c r="BU139" s="119"/>
      <c r="BV139" s="119"/>
      <c r="BW139" s="119"/>
      <c r="BX139" s="119"/>
      <c r="BY139" s="119"/>
      <c r="BZ139" s="119"/>
      <c r="CA139" s="119"/>
      <c r="CB139" s="119"/>
      <c r="CC139" s="119"/>
      <c r="CD139" s="119"/>
      <c r="CE139" s="119"/>
      <c r="CF139" s="119"/>
      <c r="CG139" s="119"/>
      <c r="CH139" s="119"/>
      <c r="CI139" s="119"/>
      <c r="CJ139" s="119"/>
      <c r="CK139" s="119"/>
      <c r="CL139" s="119"/>
      <c r="CM139" s="119"/>
      <c r="CN139" s="119"/>
      <c r="CO139" s="119"/>
      <c r="CP139" s="119"/>
      <c r="CQ139" s="119"/>
      <c r="CR139" s="119"/>
      <c r="CS139" s="119"/>
      <c r="CT139" s="119"/>
      <c r="CU139" s="119"/>
      <c r="CV139" s="119"/>
      <c r="CW139" s="119"/>
      <c r="CX139" s="119"/>
      <c r="CY139" s="119"/>
      <c r="CZ139" s="119"/>
      <c r="DA139" s="119"/>
      <c r="DB139" s="119"/>
      <c r="DC139" s="119"/>
      <c r="DD139" s="119"/>
      <c r="DE139" s="119"/>
      <c r="DF139" s="119"/>
      <c r="DG139" s="119"/>
      <c r="DH139" s="119"/>
      <c r="DI139" s="119"/>
      <c r="DJ139" s="119"/>
      <c r="DK139" s="119"/>
      <c r="DL139" s="119"/>
      <c r="DM139" s="119"/>
      <c r="DN139" s="119"/>
      <c r="DO139" s="119"/>
      <c r="DP139" s="119"/>
      <c r="DQ139" s="119"/>
      <c r="DR139" s="119"/>
      <c r="DS139" s="119"/>
      <c r="DT139" s="119"/>
      <c r="DU139" s="119"/>
    </row>
    <row r="140" spans="1:125" ht="15.75" customHeight="1">
      <c r="A140" s="118" t="s">
        <v>4834</v>
      </c>
      <c r="B140" s="118" t="e">
        <f t="shared" ca="1" si="0"/>
        <v>#NAME?</v>
      </c>
      <c r="C140" s="118"/>
      <c r="D140" s="118"/>
      <c r="E140" s="118"/>
      <c r="F140" s="118"/>
      <c r="G140" s="118" t="s">
        <v>4835</v>
      </c>
      <c r="H140" s="118" t="s">
        <v>4836</v>
      </c>
      <c r="I140" s="118"/>
      <c r="J140" s="118"/>
      <c r="K140" s="118"/>
      <c r="L140" s="118"/>
      <c r="M140" s="118"/>
      <c r="N140" s="118"/>
      <c r="O140" s="118"/>
      <c r="P140" s="118"/>
      <c r="Q140" s="118"/>
      <c r="R140" s="118"/>
      <c r="S140" s="118"/>
      <c r="T140" s="118"/>
      <c r="U140" s="118"/>
      <c r="V140" s="118"/>
      <c r="W140" s="118"/>
      <c r="X140" s="118"/>
      <c r="Y140" s="118"/>
      <c r="Z140" s="118"/>
      <c r="AA140" s="118"/>
      <c r="AB140" s="118"/>
      <c r="AC140" s="118"/>
      <c r="AD140" s="118"/>
      <c r="AE140" s="118"/>
      <c r="AF140" s="118"/>
      <c r="AG140" s="118"/>
      <c r="AH140" s="118"/>
      <c r="AI140" s="118"/>
      <c r="AJ140" s="118"/>
      <c r="AK140" s="118"/>
      <c r="AL140" s="118"/>
      <c r="AM140" s="118"/>
      <c r="AN140" s="118"/>
      <c r="AO140" s="118"/>
      <c r="AP140" s="118"/>
      <c r="AQ140" s="118"/>
      <c r="AR140" s="118"/>
      <c r="AS140" s="118"/>
      <c r="AT140" s="118"/>
      <c r="AU140" s="118"/>
      <c r="AV140" s="118"/>
      <c r="AW140" s="118"/>
      <c r="AX140" s="118"/>
      <c r="AY140" s="118"/>
      <c r="AZ140" s="118"/>
      <c r="BA140" s="118"/>
      <c r="BB140" s="118"/>
      <c r="BC140" s="118"/>
      <c r="BD140" s="118"/>
      <c r="BE140" s="118"/>
      <c r="BF140" s="118"/>
      <c r="BG140" s="118"/>
      <c r="BH140" s="118"/>
      <c r="BI140" s="118"/>
      <c r="BJ140" s="118"/>
      <c r="BK140" s="118"/>
      <c r="BL140" s="118"/>
      <c r="BM140" s="118"/>
      <c r="BN140" s="118"/>
      <c r="BO140" s="118"/>
      <c r="BP140" s="118"/>
      <c r="BQ140" s="118"/>
      <c r="BR140" s="118"/>
      <c r="BS140" s="118"/>
      <c r="BT140" s="118"/>
      <c r="BU140" s="118"/>
      <c r="BV140" s="118"/>
      <c r="BW140" s="118"/>
      <c r="BX140" s="118"/>
      <c r="BY140" s="118"/>
      <c r="BZ140" s="118"/>
      <c r="CA140" s="118"/>
      <c r="CB140" s="118"/>
      <c r="CC140" s="118"/>
      <c r="CD140" s="118"/>
      <c r="CE140" s="118"/>
      <c r="CF140" s="118"/>
      <c r="CG140" s="118"/>
      <c r="CH140" s="118"/>
      <c r="CI140" s="118"/>
      <c r="CJ140" s="118"/>
      <c r="CK140" s="118"/>
      <c r="CL140" s="118"/>
      <c r="CM140" s="118"/>
      <c r="CN140" s="118"/>
      <c r="CO140" s="118"/>
      <c r="CP140" s="118"/>
      <c r="CQ140" s="118"/>
      <c r="CR140" s="118"/>
      <c r="CS140" s="118"/>
      <c r="CT140" s="118"/>
      <c r="CU140" s="118"/>
      <c r="CV140" s="118"/>
      <c r="CW140" s="118"/>
      <c r="CX140" s="118"/>
      <c r="CY140" s="118"/>
      <c r="CZ140" s="118"/>
      <c r="DA140" s="118"/>
      <c r="DB140" s="118"/>
      <c r="DC140" s="118"/>
      <c r="DD140" s="118"/>
      <c r="DE140" s="118"/>
      <c r="DF140" s="118"/>
      <c r="DG140" s="118"/>
      <c r="DH140" s="118"/>
      <c r="DI140" s="118"/>
      <c r="DJ140" s="118"/>
      <c r="DK140" s="118"/>
      <c r="DL140" s="118"/>
      <c r="DM140" s="118"/>
      <c r="DN140" s="118"/>
      <c r="DO140" s="118"/>
      <c r="DP140" s="118"/>
      <c r="DQ140" s="118"/>
      <c r="DR140" s="118"/>
      <c r="DS140" s="118"/>
      <c r="DT140" s="118"/>
      <c r="DU140" s="118"/>
    </row>
    <row r="141" spans="1:125" ht="15.75" customHeight="1">
      <c r="A141" s="119" t="s">
        <v>4837</v>
      </c>
      <c r="B141" s="119" t="e">
        <f t="shared" ca="1" si="0"/>
        <v>#NAME?</v>
      </c>
      <c r="C141" s="119"/>
      <c r="D141" s="119"/>
      <c r="E141" s="119"/>
      <c r="F141" s="119"/>
      <c r="G141" s="119" t="s">
        <v>4838</v>
      </c>
      <c r="H141" s="119" t="s">
        <v>4839</v>
      </c>
      <c r="I141" s="119"/>
      <c r="J141" s="119"/>
      <c r="K141" s="119"/>
      <c r="L141" s="119"/>
      <c r="M141" s="119"/>
      <c r="N141" s="119"/>
      <c r="O141" s="119"/>
      <c r="P141" s="119"/>
      <c r="Q141" s="119"/>
      <c r="R141" s="119"/>
      <c r="S141" s="119"/>
      <c r="T141" s="119"/>
      <c r="U141" s="119"/>
      <c r="V141" s="119"/>
      <c r="W141" s="119"/>
      <c r="X141" s="119"/>
      <c r="Y141" s="119"/>
      <c r="Z141" s="119"/>
      <c r="AA141" s="119"/>
      <c r="AB141" s="119"/>
      <c r="AC141" s="119"/>
      <c r="AD141" s="119"/>
      <c r="AE141" s="119"/>
      <c r="AF141" s="119"/>
      <c r="AG141" s="119"/>
      <c r="AH141" s="119"/>
      <c r="AI141" s="119"/>
      <c r="AJ141" s="119"/>
      <c r="AK141" s="119"/>
      <c r="AL141" s="119"/>
      <c r="AM141" s="119"/>
      <c r="AN141" s="119"/>
      <c r="AO141" s="119"/>
      <c r="AP141" s="119"/>
      <c r="AQ141" s="119"/>
      <c r="AR141" s="119"/>
      <c r="AS141" s="119"/>
      <c r="AT141" s="119"/>
      <c r="AU141" s="119"/>
      <c r="AV141" s="119"/>
      <c r="AW141" s="119"/>
      <c r="AX141" s="119"/>
      <c r="AY141" s="119"/>
      <c r="AZ141" s="119"/>
      <c r="BA141" s="119"/>
      <c r="BB141" s="119"/>
      <c r="BC141" s="119"/>
      <c r="BD141" s="119"/>
      <c r="BE141" s="119"/>
      <c r="BF141" s="119"/>
      <c r="BG141" s="119"/>
      <c r="BH141" s="119"/>
      <c r="BI141" s="119"/>
      <c r="BJ141" s="119"/>
      <c r="BK141" s="119"/>
      <c r="BL141" s="119"/>
      <c r="BM141" s="119"/>
      <c r="BN141" s="119"/>
      <c r="BO141" s="119"/>
      <c r="BP141" s="119"/>
      <c r="BQ141" s="119"/>
      <c r="BR141" s="119"/>
      <c r="BS141" s="119"/>
      <c r="BT141" s="119"/>
      <c r="BU141" s="119"/>
      <c r="BV141" s="119"/>
      <c r="BW141" s="119"/>
      <c r="BX141" s="119"/>
      <c r="BY141" s="119"/>
      <c r="BZ141" s="119"/>
      <c r="CA141" s="119"/>
      <c r="CB141" s="119"/>
      <c r="CC141" s="119"/>
      <c r="CD141" s="119"/>
      <c r="CE141" s="119"/>
      <c r="CF141" s="119"/>
      <c r="CG141" s="119"/>
      <c r="CH141" s="119"/>
      <c r="CI141" s="119"/>
      <c r="CJ141" s="119"/>
      <c r="CK141" s="119"/>
      <c r="CL141" s="119"/>
      <c r="CM141" s="119"/>
      <c r="CN141" s="119"/>
      <c r="CO141" s="119"/>
      <c r="CP141" s="119"/>
      <c r="CQ141" s="119"/>
      <c r="CR141" s="119"/>
      <c r="CS141" s="119"/>
      <c r="CT141" s="119"/>
      <c r="CU141" s="119"/>
      <c r="CV141" s="119"/>
      <c r="CW141" s="119"/>
      <c r="CX141" s="119"/>
      <c r="CY141" s="119"/>
      <c r="CZ141" s="119"/>
      <c r="DA141" s="119"/>
      <c r="DB141" s="119"/>
      <c r="DC141" s="119"/>
      <c r="DD141" s="119"/>
      <c r="DE141" s="119"/>
      <c r="DF141" s="119"/>
      <c r="DG141" s="119"/>
      <c r="DH141" s="119"/>
      <c r="DI141" s="119"/>
      <c r="DJ141" s="119"/>
      <c r="DK141" s="119"/>
      <c r="DL141" s="119"/>
      <c r="DM141" s="119"/>
      <c r="DN141" s="119"/>
      <c r="DO141" s="119"/>
      <c r="DP141" s="119"/>
      <c r="DQ141" s="119"/>
      <c r="DR141" s="119"/>
      <c r="DS141" s="119"/>
      <c r="DT141" s="119"/>
      <c r="DU141" s="119"/>
    </row>
    <row r="142" spans="1:125" ht="15.75" customHeight="1">
      <c r="A142" s="118" t="s">
        <v>4840</v>
      </c>
      <c r="B142" s="118" t="e">
        <f t="shared" ca="1" si="0"/>
        <v>#NAME?</v>
      </c>
      <c r="C142" s="118"/>
      <c r="D142" s="118"/>
      <c r="E142" s="118"/>
      <c r="F142" s="118"/>
      <c r="G142" s="118" t="s">
        <v>4841</v>
      </c>
      <c r="H142" s="118" t="s">
        <v>4842</v>
      </c>
      <c r="I142" s="118"/>
      <c r="J142" s="118"/>
      <c r="K142" s="118"/>
      <c r="L142" s="118"/>
      <c r="M142" s="118"/>
      <c r="N142" s="118"/>
      <c r="O142" s="118"/>
      <c r="P142" s="118"/>
      <c r="Q142" s="118"/>
      <c r="R142" s="118"/>
      <c r="S142" s="118"/>
      <c r="T142" s="118"/>
      <c r="U142" s="118"/>
      <c r="V142" s="118"/>
      <c r="W142" s="118"/>
      <c r="X142" s="118"/>
      <c r="Y142" s="118"/>
      <c r="Z142" s="118"/>
      <c r="AA142" s="118"/>
      <c r="AB142" s="118"/>
      <c r="AC142" s="118"/>
      <c r="AD142" s="118"/>
      <c r="AE142" s="118"/>
      <c r="AF142" s="118"/>
      <c r="AG142" s="118"/>
      <c r="AH142" s="118"/>
      <c r="AI142" s="118"/>
      <c r="AJ142" s="118"/>
      <c r="AK142" s="118"/>
      <c r="AL142" s="118"/>
      <c r="AM142" s="118"/>
      <c r="AN142" s="118"/>
      <c r="AO142" s="118"/>
      <c r="AP142" s="118"/>
      <c r="AQ142" s="118"/>
      <c r="AR142" s="118"/>
      <c r="AS142" s="118"/>
      <c r="AT142" s="118"/>
      <c r="AU142" s="118"/>
      <c r="AV142" s="118"/>
      <c r="AW142" s="118"/>
      <c r="AX142" s="118"/>
      <c r="AY142" s="118"/>
      <c r="AZ142" s="118"/>
      <c r="BA142" s="118"/>
      <c r="BB142" s="118"/>
      <c r="BC142" s="118"/>
      <c r="BD142" s="118"/>
      <c r="BE142" s="118"/>
      <c r="BF142" s="118"/>
      <c r="BG142" s="118"/>
      <c r="BH142" s="118"/>
      <c r="BI142" s="118"/>
      <c r="BJ142" s="118"/>
      <c r="BK142" s="118"/>
      <c r="BL142" s="118"/>
      <c r="BM142" s="118"/>
      <c r="BN142" s="118"/>
      <c r="BO142" s="118"/>
      <c r="BP142" s="118"/>
      <c r="BQ142" s="118"/>
      <c r="BR142" s="118"/>
      <c r="BS142" s="118"/>
      <c r="BT142" s="118"/>
      <c r="BU142" s="118"/>
      <c r="BV142" s="118"/>
      <c r="BW142" s="118"/>
      <c r="BX142" s="118"/>
      <c r="BY142" s="118"/>
      <c r="BZ142" s="118"/>
      <c r="CA142" s="118"/>
      <c r="CB142" s="118"/>
      <c r="CC142" s="118"/>
      <c r="CD142" s="118"/>
      <c r="CE142" s="118"/>
      <c r="CF142" s="118"/>
      <c r="CG142" s="118"/>
      <c r="CH142" s="118"/>
      <c r="CI142" s="118"/>
      <c r="CJ142" s="118"/>
      <c r="CK142" s="118"/>
      <c r="CL142" s="118"/>
      <c r="CM142" s="118"/>
      <c r="CN142" s="118"/>
      <c r="CO142" s="118"/>
      <c r="CP142" s="118"/>
      <c r="CQ142" s="118"/>
      <c r="CR142" s="118"/>
      <c r="CS142" s="118"/>
      <c r="CT142" s="118"/>
      <c r="CU142" s="118"/>
      <c r="CV142" s="118"/>
      <c r="CW142" s="118"/>
      <c r="CX142" s="118"/>
      <c r="CY142" s="118"/>
      <c r="CZ142" s="118"/>
      <c r="DA142" s="118"/>
      <c r="DB142" s="118"/>
      <c r="DC142" s="118"/>
      <c r="DD142" s="118"/>
      <c r="DE142" s="118"/>
      <c r="DF142" s="118"/>
      <c r="DG142" s="118"/>
      <c r="DH142" s="118"/>
      <c r="DI142" s="118"/>
      <c r="DJ142" s="118"/>
      <c r="DK142" s="118"/>
      <c r="DL142" s="118"/>
      <c r="DM142" s="118"/>
      <c r="DN142" s="118"/>
      <c r="DO142" s="118"/>
      <c r="DP142" s="118"/>
      <c r="DQ142" s="118"/>
      <c r="DR142" s="118"/>
      <c r="DS142" s="118"/>
      <c r="DT142" s="118"/>
      <c r="DU142" s="118"/>
    </row>
    <row r="143" spans="1:125" ht="15.75" customHeight="1">
      <c r="A143" s="119" t="s">
        <v>4843</v>
      </c>
      <c r="B143" s="119" t="e">
        <f t="shared" ca="1" si="0"/>
        <v>#NAME?</v>
      </c>
      <c r="C143" s="119"/>
      <c r="D143" s="119"/>
      <c r="E143" s="119"/>
      <c r="F143" s="119"/>
      <c r="G143" s="119" t="s">
        <v>4844</v>
      </c>
      <c r="H143" s="119" t="s">
        <v>4845</v>
      </c>
      <c r="I143" s="119"/>
      <c r="J143" s="119"/>
      <c r="K143" s="119"/>
      <c r="L143" s="119"/>
      <c r="M143" s="119"/>
      <c r="N143" s="119"/>
      <c r="O143" s="119"/>
      <c r="P143" s="119"/>
      <c r="Q143" s="119"/>
      <c r="R143" s="119"/>
      <c r="S143" s="119"/>
      <c r="T143" s="119"/>
      <c r="U143" s="119"/>
      <c r="V143" s="119"/>
      <c r="W143" s="119"/>
      <c r="X143" s="119"/>
      <c r="Y143" s="119"/>
      <c r="Z143" s="119"/>
      <c r="AA143" s="119"/>
      <c r="AB143" s="119"/>
      <c r="AC143" s="119"/>
      <c r="AD143" s="119"/>
      <c r="AE143" s="119"/>
      <c r="AF143" s="119"/>
      <c r="AG143" s="119"/>
      <c r="AH143" s="119"/>
      <c r="AI143" s="119"/>
      <c r="AJ143" s="119"/>
      <c r="AK143" s="119"/>
      <c r="AL143" s="119"/>
      <c r="AM143" s="119"/>
      <c r="AN143" s="119"/>
      <c r="AO143" s="119"/>
      <c r="AP143" s="119"/>
      <c r="AQ143" s="119"/>
      <c r="AR143" s="119"/>
      <c r="AS143" s="119"/>
      <c r="AT143" s="119"/>
      <c r="AU143" s="119"/>
      <c r="AV143" s="119"/>
      <c r="AW143" s="119"/>
      <c r="AX143" s="119"/>
      <c r="AY143" s="119"/>
      <c r="AZ143" s="119"/>
      <c r="BA143" s="119"/>
      <c r="BB143" s="119"/>
      <c r="BC143" s="119"/>
      <c r="BD143" s="119"/>
      <c r="BE143" s="119"/>
      <c r="BF143" s="119"/>
      <c r="BG143" s="119"/>
      <c r="BH143" s="119"/>
      <c r="BI143" s="119"/>
      <c r="BJ143" s="119"/>
      <c r="BK143" s="119"/>
      <c r="BL143" s="119"/>
      <c r="BM143" s="119"/>
      <c r="BN143" s="119"/>
      <c r="BO143" s="119"/>
      <c r="BP143" s="119"/>
      <c r="BQ143" s="119"/>
      <c r="BR143" s="119"/>
      <c r="BS143" s="119"/>
      <c r="BT143" s="119"/>
      <c r="BU143" s="119"/>
      <c r="BV143" s="119"/>
      <c r="BW143" s="119"/>
      <c r="BX143" s="119"/>
      <c r="BY143" s="119"/>
      <c r="BZ143" s="119"/>
      <c r="CA143" s="119"/>
      <c r="CB143" s="119"/>
      <c r="CC143" s="119"/>
      <c r="CD143" s="119"/>
      <c r="CE143" s="119"/>
      <c r="CF143" s="119"/>
      <c r="CG143" s="119"/>
      <c r="CH143" s="119"/>
      <c r="CI143" s="119"/>
      <c r="CJ143" s="119"/>
      <c r="CK143" s="119"/>
      <c r="CL143" s="119"/>
      <c r="CM143" s="119"/>
      <c r="CN143" s="119"/>
      <c r="CO143" s="119"/>
      <c r="CP143" s="119"/>
      <c r="CQ143" s="119"/>
      <c r="CR143" s="119"/>
      <c r="CS143" s="119"/>
      <c r="CT143" s="119"/>
      <c r="CU143" s="119"/>
      <c r="CV143" s="119"/>
      <c r="CW143" s="119"/>
      <c r="CX143" s="119"/>
      <c r="CY143" s="119"/>
      <c r="CZ143" s="119"/>
      <c r="DA143" s="119"/>
      <c r="DB143" s="119"/>
      <c r="DC143" s="119"/>
      <c r="DD143" s="119"/>
      <c r="DE143" s="119"/>
      <c r="DF143" s="119"/>
      <c r="DG143" s="119"/>
      <c r="DH143" s="119"/>
      <c r="DI143" s="119"/>
      <c r="DJ143" s="119"/>
      <c r="DK143" s="119"/>
      <c r="DL143" s="119"/>
      <c r="DM143" s="119"/>
      <c r="DN143" s="119"/>
      <c r="DO143" s="119"/>
      <c r="DP143" s="119"/>
      <c r="DQ143" s="119"/>
      <c r="DR143" s="119"/>
      <c r="DS143" s="119"/>
      <c r="DT143" s="119"/>
      <c r="DU143" s="119"/>
    </row>
    <row r="144" spans="1:125" ht="15.75" customHeight="1">
      <c r="A144" s="118" t="s">
        <v>4846</v>
      </c>
      <c r="B144" s="118" t="e">
        <f t="shared" ca="1" si="0"/>
        <v>#NAME?</v>
      </c>
      <c r="C144" s="118"/>
      <c r="D144" s="118"/>
      <c r="E144" s="118"/>
      <c r="F144" s="118"/>
      <c r="G144" s="118" t="s">
        <v>4847</v>
      </c>
      <c r="H144" s="118" t="s">
        <v>4848</v>
      </c>
      <c r="I144" s="118"/>
      <c r="J144" s="118"/>
      <c r="K144" s="118"/>
      <c r="L144" s="118"/>
      <c r="M144" s="118"/>
      <c r="N144" s="118"/>
      <c r="O144" s="118"/>
      <c r="P144" s="118"/>
      <c r="Q144" s="118"/>
      <c r="R144" s="118"/>
      <c r="S144" s="118"/>
      <c r="T144" s="118"/>
      <c r="U144" s="118"/>
      <c r="V144" s="118"/>
      <c r="W144" s="118"/>
      <c r="X144" s="118"/>
      <c r="Y144" s="118"/>
      <c r="Z144" s="118"/>
      <c r="AA144" s="118"/>
      <c r="AB144" s="118"/>
      <c r="AC144" s="118"/>
      <c r="AD144" s="118"/>
      <c r="AE144" s="118"/>
      <c r="AF144" s="118"/>
      <c r="AG144" s="118"/>
      <c r="AH144" s="118"/>
      <c r="AI144" s="118"/>
      <c r="AJ144" s="118"/>
      <c r="AK144" s="118"/>
      <c r="AL144" s="118"/>
      <c r="AM144" s="118"/>
      <c r="AN144" s="118"/>
      <c r="AO144" s="118"/>
      <c r="AP144" s="118"/>
      <c r="AQ144" s="118"/>
      <c r="AR144" s="118"/>
      <c r="AS144" s="118"/>
      <c r="AT144" s="118"/>
      <c r="AU144" s="118"/>
      <c r="AV144" s="118"/>
      <c r="AW144" s="118"/>
      <c r="AX144" s="118"/>
      <c r="AY144" s="118"/>
      <c r="AZ144" s="118"/>
      <c r="BA144" s="118"/>
      <c r="BB144" s="118"/>
      <c r="BC144" s="118"/>
      <c r="BD144" s="118"/>
      <c r="BE144" s="118"/>
      <c r="BF144" s="118"/>
      <c r="BG144" s="118"/>
      <c r="BH144" s="118"/>
      <c r="BI144" s="118"/>
      <c r="BJ144" s="118"/>
      <c r="BK144" s="118"/>
      <c r="BL144" s="118"/>
      <c r="BM144" s="118"/>
      <c r="BN144" s="118"/>
      <c r="BO144" s="118"/>
      <c r="BP144" s="118"/>
      <c r="BQ144" s="118"/>
      <c r="BR144" s="118"/>
      <c r="BS144" s="118"/>
      <c r="BT144" s="118"/>
      <c r="BU144" s="118"/>
      <c r="BV144" s="118"/>
      <c r="BW144" s="118"/>
      <c r="BX144" s="118"/>
      <c r="BY144" s="118"/>
      <c r="BZ144" s="118"/>
      <c r="CA144" s="118"/>
      <c r="CB144" s="118"/>
      <c r="CC144" s="118"/>
      <c r="CD144" s="118"/>
      <c r="CE144" s="118"/>
      <c r="CF144" s="118"/>
      <c r="CG144" s="118"/>
      <c r="CH144" s="118"/>
      <c r="CI144" s="118"/>
      <c r="CJ144" s="118"/>
      <c r="CK144" s="118"/>
      <c r="CL144" s="118"/>
      <c r="CM144" s="118"/>
      <c r="CN144" s="118"/>
      <c r="CO144" s="118"/>
      <c r="CP144" s="118"/>
      <c r="CQ144" s="118"/>
      <c r="CR144" s="118"/>
      <c r="CS144" s="118"/>
      <c r="CT144" s="118"/>
      <c r="CU144" s="118"/>
      <c r="CV144" s="118"/>
      <c r="CW144" s="118"/>
      <c r="CX144" s="118"/>
      <c r="CY144" s="118"/>
      <c r="CZ144" s="118"/>
      <c r="DA144" s="118"/>
      <c r="DB144" s="118"/>
      <c r="DC144" s="118"/>
      <c r="DD144" s="118"/>
      <c r="DE144" s="118"/>
      <c r="DF144" s="118"/>
      <c r="DG144" s="118"/>
      <c r="DH144" s="118"/>
      <c r="DI144" s="118"/>
      <c r="DJ144" s="118"/>
      <c r="DK144" s="118"/>
      <c r="DL144" s="118"/>
      <c r="DM144" s="118"/>
      <c r="DN144" s="118"/>
      <c r="DO144" s="118"/>
      <c r="DP144" s="118"/>
      <c r="DQ144" s="118"/>
      <c r="DR144" s="118"/>
      <c r="DS144" s="118"/>
      <c r="DT144" s="118"/>
      <c r="DU144" s="118"/>
    </row>
    <row r="145" spans="1:125" ht="15.75" customHeight="1">
      <c r="A145" s="119" t="s">
        <v>4849</v>
      </c>
      <c r="B145" s="119" t="e">
        <f t="shared" ca="1" si="0"/>
        <v>#NAME?</v>
      </c>
      <c r="C145" s="119"/>
      <c r="D145" s="119"/>
      <c r="E145" s="119"/>
      <c r="F145" s="119"/>
      <c r="G145" s="119" t="s">
        <v>4850</v>
      </c>
      <c r="H145" s="119" t="s">
        <v>4851</v>
      </c>
      <c r="I145" s="119"/>
      <c r="J145" s="119"/>
      <c r="K145" s="119"/>
      <c r="L145" s="119"/>
      <c r="M145" s="119"/>
      <c r="N145" s="119"/>
      <c r="O145" s="119"/>
      <c r="P145" s="119"/>
      <c r="Q145" s="119"/>
      <c r="R145" s="119"/>
      <c r="S145" s="119"/>
      <c r="T145" s="119"/>
      <c r="U145" s="119"/>
      <c r="V145" s="119"/>
      <c r="W145" s="119"/>
      <c r="X145" s="119"/>
      <c r="Y145" s="119"/>
      <c r="Z145" s="119"/>
      <c r="AA145" s="119"/>
      <c r="AB145" s="119"/>
      <c r="AC145" s="119"/>
      <c r="AD145" s="119"/>
      <c r="AE145" s="119"/>
      <c r="AF145" s="119"/>
      <c r="AG145" s="119"/>
      <c r="AH145" s="119"/>
      <c r="AI145" s="119"/>
      <c r="AJ145" s="119"/>
      <c r="AK145" s="119"/>
      <c r="AL145" s="119"/>
      <c r="AM145" s="119"/>
      <c r="AN145" s="119"/>
      <c r="AO145" s="119"/>
      <c r="AP145" s="119"/>
      <c r="AQ145" s="119"/>
      <c r="AR145" s="119"/>
      <c r="AS145" s="119"/>
      <c r="AT145" s="119"/>
      <c r="AU145" s="119"/>
      <c r="AV145" s="119"/>
      <c r="AW145" s="119"/>
      <c r="AX145" s="119"/>
      <c r="AY145" s="119"/>
      <c r="AZ145" s="119"/>
      <c r="BA145" s="119"/>
      <c r="BB145" s="119"/>
      <c r="BC145" s="119"/>
      <c r="BD145" s="119"/>
      <c r="BE145" s="119"/>
      <c r="BF145" s="119"/>
      <c r="BG145" s="119"/>
      <c r="BH145" s="119"/>
      <c r="BI145" s="119"/>
      <c r="BJ145" s="119"/>
      <c r="BK145" s="119"/>
      <c r="BL145" s="119"/>
      <c r="BM145" s="119"/>
      <c r="BN145" s="119"/>
      <c r="BO145" s="119"/>
      <c r="BP145" s="119"/>
      <c r="BQ145" s="119"/>
      <c r="BR145" s="119"/>
      <c r="BS145" s="119"/>
      <c r="BT145" s="119"/>
      <c r="BU145" s="119"/>
      <c r="BV145" s="119"/>
      <c r="BW145" s="119"/>
      <c r="BX145" s="119"/>
      <c r="BY145" s="119"/>
      <c r="BZ145" s="119"/>
      <c r="CA145" s="119"/>
      <c r="CB145" s="119"/>
      <c r="CC145" s="119"/>
      <c r="CD145" s="119"/>
      <c r="CE145" s="119"/>
      <c r="CF145" s="119"/>
      <c r="CG145" s="119"/>
      <c r="CH145" s="119"/>
      <c r="CI145" s="119"/>
      <c r="CJ145" s="119"/>
      <c r="CK145" s="119"/>
      <c r="CL145" s="119"/>
      <c r="CM145" s="119"/>
      <c r="CN145" s="119"/>
      <c r="CO145" s="119"/>
      <c r="CP145" s="119"/>
      <c r="CQ145" s="119"/>
      <c r="CR145" s="119"/>
      <c r="CS145" s="119"/>
      <c r="CT145" s="119"/>
      <c r="CU145" s="119"/>
      <c r="CV145" s="119"/>
      <c r="CW145" s="119"/>
      <c r="CX145" s="119"/>
      <c r="CY145" s="119"/>
      <c r="CZ145" s="119"/>
      <c r="DA145" s="119"/>
      <c r="DB145" s="119"/>
      <c r="DC145" s="119"/>
      <c r="DD145" s="119"/>
      <c r="DE145" s="119"/>
      <c r="DF145" s="119"/>
      <c r="DG145" s="119"/>
      <c r="DH145" s="119"/>
      <c r="DI145" s="119"/>
      <c r="DJ145" s="119"/>
      <c r="DK145" s="119"/>
      <c r="DL145" s="119"/>
      <c r="DM145" s="119"/>
      <c r="DN145" s="119"/>
      <c r="DO145" s="119"/>
      <c r="DP145" s="119"/>
      <c r="DQ145" s="119"/>
      <c r="DR145" s="119"/>
      <c r="DS145" s="119"/>
      <c r="DT145" s="119"/>
      <c r="DU145" s="119"/>
    </row>
    <row r="146" spans="1:125" ht="15.75" customHeight="1">
      <c r="A146" s="118" t="s">
        <v>4852</v>
      </c>
      <c r="B146" s="118" t="e">
        <f t="shared" ca="1" si="0"/>
        <v>#NAME?</v>
      </c>
      <c r="C146" s="118"/>
      <c r="D146" s="118"/>
      <c r="E146" s="118"/>
      <c r="F146" s="118"/>
      <c r="G146" s="118" t="s">
        <v>4853</v>
      </c>
      <c r="H146" s="118" t="s">
        <v>4854</v>
      </c>
      <c r="I146" s="118"/>
      <c r="J146" s="118"/>
      <c r="K146" s="118"/>
      <c r="L146" s="118"/>
      <c r="M146" s="118"/>
      <c r="N146" s="118"/>
      <c r="O146" s="118"/>
      <c r="P146" s="118"/>
      <c r="Q146" s="118"/>
      <c r="R146" s="118"/>
      <c r="S146" s="118"/>
      <c r="T146" s="118"/>
      <c r="U146" s="118"/>
      <c r="V146" s="118"/>
      <c r="W146" s="118"/>
      <c r="X146" s="118"/>
      <c r="Y146" s="118"/>
      <c r="Z146" s="118"/>
      <c r="AA146" s="118"/>
      <c r="AB146" s="118"/>
      <c r="AC146" s="118"/>
      <c r="AD146" s="118"/>
      <c r="AE146" s="118"/>
      <c r="AF146" s="118"/>
      <c r="AG146" s="118"/>
      <c r="AH146" s="118"/>
      <c r="AI146" s="118"/>
      <c r="AJ146" s="118"/>
      <c r="AK146" s="118"/>
      <c r="AL146" s="118"/>
      <c r="AM146" s="118"/>
      <c r="AN146" s="118"/>
      <c r="AO146" s="118"/>
      <c r="AP146" s="118"/>
      <c r="AQ146" s="118"/>
      <c r="AR146" s="118"/>
      <c r="AS146" s="118"/>
      <c r="AT146" s="118"/>
      <c r="AU146" s="118"/>
      <c r="AV146" s="118"/>
      <c r="AW146" s="118"/>
      <c r="AX146" s="118"/>
      <c r="AY146" s="118"/>
      <c r="AZ146" s="118"/>
      <c r="BA146" s="118"/>
      <c r="BB146" s="118"/>
      <c r="BC146" s="118"/>
      <c r="BD146" s="118"/>
      <c r="BE146" s="118"/>
      <c r="BF146" s="118"/>
      <c r="BG146" s="118"/>
      <c r="BH146" s="118"/>
      <c r="BI146" s="118"/>
      <c r="BJ146" s="118"/>
      <c r="BK146" s="118"/>
      <c r="BL146" s="118"/>
      <c r="BM146" s="118"/>
      <c r="BN146" s="118"/>
      <c r="BO146" s="118"/>
      <c r="BP146" s="118"/>
      <c r="BQ146" s="118"/>
      <c r="BR146" s="118"/>
      <c r="BS146" s="118"/>
      <c r="BT146" s="118"/>
      <c r="BU146" s="118"/>
      <c r="BV146" s="118"/>
      <c r="BW146" s="118"/>
      <c r="BX146" s="118"/>
      <c r="BY146" s="118"/>
      <c r="BZ146" s="118"/>
      <c r="CA146" s="118"/>
      <c r="CB146" s="118"/>
      <c r="CC146" s="118"/>
      <c r="CD146" s="118"/>
      <c r="CE146" s="118"/>
      <c r="CF146" s="118"/>
      <c r="CG146" s="118"/>
      <c r="CH146" s="118"/>
      <c r="CI146" s="118"/>
      <c r="CJ146" s="118"/>
      <c r="CK146" s="118"/>
      <c r="CL146" s="118"/>
      <c r="CM146" s="118"/>
      <c r="CN146" s="118"/>
      <c r="CO146" s="118"/>
      <c r="CP146" s="118"/>
      <c r="CQ146" s="118"/>
      <c r="CR146" s="118"/>
      <c r="CS146" s="118"/>
      <c r="CT146" s="118"/>
      <c r="CU146" s="118"/>
      <c r="CV146" s="118"/>
      <c r="CW146" s="118"/>
      <c r="CX146" s="118"/>
      <c r="CY146" s="118"/>
      <c r="CZ146" s="118"/>
      <c r="DA146" s="118"/>
      <c r="DB146" s="118"/>
      <c r="DC146" s="118"/>
      <c r="DD146" s="118"/>
      <c r="DE146" s="118"/>
      <c r="DF146" s="118"/>
      <c r="DG146" s="118"/>
      <c r="DH146" s="118"/>
      <c r="DI146" s="118"/>
      <c r="DJ146" s="118"/>
      <c r="DK146" s="118"/>
      <c r="DL146" s="118"/>
      <c r="DM146" s="118"/>
      <c r="DN146" s="118"/>
      <c r="DO146" s="118"/>
      <c r="DP146" s="118"/>
      <c r="DQ146" s="118"/>
      <c r="DR146" s="118"/>
      <c r="DS146" s="118"/>
      <c r="DT146" s="118"/>
      <c r="DU146" s="118"/>
    </row>
    <row r="147" spans="1:125" ht="15.75" customHeight="1">
      <c r="A147" s="119" t="s">
        <v>4855</v>
      </c>
      <c r="B147" s="119" t="e">
        <f t="shared" ca="1" si="0"/>
        <v>#NAME?</v>
      </c>
      <c r="C147" s="119"/>
      <c r="D147" s="119"/>
      <c r="E147" s="119"/>
      <c r="F147" s="119"/>
      <c r="G147" s="119" t="s">
        <v>4856</v>
      </c>
      <c r="H147" s="119" t="s">
        <v>4857</v>
      </c>
      <c r="I147" s="119"/>
      <c r="J147" s="119"/>
      <c r="K147" s="119"/>
      <c r="L147" s="119"/>
      <c r="M147" s="119"/>
      <c r="N147" s="119"/>
      <c r="O147" s="119"/>
      <c r="P147" s="119"/>
      <c r="Q147" s="119"/>
      <c r="R147" s="119"/>
      <c r="S147" s="119"/>
      <c r="T147" s="119"/>
      <c r="U147" s="119"/>
      <c r="V147" s="119"/>
      <c r="W147" s="119"/>
      <c r="X147" s="119"/>
      <c r="Y147" s="119"/>
      <c r="Z147" s="119"/>
      <c r="AA147" s="119"/>
      <c r="AB147" s="119"/>
      <c r="AC147" s="119"/>
      <c r="AD147" s="119"/>
      <c r="AE147" s="119"/>
      <c r="AF147" s="119"/>
      <c r="AG147" s="119"/>
      <c r="AH147" s="119"/>
      <c r="AI147" s="119"/>
      <c r="AJ147" s="119"/>
      <c r="AK147" s="119"/>
      <c r="AL147" s="119"/>
      <c r="AM147" s="119"/>
      <c r="AN147" s="119"/>
      <c r="AO147" s="119"/>
      <c r="AP147" s="119"/>
      <c r="AQ147" s="119"/>
      <c r="AR147" s="119"/>
      <c r="AS147" s="119"/>
      <c r="AT147" s="119"/>
      <c r="AU147" s="119"/>
      <c r="AV147" s="119"/>
      <c r="AW147" s="119"/>
      <c r="AX147" s="119"/>
      <c r="AY147" s="119"/>
      <c r="AZ147" s="119"/>
      <c r="BA147" s="119"/>
      <c r="BB147" s="119"/>
      <c r="BC147" s="119"/>
      <c r="BD147" s="119"/>
      <c r="BE147" s="119"/>
      <c r="BF147" s="119"/>
      <c r="BG147" s="119"/>
      <c r="BH147" s="119"/>
      <c r="BI147" s="119"/>
      <c r="BJ147" s="119"/>
      <c r="BK147" s="119"/>
      <c r="BL147" s="119"/>
      <c r="BM147" s="119"/>
      <c r="BN147" s="119"/>
      <c r="BO147" s="119"/>
      <c r="BP147" s="119"/>
      <c r="BQ147" s="119"/>
      <c r="BR147" s="119"/>
      <c r="BS147" s="119"/>
      <c r="BT147" s="119"/>
      <c r="BU147" s="119"/>
      <c r="BV147" s="119"/>
      <c r="BW147" s="119"/>
      <c r="BX147" s="119"/>
      <c r="BY147" s="119"/>
      <c r="BZ147" s="119"/>
      <c r="CA147" s="119"/>
      <c r="CB147" s="119"/>
      <c r="CC147" s="119"/>
      <c r="CD147" s="119"/>
      <c r="CE147" s="119"/>
      <c r="CF147" s="119"/>
      <c r="CG147" s="119"/>
      <c r="CH147" s="119"/>
      <c r="CI147" s="119"/>
      <c r="CJ147" s="119"/>
      <c r="CK147" s="119"/>
      <c r="CL147" s="119"/>
      <c r="CM147" s="119"/>
      <c r="CN147" s="119"/>
      <c r="CO147" s="119"/>
      <c r="CP147" s="119"/>
      <c r="CQ147" s="119"/>
      <c r="CR147" s="119"/>
      <c r="CS147" s="119"/>
      <c r="CT147" s="119"/>
      <c r="CU147" s="119"/>
      <c r="CV147" s="119"/>
      <c r="CW147" s="119"/>
      <c r="CX147" s="119"/>
      <c r="CY147" s="119"/>
      <c r="CZ147" s="119"/>
      <c r="DA147" s="119"/>
      <c r="DB147" s="119"/>
      <c r="DC147" s="119"/>
      <c r="DD147" s="119"/>
      <c r="DE147" s="119"/>
      <c r="DF147" s="119"/>
      <c r="DG147" s="119"/>
      <c r="DH147" s="119"/>
      <c r="DI147" s="119"/>
      <c r="DJ147" s="119"/>
      <c r="DK147" s="119"/>
      <c r="DL147" s="119"/>
      <c r="DM147" s="119"/>
      <c r="DN147" s="119"/>
      <c r="DO147" s="119"/>
      <c r="DP147" s="119"/>
      <c r="DQ147" s="119"/>
      <c r="DR147" s="119"/>
      <c r="DS147" s="119"/>
      <c r="DT147" s="119"/>
      <c r="DU147" s="119"/>
    </row>
    <row r="148" spans="1:125" ht="15.75" customHeight="1">
      <c r="A148" s="118" t="s">
        <v>4858</v>
      </c>
      <c r="B148" s="118" t="e">
        <f t="shared" ca="1" si="0"/>
        <v>#NAME?</v>
      </c>
      <c r="C148" s="118"/>
      <c r="D148" s="118"/>
      <c r="E148" s="118"/>
      <c r="F148" s="118"/>
      <c r="G148" s="118" t="s">
        <v>4859</v>
      </c>
      <c r="H148" s="118" t="s">
        <v>4860</v>
      </c>
      <c r="I148" s="118"/>
      <c r="J148" s="118"/>
      <c r="K148" s="118"/>
      <c r="L148" s="118"/>
      <c r="M148" s="118"/>
      <c r="N148" s="118"/>
      <c r="O148" s="118"/>
      <c r="P148" s="118"/>
      <c r="Q148" s="118"/>
      <c r="R148" s="118"/>
      <c r="S148" s="118"/>
      <c r="T148" s="118"/>
      <c r="U148" s="118"/>
      <c r="V148" s="118"/>
      <c r="W148" s="118"/>
      <c r="X148" s="118"/>
      <c r="Y148" s="118"/>
      <c r="Z148" s="118"/>
      <c r="AA148" s="118"/>
      <c r="AB148" s="118"/>
      <c r="AC148" s="118"/>
      <c r="AD148" s="118"/>
      <c r="AE148" s="118"/>
      <c r="AF148" s="118"/>
      <c r="AG148" s="118"/>
      <c r="AH148" s="118"/>
      <c r="AI148" s="118"/>
      <c r="AJ148" s="118"/>
      <c r="AK148" s="118"/>
      <c r="AL148" s="118"/>
      <c r="AM148" s="118"/>
      <c r="AN148" s="118"/>
      <c r="AO148" s="118"/>
      <c r="AP148" s="118"/>
      <c r="AQ148" s="118"/>
      <c r="AR148" s="118"/>
      <c r="AS148" s="118"/>
      <c r="AT148" s="118"/>
      <c r="AU148" s="118"/>
      <c r="AV148" s="118"/>
      <c r="AW148" s="118"/>
      <c r="AX148" s="118"/>
      <c r="AY148" s="118"/>
      <c r="AZ148" s="118"/>
      <c r="BA148" s="118"/>
      <c r="BB148" s="118"/>
      <c r="BC148" s="118"/>
      <c r="BD148" s="118"/>
      <c r="BE148" s="118"/>
      <c r="BF148" s="118"/>
      <c r="BG148" s="118"/>
      <c r="BH148" s="118"/>
      <c r="BI148" s="118"/>
      <c r="BJ148" s="118"/>
      <c r="BK148" s="118"/>
      <c r="BL148" s="118"/>
      <c r="BM148" s="118"/>
      <c r="BN148" s="118"/>
      <c r="BO148" s="118"/>
      <c r="BP148" s="118"/>
      <c r="BQ148" s="118"/>
      <c r="BR148" s="118"/>
      <c r="BS148" s="118"/>
      <c r="BT148" s="118"/>
      <c r="BU148" s="118"/>
      <c r="BV148" s="118"/>
      <c r="BW148" s="118"/>
      <c r="BX148" s="118"/>
      <c r="BY148" s="118"/>
      <c r="BZ148" s="118"/>
      <c r="CA148" s="118"/>
      <c r="CB148" s="118"/>
      <c r="CC148" s="118"/>
      <c r="CD148" s="118"/>
      <c r="CE148" s="118"/>
      <c r="CF148" s="118"/>
      <c r="CG148" s="118"/>
      <c r="CH148" s="118"/>
      <c r="CI148" s="118"/>
      <c r="CJ148" s="118"/>
      <c r="CK148" s="118"/>
      <c r="CL148" s="118"/>
      <c r="CM148" s="118"/>
      <c r="CN148" s="118"/>
      <c r="CO148" s="118"/>
      <c r="CP148" s="118"/>
      <c r="CQ148" s="118"/>
      <c r="CR148" s="118"/>
      <c r="CS148" s="118"/>
      <c r="CT148" s="118"/>
      <c r="CU148" s="118"/>
      <c r="CV148" s="118"/>
      <c r="CW148" s="118"/>
      <c r="CX148" s="118"/>
      <c r="CY148" s="118"/>
      <c r="CZ148" s="118"/>
      <c r="DA148" s="118"/>
      <c r="DB148" s="118"/>
      <c r="DC148" s="118"/>
      <c r="DD148" s="118"/>
      <c r="DE148" s="118"/>
      <c r="DF148" s="118"/>
      <c r="DG148" s="118"/>
      <c r="DH148" s="118"/>
      <c r="DI148" s="118"/>
      <c r="DJ148" s="118"/>
      <c r="DK148" s="118"/>
      <c r="DL148" s="118"/>
      <c r="DM148" s="118"/>
      <c r="DN148" s="118"/>
      <c r="DO148" s="118"/>
      <c r="DP148" s="118"/>
      <c r="DQ148" s="118"/>
      <c r="DR148" s="118"/>
      <c r="DS148" s="118"/>
      <c r="DT148" s="118"/>
      <c r="DU148" s="118"/>
    </row>
    <row r="149" spans="1:125" ht="15.75" customHeight="1">
      <c r="A149" s="119" t="s">
        <v>4861</v>
      </c>
      <c r="B149" s="119" t="e">
        <f t="shared" ca="1" si="0"/>
        <v>#NAME?</v>
      </c>
      <c r="C149" s="119"/>
      <c r="D149" s="119"/>
      <c r="E149" s="119"/>
      <c r="F149" s="119"/>
      <c r="G149" s="119" t="s">
        <v>4862</v>
      </c>
      <c r="H149" s="119" t="s">
        <v>4863</v>
      </c>
      <c r="I149" s="119"/>
      <c r="J149" s="119"/>
      <c r="K149" s="119"/>
      <c r="L149" s="119"/>
      <c r="M149" s="119"/>
      <c r="N149" s="119"/>
      <c r="O149" s="119"/>
      <c r="P149" s="119"/>
      <c r="Q149" s="119"/>
      <c r="R149" s="119"/>
      <c r="S149" s="119"/>
      <c r="T149" s="119"/>
      <c r="U149" s="119"/>
      <c r="V149" s="119"/>
      <c r="W149" s="119"/>
      <c r="X149" s="119"/>
      <c r="Y149" s="119"/>
      <c r="Z149" s="119"/>
      <c r="AA149" s="119"/>
      <c r="AB149" s="119"/>
      <c r="AC149" s="119"/>
      <c r="AD149" s="119"/>
      <c r="AE149" s="119"/>
      <c r="AF149" s="119"/>
      <c r="AG149" s="119"/>
      <c r="AH149" s="119"/>
      <c r="AI149" s="119"/>
      <c r="AJ149" s="119"/>
      <c r="AK149" s="119"/>
      <c r="AL149" s="119"/>
      <c r="AM149" s="119"/>
      <c r="AN149" s="119"/>
      <c r="AO149" s="119"/>
      <c r="AP149" s="119"/>
      <c r="AQ149" s="119"/>
      <c r="AR149" s="119"/>
      <c r="AS149" s="119"/>
      <c r="AT149" s="119"/>
      <c r="AU149" s="119"/>
      <c r="AV149" s="119"/>
      <c r="AW149" s="119"/>
      <c r="AX149" s="119"/>
      <c r="AY149" s="119"/>
      <c r="AZ149" s="119"/>
      <c r="BA149" s="119"/>
      <c r="BB149" s="119"/>
      <c r="BC149" s="119"/>
      <c r="BD149" s="119"/>
      <c r="BE149" s="119"/>
      <c r="BF149" s="119"/>
      <c r="BG149" s="119"/>
      <c r="BH149" s="119"/>
      <c r="BI149" s="119"/>
      <c r="BJ149" s="119"/>
      <c r="BK149" s="119"/>
      <c r="BL149" s="119"/>
      <c r="BM149" s="119"/>
      <c r="BN149" s="119"/>
      <c r="BO149" s="119"/>
      <c r="BP149" s="119"/>
      <c r="BQ149" s="119"/>
      <c r="BR149" s="119"/>
      <c r="BS149" s="119"/>
      <c r="BT149" s="119"/>
      <c r="BU149" s="119"/>
      <c r="BV149" s="119"/>
      <c r="BW149" s="119"/>
      <c r="BX149" s="119"/>
      <c r="BY149" s="119"/>
      <c r="BZ149" s="119"/>
      <c r="CA149" s="119"/>
      <c r="CB149" s="119"/>
      <c r="CC149" s="119"/>
      <c r="CD149" s="119"/>
      <c r="CE149" s="119"/>
      <c r="CF149" s="119"/>
      <c r="CG149" s="119"/>
      <c r="CH149" s="119"/>
      <c r="CI149" s="119"/>
      <c r="CJ149" s="119"/>
      <c r="CK149" s="119"/>
      <c r="CL149" s="119"/>
      <c r="CM149" s="119"/>
      <c r="CN149" s="119"/>
      <c r="CO149" s="119"/>
      <c r="CP149" s="119"/>
      <c r="CQ149" s="119"/>
      <c r="CR149" s="119"/>
      <c r="CS149" s="119"/>
      <c r="CT149" s="119"/>
      <c r="CU149" s="119"/>
      <c r="CV149" s="119"/>
      <c r="CW149" s="119"/>
      <c r="CX149" s="119"/>
      <c r="CY149" s="119"/>
      <c r="CZ149" s="119"/>
      <c r="DA149" s="119"/>
      <c r="DB149" s="119"/>
      <c r="DC149" s="119"/>
      <c r="DD149" s="119"/>
      <c r="DE149" s="119"/>
      <c r="DF149" s="119"/>
      <c r="DG149" s="119"/>
      <c r="DH149" s="119"/>
      <c r="DI149" s="119"/>
      <c r="DJ149" s="119"/>
      <c r="DK149" s="119"/>
      <c r="DL149" s="119"/>
      <c r="DM149" s="119"/>
      <c r="DN149" s="119"/>
      <c r="DO149" s="119"/>
      <c r="DP149" s="119"/>
      <c r="DQ149" s="119"/>
      <c r="DR149" s="119"/>
      <c r="DS149" s="119"/>
      <c r="DT149" s="119"/>
      <c r="DU149" s="119"/>
    </row>
    <row r="150" spans="1:125" ht="15.75" customHeight="1">
      <c r="A150" s="118" t="s">
        <v>4864</v>
      </c>
      <c r="B150" s="118" t="e">
        <f t="shared" ca="1" si="0"/>
        <v>#NAME?</v>
      </c>
      <c r="C150" s="118"/>
      <c r="D150" s="118"/>
      <c r="E150" s="118"/>
      <c r="F150" s="118"/>
      <c r="G150" s="118" t="s">
        <v>4865</v>
      </c>
      <c r="H150" s="118" t="s">
        <v>4866</v>
      </c>
      <c r="I150" s="118"/>
      <c r="J150" s="118"/>
      <c r="K150" s="118"/>
      <c r="L150" s="118"/>
      <c r="M150" s="118"/>
      <c r="N150" s="118"/>
      <c r="O150" s="118"/>
      <c r="P150" s="118"/>
      <c r="Q150" s="118"/>
      <c r="R150" s="118"/>
      <c r="S150" s="118"/>
      <c r="T150" s="118"/>
      <c r="U150" s="118"/>
      <c r="V150" s="118"/>
      <c r="W150" s="118"/>
      <c r="X150" s="118"/>
      <c r="Y150" s="118"/>
      <c r="Z150" s="118"/>
      <c r="AA150" s="118"/>
      <c r="AB150" s="118"/>
      <c r="AC150" s="118"/>
      <c r="AD150" s="118"/>
      <c r="AE150" s="118"/>
      <c r="AF150" s="118"/>
      <c r="AG150" s="118"/>
      <c r="AH150" s="118"/>
      <c r="AI150" s="118"/>
      <c r="AJ150" s="118"/>
      <c r="AK150" s="118"/>
      <c r="AL150" s="118"/>
      <c r="AM150" s="118"/>
      <c r="AN150" s="118"/>
      <c r="AO150" s="118"/>
      <c r="AP150" s="118"/>
      <c r="AQ150" s="118"/>
      <c r="AR150" s="118"/>
      <c r="AS150" s="118"/>
      <c r="AT150" s="118"/>
      <c r="AU150" s="118"/>
      <c r="AV150" s="118"/>
      <c r="AW150" s="118"/>
      <c r="AX150" s="118"/>
      <c r="AY150" s="118"/>
      <c r="AZ150" s="118"/>
      <c r="BA150" s="118"/>
      <c r="BB150" s="118"/>
      <c r="BC150" s="118"/>
      <c r="BD150" s="118"/>
      <c r="BE150" s="118"/>
      <c r="BF150" s="118"/>
      <c r="BG150" s="118"/>
      <c r="BH150" s="118"/>
      <c r="BI150" s="118"/>
      <c r="BJ150" s="118"/>
      <c r="BK150" s="118"/>
      <c r="BL150" s="118"/>
      <c r="BM150" s="118"/>
      <c r="BN150" s="118"/>
      <c r="BO150" s="118"/>
      <c r="BP150" s="118"/>
      <c r="BQ150" s="118"/>
      <c r="BR150" s="118"/>
      <c r="BS150" s="118"/>
      <c r="BT150" s="118"/>
      <c r="BU150" s="118"/>
      <c r="BV150" s="118"/>
      <c r="BW150" s="118"/>
      <c r="BX150" s="118"/>
      <c r="BY150" s="118"/>
      <c r="BZ150" s="118"/>
      <c r="CA150" s="118"/>
      <c r="CB150" s="118"/>
      <c r="CC150" s="118"/>
      <c r="CD150" s="118"/>
      <c r="CE150" s="118"/>
      <c r="CF150" s="118"/>
      <c r="CG150" s="118"/>
      <c r="CH150" s="118"/>
      <c r="CI150" s="118"/>
      <c r="CJ150" s="118"/>
      <c r="CK150" s="118"/>
      <c r="CL150" s="118"/>
      <c r="CM150" s="118"/>
      <c r="CN150" s="118"/>
      <c r="CO150" s="118"/>
      <c r="CP150" s="118"/>
      <c r="CQ150" s="118"/>
      <c r="CR150" s="118"/>
      <c r="CS150" s="118"/>
      <c r="CT150" s="118"/>
      <c r="CU150" s="118"/>
      <c r="CV150" s="118"/>
      <c r="CW150" s="118"/>
      <c r="CX150" s="118"/>
      <c r="CY150" s="118"/>
      <c r="CZ150" s="118"/>
      <c r="DA150" s="118"/>
      <c r="DB150" s="118"/>
      <c r="DC150" s="118"/>
      <c r="DD150" s="118"/>
      <c r="DE150" s="118"/>
      <c r="DF150" s="118"/>
      <c r="DG150" s="118"/>
      <c r="DH150" s="118"/>
      <c r="DI150" s="118"/>
      <c r="DJ150" s="118"/>
      <c r="DK150" s="118"/>
      <c r="DL150" s="118"/>
      <c r="DM150" s="118"/>
      <c r="DN150" s="118"/>
      <c r="DO150" s="118"/>
      <c r="DP150" s="118"/>
      <c r="DQ150" s="118"/>
      <c r="DR150" s="118"/>
      <c r="DS150" s="118"/>
      <c r="DT150" s="118"/>
      <c r="DU150" s="118"/>
    </row>
    <row r="151" spans="1:125" ht="15.75" customHeight="1">
      <c r="A151" s="119" t="s">
        <v>4867</v>
      </c>
      <c r="B151" s="119" t="e">
        <f t="shared" ca="1" si="0"/>
        <v>#NAME?</v>
      </c>
      <c r="C151" s="119"/>
      <c r="D151" s="119"/>
      <c r="E151" s="119"/>
      <c r="F151" s="119"/>
      <c r="G151" s="119" t="s">
        <v>4868</v>
      </c>
      <c r="H151" s="119" t="s">
        <v>4869</v>
      </c>
      <c r="I151" s="119"/>
      <c r="J151" s="119"/>
      <c r="K151" s="119"/>
      <c r="L151" s="119"/>
      <c r="M151" s="119"/>
      <c r="N151" s="119"/>
      <c r="O151" s="119"/>
      <c r="P151" s="119"/>
      <c r="Q151" s="119"/>
      <c r="R151" s="119"/>
      <c r="S151" s="119"/>
      <c r="T151" s="119"/>
      <c r="U151" s="119"/>
      <c r="V151" s="119"/>
      <c r="W151" s="119"/>
      <c r="X151" s="119"/>
      <c r="Y151" s="119"/>
      <c r="Z151" s="119"/>
      <c r="AA151" s="119"/>
      <c r="AB151" s="119"/>
      <c r="AC151" s="119"/>
      <c r="AD151" s="119"/>
      <c r="AE151" s="119"/>
      <c r="AF151" s="119"/>
      <c r="AG151" s="119"/>
      <c r="AH151" s="119"/>
      <c r="AI151" s="119"/>
      <c r="AJ151" s="119"/>
      <c r="AK151" s="119"/>
      <c r="AL151" s="119"/>
      <c r="AM151" s="119"/>
      <c r="AN151" s="119"/>
      <c r="AO151" s="119"/>
      <c r="AP151" s="119"/>
      <c r="AQ151" s="119"/>
      <c r="AR151" s="119"/>
      <c r="AS151" s="119"/>
      <c r="AT151" s="119"/>
      <c r="AU151" s="119"/>
      <c r="AV151" s="119"/>
      <c r="AW151" s="119"/>
      <c r="AX151" s="119"/>
      <c r="AY151" s="119"/>
      <c r="AZ151" s="119"/>
      <c r="BA151" s="119"/>
      <c r="BB151" s="119"/>
      <c r="BC151" s="119"/>
      <c r="BD151" s="119"/>
      <c r="BE151" s="119"/>
      <c r="BF151" s="119"/>
      <c r="BG151" s="119"/>
      <c r="BH151" s="119"/>
      <c r="BI151" s="119"/>
      <c r="BJ151" s="119"/>
      <c r="BK151" s="119"/>
      <c r="BL151" s="119"/>
      <c r="BM151" s="119"/>
      <c r="BN151" s="119"/>
      <c r="BO151" s="119"/>
      <c r="BP151" s="119"/>
      <c r="BQ151" s="119"/>
      <c r="BR151" s="119"/>
      <c r="BS151" s="119"/>
      <c r="BT151" s="119"/>
      <c r="BU151" s="119"/>
      <c r="BV151" s="119"/>
      <c r="BW151" s="119"/>
      <c r="BX151" s="119"/>
      <c r="BY151" s="119"/>
      <c r="BZ151" s="119"/>
      <c r="CA151" s="119"/>
      <c r="CB151" s="119"/>
      <c r="CC151" s="119"/>
      <c r="CD151" s="119"/>
      <c r="CE151" s="119"/>
      <c r="CF151" s="119"/>
      <c r="CG151" s="119"/>
      <c r="CH151" s="119"/>
      <c r="CI151" s="119"/>
      <c r="CJ151" s="119"/>
      <c r="CK151" s="119"/>
      <c r="CL151" s="119"/>
      <c r="CM151" s="119"/>
      <c r="CN151" s="119"/>
      <c r="CO151" s="119"/>
      <c r="CP151" s="119"/>
      <c r="CQ151" s="119"/>
      <c r="CR151" s="119"/>
      <c r="CS151" s="119"/>
      <c r="CT151" s="119"/>
      <c r="CU151" s="119"/>
      <c r="CV151" s="119"/>
      <c r="CW151" s="119"/>
      <c r="CX151" s="119"/>
      <c r="CY151" s="119"/>
      <c r="CZ151" s="119"/>
      <c r="DA151" s="119"/>
      <c r="DB151" s="119"/>
      <c r="DC151" s="119"/>
      <c r="DD151" s="119"/>
      <c r="DE151" s="119"/>
      <c r="DF151" s="119"/>
      <c r="DG151" s="119"/>
      <c r="DH151" s="119"/>
      <c r="DI151" s="119"/>
      <c r="DJ151" s="119"/>
      <c r="DK151" s="119"/>
      <c r="DL151" s="119"/>
      <c r="DM151" s="119"/>
      <c r="DN151" s="119"/>
      <c r="DO151" s="119"/>
      <c r="DP151" s="119"/>
      <c r="DQ151" s="119"/>
      <c r="DR151" s="119"/>
      <c r="DS151" s="119"/>
      <c r="DT151" s="119"/>
      <c r="DU151" s="119"/>
    </row>
    <row r="152" spans="1:125" ht="15.75" customHeight="1">
      <c r="A152" s="118" t="s">
        <v>4870</v>
      </c>
      <c r="B152" s="118" t="e">
        <f t="shared" ca="1" si="0"/>
        <v>#NAME?</v>
      </c>
      <c r="C152" s="118"/>
      <c r="D152" s="118"/>
      <c r="E152" s="118"/>
      <c r="F152" s="118"/>
      <c r="G152" s="118" t="s">
        <v>4871</v>
      </c>
      <c r="H152" s="118" t="s">
        <v>4872</v>
      </c>
      <c r="I152" s="118"/>
      <c r="J152" s="118"/>
      <c r="K152" s="118"/>
      <c r="L152" s="118"/>
      <c r="M152" s="118"/>
      <c r="N152" s="118"/>
      <c r="O152" s="118"/>
      <c r="P152" s="118"/>
      <c r="Q152" s="118"/>
      <c r="R152" s="118"/>
      <c r="S152" s="118"/>
      <c r="T152" s="118"/>
      <c r="U152" s="118"/>
      <c r="V152" s="118"/>
      <c r="W152" s="118"/>
      <c r="X152" s="118"/>
      <c r="Y152" s="118"/>
      <c r="Z152" s="118"/>
      <c r="AA152" s="118"/>
      <c r="AB152" s="118"/>
      <c r="AC152" s="118"/>
      <c r="AD152" s="118"/>
      <c r="AE152" s="118"/>
      <c r="AF152" s="118"/>
      <c r="AG152" s="118"/>
      <c r="AH152" s="118"/>
      <c r="AI152" s="118"/>
      <c r="AJ152" s="118"/>
      <c r="AK152" s="118"/>
      <c r="AL152" s="118"/>
      <c r="AM152" s="118"/>
      <c r="AN152" s="118"/>
      <c r="AO152" s="118"/>
      <c r="AP152" s="118"/>
      <c r="AQ152" s="118"/>
      <c r="AR152" s="118"/>
      <c r="AS152" s="118"/>
      <c r="AT152" s="118"/>
      <c r="AU152" s="118"/>
      <c r="AV152" s="118"/>
      <c r="AW152" s="118"/>
      <c r="AX152" s="118"/>
      <c r="AY152" s="118"/>
      <c r="AZ152" s="118"/>
      <c r="BA152" s="118"/>
      <c r="BB152" s="118"/>
      <c r="BC152" s="118"/>
      <c r="BD152" s="118"/>
      <c r="BE152" s="118"/>
      <c r="BF152" s="118"/>
      <c r="BG152" s="118"/>
      <c r="BH152" s="118"/>
      <c r="BI152" s="118"/>
      <c r="BJ152" s="118"/>
      <c r="BK152" s="118"/>
      <c r="BL152" s="118"/>
      <c r="BM152" s="118"/>
      <c r="BN152" s="118"/>
      <c r="BO152" s="118"/>
      <c r="BP152" s="118"/>
      <c r="BQ152" s="118"/>
      <c r="BR152" s="118"/>
      <c r="BS152" s="118"/>
      <c r="BT152" s="118"/>
      <c r="BU152" s="118"/>
      <c r="BV152" s="118"/>
      <c r="BW152" s="118"/>
      <c r="BX152" s="118"/>
      <c r="BY152" s="118"/>
      <c r="BZ152" s="118"/>
      <c r="CA152" s="118"/>
      <c r="CB152" s="118"/>
      <c r="CC152" s="118"/>
      <c r="CD152" s="118"/>
      <c r="CE152" s="118"/>
      <c r="CF152" s="118"/>
      <c r="CG152" s="118"/>
      <c r="CH152" s="118"/>
      <c r="CI152" s="118"/>
      <c r="CJ152" s="118"/>
      <c r="CK152" s="118"/>
      <c r="CL152" s="118"/>
      <c r="CM152" s="118"/>
      <c r="CN152" s="118"/>
      <c r="CO152" s="118"/>
      <c r="CP152" s="118"/>
      <c r="CQ152" s="118"/>
      <c r="CR152" s="118"/>
      <c r="CS152" s="118"/>
      <c r="CT152" s="118"/>
      <c r="CU152" s="118"/>
      <c r="CV152" s="118"/>
      <c r="CW152" s="118"/>
      <c r="CX152" s="118"/>
      <c r="CY152" s="118"/>
      <c r="CZ152" s="118"/>
      <c r="DA152" s="118"/>
      <c r="DB152" s="118"/>
      <c r="DC152" s="118"/>
      <c r="DD152" s="118"/>
      <c r="DE152" s="118"/>
      <c r="DF152" s="118"/>
      <c r="DG152" s="118"/>
      <c r="DH152" s="118"/>
      <c r="DI152" s="118"/>
      <c r="DJ152" s="118"/>
      <c r="DK152" s="118"/>
      <c r="DL152" s="118"/>
      <c r="DM152" s="118"/>
      <c r="DN152" s="118"/>
      <c r="DO152" s="118"/>
      <c r="DP152" s="118"/>
      <c r="DQ152" s="118"/>
      <c r="DR152" s="118"/>
      <c r="DS152" s="118"/>
      <c r="DT152" s="118"/>
      <c r="DU152" s="118"/>
    </row>
    <row r="153" spans="1:125" ht="15.75" customHeight="1">
      <c r="A153" s="119" t="s">
        <v>4873</v>
      </c>
      <c r="B153" s="119" t="e">
        <f t="shared" ca="1" si="0"/>
        <v>#NAME?</v>
      </c>
      <c r="C153" s="119"/>
      <c r="D153" s="119"/>
      <c r="E153" s="119"/>
      <c r="F153" s="119"/>
      <c r="G153" s="119" t="s">
        <v>4874</v>
      </c>
      <c r="H153" s="119" t="s">
        <v>4875</v>
      </c>
      <c r="I153" s="119"/>
      <c r="J153" s="119"/>
      <c r="K153" s="119"/>
      <c r="L153" s="119"/>
      <c r="M153" s="119"/>
      <c r="N153" s="119"/>
      <c r="O153" s="119"/>
      <c r="P153" s="119"/>
      <c r="Q153" s="119"/>
      <c r="R153" s="119"/>
      <c r="S153" s="119"/>
      <c r="T153" s="119"/>
      <c r="U153" s="119"/>
      <c r="V153" s="119"/>
      <c r="W153" s="119"/>
      <c r="X153" s="119"/>
      <c r="Y153" s="119"/>
      <c r="Z153" s="119"/>
      <c r="AA153" s="119"/>
      <c r="AB153" s="119"/>
      <c r="AC153" s="119"/>
      <c r="AD153" s="119"/>
      <c r="AE153" s="119"/>
      <c r="AF153" s="119"/>
      <c r="AG153" s="119"/>
      <c r="AH153" s="119"/>
      <c r="AI153" s="119"/>
      <c r="AJ153" s="119"/>
      <c r="AK153" s="119"/>
      <c r="AL153" s="119"/>
      <c r="AM153" s="119"/>
      <c r="AN153" s="119"/>
      <c r="AO153" s="119"/>
      <c r="AP153" s="119"/>
      <c r="AQ153" s="119"/>
      <c r="AR153" s="119"/>
      <c r="AS153" s="119"/>
      <c r="AT153" s="119"/>
      <c r="AU153" s="119"/>
      <c r="AV153" s="119"/>
      <c r="AW153" s="119"/>
      <c r="AX153" s="119"/>
      <c r="AY153" s="119"/>
      <c r="AZ153" s="119"/>
      <c r="BA153" s="119"/>
      <c r="BB153" s="119"/>
      <c r="BC153" s="119"/>
      <c r="BD153" s="119"/>
      <c r="BE153" s="119"/>
      <c r="BF153" s="119"/>
      <c r="BG153" s="119"/>
      <c r="BH153" s="119"/>
      <c r="BI153" s="119"/>
      <c r="BJ153" s="119"/>
      <c r="BK153" s="119"/>
      <c r="BL153" s="119"/>
      <c r="BM153" s="119"/>
      <c r="BN153" s="119"/>
      <c r="BO153" s="119"/>
      <c r="BP153" s="119"/>
      <c r="BQ153" s="119"/>
      <c r="BR153" s="119"/>
      <c r="BS153" s="119"/>
      <c r="BT153" s="119"/>
      <c r="BU153" s="119"/>
      <c r="BV153" s="119"/>
      <c r="BW153" s="119"/>
      <c r="BX153" s="119"/>
      <c r="BY153" s="119"/>
      <c r="BZ153" s="119"/>
      <c r="CA153" s="119"/>
      <c r="CB153" s="119"/>
      <c r="CC153" s="119"/>
      <c r="CD153" s="119"/>
      <c r="CE153" s="119"/>
      <c r="CF153" s="119"/>
      <c r="CG153" s="119"/>
      <c r="CH153" s="119"/>
      <c r="CI153" s="119"/>
      <c r="CJ153" s="119"/>
      <c r="CK153" s="119"/>
      <c r="CL153" s="119"/>
      <c r="CM153" s="119"/>
      <c r="CN153" s="119"/>
      <c r="CO153" s="119"/>
      <c r="CP153" s="119"/>
      <c r="CQ153" s="119"/>
      <c r="CR153" s="119"/>
      <c r="CS153" s="119"/>
      <c r="CT153" s="119"/>
      <c r="CU153" s="119"/>
      <c r="CV153" s="119"/>
      <c r="CW153" s="119"/>
      <c r="CX153" s="119"/>
      <c r="CY153" s="119"/>
      <c r="CZ153" s="119"/>
      <c r="DA153" s="119"/>
      <c r="DB153" s="119"/>
      <c r="DC153" s="119"/>
      <c r="DD153" s="119"/>
      <c r="DE153" s="119"/>
      <c r="DF153" s="119"/>
      <c r="DG153" s="119"/>
      <c r="DH153" s="119"/>
      <c r="DI153" s="119"/>
      <c r="DJ153" s="119"/>
      <c r="DK153" s="119"/>
      <c r="DL153" s="119"/>
      <c r="DM153" s="119"/>
      <c r="DN153" s="119"/>
      <c r="DO153" s="119"/>
      <c r="DP153" s="119"/>
      <c r="DQ153" s="119"/>
      <c r="DR153" s="119"/>
      <c r="DS153" s="119"/>
      <c r="DT153" s="119"/>
      <c r="DU153" s="119"/>
    </row>
    <row r="154" spans="1:125" ht="15.75" customHeight="1">
      <c r="A154" s="118" t="s">
        <v>4876</v>
      </c>
      <c r="B154" s="118" t="e">
        <f t="shared" ca="1" si="0"/>
        <v>#NAME?</v>
      </c>
      <c r="C154" s="118"/>
      <c r="D154" s="118"/>
      <c r="E154" s="118"/>
      <c r="F154" s="118"/>
      <c r="G154" s="118" t="s">
        <v>4877</v>
      </c>
      <c r="H154" s="118" t="s">
        <v>4878</v>
      </c>
      <c r="I154" s="118"/>
      <c r="J154" s="118"/>
      <c r="K154" s="118"/>
      <c r="L154" s="118"/>
      <c r="M154" s="118"/>
      <c r="N154" s="118"/>
      <c r="O154" s="118"/>
      <c r="P154" s="118"/>
      <c r="Q154" s="118"/>
      <c r="R154" s="118"/>
      <c r="S154" s="118"/>
      <c r="T154" s="118"/>
      <c r="U154" s="118"/>
      <c r="V154" s="118"/>
      <c r="W154" s="118"/>
      <c r="X154" s="118"/>
      <c r="Y154" s="118"/>
      <c r="Z154" s="118"/>
      <c r="AA154" s="118"/>
      <c r="AB154" s="118"/>
      <c r="AC154" s="118"/>
      <c r="AD154" s="118"/>
      <c r="AE154" s="118"/>
      <c r="AF154" s="118"/>
      <c r="AG154" s="118"/>
      <c r="AH154" s="118"/>
      <c r="AI154" s="118"/>
      <c r="AJ154" s="118"/>
      <c r="AK154" s="118"/>
      <c r="AL154" s="118"/>
      <c r="AM154" s="118"/>
      <c r="AN154" s="118"/>
      <c r="AO154" s="118"/>
      <c r="AP154" s="118"/>
      <c r="AQ154" s="118"/>
      <c r="AR154" s="118"/>
      <c r="AS154" s="118"/>
      <c r="AT154" s="118"/>
      <c r="AU154" s="118"/>
      <c r="AV154" s="118"/>
      <c r="AW154" s="118"/>
      <c r="AX154" s="118"/>
      <c r="AY154" s="118"/>
      <c r="AZ154" s="118"/>
      <c r="BA154" s="118"/>
      <c r="BB154" s="118"/>
      <c r="BC154" s="118"/>
      <c r="BD154" s="118"/>
      <c r="BE154" s="118"/>
      <c r="BF154" s="118"/>
      <c r="BG154" s="118"/>
      <c r="BH154" s="118"/>
      <c r="BI154" s="118"/>
      <c r="BJ154" s="118"/>
      <c r="BK154" s="118"/>
      <c r="BL154" s="118"/>
      <c r="BM154" s="118"/>
      <c r="BN154" s="118"/>
      <c r="BO154" s="118"/>
      <c r="BP154" s="118"/>
      <c r="BQ154" s="118"/>
      <c r="BR154" s="118"/>
      <c r="BS154" s="118"/>
      <c r="BT154" s="118"/>
      <c r="BU154" s="118"/>
      <c r="BV154" s="118"/>
      <c r="BW154" s="118"/>
      <c r="BX154" s="118"/>
      <c r="BY154" s="118"/>
      <c r="BZ154" s="118"/>
      <c r="CA154" s="118"/>
      <c r="CB154" s="118"/>
      <c r="CC154" s="118"/>
      <c r="CD154" s="118"/>
      <c r="CE154" s="118"/>
      <c r="CF154" s="118"/>
      <c r="CG154" s="118"/>
      <c r="CH154" s="118"/>
      <c r="CI154" s="118"/>
      <c r="CJ154" s="118"/>
      <c r="CK154" s="118"/>
      <c r="CL154" s="118"/>
      <c r="CM154" s="118"/>
      <c r="CN154" s="118"/>
      <c r="CO154" s="118"/>
      <c r="CP154" s="118"/>
      <c r="CQ154" s="118"/>
      <c r="CR154" s="118"/>
      <c r="CS154" s="118"/>
      <c r="CT154" s="118"/>
      <c r="CU154" s="118"/>
      <c r="CV154" s="118"/>
      <c r="CW154" s="118"/>
      <c r="CX154" s="118"/>
      <c r="CY154" s="118"/>
      <c r="CZ154" s="118"/>
      <c r="DA154" s="118"/>
      <c r="DB154" s="118"/>
      <c r="DC154" s="118"/>
      <c r="DD154" s="118"/>
      <c r="DE154" s="118"/>
      <c r="DF154" s="118"/>
      <c r="DG154" s="118"/>
      <c r="DH154" s="118"/>
      <c r="DI154" s="118"/>
      <c r="DJ154" s="118"/>
      <c r="DK154" s="118"/>
      <c r="DL154" s="118"/>
      <c r="DM154" s="118"/>
      <c r="DN154" s="118"/>
      <c r="DO154" s="118"/>
      <c r="DP154" s="118"/>
      <c r="DQ154" s="118"/>
      <c r="DR154" s="118"/>
      <c r="DS154" s="118"/>
      <c r="DT154" s="118"/>
      <c r="DU154" s="118"/>
    </row>
    <row r="155" spans="1:125" ht="15.75" customHeight="1">
      <c r="A155" s="119" t="s">
        <v>4879</v>
      </c>
      <c r="B155" s="119" t="e">
        <f t="shared" ca="1" si="0"/>
        <v>#NAME?</v>
      </c>
      <c r="C155" s="119"/>
      <c r="D155" s="119"/>
      <c r="E155" s="119"/>
      <c r="F155" s="119"/>
      <c r="G155" s="119" t="s">
        <v>4880</v>
      </c>
      <c r="H155" s="119" t="s">
        <v>4881</v>
      </c>
      <c r="I155" s="119"/>
      <c r="J155" s="119"/>
      <c r="K155" s="119"/>
      <c r="L155" s="119"/>
      <c r="M155" s="119"/>
      <c r="N155" s="119"/>
      <c r="O155" s="119"/>
      <c r="P155" s="119"/>
      <c r="Q155" s="119"/>
      <c r="R155" s="119"/>
      <c r="S155" s="119"/>
      <c r="T155" s="119"/>
      <c r="U155" s="119"/>
      <c r="V155" s="119"/>
      <c r="W155" s="119"/>
      <c r="X155" s="119"/>
      <c r="Y155" s="119"/>
      <c r="Z155" s="119"/>
      <c r="AA155" s="119"/>
      <c r="AB155" s="119"/>
      <c r="AC155" s="119"/>
      <c r="AD155" s="119"/>
      <c r="AE155" s="119"/>
      <c r="AF155" s="119"/>
      <c r="AG155" s="119"/>
      <c r="AH155" s="119"/>
      <c r="AI155" s="119"/>
      <c r="AJ155" s="119"/>
      <c r="AK155" s="119"/>
      <c r="AL155" s="119"/>
      <c r="AM155" s="119"/>
      <c r="AN155" s="119"/>
      <c r="AO155" s="119"/>
      <c r="AP155" s="119"/>
      <c r="AQ155" s="119"/>
      <c r="AR155" s="119"/>
      <c r="AS155" s="119"/>
      <c r="AT155" s="119"/>
      <c r="AU155" s="119"/>
      <c r="AV155" s="119"/>
      <c r="AW155" s="119"/>
      <c r="AX155" s="119"/>
      <c r="AY155" s="119"/>
      <c r="AZ155" s="119"/>
      <c r="BA155" s="119"/>
      <c r="BB155" s="119"/>
      <c r="BC155" s="119"/>
      <c r="BD155" s="119"/>
      <c r="BE155" s="119"/>
      <c r="BF155" s="119"/>
      <c r="BG155" s="119"/>
      <c r="BH155" s="119"/>
      <c r="BI155" s="119"/>
      <c r="BJ155" s="119"/>
      <c r="BK155" s="119"/>
      <c r="BL155" s="119"/>
      <c r="BM155" s="119"/>
      <c r="BN155" s="119"/>
      <c r="BO155" s="119"/>
      <c r="BP155" s="119"/>
      <c r="BQ155" s="119"/>
      <c r="BR155" s="119"/>
      <c r="BS155" s="119"/>
      <c r="BT155" s="119"/>
      <c r="BU155" s="119"/>
      <c r="BV155" s="119"/>
      <c r="BW155" s="119"/>
      <c r="BX155" s="119"/>
      <c r="BY155" s="119"/>
      <c r="BZ155" s="119"/>
      <c r="CA155" s="119"/>
      <c r="CB155" s="119"/>
      <c r="CC155" s="119"/>
      <c r="CD155" s="119"/>
      <c r="CE155" s="119"/>
      <c r="CF155" s="119"/>
      <c r="CG155" s="119"/>
      <c r="CH155" s="119"/>
      <c r="CI155" s="119"/>
      <c r="CJ155" s="119"/>
      <c r="CK155" s="119"/>
      <c r="CL155" s="119"/>
      <c r="CM155" s="119"/>
      <c r="CN155" s="119"/>
      <c r="CO155" s="119"/>
      <c r="CP155" s="119"/>
      <c r="CQ155" s="119"/>
      <c r="CR155" s="119"/>
      <c r="CS155" s="119"/>
      <c r="CT155" s="119"/>
      <c r="CU155" s="119"/>
      <c r="CV155" s="119"/>
      <c r="CW155" s="119"/>
      <c r="CX155" s="119"/>
      <c r="CY155" s="119"/>
      <c r="CZ155" s="119"/>
      <c r="DA155" s="119"/>
      <c r="DB155" s="119"/>
      <c r="DC155" s="119"/>
      <c r="DD155" s="119"/>
      <c r="DE155" s="119"/>
      <c r="DF155" s="119"/>
      <c r="DG155" s="119"/>
      <c r="DH155" s="119"/>
      <c r="DI155" s="119"/>
      <c r="DJ155" s="119"/>
      <c r="DK155" s="119"/>
      <c r="DL155" s="119"/>
      <c r="DM155" s="119"/>
      <c r="DN155" s="119"/>
      <c r="DO155" s="119"/>
      <c r="DP155" s="119"/>
      <c r="DQ155" s="119"/>
      <c r="DR155" s="119"/>
      <c r="DS155" s="119"/>
      <c r="DT155" s="119"/>
      <c r="DU155" s="119"/>
    </row>
    <row r="156" spans="1:125" ht="15.75" customHeight="1">
      <c r="A156" s="118" t="s">
        <v>4882</v>
      </c>
      <c r="B156" s="118" t="e">
        <f t="shared" ca="1" si="0"/>
        <v>#NAME?</v>
      </c>
      <c r="C156" s="118"/>
      <c r="D156" s="118"/>
      <c r="E156" s="118"/>
      <c r="F156" s="118"/>
      <c r="G156" s="118" t="s">
        <v>4883</v>
      </c>
      <c r="H156" s="118" t="s">
        <v>4884</v>
      </c>
      <c r="I156" s="118"/>
      <c r="J156" s="118"/>
      <c r="K156" s="118"/>
      <c r="L156" s="118"/>
      <c r="M156" s="118"/>
      <c r="N156" s="118"/>
      <c r="O156" s="118"/>
      <c r="P156" s="118"/>
      <c r="Q156" s="118"/>
      <c r="R156" s="118"/>
      <c r="S156" s="118"/>
      <c r="T156" s="118"/>
      <c r="U156" s="118"/>
      <c r="V156" s="118"/>
      <c r="W156" s="118"/>
      <c r="X156" s="118"/>
      <c r="Y156" s="118"/>
      <c r="Z156" s="118"/>
      <c r="AA156" s="118"/>
      <c r="AB156" s="118"/>
      <c r="AC156" s="118"/>
      <c r="AD156" s="118"/>
      <c r="AE156" s="118"/>
      <c r="AF156" s="118"/>
      <c r="AG156" s="118"/>
      <c r="AH156" s="118"/>
      <c r="AI156" s="118"/>
      <c r="AJ156" s="118"/>
      <c r="AK156" s="118"/>
      <c r="AL156" s="118"/>
      <c r="AM156" s="118"/>
      <c r="AN156" s="118"/>
      <c r="AO156" s="118"/>
      <c r="AP156" s="118"/>
      <c r="AQ156" s="118"/>
      <c r="AR156" s="118"/>
      <c r="AS156" s="118"/>
      <c r="AT156" s="118"/>
      <c r="AU156" s="118"/>
      <c r="AV156" s="118"/>
      <c r="AW156" s="118"/>
      <c r="AX156" s="118"/>
      <c r="AY156" s="118"/>
      <c r="AZ156" s="118"/>
      <c r="BA156" s="118"/>
      <c r="BB156" s="118"/>
      <c r="BC156" s="118"/>
      <c r="BD156" s="118"/>
      <c r="BE156" s="118"/>
      <c r="BF156" s="118"/>
      <c r="BG156" s="118"/>
      <c r="BH156" s="118"/>
      <c r="BI156" s="118"/>
      <c r="BJ156" s="118"/>
      <c r="BK156" s="118"/>
      <c r="BL156" s="118"/>
      <c r="BM156" s="118"/>
      <c r="BN156" s="118"/>
      <c r="BO156" s="118"/>
      <c r="BP156" s="118"/>
      <c r="BQ156" s="118"/>
      <c r="BR156" s="118"/>
      <c r="BS156" s="118"/>
      <c r="BT156" s="118"/>
      <c r="BU156" s="118"/>
      <c r="BV156" s="118"/>
      <c r="BW156" s="118"/>
      <c r="BX156" s="118"/>
      <c r="BY156" s="118"/>
      <c r="BZ156" s="118"/>
      <c r="CA156" s="118"/>
      <c r="CB156" s="118"/>
      <c r="CC156" s="118"/>
      <c r="CD156" s="118"/>
      <c r="CE156" s="118"/>
      <c r="CF156" s="118"/>
      <c r="CG156" s="118"/>
      <c r="CH156" s="118"/>
      <c r="CI156" s="118"/>
      <c r="CJ156" s="118"/>
      <c r="CK156" s="118"/>
      <c r="CL156" s="118"/>
      <c r="CM156" s="118"/>
      <c r="CN156" s="118"/>
      <c r="CO156" s="118"/>
      <c r="CP156" s="118"/>
      <c r="CQ156" s="118"/>
      <c r="CR156" s="118"/>
      <c r="CS156" s="118"/>
      <c r="CT156" s="118"/>
      <c r="CU156" s="118"/>
      <c r="CV156" s="118"/>
      <c r="CW156" s="118"/>
      <c r="CX156" s="118"/>
      <c r="CY156" s="118"/>
      <c r="CZ156" s="118"/>
      <c r="DA156" s="118"/>
      <c r="DB156" s="118"/>
      <c r="DC156" s="118"/>
      <c r="DD156" s="118"/>
      <c r="DE156" s="118"/>
      <c r="DF156" s="118"/>
      <c r="DG156" s="118"/>
      <c r="DH156" s="118"/>
      <c r="DI156" s="118"/>
      <c r="DJ156" s="118"/>
      <c r="DK156" s="118"/>
      <c r="DL156" s="118"/>
      <c r="DM156" s="118"/>
      <c r="DN156" s="118"/>
      <c r="DO156" s="118"/>
      <c r="DP156" s="118"/>
      <c r="DQ156" s="118"/>
      <c r="DR156" s="118"/>
      <c r="DS156" s="118"/>
      <c r="DT156" s="118"/>
      <c r="DU156" s="118"/>
    </row>
    <row r="157" spans="1:125" ht="15.75" customHeight="1">
      <c r="A157" s="119" t="s">
        <v>4885</v>
      </c>
      <c r="B157" s="119" t="e">
        <f t="shared" ca="1" si="0"/>
        <v>#NAME?</v>
      </c>
      <c r="C157" s="119"/>
      <c r="D157" s="119"/>
      <c r="E157" s="119"/>
      <c r="F157" s="119"/>
      <c r="G157" s="119" t="s">
        <v>4886</v>
      </c>
      <c r="H157" s="119" t="s">
        <v>4887</v>
      </c>
      <c r="I157" s="119"/>
      <c r="J157" s="119"/>
      <c r="K157" s="119"/>
      <c r="L157" s="119"/>
      <c r="M157" s="119"/>
      <c r="N157" s="119"/>
      <c r="O157" s="119"/>
      <c r="P157" s="119"/>
      <c r="Q157" s="119"/>
      <c r="R157" s="119"/>
      <c r="S157" s="119"/>
      <c r="T157" s="119"/>
      <c r="U157" s="119"/>
      <c r="V157" s="119"/>
      <c r="W157" s="119"/>
      <c r="X157" s="119"/>
      <c r="Y157" s="119"/>
      <c r="Z157" s="119"/>
      <c r="AA157" s="119"/>
      <c r="AB157" s="119"/>
      <c r="AC157" s="119"/>
      <c r="AD157" s="119"/>
      <c r="AE157" s="119"/>
      <c r="AF157" s="119"/>
      <c r="AG157" s="119"/>
      <c r="AH157" s="119"/>
      <c r="AI157" s="119"/>
      <c r="AJ157" s="119"/>
      <c r="AK157" s="119"/>
      <c r="AL157" s="119"/>
      <c r="AM157" s="119"/>
      <c r="AN157" s="119"/>
      <c r="AO157" s="119"/>
      <c r="AP157" s="119"/>
      <c r="AQ157" s="119"/>
      <c r="AR157" s="119"/>
      <c r="AS157" s="119"/>
      <c r="AT157" s="119"/>
      <c r="AU157" s="119"/>
      <c r="AV157" s="119"/>
      <c r="AW157" s="119"/>
      <c r="AX157" s="119"/>
      <c r="AY157" s="119"/>
      <c r="AZ157" s="119"/>
      <c r="BA157" s="119"/>
      <c r="BB157" s="119"/>
      <c r="BC157" s="119"/>
      <c r="BD157" s="119"/>
      <c r="BE157" s="119"/>
      <c r="BF157" s="119"/>
      <c r="BG157" s="119"/>
      <c r="BH157" s="119"/>
      <c r="BI157" s="119"/>
      <c r="BJ157" s="119"/>
      <c r="BK157" s="119"/>
      <c r="BL157" s="119"/>
      <c r="BM157" s="119"/>
      <c r="BN157" s="119"/>
      <c r="BO157" s="119"/>
      <c r="BP157" s="119"/>
      <c r="BQ157" s="119"/>
      <c r="BR157" s="119"/>
      <c r="BS157" s="119"/>
      <c r="BT157" s="119"/>
      <c r="BU157" s="119"/>
      <c r="BV157" s="119"/>
      <c r="BW157" s="119"/>
      <c r="BX157" s="119"/>
      <c r="BY157" s="119"/>
      <c r="BZ157" s="119"/>
      <c r="CA157" s="119"/>
      <c r="CB157" s="119"/>
      <c r="CC157" s="119"/>
      <c r="CD157" s="119"/>
      <c r="CE157" s="119"/>
      <c r="CF157" s="119"/>
      <c r="CG157" s="119"/>
      <c r="CH157" s="119"/>
      <c r="CI157" s="119"/>
      <c r="CJ157" s="119"/>
      <c r="CK157" s="119"/>
      <c r="CL157" s="119"/>
      <c r="CM157" s="119"/>
      <c r="CN157" s="119"/>
      <c r="CO157" s="119"/>
      <c r="CP157" s="119"/>
      <c r="CQ157" s="119"/>
      <c r="CR157" s="119"/>
      <c r="CS157" s="119"/>
      <c r="CT157" s="119"/>
      <c r="CU157" s="119"/>
      <c r="CV157" s="119"/>
      <c r="CW157" s="119"/>
      <c r="CX157" s="119"/>
      <c r="CY157" s="119"/>
      <c r="CZ157" s="119"/>
      <c r="DA157" s="119"/>
      <c r="DB157" s="119"/>
      <c r="DC157" s="119"/>
      <c r="DD157" s="119"/>
      <c r="DE157" s="119"/>
      <c r="DF157" s="119"/>
      <c r="DG157" s="119"/>
      <c r="DH157" s="119"/>
      <c r="DI157" s="119"/>
      <c r="DJ157" s="119"/>
      <c r="DK157" s="119"/>
      <c r="DL157" s="119"/>
      <c r="DM157" s="119"/>
      <c r="DN157" s="119"/>
      <c r="DO157" s="119"/>
      <c r="DP157" s="119"/>
      <c r="DQ157" s="119"/>
      <c r="DR157" s="119"/>
      <c r="DS157" s="119"/>
      <c r="DT157" s="119"/>
      <c r="DU157" s="119"/>
    </row>
    <row r="158" spans="1:125" ht="15.75" customHeight="1">
      <c r="A158" s="118" t="s">
        <v>4888</v>
      </c>
      <c r="B158" s="118" t="e">
        <f t="shared" ca="1" si="0"/>
        <v>#NAME?</v>
      </c>
      <c r="C158" s="118"/>
      <c r="D158" s="118"/>
      <c r="E158" s="118"/>
      <c r="F158" s="118"/>
      <c r="G158" s="118" t="s">
        <v>4889</v>
      </c>
      <c r="H158" s="118" t="s">
        <v>4890</v>
      </c>
      <c r="I158" s="118"/>
      <c r="J158" s="118"/>
      <c r="K158" s="118"/>
      <c r="L158" s="118"/>
      <c r="M158" s="118"/>
      <c r="N158" s="118"/>
      <c r="O158" s="118"/>
      <c r="P158" s="118"/>
      <c r="Q158" s="118"/>
      <c r="R158" s="118"/>
      <c r="S158" s="118"/>
      <c r="T158" s="118"/>
      <c r="U158" s="118"/>
      <c r="V158" s="118"/>
      <c r="W158" s="118"/>
      <c r="X158" s="118"/>
      <c r="Y158" s="118"/>
      <c r="Z158" s="118"/>
      <c r="AA158" s="118"/>
      <c r="AB158" s="118"/>
      <c r="AC158" s="118"/>
      <c r="AD158" s="118"/>
      <c r="AE158" s="118"/>
      <c r="AF158" s="118"/>
      <c r="AG158" s="118"/>
      <c r="AH158" s="118"/>
      <c r="AI158" s="118"/>
      <c r="AJ158" s="118"/>
      <c r="AK158" s="118"/>
      <c r="AL158" s="118"/>
      <c r="AM158" s="118"/>
      <c r="AN158" s="118"/>
      <c r="AO158" s="118"/>
      <c r="AP158" s="118"/>
      <c r="AQ158" s="118"/>
      <c r="AR158" s="118"/>
      <c r="AS158" s="118"/>
      <c r="AT158" s="118"/>
      <c r="AU158" s="118"/>
      <c r="AV158" s="118"/>
      <c r="AW158" s="118"/>
      <c r="AX158" s="118"/>
      <c r="AY158" s="118"/>
      <c r="AZ158" s="118"/>
      <c r="BA158" s="118"/>
      <c r="BB158" s="118"/>
      <c r="BC158" s="118"/>
      <c r="BD158" s="118"/>
      <c r="BE158" s="118"/>
      <c r="BF158" s="118"/>
      <c r="BG158" s="118"/>
      <c r="BH158" s="118"/>
      <c r="BI158" s="118"/>
      <c r="BJ158" s="118"/>
      <c r="BK158" s="118"/>
      <c r="BL158" s="118"/>
      <c r="BM158" s="118"/>
      <c r="BN158" s="118"/>
      <c r="BO158" s="118"/>
      <c r="BP158" s="118"/>
      <c r="BQ158" s="118"/>
      <c r="BR158" s="118"/>
      <c r="BS158" s="118"/>
      <c r="BT158" s="118"/>
      <c r="BU158" s="118"/>
      <c r="BV158" s="118"/>
      <c r="BW158" s="118"/>
      <c r="BX158" s="118"/>
      <c r="BY158" s="118"/>
      <c r="BZ158" s="118"/>
      <c r="CA158" s="118"/>
      <c r="CB158" s="118"/>
      <c r="CC158" s="118"/>
      <c r="CD158" s="118"/>
      <c r="CE158" s="118"/>
      <c r="CF158" s="118"/>
      <c r="CG158" s="118"/>
      <c r="CH158" s="118"/>
      <c r="CI158" s="118"/>
      <c r="CJ158" s="118"/>
      <c r="CK158" s="118"/>
      <c r="CL158" s="118"/>
      <c r="CM158" s="118"/>
      <c r="CN158" s="118"/>
      <c r="CO158" s="118"/>
      <c r="CP158" s="118"/>
      <c r="CQ158" s="118"/>
      <c r="CR158" s="118"/>
      <c r="CS158" s="118"/>
      <c r="CT158" s="118"/>
      <c r="CU158" s="118"/>
      <c r="CV158" s="118"/>
      <c r="CW158" s="118"/>
      <c r="CX158" s="118"/>
      <c r="CY158" s="118"/>
      <c r="CZ158" s="118"/>
      <c r="DA158" s="118"/>
      <c r="DB158" s="118"/>
      <c r="DC158" s="118"/>
      <c r="DD158" s="118"/>
      <c r="DE158" s="118"/>
      <c r="DF158" s="118"/>
      <c r="DG158" s="118"/>
      <c r="DH158" s="118"/>
      <c r="DI158" s="118"/>
      <c r="DJ158" s="118"/>
      <c r="DK158" s="118"/>
      <c r="DL158" s="118"/>
      <c r="DM158" s="118"/>
      <c r="DN158" s="118"/>
      <c r="DO158" s="118"/>
      <c r="DP158" s="118"/>
      <c r="DQ158" s="118"/>
      <c r="DR158" s="118"/>
      <c r="DS158" s="118"/>
      <c r="DT158" s="118"/>
      <c r="DU158" s="118"/>
    </row>
    <row r="159" spans="1:125" ht="15.75" customHeight="1">
      <c r="A159" s="119" t="s">
        <v>4891</v>
      </c>
      <c r="B159" s="119" t="e">
        <f t="shared" ca="1" si="0"/>
        <v>#NAME?</v>
      </c>
      <c r="C159" s="119"/>
      <c r="D159" s="119"/>
      <c r="E159" s="119"/>
      <c r="F159" s="119"/>
      <c r="G159" s="119" t="s">
        <v>4892</v>
      </c>
      <c r="H159" s="119" t="s">
        <v>4893</v>
      </c>
      <c r="I159" s="119"/>
      <c r="J159" s="119"/>
      <c r="K159" s="119"/>
      <c r="L159" s="119"/>
      <c r="M159" s="119"/>
      <c r="N159" s="119"/>
      <c r="O159" s="119"/>
      <c r="P159" s="119"/>
      <c r="Q159" s="119"/>
      <c r="R159" s="119"/>
      <c r="S159" s="119"/>
      <c r="T159" s="119"/>
      <c r="U159" s="119"/>
      <c r="V159" s="119"/>
      <c r="W159" s="119"/>
      <c r="X159" s="119"/>
      <c r="Y159" s="119"/>
      <c r="Z159" s="119"/>
      <c r="AA159" s="119"/>
      <c r="AB159" s="119"/>
      <c r="AC159" s="119"/>
      <c r="AD159" s="119"/>
      <c r="AE159" s="119"/>
      <c r="AF159" s="119"/>
      <c r="AG159" s="119"/>
      <c r="AH159" s="119"/>
      <c r="AI159" s="119"/>
      <c r="AJ159" s="119"/>
      <c r="AK159" s="119"/>
      <c r="AL159" s="119"/>
      <c r="AM159" s="119"/>
      <c r="AN159" s="119"/>
      <c r="AO159" s="119"/>
      <c r="AP159" s="119"/>
      <c r="AQ159" s="119"/>
      <c r="AR159" s="119"/>
      <c r="AS159" s="119"/>
      <c r="AT159" s="119"/>
      <c r="AU159" s="119"/>
      <c r="AV159" s="119"/>
      <c r="AW159" s="119"/>
      <c r="AX159" s="119"/>
      <c r="AY159" s="119"/>
      <c r="AZ159" s="119"/>
      <c r="BA159" s="119"/>
      <c r="BB159" s="119"/>
      <c r="BC159" s="119"/>
      <c r="BD159" s="119"/>
      <c r="BE159" s="119"/>
      <c r="BF159" s="119"/>
      <c r="BG159" s="119"/>
      <c r="BH159" s="119"/>
      <c r="BI159" s="119"/>
      <c r="BJ159" s="119"/>
      <c r="BK159" s="119"/>
      <c r="BL159" s="119"/>
      <c r="BM159" s="119"/>
      <c r="BN159" s="119"/>
      <c r="BO159" s="119"/>
      <c r="BP159" s="119"/>
      <c r="BQ159" s="119"/>
      <c r="BR159" s="119"/>
      <c r="BS159" s="119"/>
      <c r="BT159" s="119"/>
      <c r="BU159" s="119"/>
      <c r="BV159" s="119"/>
      <c r="BW159" s="119"/>
      <c r="BX159" s="119"/>
      <c r="BY159" s="119"/>
      <c r="BZ159" s="119"/>
      <c r="CA159" s="119"/>
      <c r="CB159" s="119"/>
      <c r="CC159" s="119"/>
      <c r="CD159" s="119"/>
      <c r="CE159" s="119"/>
      <c r="CF159" s="119"/>
      <c r="CG159" s="119"/>
      <c r="CH159" s="119"/>
      <c r="CI159" s="119"/>
      <c r="CJ159" s="119"/>
      <c r="CK159" s="119"/>
      <c r="CL159" s="119"/>
      <c r="CM159" s="119"/>
      <c r="CN159" s="119"/>
      <c r="CO159" s="119"/>
      <c r="CP159" s="119"/>
      <c r="CQ159" s="119"/>
      <c r="CR159" s="119"/>
      <c r="CS159" s="119"/>
      <c r="CT159" s="119"/>
      <c r="CU159" s="119"/>
      <c r="CV159" s="119"/>
      <c r="CW159" s="119"/>
      <c r="CX159" s="119"/>
      <c r="CY159" s="119"/>
      <c r="CZ159" s="119"/>
      <c r="DA159" s="119"/>
      <c r="DB159" s="119"/>
      <c r="DC159" s="119"/>
      <c r="DD159" s="119"/>
      <c r="DE159" s="119"/>
      <c r="DF159" s="119"/>
      <c r="DG159" s="119"/>
      <c r="DH159" s="119"/>
      <c r="DI159" s="119"/>
      <c r="DJ159" s="119"/>
      <c r="DK159" s="119"/>
      <c r="DL159" s="119"/>
      <c r="DM159" s="119"/>
      <c r="DN159" s="119"/>
      <c r="DO159" s="119"/>
      <c r="DP159" s="119"/>
      <c r="DQ159" s="119"/>
      <c r="DR159" s="119"/>
      <c r="DS159" s="119"/>
      <c r="DT159" s="119"/>
      <c r="DU159" s="119"/>
    </row>
    <row r="160" spans="1:125" ht="15.75" customHeight="1">
      <c r="A160" s="118" t="s">
        <v>4894</v>
      </c>
      <c r="B160" s="118" t="e">
        <f t="shared" ca="1" si="0"/>
        <v>#NAME?</v>
      </c>
      <c r="C160" s="118"/>
      <c r="D160" s="118"/>
      <c r="E160" s="118"/>
      <c r="F160" s="118"/>
      <c r="G160" s="118" t="s">
        <v>4895</v>
      </c>
      <c r="H160" s="118" t="s">
        <v>4896</v>
      </c>
      <c r="I160" s="118"/>
      <c r="J160" s="118"/>
      <c r="K160" s="118"/>
      <c r="L160" s="118"/>
      <c r="M160" s="118"/>
      <c r="N160" s="118"/>
      <c r="O160" s="118"/>
      <c r="P160" s="118"/>
      <c r="Q160" s="118"/>
      <c r="R160" s="118"/>
      <c r="S160" s="118"/>
      <c r="T160" s="118"/>
      <c r="U160" s="118"/>
      <c r="V160" s="118"/>
      <c r="W160" s="118"/>
      <c r="X160" s="118"/>
      <c r="Y160" s="118"/>
      <c r="Z160" s="118"/>
      <c r="AA160" s="118"/>
      <c r="AB160" s="118"/>
      <c r="AC160" s="118"/>
      <c r="AD160" s="118"/>
      <c r="AE160" s="118"/>
      <c r="AF160" s="118"/>
      <c r="AG160" s="118"/>
      <c r="AH160" s="118"/>
      <c r="AI160" s="118"/>
      <c r="AJ160" s="118"/>
      <c r="AK160" s="118"/>
      <c r="AL160" s="118"/>
      <c r="AM160" s="118"/>
      <c r="AN160" s="118"/>
      <c r="AO160" s="118"/>
      <c r="AP160" s="118"/>
      <c r="AQ160" s="118"/>
      <c r="AR160" s="118"/>
      <c r="AS160" s="118"/>
      <c r="AT160" s="118"/>
      <c r="AU160" s="118"/>
      <c r="AV160" s="118"/>
      <c r="AW160" s="118"/>
      <c r="AX160" s="118"/>
      <c r="AY160" s="118"/>
      <c r="AZ160" s="118"/>
      <c r="BA160" s="118"/>
      <c r="BB160" s="118"/>
      <c r="BC160" s="118"/>
      <c r="BD160" s="118"/>
      <c r="BE160" s="118"/>
      <c r="BF160" s="118"/>
      <c r="BG160" s="118"/>
      <c r="BH160" s="118"/>
      <c r="BI160" s="118"/>
      <c r="BJ160" s="118"/>
      <c r="BK160" s="118"/>
      <c r="BL160" s="118"/>
      <c r="BM160" s="118"/>
      <c r="BN160" s="118"/>
      <c r="BO160" s="118"/>
      <c r="BP160" s="118"/>
      <c r="BQ160" s="118"/>
      <c r="BR160" s="118"/>
      <c r="BS160" s="118"/>
      <c r="BT160" s="118"/>
      <c r="BU160" s="118"/>
      <c r="BV160" s="118"/>
      <c r="BW160" s="118"/>
      <c r="BX160" s="118"/>
      <c r="BY160" s="118"/>
      <c r="BZ160" s="118"/>
      <c r="CA160" s="118"/>
      <c r="CB160" s="118"/>
      <c r="CC160" s="118"/>
      <c r="CD160" s="118"/>
      <c r="CE160" s="118"/>
      <c r="CF160" s="118"/>
      <c r="CG160" s="118"/>
      <c r="CH160" s="118"/>
      <c r="CI160" s="118"/>
      <c r="CJ160" s="118"/>
      <c r="CK160" s="118"/>
      <c r="CL160" s="118"/>
      <c r="CM160" s="118"/>
      <c r="CN160" s="118"/>
      <c r="CO160" s="118"/>
      <c r="CP160" s="118"/>
      <c r="CQ160" s="118"/>
      <c r="CR160" s="118"/>
      <c r="CS160" s="118"/>
      <c r="CT160" s="118"/>
      <c r="CU160" s="118"/>
      <c r="CV160" s="118"/>
      <c r="CW160" s="118"/>
      <c r="CX160" s="118"/>
      <c r="CY160" s="118"/>
      <c r="CZ160" s="118"/>
      <c r="DA160" s="118"/>
      <c r="DB160" s="118"/>
      <c r="DC160" s="118"/>
      <c r="DD160" s="118"/>
      <c r="DE160" s="118"/>
      <c r="DF160" s="118"/>
      <c r="DG160" s="118"/>
      <c r="DH160" s="118"/>
      <c r="DI160" s="118"/>
      <c r="DJ160" s="118"/>
      <c r="DK160" s="118"/>
      <c r="DL160" s="118"/>
      <c r="DM160" s="118"/>
      <c r="DN160" s="118"/>
      <c r="DO160" s="118"/>
      <c r="DP160" s="118"/>
      <c r="DQ160" s="118"/>
      <c r="DR160" s="118"/>
      <c r="DS160" s="118"/>
      <c r="DT160" s="118"/>
      <c r="DU160" s="118"/>
    </row>
    <row r="161" spans="1:125" ht="15.75" customHeight="1">
      <c r="A161" s="119" t="s">
        <v>4897</v>
      </c>
      <c r="B161" s="119" t="e">
        <f t="shared" ca="1" si="0"/>
        <v>#NAME?</v>
      </c>
      <c r="C161" s="119"/>
      <c r="D161" s="119"/>
      <c r="E161" s="119"/>
      <c r="F161" s="119"/>
      <c r="G161" s="119" t="s">
        <v>4898</v>
      </c>
      <c r="H161" s="119" t="s">
        <v>4899</v>
      </c>
      <c r="I161" s="119"/>
      <c r="J161" s="119"/>
      <c r="K161" s="119"/>
      <c r="L161" s="119"/>
      <c r="M161" s="119"/>
      <c r="N161" s="119"/>
      <c r="O161" s="119"/>
      <c r="P161" s="119"/>
      <c r="Q161" s="119"/>
      <c r="R161" s="119"/>
      <c r="S161" s="119"/>
      <c r="T161" s="119"/>
      <c r="U161" s="119"/>
      <c r="V161" s="119"/>
      <c r="W161" s="119"/>
      <c r="X161" s="119"/>
      <c r="Y161" s="119"/>
      <c r="Z161" s="119"/>
      <c r="AA161" s="119"/>
      <c r="AB161" s="119"/>
      <c r="AC161" s="119"/>
      <c r="AD161" s="119"/>
      <c r="AE161" s="119"/>
      <c r="AF161" s="119"/>
      <c r="AG161" s="119"/>
      <c r="AH161" s="119"/>
      <c r="AI161" s="119"/>
      <c r="AJ161" s="119"/>
      <c r="AK161" s="119"/>
      <c r="AL161" s="119"/>
      <c r="AM161" s="119"/>
      <c r="AN161" s="119"/>
      <c r="AO161" s="119"/>
      <c r="AP161" s="119"/>
      <c r="AQ161" s="119"/>
      <c r="AR161" s="119"/>
      <c r="AS161" s="119"/>
      <c r="AT161" s="119"/>
      <c r="AU161" s="119"/>
      <c r="AV161" s="119"/>
      <c r="AW161" s="119"/>
      <c r="AX161" s="119"/>
      <c r="AY161" s="119"/>
      <c r="AZ161" s="119"/>
      <c r="BA161" s="119"/>
      <c r="BB161" s="119"/>
      <c r="BC161" s="119"/>
      <c r="BD161" s="119"/>
      <c r="BE161" s="119"/>
      <c r="BF161" s="119"/>
      <c r="BG161" s="119"/>
      <c r="BH161" s="119"/>
      <c r="BI161" s="119"/>
      <c r="BJ161" s="119"/>
      <c r="BK161" s="119"/>
      <c r="BL161" s="119"/>
      <c r="BM161" s="119"/>
      <c r="BN161" s="119"/>
      <c r="BO161" s="119"/>
      <c r="BP161" s="119"/>
      <c r="BQ161" s="119"/>
      <c r="BR161" s="119"/>
      <c r="BS161" s="119"/>
      <c r="BT161" s="119"/>
      <c r="BU161" s="119"/>
      <c r="BV161" s="119"/>
      <c r="BW161" s="119"/>
      <c r="BX161" s="119"/>
      <c r="BY161" s="119"/>
      <c r="BZ161" s="119"/>
      <c r="CA161" s="119"/>
      <c r="CB161" s="119"/>
      <c r="CC161" s="119"/>
      <c r="CD161" s="119"/>
      <c r="CE161" s="119"/>
      <c r="CF161" s="119"/>
      <c r="CG161" s="119"/>
      <c r="CH161" s="119"/>
      <c r="CI161" s="119"/>
      <c r="CJ161" s="119"/>
      <c r="CK161" s="119"/>
      <c r="CL161" s="119"/>
      <c r="CM161" s="119"/>
      <c r="CN161" s="119"/>
      <c r="CO161" s="119"/>
      <c r="CP161" s="119"/>
      <c r="CQ161" s="119"/>
      <c r="CR161" s="119"/>
      <c r="CS161" s="119"/>
      <c r="CT161" s="119"/>
      <c r="CU161" s="119"/>
      <c r="CV161" s="119"/>
      <c r="CW161" s="119"/>
      <c r="CX161" s="119"/>
      <c r="CY161" s="119"/>
      <c r="CZ161" s="119"/>
      <c r="DA161" s="119"/>
      <c r="DB161" s="119"/>
      <c r="DC161" s="119"/>
      <c r="DD161" s="119"/>
      <c r="DE161" s="119"/>
      <c r="DF161" s="119"/>
      <c r="DG161" s="119"/>
      <c r="DH161" s="119"/>
      <c r="DI161" s="119"/>
      <c r="DJ161" s="119"/>
      <c r="DK161" s="119"/>
      <c r="DL161" s="119"/>
      <c r="DM161" s="119"/>
      <c r="DN161" s="119"/>
      <c r="DO161" s="119"/>
      <c r="DP161" s="119"/>
      <c r="DQ161" s="119"/>
      <c r="DR161" s="119"/>
      <c r="DS161" s="119"/>
      <c r="DT161" s="119"/>
      <c r="DU161" s="119"/>
    </row>
    <row r="162" spans="1:125" ht="15.75" customHeight="1">
      <c r="A162" s="118" t="s">
        <v>4900</v>
      </c>
      <c r="B162" s="118" t="e">
        <f t="shared" ca="1" si="0"/>
        <v>#NAME?</v>
      </c>
      <c r="C162" s="118"/>
      <c r="D162" s="118"/>
      <c r="E162" s="118"/>
      <c r="F162" s="118"/>
      <c r="G162" s="118" t="s">
        <v>4901</v>
      </c>
      <c r="H162" s="118" t="s">
        <v>4902</v>
      </c>
      <c r="I162" s="118"/>
      <c r="J162" s="118"/>
      <c r="K162" s="118"/>
      <c r="L162" s="118"/>
      <c r="M162" s="118"/>
      <c r="N162" s="118"/>
      <c r="O162" s="118"/>
      <c r="P162" s="118"/>
      <c r="Q162" s="118"/>
      <c r="R162" s="118"/>
      <c r="S162" s="118"/>
      <c r="T162" s="118"/>
      <c r="U162" s="118"/>
      <c r="V162" s="118"/>
      <c r="W162" s="118"/>
      <c r="X162" s="118"/>
      <c r="Y162" s="118"/>
      <c r="Z162" s="118"/>
      <c r="AA162" s="118"/>
      <c r="AB162" s="118"/>
      <c r="AC162" s="118"/>
      <c r="AD162" s="118"/>
      <c r="AE162" s="118"/>
      <c r="AF162" s="118"/>
      <c r="AG162" s="118"/>
      <c r="AH162" s="118"/>
      <c r="AI162" s="118"/>
      <c r="AJ162" s="118"/>
      <c r="AK162" s="118"/>
      <c r="AL162" s="118"/>
      <c r="AM162" s="118"/>
      <c r="AN162" s="118"/>
      <c r="AO162" s="118"/>
      <c r="AP162" s="118"/>
      <c r="AQ162" s="118"/>
      <c r="AR162" s="118"/>
      <c r="AS162" s="118"/>
      <c r="AT162" s="118"/>
      <c r="AU162" s="118"/>
      <c r="AV162" s="118"/>
      <c r="AW162" s="118"/>
      <c r="AX162" s="118"/>
      <c r="AY162" s="118"/>
      <c r="AZ162" s="118"/>
      <c r="BA162" s="118"/>
      <c r="BB162" s="118"/>
      <c r="BC162" s="118"/>
      <c r="BD162" s="118"/>
      <c r="BE162" s="118"/>
      <c r="BF162" s="118"/>
      <c r="BG162" s="118"/>
      <c r="BH162" s="118"/>
      <c r="BI162" s="118"/>
      <c r="BJ162" s="118"/>
      <c r="BK162" s="118"/>
      <c r="BL162" s="118"/>
      <c r="BM162" s="118"/>
      <c r="BN162" s="118"/>
      <c r="BO162" s="118"/>
      <c r="BP162" s="118"/>
      <c r="BQ162" s="118"/>
      <c r="BR162" s="118"/>
      <c r="BS162" s="118"/>
      <c r="BT162" s="118"/>
      <c r="BU162" s="118"/>
      <c r="BV162" s="118"/>
      <c r="BW162" s="118"/>
      <c r="BX162" s="118"/>
      <c r="BY162" s="118"/>
      <c r="BZ162" s="118"/>
      <c r="CA162" s="118"/>
      <c r="CB162" s="118"/>
      <c r="CC162" s="118"/>
      <c r="CD162" s="118"/>
      <c r="CE162" s="118"/>
      <c r="CF162" s="118"/>
      <c r="CG162" s="118"/>
      <c r="CH162" s="118"/>
      <c r="CI162" s="118"/>
      <c r="CJ162" s="118"/>
      <c r="CK162" s="118"/>
      <c r="CL162" s="118"/>
      <c r="CM162" s="118"/>
      <c r="CN162" s="118"/>
      <c r="CO162" s="118"/>
      <c r="CP162" s="118"/>
      <c r="CQ162" s="118"/>
      <c r="CR162" s="118"/>
      <c r="CS162" s="118"/>
      <c r="CT162" s="118"/>
      <c r="CU162" s="118"/>
      <c r="CV162" s="118"/>
      <c r="CW162" s="118"/>
      <c r="CX162" s="118"/>
      <c r="CY162" s="118"/>
      <c r="CZ162" s="118"/>
      <c r="DA162" s="118"/>
      <c r="DB162" s="118"/>
      <c r="DC162" s="118"/>
      <c r="DD162" s="118"/>
      <c r="DE162" s="118"/>
      <c r="DF162" s="118"/>
      <c r="DG162" s="118"/>
      <c r="DH162" s="118"/>
      <c r="DI162" s="118"/>
      <c r="DJ162" s="118"/>
      <c r="DK162" s="118"/>
      <c r="DL162" s="118"/>
      <c r="DM162" s="118"/>
      <c r="DN162" s="118"/>
      <c r="DO162" s="118"/>
      <c r="DP162" s="118"/>
      <c r="DQ162" s="118"/>
      <c r="DR162" s="118"/>
      <c r="DS162" s="118"/>
      <c r="DT162" s="118"/>
      <c r="DU162" s="118"/>
    </row>
    <row r="163" spans="1:125" ht="15.75" customHeight="1">
      <c r="A163" s="119" t="s">
        <v>4903</v>
      </c>
      <c r="B163" s="119" t="e">
        <f t="shared" ca="1" si="0"/>
        <v>#NAME?</v>
      </c>
      <c r="C163" s="119"/>
      <c r="D163" s="119"/>
      <c r="E163" s="119"/>
      <c r="F163" s="119"/>
      <c r="G163" s="119" t="s">
        <v>4904</v>
      </c>
      <c r="H163" s="119" t="s">
        <v>92</v>
      </c>
      <c r="I163" s="119"/>
      <c r="J163" s="119"/>
      <c r="K163" s="119"/>
      <c r="L163" s="119"/>
      <c r="M163" s="119"/>
      <c r="N163" s="119"/>
      <c r="O163" s="119"/>
      <c r="P163" s="119"/>
      <c r="Q163" s="119"/>
      <c r="R163" s="119"/>
      <c r="S163" s="119"/>
      <c r="T163" s="119"/>
      <c r="U163" s="119"/>
      <c r="V163" s="119"/>
      <c r="W163" s="119"/>
      <c r="X163" s="119"/>
      <c r="Y163" s="119"/>
      <c r="Z163" s="119"/>
      <c r="AA163" s="119"/>
      <c r="AB163" s="119"/>
      <c r="AC163" s="119"/>
      <c r="AD163" s="119"/>
      <c r="AE163" s="119"/>
      <c r="AF163" s="119"/>
      <c r="AG163" s="119"/>
      <c r="AH163" s="119"/>
      <c r="AI163" s="119"/>
      <c r="AJ163" s="119"/>
      <c r="AK163" s="119"/>
      <c r="AL163" s="119"/>
      <c r="AM163" s="119"/>
      <c r="AN163" s="119"/>
      <c r="AO163" s="119"/>
      <c r="AP163" s="119"/>
      <c r="AQ163" s="119"/>
      <c r="AR163" s="119"/>
      <c r="AS163" s="119"/>
      <c r="AT163" s="119"/>
      <c r="AU163" s="119"/>
      <c r="AV163" s="119"/>
      <c r="AW163" s="119"/>
      <c r="AX163" s="119"/>
      <c r="AY163" s="119"/>
      <c r="AZ163" s="119"/>
      <c r="BA163" s="119"/>
      <c r="BB163" s="119"/>
      <c r="BC163" s="119"/>
      <c r="BD163" s="119"/>
      <c r="BE163" s="119"/>
      <c r="BF163" s="119"/>
      <c r="BG163" s="119"/>
      <c r="BH163" s="119"/>
      <c r="BI163" s="119"/>
      <c r="BJ163" s="119"/>
      <c r="BK163" s="119"/>
      <c r="BL163" s="119"/>
      <c r="BM163" s="119"/>
      <c r="BN163" s="119"/>
      <c r="BO163" s="119"/>
      <c r="BP163" s="119"/>
      <c r="BQ163" s="119"/>
      <c r="BR163" s="119"/>
      <c r="BS163" s="119"/>
      <c r="BT163" s="119"/>
      <c r="BU163" s="119"/>
      <c r="BV163" s="119"/>
      <c r="BW163" s="119"/>
      <c r="BX163" s="119"/>
      <c r="BY163" s="119"/>
      <c r="BZ163" s="119"/>
      <c r="CA163" s="119"/>
      <c r="CB163" s="119"/>
      <c r="CC163" s="119"/>
      <c r="CD163" s="119"/>
      <c r="CE163" s="119"/>
      <c r="CF163" s="119"/>
      <c r="CG163" s="119"/>
      <c r="CH163" s="119"/>
      <c r="CI163" s="119"/>
      <c r="CJ163" s="119"/>
      <c r="CK163" s="119"/>
      <c r="CL163" s="119"/>
      <c r="CM163" s="119"/>
      <c r="CN163" s="119"/>
      <c r="CO163" s="119"/>
      <c r="CP163" s="119"/>
      <c r="CQ163" s="119"/>
      <c r="CR163" s="119"/>
      <c r="CS163" s="119"/>
      <c r="CT163" s="119"/>
      <c r="CU163" s="119"/>
      <c r="CV163" s="119"/>
      <c r="CW163" s="119"/>
      <c r="CX163" s="119"/>
      <c r="CY163" s="119"/>
      <c r="CZ163" s="119"/>
      <c r="DA163" s="119"/>
      <c r="DB163" s="119"/>
      <c r="DC163" s="119"/>
      <c r="DD163" s="119"/>
      <c r="DE163" s="119"/>
      <c r="DF163" s="119"/>
      <c r="DG163" s="119"/>
      <c r="DH163" s="119"/>
      <c r="DI163" s="119"/>
      <c r="DJ163" s="119"/>
      <c r="DK163" s="119"/>
      <c r="DL163" s="119"/>
      <c r="DM163" s="119"/>
      <c r="DN163" s="119"/>
      <c r="DO163" s="119"/>
      <c r="DP163" s="119"/>
      <c r="DQ163" s="119"/>
      <c r="DR163" s="119"/>
      <c r="DS163" s="119"/>
      <c r="DT163" s="119"/>
      <c r="DU163" s="119"/>
    </row>
    <row r="164" spans="1:125" ht="15.75" customHeight="1">
      <c r="A164" s="118" t="s">
        <v>4905</v>
      </c>
      <c r="B164" s="118" t="e">
        <f t="shared" ca="1" si="0"/>
        <v>#NAME?</v>
      </c>
      <c r="C164" s="118"/>
      <c r="D164" s="118"/>
      <c r="E164" s="118"/>
      <c r="F164" s="118"/>
      <c r="G164" s="118" t="s">
        <v>4906</v>
      </c>
      <c r="H164" s="118" t="s">
        <v>4907</v>
      </c>
      <c r="I164" s="118"/>
      <c r="J164" s="118"/>
      <c r="K164" s="118"/>
      <c r="L164" s="118"/>
      <c r="M164" s="118"/>
      <c r="N164" s="118"/>
      <c r="O164" s="118"/>
      <c r="P164" s="118"/>
      <c r="Q164" s="118"/>
      <c r="R164" s="118"/>
      <c r="S164" s="118"/>
      <c r="T164" s="118"/>
      <c r="U164" s="118"/>
      <c r="V164" s="118"/>
      <c r="W164" s="118"/>
      <c r="X164" s="118"/>
      <c r="Y164" s="118"/>
      <c r="Z164" s="118"/>
      <c r="AA164" s="118"/>
      <c r="AB164" s="118"/>
      <c r="AC164" s="118"/>
      <c r="AD164" s="118"/>
      <c r="AE164" s="118"/>
      <c r="AF164" s="118"/>
      <c r="AG164" s="118"/>
      <c r="AH164" s="118"/>
      <c r="AI164" s="118"/>
      <c r="AJ164" s="118"/>
      <c r="AK164" s="118"/>
      <c r="AL164" s="118"/>
      <c r="AM164" s="118"/>
      <c r="AN164" s="118"/>
      <c r="AO164" s="118"/>
      <c r="AP164" s="118"/>
      <c r="AQ164" s="118"/>
      <c r="AR164" s="118"/>
      <c r="AS164" s="118"/>
      <c r="AT164" s="118"/>
      <c r="AU164" s="118"/>
      <c r="AV164" s="118"/>
      <c r="AW164" s="118"/>
      <c r="AX164" s="118"/>
      <c r="AY164" s="118"/>
      <c r="AZ164" s="118"/>
      <c r="BA164" s="118"/>
      <c r="BB164" s="118"/>
      <c r="BC164" s="118"/>
      <c r="BD164" s="118"/>
      <c r="BE164" s="118"/>
      <c r="BF164" s="118"/>
      <c r="BG164" s="118"/>
      <c r="BH164" s="118"/>
      <c r="BI164" s="118"/>
      <c r="BJ164" s="118"/>
      <c r="BK164" s="118"/>
      <c r="BL164" s="118"/>
      <c r="BM164" s="118"/>
      <c r="BN164" s="118"/>
      <c r="BO164" s="118"/>
      <c r="BP164" s="118"/>
      <c r="BQ164" s="118"/>
      <c r="BR164" s="118"/>
      <c r="BS164" s="118"/>
      <c r="BT164" s="118"/>
      <c r="BU164" s="118"/>
      <c r="BV164" s="118"/>
      <c r="BW164" s="118"/>
      <c r="BX164" s="118"/>
      <c r="BY164" s="118"/>
      <c r="BZ164" s="118"/>
      <c r="CA164" s="118"/>
      <c r="CB164" s="118"/>
      <c r="CC164" s="118"/>
      <c r="CD164" s="118"/>
      <c r="CE164" s="118"/>
      <c r="CF164" s="118"/>
      <c r="CG164" s="118"/>
      <c r="CH164" s="118"/>
      <c r="CI164" s="118"/>
      <c r="CJ164" s="118"/>
      <c r="CK164" s="118"/>
      <c r="CL164" s="118"/>
      <c r="CM164" s="118"/>
      <c r="CN164" s="118"/>
      <c r="CO164" s="118"/>
      <c r="CP164" s="118"/>
      <c r="CQ164" s="118"/>
      <c r="CR164" s="118"/>
      <c r="CS164" s="118"/>
      <c r="CT164" s="118"/>
      <c r="CU164" s="118"/>
      <c r="CV164" s="118"/>
      <c r="CW164" s="118"/>
      <c r="CX164" s="118"/>
      <c r="CY164" s="118"/>
      <c r="CZ164" s="118"/>
      <c r="DA164" s="118"/>
      <c r="DB164" s="118"/>
      <c r="DC164" s="118"/>
      <c r="DD164" s="118"/>
      <c r="DE164" s="118"/>
      <c r="DF164" s="118"/>
      <c r="DG164" s="118"/>
      <c r="DH164" s="118"/>
      <c r="DI164" s="118"/>
      <c r="DJ164" s="118"/>
      <c r="DK164" s="118"/>
      <c r="DL164" s="118"/>
      <c r="DM164" s="118"/>
      <c r="DN164" s="118"/>
      <c r="DO164" s="118"/>
      <c r="DP164" s="118"/>
      <c r="DQ164" s="118"/>
      <c r="DR164" s="118"/>
      <c r="DS164" s="118"/>
      <c r="DT164" s="118"/>
      <c r="DU164" s="118"/>
    </row>
    <row r="165" spans="1:125" ht="15.75" customHeight="1">
      <c r="A165" s="119" t="s">
        <v>4908</v>
      </c>
      <c r="B165" s="119" t="e">
        <f t="shared" ca="1" si="0"/>
        <v>#NAME?</v>
      </c>
      <c r="C165" s="119"/>
      <c r="D165" s="119"/>
      <c r="E165" s="119"/>
      <c r="F165" s="119"/>
      <c r="G165" s="119" t="s">
        <v>4909</v>
      </c>
      <c r="H165" s="119" t="s">
        <v>4910</v>
      </c>
      <c r="I165" s="119"/>
      <c r="J165" s="119"/>
      <c r="K165" s="119"/>
      <c r="L165" s="119"/>
      <c r="M165" s="119"/>
      <c r="N165" s="119"/>
      <c r="O165" s="119"/>
      <c r="P165" s="119"/>
      <c r="Q165" s="119"/>
      <c r="R165" s="119"/>
      <c r="S165" s="119"/>
      <c r="T165" s="119"/>
      <c r="U165" s="119"/>
      <c r="V165" s="119"/>
      <c r="W165" s="119"/>
      <c r="X165" s="119"/>
      <c r="Y165" s="119"/>
      <c r="Z165" s="119"/>
      <c r="AA165" s="119"/>
      <c r="AB165" s="119"/>
      <c r="AC165" s="119"/>
      <c r="AD165" s="119"/>
      <c r="AE165" s="119"/>
      <c r="AF165" s="119"/>
      <c r="AG165" s="119"/>
      <c r="AH165" s="119"/>
      <c r="AI165" s="119"/>
      <c r="AJ165" s="119"/>
      <c r="AK165" s="119"/>
      <c r="AL165" s="119"/>
      <c r="AM165" s="119"/>
      <c r="AN165" s="119"/>
      <c r="AO165" s="119"/>
      <c r="AP165" s="119"/>
      <c r="AQ165" s="119"/>
      <c r="AR165" s="119"/>
      <c r="AS165" s="119"/>
      <c r="AT165" s="119"/>
      <c r="AU165" s="119"/>
      <c r="AV165" s="119"/>
      <c r="AW165" s="119"/>
      <c r="AX165" s="119"/>
      <c r="AY165" s="119"/>
      <c r="AZ165" s="119"/>
      <c r="BA165" s="119"/>
      <c r="BB165" s="119"/>
      <c r="BC165" s="119"/>
      <c r="BD165" s="119"/>
      <c r="BE165" s="119"/>
      <c r="BF165" s="119"/>
      <c r="BG165" s="119"/>
      <c r="BH165" s="119"/>
      <c r="BI165" s="119"/>
      <c r="BJ165" s="119"/>
      <c r="BK165" s="119"/>
      <c r="BL165" s="119"/>
      <c r="BM165" s="119"/>
      <c r="BN165" s="119"/>
      <c r="BO165" s="119"/>
      <c r="BP165" s="119"/>
      <c r="BQ165" s="119"/>
      <c r="BR165" s="119"/>
      <c r="BS165" s="119"/>
      <c r="BT165" s="119"/>
      <c r="BU165" s="119"/>
      <c r="BV165" s="119"/>
      <c r="BW165" s="119"/>
      <c r="BX165" s="119"/>
      <c r="BY165" s="119"/>
      <c r="BZ165" s="119"/>
      <c r="CA165" s="119"/>
      <c r="CB165" s="119"/>
      <c r="CC165" s="119"/>
      <c r="CD165" s="119"/>
      <c r="CE165" s="119"/>
      <c r="CF165" s="119"/>
      <c r="CG165" s="119"/>
      <c r="CH165" s="119"/>
      <c r="CI165" s="119"/>
      <c r="CJ165" s="119"/>
      <c r="CK165" s="119"/>
      <c r="CL165" s="119"/>
      <c r="CM165" s="119"/>
      <c r="CN165" s="119"/>
      <c r="CO165" s="119"/>
      <c r="CP165" s="119"/>
      <c r="CQ165" s="119"/>
      <c r="CR165" s="119"/>
      <c r="CS165" s="119"/>
      <c r="CT165" s="119"/>
      <c r="CU165" s="119"/>
      <c r="CV165" s="119"/>
      <c r="CW165" s="119"/>
      <c r="CX165" s="119"/>
      <c r="CY165" s="119"/>
      <c r="CZ165" s="119"/>
      <c r="DA165" s="119"/>
      <c r="DB165" s="119"/>
      <c r="DC165" s="119"/>
      <c r="DD165" s="119"/>
      <c r="DE165" s="119"/>
      <c r="DF165" s="119"/>
      <c r="DG165" s="119"/>
      <c r="DH165" s="119"/>
      <c r="DI165" s="119"/>
      <c r="DJ165" s="119"/>
      <c r="DK165" s="119"/>
      <c r="DL165" s="119"/>
      <c r="DM165" s="119"/>
      <c r="DN165" s="119"/>
      <c r="DO165" s="119"/>
      <c r="DP165" s="119"/>
      <c r="DQ165" s="119"/>
      <c r="DR165" s="119"/>
      <c r="DS165" s="119"/>
      <c r="DT165" s="119"/>
      <c r="DU165" s="119"/>
    </row>
    <row r="166" spans="1:125" ht="15.75" customHeight="1">
      <c r="A166" s="118" t="s">
        <v>4911</v>
      </c>
      <c r="B166" s="118" t="e">
        <f t="shared" ca="1" si="0"/>
        <v>#NAME?</v>
      </c>
      <c r="C166" s="118"/>
      <c r="D166" s="118"/>
      <c r="E166" s="118"/>
      <c r="F166" s="118"/>
      <c r="G166" s="118" t="s">
        <v>4912</v>
      </c>
      <c r="H166" s="118" t="s">
        <v>4913</v>
      </c>
      <c r="I166" s="118"/>
      <c r="J166" s="118"/>
      <c r="K166" s="118"/>
      <c r="L166" s="118"/>
      <c r="M166" s="118"/>
      <c r="N166" s="118"/>
      <c r="O166" s="118"/>
      <c r="P166" s="118"/>
      <c r="Q166" s="118"/>
      <c r="R166" s="118"/>
      <c r="S166" s="118"/>
      <c r="T166" s="118"/>
      <c r="U166" s="118"/>
      <c r="V166" s="118"/>
      <c r="W166" s="118"/>
      <c r="X166" s="118"/>
      <c r="Y166" s="118"/>
      <c r="Z166" s="118"/>
      <c r="AA166" s="118"/>
      <c r="AB166" s="118"/>
      <c r="AC166" s="118"/>
      <c r="AD166" s="118"/>
      <c r="AE166" s="118"/>
      <c r="AF166" s="118"/>
      <c r="AG166" s="118"/>
      <c r="AH166" s="118"/>
      <c r="AI166" s="118"/>
      <c r="AJ166" s="118"/>
      <c r="AK166" s="118"/>
      <c r="AL166" s="118"/>
      <c r="AM166" s="118"/>
      <c r="AN166" s="118"/>
      <c r="AO166" s="118"/>
      <c r="AP166" s="118"/>
      <c r="AQ166" s="118"/>
      <c r="AR166" s="118"/>
      <c r="AS166" s="118"/>
      <c r="AT166" s="118"/>
      <c r="AU166" s="118"/>
      <c r="AV166" s="118"/>
      <c r="AW166" s="118"/>
      <c r="AX166" s="118"/>
      <c r="AY166" s="118"/>
      <c r="AZ166" s="118"/>
      <c r="BA166" s="118"/>
      <c r="BB166" s="118"/>
      <c r="BC166" s="118"/>
      <c r="BD166" s="118"/>
      <c r="BE166" s="118"/>
      <c r="BF166" s="118"/>
      <c r="BG166" s="118"/>
      <c r="BH166" s="118"/>
      <c r="BI166" s="118"/>
      <c r="BJ166" s="118"/>
      <c r="BK166" s="118"/>
      <c r="BL166" s="118"/>
      <c r="BM166" s="118"/>
      <c r="BN166" s="118"/>
      <c r="BO166" s="118"/>
      <c r="BP166" s="118"/>
      <c r="BQ166" s="118"/>
      <c r="BR166" s="118"/>
      <c r="BS166" s="118"/>
      <c r="BT166" s="118"/>
      <c r="BU166" s="118"/>
      <c r="BV166" s="118"/>
      <c r="BW166" s="118"/>
      <c r="BX166" s="118"/>
      <c r="BY166" s="118"/>
      <c r="BZ166" s="118"/>
      <c r="CA166" s="118"/>
      <c r="CB166" s="118"/>
      <c r="CC166" s="118"/>
      <c r="CD166" s="118"/>
      <c r="CE166" s="118"/>
      <c r="CF166" s="118"/>
      <c r="CG166" s="118"/>
      <c r="CH166" s="118"/>
      <c r="CI166" s="118"/>
      <c r="CJ166" s="118"/>
      <c r="CK166" s="118"/>
      <c r="CL166" s="118"/>
      <c r="CM166" s="118"/>
      <c r="CN166" s="118"/>
      <c r="CO166" s="118"/>
      <c r="CP166" s="118"/>
      <c r="CQ166" s="118"/>
      <c r="CR166" s="118"/>
      <c r="CS166" s="118"/>
      <c r="CT166" s="118"/>
      <c r="CU166" s="118"/>
      <c r="CV166" s="118"/>
      <c r="CW166" s="118"/>
      <c r="CX166" s="118"/>
      <c r="CY166" s="118"/>
      <c r="CZ166" s="118"/>
      <c r="DA166" s="118"/>
      <c r="DB166" s="118"/>
      <c r="DC166" s="118"/>
      <c r="DD166" s="118"/>
      <c r="DE166" s="118"/>
      <c r="DF166" s="118"/>
      <c r="DG166" s="118"/>
      <c r="DH166" s="118"/>
      <c r="DI166" s="118"/>
      <c r="DJ166" s="118"/>
      <c r="DK166" s="118"/>
      <c r="DL166" s="118"/>
      <c r="DM166" s="118"/>
      <c r="DN166" s="118"/>
      <c r="DO166" s="118"/>
      <c r="DP166" s="118"/>
      <c r="DQ166" s="118"/>
      <c r="DR166" s="118"/>
      <c r="DS166" s="118"/>
      <c r="DT166" s="118"/>
      <c r="DU166" s="118"/>
    </row>
    <row r="167" spans="1:125" ht="15.75" customHeight="1">
      <c r="A167" s="119" t="s">
        <v>4914</v>
      </c>
      <c r="B167" s="119" t="e">
        <f t="shared" ca="1" si="0"/>
        <v>#NAME?</v>
      </c>
      <c r="C167" s="119"/>
      <c r="D167" s="119"/>
      <c r="E167" s="119"/>
      <c r="F167" s="119"/>
      <c r="G167" s="119" t="s">
        <v>4915</v>
      </c>
      <c r="H167" s="119" t="s">
        <v>4916</v>
      </c>
      <c r="I167" s="119"/>
      <c r="J167" s="119"/>
      <c r="K167" s="119"/>
      <c r="L167" s="119"/>
      <c r="M167" s="119"/>
      <c r="N167" s="119"/>
      <c r="O167" s="119"/>
      <c r="P167" s="119"/>
      <c r="Q167" s="119"/>
      <c r="R167" s="119"/>
      <c r="S167" s="119"/>
      <c r="T167" s="119"/>
      <c r="U167" s="119"/>
      <c r="V167" s="119"/>
      <c r="W167" s="119"/>
      <c r="X167" s="119"/>
      <c r="Y167" s="119"/>
      <c r="Z167" s="119"/>
      <c r="AA167" s="119"/>
      <c r="AB167" s="119"/>
      <c r="AC167" s="119"/>
      <c r="AD167" s="119"/>
      <c r="AE167" s="119"/>
      <c r="AF167" s="119"/>
      <c r="AG167" s="119"/>
      <c r="AH167" s="119"/>
      <c r="AI167" s="119"/>
      <c r="AJ167" s="119"/>
      <c r="AK167" s="119"/>
      <c r="AL167" s="119"/>
      <c r="AM167" s="119"/>
      <c r="AN167" s="119"/>
      <c r="AO167" s="119"/>
      <c r="AP167" s="119"/>
      <c r="AQ167" s="119"/>
      <c r="AR167" s="119"/>
      <c r="AS167" s="119"/>
      <c r="AT167" s="119"/>
      <c r="AU167" s="119"/>
      <c r="AV167" s="119"/>
      <c r="AW167" s="119"/>
      <c r="AX167" s="119"/>
      <c r="AY167" s="119"/>
      <c r="AZ167" s="119"/>
      <c r="BA167" s="119"/>
      <c r="BB167" s="119"/>
      <c r="BC167" s="119"/>
      <c r="BD167" s="119"/>
      <c r="BE167" s="119"/>
      <c r="BF167" s="119"/>
      <c r="BG167" s="119"/>
      <c r="BH167" s="119"/>
      <c r="BI167" s="119"/>
      <c r="BJ167" s="119"/>
      <c r="BK167" s="119"/>
      <c r="BL167" s="119"/>
      <c r="BM167" s="119"/>
      <c r="BN167" s="119"/>
      <c r="BO167" s="119"/>
      <c r="BP167" s="119"/>
      <c r="BQ167" s="119"/>
      <c r="BR167" s="119"/>
      <c r="BS167" s="119"/>
      <c r="BT167" s="119"/>
      <c r="BU167" s="119"/>
      <c r="BV167" s="119"/>
      <c r="BW167" s="119"/>
      <c r="BX167" s="119"/>
      <c r="BY167" s="119"/>
      <c r="BZ167" s="119"/>
      <c r="CA167" s="119"/>
      <c r="CB167" s="119"/>
      <c r="CC167" s="119"/>
      <c r="CD167" s="119"/>
      <c r="CE167" s="119"/>
      <c r="CF167" s="119"/>
      <c r="CG167" s="119"/>
      <c r="CH167" s="119"/>
      <c r="CI167" s="119"/>
      <c r="CJ167" s="119"/>
      <c r="CK167" s="119"/>
      <c r="CL167" s="119"/>
      <c r="CM167" s="119"/>
      <c r="CN167" s="119"/>
      <c r="CO167" s="119"/>
      <c r="CP167" s="119"/>
      <c r="CQ167" s="119"/>
      <c r="CR167" s="119"/>
      <c r="CS167" s="119"/>
      <c r="CT167" s="119"/>
      <c r="CU167" s="119"/>
      <c r="CV167" s="119"/>
      <c r="CW167" s="119"/>
      <c r="CX167" s="119"/>
      <c r="CY167" s="119"/>
      <c r="CZ167" s="119"/>
      <c r="DA167" s="119"/>
      <c r="DB167" s="119"/>
      <c r="DC167" s="119"/>
      <c r="DD167" s="119"/>
      <c r="DE167" s="119"/>
      <c r="DF167" s="119"/>
      <c r="DG167" s="119"/>
      <c r="DH167" s="119"/>
      <c r="DI167" s="119"/>
      <c r="DJ167" s="119"/>
      <c r="DK167" s="119"/>
      <c r="DL167" s="119"/>
      <c r="DM167" s="119"/>
      <c r="DN167" s="119"/>
      <c r="DO167" s="119"/>
      <c r="DP167" s="119"/>
      <c r="DQ167" s="119"/>
      <c r="DR167" s="119"/>
      <c r="DS167" s="119"/>
      <c r="DT167" s="119"/>
      <c r="DU167" s="119"/>
    </row>
    <row r="168" spans="1:125" ht="15.75" customHeight="1">
      <c r="A168" s="118" t="s">
        <v>4917</v>
      </c>
      <c r="B168" s="118" t="e">
        <f t="shared" ca="1" si="0"/>
        <v>#NAME?</v>
      </c>
      <c r="C168" s="118"/>
      <c r="D168" s="118"/>
      <c r="E168" s="118"/>
      <c r="F168" s="118"/>
      <c r="G168" s="118" t="s">
        <v>4918</v>
      </c>
      <c r="H168" s="118" t="s">
        <v>4919</v>
      </c>
      <c r="I168" s="118"/>
      <c r="J168" s="118"/>
      <c r="K168" s="118"/>
      <c r="L168" s="118"/>
      <c r="M168" s="118"/>
      <c r="N168" s="118"/>
      <c r="O168" s="118"/>
      <c r="P168" s="118"/>
      <c r="Q168" s="118"/>
      <c r="R168" s="118"/>
      <c r="S168" s="118"/>
      <c r="T168" s="118"/>
      <c r="U168" s="118"/>
      <c r="V168" s="118"/>
      <c r="W168" s="118"/>
      <c r="X168" s="118"/>
      <c r="Y168" s="118"/>
      <c r="Z168" s="118"/>
      <c r="AA168" s="118"/>
      <c r="AB168" s="118"/>
      <c r="AC168" s="118"/>
      <c r="AD168" s="118"/>
      <c r="AE168" s="118"/>
      <c r="AF168" s="118"/>
      <c r="AG168" s="118"/>
      <c r="AH168" s="118"/>
      <c r="AI168" s="118"/>
      <c r="AJ168" s="118"/>
      <c r="AK168" s="118"/>
      <c r="AL168" s="118"/>
      <c r="AM168" s="118"/>
      <c r="AN168" s="118"/>
      <c r="AO168" s="118"/>
      <c r="AP168" s="118"/>
      <c r="AQ168" s="118"/>
      <c r="AR168" s="118"/>
      <c r="AS168" s="118"/>
      <c r="AT168" s="118"/>
      <c r="AU168" s="118"/>
      <c r="AV168" s="118"/>
      <c r="AW168" s="118"/>
      <c r="AX168" s="118"/>
      <c r="AY168" s="118"/>
      <c r="AZ168" s="118"/>
      <c r="BA168" s="118"/>
      <c r="BB168" s="118"/>
      <c r="BC168" s="118"/>
      <c r="BD168" s="118"/>
      <c r="BE168" s="118"/>
      <c r="BF168" s="118"/>
      <c r="BG168" s="118"/>
      <c r="BH168" s="118"/>
      <c r="BI168" s="118"/>
      <c r="BJ168" s="118"/>
      <c r="BK168" s="118"/>
      <c r="BL168" s="118"/>
      <c r="BM168" s="118"/>
      <c r="BN168" s="118"/>
      <c r="BO168" s="118"/>
      <c r="BP168" s="118"/>
      <c r="BQ168" s="118"/>
      <c r="BR168" s="118"/>
      <c r="BS168" s="118"/>
      <c r="BT168" s="118"/>
      <c r="BU168" s="118"/>
      <c r="BV168" s="118"/>
      <c r="BW168" s="118"/>
      <c r="BX168" s="118"/>
      <c r="BY168" s="118"/>
      <c r="BZ168" s="118"/>
      <c r="CA168" s="118"/>
      <c r="CB168" s="118"/>
      <c r="CC168" s="118"/>
      <c r="CD168" s="118"/>
      <c r="CE168" s="118"/>
      <c r="CF168" s="118"/>
      <c r="CG168" s="118"/>
      <c r="CH168" s="118"/>
      <c r="CI168" s="118"/>
      <c r="CJ168" s="118"/>
      <c r="CK168" s="118"/>
      <c r="CL168" s="118"/>
      <c r="CM168" s="118"/>
      <c r="CN168" s="118"/>
      <c r="CO168" s="118"/>
      <c r="CP168" s="118"/>
      <c r="CQ168" s="118"/>
      <c r="CR168" s="118"/>
      <c r="CS168" s="118"/>
      <c r="CT168" s="118"/>
      <c r="CU168" s="118"/>
      <c r="CV168" s="118"/>
      <c r="CW168" s="118"/>
      <c r="CX168" s="118"/>
      <c r="CY168" s="118"/>
      <c r="CZ168" s="118"/>
      <c r="DA168" s="118"/>
      <c r="DB168" s="118"/>
      <c r="DC168" s="118"/>
      <c r="DD168" s="118"/>
      <c r="DE168" s="118"/>
      <c r="DF168" s="118"/>
      <c r="DG168" s="118"/>
      <c r="DH168" s="118"/>
      <c r="DI168" s="118"/>
      <c r="DJ168" s="118"/>
      <c r="DK168" s="118"/>
      <c r="DL168" s="118"/>
      <c r="DM168" s="118"/>
      <c r="DN168" s="118"/>
      <c r="DO168" s="118"/>
      <c r="DP168" s="118"/>
      <c r="DQ168" s="118"/>
      <c r="DR168" s="118"/>
      <c r="DS168" s="118"/>
      <c r="DT168" s="118"/>
      <c r="DU168" s="118"/>
    </row>
    <row r="169" spans="1:125" ht="15.75" customHeight="1">
      <c r="A169" s="119" t="s">
        <v>4920</v>
      </c>
      <c r="B169" s="119" t="e">
        <f t="shared" ca="1" si="0"/>
        <v>#NAME?</v>
      </c>
      <c r="C169" s="119"/>
      <c r="D169" s="119"/>
      <c r="E169" s="119"/>
      <c r="F169" s="119"/>
      <c r="G169" s="119" t="s">
        <v>4921</v>
      </c>
      <c r="H169" s="119" t="s">
        <v>4922</v>
      </c>
      <c r="I169" s="119"/>
      <c r="J169" s="119"/>
      <c r="K169" s="119"/>
      <c r="L169" s="119"/>
      <c r="M169" s="119"/>
      <c r="N169" s="119"/>
      <c r="O169" s="119"/>
      <c r="P169" s="119"/>
      <c r="Q169" s="119"/>
      <c r="R169" s="119"/>
      <c r="S169" s="119"/>
      <c r="T169" s="119"/>
      <c r="U169" s="119"/>
      <c r="V169" s="119"/>
      <c r="W169" s="119"/>
      <c r="X169" s="119"/>
      <c r="Y169" s="119"/>
      <c r="Z169" s="119"/>
      <c r="AA169" s="119"/>
      <c r="AB169" s="119"/>
      <c r="AC169" s="119"/>
      <c r="AD169" s="119"/>
      <c r="AE169" s="119"/>
      <c r="AF169" s="119"/>
      <c r="AG169" s="119"/>
      <c r="AH169" s="119"/>
      <c r="AI169" s="119"/>
      <c r="AJ169" s="119"/>
      <c r="AK169" s="119"/>
      <c r="AL169" s="119"/>
      <c r="AM169" s="119"/>
      <c r="AN169" s="119"/>
      <c r="AO169" s="119"/>
      <c r="AP169" s="119"/>
      <c r="AQ169" s="119"/>
      <c r="AR169" s="119"/>
      <c r="AS169" s="119"/>
      <c r="AT169" s="119"/>
      <c r="AU169" s="119"/>
      <c r="AV169" s="119"/>
      <c r="AW169" s="119"/>
      <c r="AX169" s="119"/>
      <c r="AY169" s="119"/>
      <c r="AZ169" s="119"/>
      <c r="BA169" s="119"/>
      <c r="BB169" s="119"/>
      <c r="BC169" s="119"/>
      <c r="BD169" s="119"/>
      <c r="BE169" s="119"/>
      <c r="BF169" s="119"/>
      <c r="BG169" s="119"/>
      <c r="BH169" s="119"/>
      <c r="BI169" s="119"/>
      <c r="BJ169" s="119"/>
      <c r="BK169" s="119"/>
      <c r="BL169" s="119"/>
      <c r="BM169" s="119"/>
      <c r="BN169" s="119"/>
      <c r="BO169" s="119"/>
      <c r="BP169" s="119"/>
      <c r="BQ169" s="119"/>
      <c r="BR169" s="119"/>
      <c r="BS169" s="119"/>
      <c r="BT169" s="119"/>
      <c r="BU169" s="119"/>
      <c r="BV169" s="119"/>
      <c r="BW169" s="119"/>
      <c r="BX169" s="119"/>
      <c r="BY169" s="119"/>
      <c r="BZ169" s="119"/>
      <c r="CA169" s="119"/>
      <c r="CB169" s="119"/>
      <c r="CC169" s="119"/>
      <c r="CD169" s="119"/>
      <c r="CE169" s="119"/>
      <c r="CF169" s="119"/>
      <c r="CG169" s="119"/>
      <c r="CH169" s="119"/>
      <c r="CI169" s="119"/>
      <c r="CJ169" s="119"/>
      <c r="CK169" s="119"/>
      <c r="CL169" s="119"/>
      <c r="CM169" s="119"/>
      <c r="CN169" s="119"/>
      <c r="CO169" s="119"/>
      <c r="CP169" s="119"/>
      <c r="CQ169" s="119"/>
      <c r="CR169" s="119"/>
      <c r="CS169" s="119"/>
      <c r="CT169" s="119"/>
      <c r="CU169" s="119"/>
      <c r="CV169" s="119"/>
      <c r="CW169" s="119"/>
      <c r="CX169" s="119"/>
      <c r="CY169" s="119"/>
      <c r="CZ169" s="119"/>
      <c r="DA169" s="119"/>
      <c r="DB169" s="119"/>
      <c r="DC169" s="119"/>
      <c r="DD169" s="119"/>
      <c r="DE169" s="119"/>
      <c r="DF169" s="119"/>
      <c r="DG169" s="119"/>
      <c r="DH169" s="119"/>
      <c r="DI169" s="119"/>
      <c r="DJ169" s="119"/>
      <c r="DK169" s="119"/>
      <c r="DL169" s="119"/>
      <c r="DM169" s="119"/>
      <c r="DN169" s="119"/>
      <c r="DO169" s="119"/>
      <c r="DP169" s="119"/>
      <c r="DQ169" s="119"/>
      <c r="DR169" s="119"/>
      <c r="DS169" s="119"/>
      <c r="DT169" s="119"/>
      <c r="DU169" s="119"/>
    </row>
    <row r="170" spans="1:125" ht="15.75" customHeight="1">
      <c r="A170" s="118" t="s">
        <v>4923</v>
      </c>
      <c r="B170" s="118" t="e">
        <f t="shared" ca="1" si="0"/>
        <v>#NAME?</v>
      </c>
      <c r="C170" s="118"/>
      <c r="D170" s="118"/>
      <c r="E170" s="118"/>
      <c r="F170" s="118"/>
      <c r="G170" s="118" t="s">
        <v>4924</v>
      </c>
      <c r="H170" s="118" t="s">
        <v>4925</v>
      </c>
      <c r="I170" s="118"/>
      <c r="J170" s="118"/>
      <c r="K170" s="118"/>
      <c r="L170" s="118"/>
      <c r="M170" s="118"/>
      <c r="N170" s="118"/>
      <c r="O170" s="118"/>
      <c r="P170" s="118"/>
      <c r="Q170" s="118"/>
      <c r="R170" s="118"/>
      <c r="S170" s="118"/>
      <c r="T170" s="118"/>
      <c r="U170" s="118"/>
      <c r="V170" s="118"/>
      <c r="W170" s="118"/>
      <c r="X170" s="118"/>
      <c r="Y170" s="118"/>
      <c r="Z170" s="118"/>
      <c r="AA170" s="118"/>
      <c r="AB170" s="118"/>
      <c r="AC170" s="118"/>
      <c r="AD170" s="118"/>
      <c r="AE170" s="118"/>
      <c r="AF170" s="118"/>
      <c r="AG170" s="118"/>
      <c r="AH170" s="118"/>
      <c r="AI170" s="118"/>
      <c r="AJ170" s="118"/>
      <c r="AK170" s="118"/>
      <c r="AL170" s="118"/>
      <c r="AM170" s="118"/>
      <c r="AN170" s="118"/>
      <c r="AO170" s="118"/>
      <c r="AP170" s="118"/>
      <c r="AQ170" s="118"/>
      <c r="AR170" s="118"/>
      <c r="AS170" s="118"/>
      <c r="AT170" s="118"/>
      <c r="AU170" s="118"/>
      <c r="AV170" s="118"/>
      <c r="AW170" s="118"/>
      <c r="AX170" s="118"/>
      <c r="AY170" s="118"/>
      <c r="AZ170" s="118"/>
      <c r="BA170" s="118"/>
      <c r="BB170" s="118"/>
      <c r="BC170" s="118"/>
      <c r="BD170" s="118"/>
      <c r="BE170" s="118"/>
      <c r="BF170" s="118"/>
      <c r="BG170" s="118"/>
      <c r="BH170" s="118"/>
      <c r="BI170" s="118"/>
      <c r="BJ170" s="118"/>
      <c r="BK170" s="118"/>
      <c r="BL170" s="118"/>
      <c r="BM170" s="118"/>
      <c r="BN170" s="118"/>
      <c r="BO170" s="118"/>
      <c r="BP170" s="118"/>
      <c r="BQ170" s="118"/>
      <c r="BR170" s="118"/>
      <c r="BS170" s="118"/>
      <c r="BT170" s="118"/>
      <c r="BU170" s="118"/>
      <c r="BV170" s="118"/>
      <c r="BW170" s="118"/>
      <c r="BX170" s="118"/>
      <c r="BY170" s="118"/>
      <c r="BZ170" s="118"/>
      <c r="CA170" s="118"/>
      <c r="CB170" s="118"/>
      <c r="CC170" s="118"/>
      <c r="CD170" s="118"/>
      <c r="CE170" s="118"/>
      <c r="CF170" s="118"/>
      <c r="CG170" s="118"/>
      <c r="CH170" s="118"/>
      <c r="CI170" s="118"/>
      <c r="CJ170" s="118"/>
      <c r="CK170" s="118"/>
      <c r="CL170" s="118"/>
      <c r="CM170" s="118"/>
      <c r="CN170" s="118"/>
      <c r="CO170" s="118"/>
      <c r="CP170" s="118"/>
      <c r="CQ170" s="118"/>
      <c r="CR170" s="118"/>
      <c r="CS170" s="118"/>
      <c r="CT170" s="118"/>
      <c r="CU170" s="118"/>
      <c r="CV170" s="118"/>
      <c r="CW170" s="118"/>
      <c r="CX170" s="118"/>
      <c r="CY170" s="118"/>
      <c r="CZ170" s="118"/>
      <c r="DA170" s="118"/>
      <c r="DB170" s="118"/>
      <c r="DC170" s="118"/>
      <c r="DD170" s="118"/>
      <c r="DE170" s="118"/>
      <c r="DF170" s="118"/>
      <c r="DG170" s="118"/>
      <c r="DH170" s="118"/>
      <c r="DI170" s="118"/>
      <c r="DJ170" s="118"/>
      <c r="DK170" s="118"/>
      <c r="DL170" s="118"/>
      <c r="DM170" s="118"/>
      <c r="DN170" s="118"/>
      <c r="DO170" s="118"/>
      <c r="DP170" s="118"/>
      <c r="DQ170" s="118"/>
      <c r="DR170" s="118"/>
      <c r="DS170" s="118"/>
      <c r="DT170" s="118"/>
      <c r="DU170" s="118"/>
    </row>
    <row r="171" spans="1:125" ht="15.75" customHeight="1">
      <c r="A171" s="119" t="s">
        <v>4926</v>
      </c>
      <c r="B171" s="119" t="e">
        <f t="shared" ca="1" si="0"/>
        <v>#NAME?</v>
      </c>
      <c r="C171" s="119"/>
      <c r="D171" s="119"/>
      <c r="E171" s="119"/>
      <c r="F171" s="119"/>
      <c r="G171" s="119" t="s">
        <v>4927</v>
      </c>
      <c r="H171" s="119" t="s">
        <v>4928</v>
      </c>
      <c r="I171" s="119"/>
      <c r="J171" s="119"/>
      <c r="K171" s="119"/>
      <c r="L171" s="119"/>
      <c r="M171" s="119"/>
      <c r="N171" s="119"/>
      <c r="O171" s="119"/>
      <c r="P171" s="119"/>
      <c r="Q171" s="119"/>
      <c r="R171" s="119"/>
      <c r="S171" s="119"/>
      <c r="T171" s="119"/>
      <c r="U171" s="119"/>
      <c r="V171" s="119"/>
      <c r="W171" s="119"/>
      <c r="X171" s="119"/>
      <c r="Y171" s="119"/>
      <c r="Z171" s="119"/>
      <c r="AA171" s="119"/>
      <c r="AB171" s="119"/>
      <c r="AC171" s="119"/>
      <c r="AD171" s="119"/>
      <c r="AE171" s="119"/>
      <c r="AF171" s="119"/>
      <c r="AG171" s="119"/>
      <c r="AH171" s="119"/>
      <c r="AI171" s="119"/>
      <c r="AJ171" s="119"/>
      <c r="AK171" s="119"/>
      <c r="AL171" s="119"/>
      <c r="AM171" s="119"/>
      <c r="AN171" s="119"/>
      <c r="AO171" s="119"/>
      <c r="AP171" s="119"/>
      <c r="AQ171" s="119"/>
      <c r="AR171" s="119"/>
      <c r="AS171" s="119"/>
      <c r="AT171" s="119"/>
      <c r="AU171" s="119"/>
      <c r="AV171" s="119"/>
      <c r="AW171" s="119"/>
      <c r="AX171" s="119"/>
      <c r="AY171" s="119"/>
      <c r="AZ171" s="119"/>
      <c r="BA171" s="119"/>
      <c r="BB171" s="119"/>
      <c r="BC171" s="119"/>
      <c r="BD171" s="119"/>
      <c r="BE171" s="119"/>
      <c r="BF171" s="119"/>
      <c r="BG171" s="119"/>
      <c r="BH171" s="119"/>
      <c r="BI171" s="119"/>
      <c r="BJ171" s="119"/>
      <c r="BK171" s="119"/>
      <c r="BL171" s="119"/>
      <c r="BM171" s="119"/>
      <c r="BN171" s="119"/>
      <c r="BO171" s="119"/>
      <c r="BP171" s="119"/>
      <c r="BQ171" s="119"/>
      <c r="BR171" s="119"/>
      <c r="BS171" s="119"/>
      <c r="BT171" s="119"/>
      <c r="BU171" s="119"/>
      <c r="BV171" s="119"/>
      <c r="BW171" s="119"/>
      <c r="BX171" s="119"/>
      <c r="BY171" s="119"/>
      <c r="BZ171" s="119"/>
      <c r="CA171" s="119"/>
      <c r="CB171" s="119"/>
      <c r="CC171" s="119"/>
      <c r="CD171" s="119"/>
      <c r="CE171" s="119"/>
      <c r="CF171" s="119"/>
      <c r="CG171" s="119"/>
      <c r="CH171" s="119"/>
      <c r="CI171" s="119"/>
      <c r="CJ171" s="119"/>
      <c r="CK171" s="119"/>
      <c r="CL171" s="119"/>
      <c r="CM171" s="119"/>
      <c r="CN171" s="119"/>
      <c r="CO171" s="119"/>
      <c r="CP171" s="119"/>
      <c r="CQ171" s="119"/>
      <c r="CR171" s="119"/>
      <c r="CS171" s="119"/>
      <c r="CT171" s="119"/>
      <c r="CU171" s="119"/>
      <c r="CV171" s="119"/>
      <c r="CW171" s="119"/>
      <c r="CX171" s="119"/>
      <c r="CY171" s="119"/>
      <c r="CZ171" s="119"/>
      <c r="DA171" s="119"/>
      <c r="DB171" s="119"/>
      <c r="DC171" s="119"/>
      <c r="DD171" s="119"/>
      <c r="DE171" s="119"/>
      <c r="DF171" s="119"/>
      <c r="DG171" s="119"/>
      <c r="DH171" s="119"/>
      <c r="DI171" s="119"/>
      <c r="DJ171" s="119"/>
      <c r="DK171" s="119"/>
      <c r="DL171" s="119"/>
      <c r="DM171" s="119"/>
      <c r="DN171" s="119"/>
      <c r="DO171" s="119"/>
      <c r="DP171" s="119"/>
      <c r="DQ171" s="119"/>
      <c r="DR171" s="119"/>
      <c r="DS171" s="119"/>
      <c r="DT171" s="119"/>
      <c r="DU171" s="119"/>
    </row>
    <row r="172" spans="1:125" ht="15.75" customHeight="1">
      <c r="A172" s="118" t="s">
        <v>4929</v>
      </c>
      <c r="B172" s="118" t="e">
        <f t="shared" ca="1" si="0"/>
        <v>#NAME?</v>
      </c>
      <c r="C172" s="118"/>
      <c r="D172" s="118"/>
      <c r="E172" s="118"/>
      <c r="F172" s="118"/>
      <c r="G172" s="118" t="s">
        <v>4930</v>
      </c>
      <c r="H172" s="118" t="s">
        <v>4931</v>
      </c>
      <c r="I172" s="118"/>
      <c r="J172" s="118"/>
      <c r="K172" s="118"/>
      <c r="L172" s="118"/>
      <c r="M172" s="118"/>
      <c r="N172" s="118"/>
      <c r="O172" s="118"/>
      <c r="P172" s="118"/>
      <c r="Q172" s="118"/>
      <c r="R172" s="118"/>
      <c r="S172" s="118"/>
      <c r="T172" s="118"/>
      <c r="U172" s="118"/>
      <c r="V172" s="118"/>
      <c r="W172" s="118"/>
      <c r="X172" s="118"/>
      <c r="Y172" s="118"/>
      <c r="Z172" s="118"/>
      <c r="AA172" s="118"/>
      <c r="AB172" s="118"/>
      <c r="AC172" s="118"/>
      <c r="AD172" s="118"/>
      <c r="AE172" s="118"/>
      <c r="AF172" s="118"/>
      <c r="AG172" s="118"/>
      <c r="AH172" s="118"/>
      <c r="AI172" s="118"/>
      <c r="AJ172" s="118"/>
      <c r="AK172" s="118"/>
      <c r="AL172" s="118"/>
      <c r="AM172" s="118"/>
      <c r="AN172" s="118"/>
      <c r="AO172" s="118"/>
      <c r="AP172" s="118"/>
      <c r="AQ172" s="118"/>
      <c r="AR172" s="118"/>
      <c r="AS172" s="118"/>
      <c r="AT172" s="118"/>
      <c r="AU172" s="118"/>
      <c r="AV172" s="118"/>
      <c r="AW172" s="118"/>
      <c r="AX172" s="118"/>
      <c r="AY172" s="118"/>
      <c r="AZ172" s="118"/>
      <c r="BA172" s="118"/>
      <c r="BB172" s="118"/>
      <c r="BC172" s="118"/>
      <c r="BD172" s="118"/>
      <c r="BE172" s="118"/>
      <c r="BF172" s="118"/>
      <c r="BG172" s="118"/>
      <c r="BH172" s="118"/>
      <c r="BI172" s="118"/>
      <c r="BJ172" s="118"/>
      <c r="BK172" s="118"/>
      <c r="BL172" s="118"/>
      <c r="BM172" s="118"/>
      <c r="BN172" s="118"/>
      <c r="BO172" s="118"/>
      <c r="BP172" s="118"/>
      <c r="BQ172" s="118"/>
      <c r="BR172" s="118"/>
      <c r="BS172" s="118"/>
      <c r="BT172" s="118"/>
      <c r="BU172" s="118"/>
      <c r="BV172" s="118"/>
      <c r="BW172" s="118"/>
      <c r="BX172" s="118"/>
      <c r="BY172" s="118"/>
      <c r="BZ172" s="118"/>
      <c r="CA172" s="118"/>
      <c r="CB172" s="118"/>
      <c r="CC172" s="118"/>
      <c r="CD172" s="118"/>
      <c r="CE172" s="118"/>
      <c r="CF172" s="118"/>
      <c r="CG172" s="118"/>
      <c r="CH172" s="118"/>
      <c r="CI172" s="118"/>
      <c r="CJ172" s="118"/>
      <c r="CK172" s="118"/>
      <c r="CL172" s="118"/>
      <c r="CM172" s="118"/>
      <c r="CN172" s="118"/>
      <c r="CO172" s="118"/>
      <c r="CP172" s="118"/>
      <c r="CQ172" s="118"/>
      <c r="CR172" s="118"/>
      <c r="CS172" s="118"/>
      <c r="CT172" s="118"/>
      <c r="CU172" s="118"/>
      <c r="CV172" s="118"/>
      <c r="CW172" s="118"/>
      <c r="CX172" s="118"/>
      <c r="CY172" s="118"/>
      <c r="CZ172" s="118"/>
      <c r="DA172" s="118"/>
      <c r="DB172" s="118"/>
      <c r="DC172" s="118"/>
      <c r="DD172" s="118"/>
      <c r="DE172" s="118"/>
      <c r="DF172" s="118"/>
      <c r="DG172" s="118"/>
      <c r="DH172" s="118"/>
      <c r="DI172" s="118"/>
      <c r="DJ172" s="118"/>
      <c r="DK172" s="118"/>
      <c r="DL172" s="118"/>
      <c r="DM172" s="118"/>
      <c r="DN172" s="118"/>
      <c r="DO172" s="118"/>
      <c r="DP172" s="118"/>
      <c r="DQ172" s="118"/>
      <c r="DR172" s="118"/>
      <c r="DS172" s="118"/>
      <c r="DT172" s="118"/>
      <c r="DU172" s="118"/>
    </row>
    <row r="173" spans="1:125" ht="15.75" customHeight="1">
      <c r="A173" s="119" t="s">
        <v>4932</v>
      </c>
      <c r="B173" s="119" t="e">
        <f t="shared" ca="1" si="0"/>
        <v>#NAME?</v>
      </c>
      <c r="C173" s="119"/>
      <c r="D173" s="119"/>
      <c r="E173" s="119"/>
      <c r="F173" s="119"/>
      <c r="G173" s="119" t="s">
        <v>1902</v>
      </c>
      <c r="H173" s="119" t="s">
        <v>4933</v>
      </c>
      <c r="I173" s="119"/>
      <c r="J173" s="119"/>
      <c r="K173" s="119"/>
      <c r="L173" s="119"/>
      <c r="M173" s="119"/>
      <c r="N173" s="119"/>
      <c r="O173" s="119"/>
      <c r="P173" s="119"/>
      <c r="Q173" s="119"/>
      <c r="R173" s="119"/>
      <c r="S173" s="119"/>
      <c r="T173" s="119"/>
      <c r="U173" s="119"/>
      <c r="V173" s="119"/>
      <c r="W173" s="119"/>
      <c r="X173" s="119"/>
      <c r="Y173" s="119"/>
      <c r="Z173" s="119"/>
      <c r="AA173" s="119"/>
      <c r="AB173" s="119"/>
      <c r="AC173" s="119"/>
      <c r="AD173" s="119"/>
      <c r="AE173" s="119"/>
      <c r="AF173" s="119"/>
      <c r="AG173" s="119"/>
      <c r="AH173" s="119"/>
      <c r="AI173" s="119"/>
      <c r="AJ173" s="119"/>
      <c r="AK173" s="119"/>
      <c r="AL173" s="119"/>
      <c r="AM173" s="119"/>
      <c r="AN173" s="119"/>
      <c r="AO173" s="119"/>
      <c r="AP173" s="119"/>
      <c r="AQ173" s="119"/>
      <c r="AR173" s="119"/>
      <c r="AS173" s="119"/>
      <c r="AT173" s="119"/>
      <c r="AU173" s="119"/>
      <c r="AV173" s="119"/>
      <c r="AW173" s="119"/>
      <c r="AX173" s="119"/>
      <c r="AY173" s="119"/>
      <c r="AZ173" s="119"/>
      <c r="BA173" s="119"/>
      <c r="BB173" s="119"/>
      <c r="BC173" s="119"/>
      <c r="BD173" s="119"/>
      <c r="BE173" s="119"/>
      <c r="BF173" s="119"/>
      <c r="BG173" s="119"/>
      <c r="BH173" s="119"/>
      <c r="BI173" s="119"/>
      <c r="BJ173" s="119"/>
      <c r="BK173" s="119"/>
      <c r="BL173" s="119"/>
      <c r="BM173" s="119"/>
      <c r="BN173" s="119"/>
      <c r="BO173" s="119"/>
      <c r="BP173" s="119"/>
      <c r="BQ173" s="119"/>
      <c r="BR173" s="119"/>
      <c r="BS173" s="119"/>
      <c r="BT173" s="119"/>
      <c r="BU173" s="119"/>
      <c r="BV173" s="119"/>
      <c r="BW173" s="119"/>
      <c r="BX173" s="119"/>
      <c r="BY173" s="119"/>
      <c r="BZ173" s="119"/>
      <c r="CA173" s="119"/>
      <c r="CB173" s="119"/>
      <c r="CC173" s="119"/>
      <c r="CD173" s="119"/>
      <c r="CE173" s="119"/>
      <c r="CF173" s="119"/>
      <c r="CG173" s="119"/>
      <c r="CH173" s="119"/>
      <c r="CI173" s="119"/>
      <c r="CJ173" s="119"/>
      <c r="CK173" s="119"/>
      <c r="CL173" s="119"/>
      <c r="CM173" s="119"/>
      <c r="CN173" s="119"/>
      <c r="CO173" s="119"/>
      <c r="CP173" s="119"/>
      <c r="CQ173" s="119"/>
      <c r="CR173" s="119"/>
      <c r="CS173" s="119"/>
      <c r="CT173" s="119"/>
      <c r="CU173" s="119"/>
      <c r="CV173" s="119"/>
      <c r="CW173" s="119"/>
      <c r="CX173" s="119"/>
      <c r="CY173" s="119"/>
      <c r="CZ173" s="119"/>
      <c r="DA173" s="119"/>
      <c r="DB173" s="119"/>
      <c r="DC173" s="119"/>
      <c r="DD173" s="119"/>
      <c r="DE173" s="119"/>
      <c r="DF173" s="119"/>
      <c r="DG173" s="119"/>
      <c r="DH173" s="119"/>
      <c r="DI173" s="119"/>
      <c r="DJ173" s="119"/>
      <c r="DK173" s="119"/>
      <c r="DL173" s="119"/>
      <c r="DM173" s="119"/>
      <c r="DN173" s="119"/>
      <c r="DO173" s="119"/>
      <c r="DP173" s="119"/>
      <c r="DQ173" s="119"/>
      <c r="DR173" s="119"/>
      <c r="DS173" s="119"/>
      <c r="DT173" s="119"/>
      <c r="DU173" s="119"/>
    </row>
    <row r="174" spans="1:125" ht="15.75" customHeight="1">
      <c r="A174" s="118" t="s">
        <v>4934</v>
      </c>
      <c r="B174" s="118" t="e">
        <f t="shared" ca="1" si="0"/>
        <v>#NAME?</v>
      </c>
      <c r="C174" s="118"/>
      <c r="D174" s="118"/>
      <c r="E174" s="118"/>
      <c r="F174" s="118"/>
      <c r="G174" s="118" t="s">
        <v>4935</v>
      </c>
      <c r="H174" s="118" t="s">
        <v>4936</v>
      </c>
      <c r="I174" s="118"/>
      <c r="J174" s="118"/>
      <c r="K174" s="118"/>
      <c r="L174" s="118"/>
      <c r="M174" s="118"/>
      <c r="N174" s="118"/>
      <c r="O174" s="118"/>
      <c r="P174" s="118"/>
      <c r="Q174" s="118"/>
      <c r="R174" s="118"/>
      <c r="S174" s="118"/>
      <c r="T174" s="118"/>
      <c r="U174" s="118"/>
      <c r="V174" s="118"/>
      <c r="W174" s="118"/>
      <c r="X174" s="118"/>
      <c r="Y174" s="118"/>
      <c r="Z174" s="118"/>
      <c r="AA174" s="118"/>
      <c r="AB174" s="118"/>
      <c r="AC174" s="118"/>
      <c r="AD174" s="118"/>
      <c r="AE174" s="118"/>
      <c r="AF174" s="118"/>
      <c r="AG174" s="118"/>
      <c r="AH174" s="118"/>
      <c r="AI174" s="118"/>
      <c r="AJ174" s="118"/>
      <c r="AK174" s="118"/>
      <c r="AL174" s="118"/>
      <c r="AM174" s="118"/>
      <c r="AN174" s="118"/>
      <c r="AO174" s="118"/>
      <c r="AP174" s="118"/>
      <c r="AQ174" s="118"/>
      <c r="AR174" s="118"/>
      <c r="AS174" s="118"/>
      <c r="AT174" s="118"/>
      <c r="AU174" s="118"/>
      <c r="AV174" s="118"/>
      <c r="AW174" s="118"/>
      <c r="AX174" s="118"/>
      <c r="AY174" s="118"/>
      <c r="AZ174" s="118"/>
      <c r="BA174" s="118"/>
      <c r="BB174" s="118"/>
      <c r="BC174" s="118"/>
      <c r="BD174" s="118"/>
      <c r="BE174" s="118"/>
      <c r="BF174" s="118"/>
      <c r="BG174" s="118"/>
      <c r="BH174" s="118"/>
      <c r="BI174" s="118"/>
      <c r="BJ174" s="118"/>
      <c r="BK174" s="118"/>
      <c r="BL174" s="118"/>
      <c r="BM174" s="118"/>
      <c r="BN174" s="118"/>
      <c r="BO174" s="118"/>
      <c r="BP174" s="118"/>
      <c r="BQ174" s="118"/>
      <c r="BR174" s="118"/>
      <c r="BS174" s="118"/>
      <c r="BT174" s="118"/>
      <c r="BU174" s="118"/>
      <c r="BV174" s="118"/>
      <c r="BW174" s="118"/>
      <c r="BX174" s="118"/>
      <c r="BY174" s="118"/>
      <c r="BZ174" s="118"/>
      <c r="CA174" s="118"/>
      <c r="CB174" s="118"/>
      <c r="CC174" s="118"/>
      <c r="CD174" s="118"/>
      <c r="CE174" s="118"/>
      <c r="CF174" s="118"/>
      <c r="CG174" s="118"/>
      <c r="CH174" s="118"/>
      <c r="CI174" s="118"/>
      <c r="CJ174" s="118"/>
      <c r="CK174" s="118"/>
      <c r="CL174" s="118"/>
      <c r="CM174" s="118"/>
      <c r="CN174" s="118"/>
      <c r="CO174" s="118"/>
      <c r="CP174" s="118"/>
      <c r="CQ174" s="118"/>
      <c r="CR174" s="118"/>
      <c r="CS174" s="118"/>
      <c r="CT174" s="118"/>
      <c r="CU174" s="118"/>
      <c r="CV174" s="118"/>
      <c r="CW174" s="118"/>
      <c r="CX174" s="118"/>
      <c r="CY174" s="118"/>
      <c r="CZ174" s="118"/>
      <c r="DA174" s="118"/>
      <c r="DB174" s="118"/>
      <c r="DC174" s="118"/>
      <c r="DD174" s="118"/>
      <c r="DE174" s="118"/>
      <c r="DF174" s="118"/>
      <c r="DG174" s="118"/>
      <c r="DH174" s="118"/>
      <c r="DI174" s="118"/>
      <c r="DJ174" s="118"/>
      <c r="DK174" s="118"/>
      <c r="DL174" s="118"/>
      <c r="DM174" s="118"/>
      <c r="DN174" s="118"/>
      <c r="DO174" s="118"/>
      <c r="DP174" s="118"/>
      <c r="DQ174" s="118"/>
      <c r="DR174" s="118"/>
      <c r="DS174" s="118"/>
      <c r="DT174" s="118"/>
      <c r="DU174" s="118"/>
    </row>
    <row r="175" spans="1:125" ht="15.75" customHeight="1">
      <c r="A175" s="119" t="s">
        <v>4937</v>
      </c>
      <c r="B175" s="119" t="e">
        <f t="shared" ca="1" si="0"/>
        <v>#NAME?</v>
      </c>
      <c r="C175" s="119"/>
      <c r="D175" s="119"/>
      <c r="E175" s="119"/>
      <c r="F175" s="119"/>
      <c r="G175" s="119" t="s">
        <v>4938</v>
      </c>
      <c r="H175" s="119" t="s">
        <v>4939</v>
      </c>
      <c r="I175" s="119"/>
      <c r="J175" s="119"/>
      <c r="K175" s="119"/>
      <c r="L175" s="119"/>
      <c r="M175" s="119"/>
      <c r="N175" s="119"/>
      <c r="O175" s="119"/>
      <c r="P175" s="119"/>
      <c r="Q175" s="119"/>
      <c r="R175" s="119"/>
      <c r="S175" s="119"/>
      <c r="T175" s="119"/>
      <c r="U175" s="119"/>
      <c r="V175" s="119"/>
      <c r="W175" s="119"/>
      <c r="X175" s="119"/>
      <c r="Y175" s="119"/>
      <c r="Z175" s="119"/>
      <c r="AA175" s="119"/>
      <c r="AB175" s="119"/>
      <c r="AC175" s="119"/>
      <c r="AD175" s="119"/>
      <c r="AE175" s="119"/>
      <c r="AF175" s="119"/>
      <c r="AG175" s="119"/>
      <c r="AH175" s="119"/>
      <c r="AI175" s="119"/>
      <c r="AJ175" s="119"/>
      <c r="AK175" s="119"/>
      <c r="AL175" s="119"/>
      <c r="AM175" s="119"/>
      <c r="AN175" s="119"/>
      <c r="AO175" s="119"/>
      <c r="AP175" s="119"/>
      <c r="AQ175" s="119"/>
      <c r="AR175" s="119"/>
      <c r="AS175" s="119"/>
      <c r="AT175" s="119"/>
      <c r="AU175" s="119"/>
      <c r="AV175" s="119"/>
      <c r="AW175" s="119"/>
      <c r="AX175" s="119"/>
      <c r="AY175" s="119"/>
      <c r="AZ175" s="119"/>
      <c r="BA175" s="119"/>
      <c r="BB175" s="119"/>
      <c r="BC175" s="119"/>
      <c r="BD175" s="119"/>
      <c r="BE175" s="119"/>
      <c r="BF175" s="119"/>
      <c r="BG175" s="119"/>
      <c r="BH175" s="119"/>
      <c r="BI175" s="119"/>
      <c r="BJ175" s="119"/>
      <c r="BK175" s="119"/>
      <c r="BL175" s="119"/>
      <c r="BM175" s="119"/>
      <c r="BN175" s="119"/>
      <c r="BO175" s="119"/>
      <c r="BP175" s="119"/>
      <c r="BQ175" s="119"/>
      <c r="BR175" s="119"/>
      <c r="BS175" s="119"/>
      <c r="BT175" s="119"/>
      <c r="BU175" s="119"/>
      <c r="BV175" s="119"/>
      <c r="BW175" s="119"/>
      <c r="BX175" s="119"/>
      <c r="BY175" s="119"/>
      <c r="BZ175" s="119"/>
      <c r="CA175" s="119"/>
      <c r="CB175" s="119"/>
      <c r="CC175" s="119"/>
      <c r="CD175" s="119"/>
      <c r="CE175" s="119"/>
      <c r="CF175" s="119"/>
      <c r="CG175" s="119"/>
      <c r="CH175" s="119"/>
      <c r="CI175" s="119"/>
      <c r="CJ175" s="119"/>
      <c r="CK175" s="119"/>
      <c r="CL175" s="119"/>
      <c r="CM175" s="119"/>
      <c r="CN175" s="119"/>
      <c r="CO175" s="119"/>
      <c r="CP175" s="119"/>
      <c r="CQ175" s="119"/>
      <c r="CR175" s="119"/>
      <c r="CS175" s="119"/>
      <c r="CT175" s="119"/>
      <c r="CU175" s="119"/>
      <c r="CV175" s="119"/>
      <c r="CW175" s="119"/>
      <c r="CX175" s="119"/>
      <c r="CY175" s="119"/>
      <c r="CZ175" s="119"/>
      <c r="DA175" s="119"/>
      <c r="DB175" s="119"/>
      <c r="DC175" s="119"/>
      <c r="DD175" s="119"/>
      <c r="DE175" s="119"/>
      <c r="DF175" s="119"/>
      <c r="DG175" s="119"/>
      <c r="DH175" s="119"/>
      <c r="DI175" s="119"/>
      <c r="DJ175" s="119"/>
      <c r="DK175" s="119"/>
      <c r="DL175" s="119"/>
      <c r="DM175" s="119"/>
      <c r="DN175" s="119"/>
      <c r="DO175" s="119"/>
      <c r="DP175" s="119"/>
      <c r="DQ175" s="119"/>
      <c r="DR175" s="119"/>
      <c r="DS175" s="119"/>
      <c r="DT175" s="119"/>
      <c r="DU175" s="119"/>
    </row>
    <row r="176" spans="1:125" ht="15.75" customHeight="1">
      <c r="A176" s="118" t="s">
        <v>4940</v>
      </c>
      <c r="B176" s="118" t="e">
        <f t="shared" ca="1" si="0"/>
        <v>#NAME?</v>
      </c>
      <c r="C176" s="118"/>
      <c r="D176" s="118"/>
      <c r="E176" s="118"/>
      <c r="F176" s="118"/>
      <c r="G176" s="118" t="s">
        <v>4941</v>
      </c>
      <c r="H176" s="118" t="s">
        <v>4942</v>
      </c>
      <c r="I176" s="118"/>
      <c r="J176" s="118"/>
      <c r="K176" s="118"/>
      <c r="L176" s="118"/>
      <c r="M176" s="118"/>
      <c r="N176" s="118"/>
      <c r="O176" s="118"/>
      <c r="P176" s="118"/>
      <c r="Q176" s="118"/>
      <c r="R176" s="118"/>
      <c r="S176" s="118"/>
      <c r="T176" s="118"/>
      <c r="U176" s="118"/>
      <c r="V176" s="118"/>
      <c r="W176" s="118"/>
      <c r="X176" s="118"/>
      <c r="Y176" s="118"/>
      <c r="Z176" s="118"/>
      <c r="AA176" s="118"/>
      <c r="AB176" s="118"/>
      <c r="AC176" s="118"/>
      <c r="AD176" s="118"/>
      <c r="AE176" s="118"/>
      <c r="AF176" s="118"/>
      <c r="AG176" s="118"/>
      <c r="AH176" s="118"/>
      <c r="AI176" s="118"/>
      <c r="AJ176" s="118"/>
      <c r="AK176" s="118"/>
      <c r="AL176" s="118"/>
      <c r="AM176" s="118"/>
      <c r="AN176" s="118"/>
      <c r="AO176" s="118"/>
      <c r="AP176" s="118"/>
      <c r="AQ176" s="118"/>
      <c r="AR176" s="118"/>
      <c r="AS176" s="118"/>
      <c r="AT176" s="118"/>
      <c r="AU176" s="118"/>
      <c r="AV176" s="118"/>
      <c r="AW176" s="118"/>
      <c r="AX176" s="118"/>
      <c r="AY176" s="118"/>
      <c r="AZ176" s="118"/>
      <c r="BA176" s="118"/>
      <c r="BB176" s="118"/>
      <c r="BC176" s="118"/>
      <c r="BD176" s="118"/>
      <c r="BE176" s="118"/>
      <c r="BF176" s="118"/>
      <c r="BG176" s="118"/>
      <c r="BH176" s="118"/>
      <c r="BI176" s="118"/>
      <c r="BJ176" s="118"/>
      <c r="BK176" s="118"/>
      <c r="BL176" s="118"/>
      <c r="BM176" s="118"/>
      <c r="BN176" s="118"/>
      <c r="BO176" s="118"/>
      <c r="BP176" s="118"/>
      <c r="BQ176" s="118"/>
      <c r="BR176" s="118"/>
      <c r="BS176" s="118"/>
      <c r="BT176" s="118"/>
      <c r="BU176" s="118"/>
      <c r="BV176" s="118"/>
      <c r="BW176" s="118"/>
      <c r="BX176" s="118"/>
      <c r="BY176" s="118"/>
      <c r="BZ176" s="118"/>
      <c r="CA176" s="118"/>
      <c r="CB176" s="118"/>
      <c r="CC176" s="118"/>
      <c r="CD176" s="118"/>
      <c r="CE176" s="118"/>
      <c r="CF176" s="118"/>
      <c r="CG176" s="118"/>
      <c r="CH176" s="118"/>
      <c r="CI176" s="118"/>
      <c r="CJ176" s="118"/>
      <c r="CK176" s="118"/>
      <c r="CL176" s="118"/>
      <c r="CM176" s="118"/>
      <c r="CN176" s="118"/>
      <c r="CO176" s="118"/>
      <c r="CP176" s="118"/>
      <c r="CQ176" s="118"/>
      <c r="CR176" s="118"/>
      <c r="CS176" s="118"/>
      <c r="CT176" s="118"/>
      <c r="CU176" s="118"/>
      <c r="CV176" s="118"/>
      <c r="CW176" s="118"/>
      <c r="CX176" s="118"/>
      <c r="CY176" s="118"/>
      <c r="CZ176" s="118"/>
      <c r="DA176" s="118"/>
      <c r="DB176" s="118"/>
      <c r="DC176" s="118"/>
      <c r="DD176" s="118"/>
      <c r="DE176" s="118"/>
      <c r="DF176" s="118"/>
      <c r="DG176" s="118"/>
      <c r="DH176" s="118"/>
      <c r="DI176" s="118"/>
      <c r="DJ176" s="118"/>
      <c r="DK176" s="118"/>
      <c r="DL176" s="118"/>
      <c r="DM176" s="118"/>
      <c r="DN176" s="118"/>
      <c r="DO176" s="118"/>
      <c r="DP176" s="118"/>
      <c r="DQ176" s="118"/>
      <c r="DR176" s="118"/>
      <c r="DS176" s="118"/>
      <c r="DT176" s="118"/>
      <c r="DU176" s="118"/>
    </row>
    <row r="177" spans="1:125" ht="15.75" customHeight="1">
      <c r="A177" s="119" t="s">
        <v>4943</v>
      </c>
      <c r="B177" s="119" t="e">
        <f t="shared" ca="1" si="0"/>
        <v>#NAME?</v>
      </c>
      <c r="C177" s="119"/>
      <c r="D177" s="119"/>
      <c r="E177" s="119"/>
      <c r="F177" s="119"/>
      <c r="G177" s="119" t="s">
        <v>4944</v>
      </c>
      <c r="H177" s="119" t="s">
        <v>4945</v>
      </c>
      <c r="I177" s="119"/>
      <c r="J177" s="119"/>
      <c r="K177" s="119"/>
      <c r="L177" s="119"/>
      <c r="M177" s="119"/>
      <c r="N177" s="119"/>
      <c r="O177" s="119"/>
      <c r="P177" s="119"/>
      <c r="Q177" s="119"/>
      <c r="R177" s="119"/>
      <c r="S177" s="119"/>
      <c r="T177" s="119"/>
      <c r="U177" s="119"/>
      <c r="V177" s="119"/>
      <c r="W177" s="119"/>
      <c r="X177" s="119"/>
      <c r="Y177" s="119"/>
      <c r="Z177" s="119"/>
      <c r="AA177" s="119"/>
      <c r="AB177" s="119"/>
      <c r="AC177" s="119"/>
      <c r="AD177" s="119"/>
      <c r="AE177" s="119"/>
      <c r="AF177" s="119"/>
      <c r="AG177" s="119"/>
      <c r="AH177" s="119"/>
      <c r="AI177" s="119"/>
      <c r="AJ177" s="119"/>
      <c r="AK177" s="119"/>
      <c r="AL177" s="119"/>
      <c r="AM177" s="119"/>
      <c r="AN177" s="119"/>
      <c r="AO177" s="119"/>
      <c r="AP177" s="119"/>
      <c r="AQ177" s="119"/>
      <c r="AR177" s="119"/>
      <c r="AS177" s="119"/>
      <c r="AT177" s="119"/>
      <c r="AU177" s="119"/>
      <c r="AV177" s="119"/>
      <c r="AW177" s="119"/>
      <c r="AX177" s="119"/>
      <c r="AY177" s="119"/>
      <c r="AZ177" s="119"/>
      <c r="BA177" s="119"/>
      <c r="BB177" s="119"/>
      <c r="BC177" s="119"/>
      <c r="BD177" s="119"/>
      <c r="BE177" s="119"/>
      <c r="BF177" s="119"/>
      <c r="BG177" s="119"/>
      <c r="BH177" s="119"/>
      <c r="BI177" s="119"/>
      <c r="BJ177" s="119"/>
      <c r="BK177" s="119"/>
      <c r="BL177" s="119"/>
      <c r="BM177" s="119"/>
      <c r="BN177" s="119"/>
      <c r="BO177" s="119"/>
      <c r="BP177" s="119"/>
      <c r="BQ177" s="119"/>
      <c r="BR177" s="119"/>
      <c r="BS177" s="119"/>
      <c r="BT177" s="119"/>
      <c r="BU177" s="119"/>
      <c r="BV177" s="119"/>
      <c r="BW177" s="119"/>
      <c r="BX177" s="119"/>
      <c r="BY177" s="119"/>
      <c r="BZ177" s="119"/>
      <c r="CA177" s="119"/>
      <c r="CB177" s="119"/>
      <c r="CC177" s="119"/>
      <c r="CD177" s="119"/>
      <c r="CE177" s="119"/>
      <c r="CF177" s="119"/>
      <c r="CG177" s="119"/>
      <c r="CH177" s="119"/>
      <c r="CI177" s="119"/>
      <c r="CJ177" s="119"/>
      <c r="CK177" s="119"/>
      <c r="CL177" s="119"/>
      <c r="CM177" s="119"/>
      <c r="CN177" s="119"/>
      <c r="CO177" s="119"/>
      <c r="CP177" s="119"/>
      <c r="CQ177" s="119"/>
      <c r="CR177" s="119"/>
      <c r="CS177" s="119"/>
      <c r="CT177" s="119"/>
      <c r="CU177" s="119"/>
      <c r="CV177" s="119"/>
      <c r="CW177" s="119"/>
      <c r="CX177" s="119"/>
      <c r="CY177" s="119"/>
      <c r="CZ177" s="119"/>
      <c r="DA177" s="119"/>
      <c r="DB177" s="119"/>
      <c r="DC177" s="119"/>
      <c r="DD177" s="119"/>
      <c r="DE177" s="119"/>
      <c r="DF177" s="119"/>
      <c r="DG177" s="119"/>
      <c r="DH177" s="119"/>
      <c r="DI177" s="119"/>
      <c r="DJ177" s="119"/>
      <c r="DK177" s="119"/>
      <c r="DL177" s="119"/>
      <c r="DM177" s="119"/>
      <c r="DN177" s="119"/>
      <c r="DO177" s="119"/>
      <c r="DP177" s="119"/>
      <c r="DQ177" s="119"/>
      <c r="DR177" s="119"/>
      <c r="DS177" s="119"/>
      <c r="DT177" s="119"/>
      <c r="DU177" s="119"/>
    </row>
    <row r="178" spans="1:125" ht="15.75" customHeight="1">
      <c r="A178" s="118" t="s">
        <v>4946</v>
      </c>
      <c r="B178" s="118" t="e">
        <f t="shared" ca="1" si="0"/>
        <v>#NAME?</v>
      </c>
      <c r="C178" s="118"/>
      <c r="D178" s="118"/>
      <c r="E178" s="118"/>
      <c r="F178" s="118"/>
      <c r="G178" s="118" t="s">
        <v>4947</v>
      </c>
      <c r="H178" s="118" t="s">
        <v>4948</v>
      </c>
      <c r="I178" s="118"/>
      <c r="J178" s="118"/>
      <c r="K178" s="118"/>
      <c r="L178" s="118"/>
      <c r="M178" s="118"/>
      <c r="N178" s="118"/>
      <c r="O178" s="118"/>
      <c r="P178" s="118"/>
      <c r="Q178" s="118"/>
      <c r="R178" s="118"/>
      <c r="S178" s="118"/>
      <c r="T178" s="118"/>
      <c r="U178" s="118"/>
      <c r="V178" s="118"/>
      <c r="W178" s="118"/>
      <c r="X178" s="118"/>
      <c r="Y178" s="118"/>
      <c r="Z178" s="118"/>
      <c r="AA178" s="118"/>
      <c r="AB178" s="118"/>
      <c r="AC178" s="118"/>
      <c r="AD178" s="118"/>
      <c r="AE178" s="118"/>
      <c r="AF178" s="118"/>
      <c r="AG178" s="118"/>
      <c r="AH178" s="118"/>
      <c r="AI178" s="118"/>
      <c r="AJ178" s="118"/>
      <c r="AK178" s="118"/>
      <c r="AL178" s="118"/>
      <c r="AM178" s="118"/>
      <c r="AN178" s="118"/>
      <c r="AO178" s="118"/>
      <c r="AP178" s="118"/>
      <c r="AQ178" s="118"/>
      <c r="AR178" s="118"/>
      <c r="AS178" s="118"/>
      <c r="AT178" s="118"/>
      <c r="AU178" s="118"/>
      <c r="AV178" s="118"/>
      <c r="AW178" s="118"/>
      <c r="AX178" s="118"/>
      <c r="AY178" s="118"/>
      <c r="AZ178" s="118"/>
      <c r="BA178" s="118"/>
      <c r="BB178" s="118"/>
      <c r="BC178" s="118"/>
      <c r="BD178" s="118"/>
      <c r="BE178" s="118"/>
      <c r="BF178" s="118"/>
      <c r="BG178" s="118"/>
      <c r="BH178" s="118"/>
      <c r="BI178" s="118"/>
      <c r="BJ178" s="118"/>
      <c r="BK178" s="118"/>
      <c r="BL178" s="118"/>
      <c r="BM178" s="118"/>
      <c r="BN178" s="118"/>
      <c r="BO178" s="118"/>
      <c r="BP178" s="118"/>
      <c r="BQ178" s="118"/>
      <c r="BR178" s="118"/>
      <c r="BS178" s="118"/>
      <c r="BT178" s="118"/>
      <c r="BU178" s="118"/>
      <c r="BV178" s="118"/>
      <c r="BW178" s="118"/>
      <c r="BX178" s="118"/>
      <c r="BY178" s="118"/>
      <c r="BZ178" s="118"/>
      <c r="CA178" s="118"/>
      <c r="CB178" s="118"/>
      <c r="CC178" s="118"/>
      <c r="CD178" s="118"/>
      <c r="CE178" s="118"/>
      <c r="CF178" s="118"/>
      <c r="CG178" s="118"/>
      <c r="CH178" s="118"/>
      <c r="CI178" s="118"/>
      <c r="CJ178" s="118"/>
      <c r="CK178" s="118"/>
      <c r="CL178" s="118"/>
      <c r="CM178" s="118"/>
      <c r="CN178" s="118"/>
      <c r="CO178" s="118"/>
      <c r="CP178" s="118"/>
      <c r="CQ178" s="118"/>
      <c r="CR178" s="118"/>
      <c r="CS178" s="118"/>
      <c r="CT178" s="118"/>
      <c r="CU178" s="118"/>
      <c r="CV178" s="118"/>
      <c r="CW178" s="118"/>
      <c r="CX178" s="118"/>
      <c r="CY178" s="118"/>
      <c r="CZ178" s="118"/>
      <c r="DA178" s="118"/>
      <c r="DB178" s="118"/>
      <c r="DC178" s="118"/>
      <c r="DD178" s="118"/>
      <c r="DE178" s="118"/>
      <c r="DF178" s="118"/>
      <c r="DG178" s="118"/>
      <c r="DH178" s="118"/>
      <c r="DI178" s="118"/>
      <c r="DJ178" s="118"/>
      <c r="DK178" s="118"/>
      <c r="DL178" s="118"/>
      <c r="DM178" s="118"/>
      <c r="DN178" s="118"/>
      <c r="DO178" s="118"/>
      <c r="DP178" s="118"/>
      <c r="DQ178" s="118"/>
      <c r="DR178" s="118"/>
      <c r="DS178" s="118"/>
      <c r="DT178" s="118"/>
      <c r="DU178" s="118"/>
    </row>
    <row r="179" spans="1:125" ht="15.75" customHeight="1">
      <c r="A179" s="119" t="s">
        <v>4949</v>
      </c>
      <c r="B179" s="119" t="e">
        <f t="shared" ca="1" si="0"/>
        <v>#NAME?</v>
      </c>
      <c r="C179" s="119"/>
      <c r="D179" s="119"/>
      <c r="E179" s="119"/>
      <c r="F179" s="119"/>
      <c r="G179" s="119" t="s">
        <v>4950</v>
      </c>
      <c r="H179" s="119" t="s">
        <v>4951</v>
      </c>
      <c r="I179" s="119"/>
      <c r="J179" s="119"/>
      <c r="K179" s="119"/>
      <c r="L179" s="119"/>
      <c r="M179" s="119"/>
      <c r="N179" s="119"/>
      <c r="O179" s="119"/>
      <c r="P179" s="119"/>
      <c r="Q179" s="119"/>
      <c r="R179" s="119"/>
      <c r="S179" s="119"/>
      <c r="T179" s="119"/>
      <c r="U179" s="119"/>
      <c r="V179" s="119"/>
      <c r="W179" s="119"/>
      <c r="X179" s="119"/>
      <c r="Y179" s="119"/>
      <c r="Z179" s="119"/>
      <c r="AA179" s="119"/>
      <c r="AB179" s="119"/>
      <c r="AC179" s="119"/>
      <c r="AD179" s="119"/>
      <c r="AE179" s="119"/>
      <c r="AF179" s="119"/>
      <c r="AG179" s="119"/>
      <c r="AH179" s="119"/>
      <c r="AI179" s="119"/>
      <c r="AJ179" s="119"/>
      <c r="AK179" s="119"/>
      <c r="AL179" s="119"/>
      <c r="AM179" s="119"/>
      <c r="AN179" s="119"/>
      <c r="AO179" s="119"/>
      <c r="AP179" s="119"/>
      <c r="AQ179" s="119"/>
      <c r="AR179" s="119"/>
      <c r="AS179" s="119"/>
      <c r="AT179" s="119"/>
      <c r="AU179" s="119"/>
      <c r="AV179" s="119"/>
      <c r="AW179" s="119"/>
      <c r="AX179" s="119"/>
      <c r="AY179" s="119"/>
      <c r="AZ179" s="119"/>
      <c r="BA179" s="119"/>
      <c r="BB179" s="119"/>
      <c r="BC179" s="119"/>
      <c r="BD179" s="119"/>
      <c r="BE179" s="119"/>
      <c r="BF179" s="119"/>
      <c r="BG179" s="119"/>
      <c r="BH179" s="119"/>
      <c r="BI179" s="119"/>
      <c r="BJ179" s="119"/>
      <c r="BK179" s="119"/>
      <c r="BL179" s="119"/>
      <c r="BM179" s="119"/>
      <c r="BN179" s="119"/>
      <c r="BO179" s="119"/>
      <c r="BP179" s="119"/>
      <c r="BQ179" s="119"/>
      <c r="BR179" s="119"/>
      <c r="BS179" s="119"/>
      <c r="BT179" s="119"/>
      <c r="BU179" s="119"/>
      <c r="BV179" s="119"/>
      <c r="BW179" s="119"/>
      <c r="BX179" s="119"/>
      <c r="BY179" s="119"/>
      <c r="BZ179" s="119"/>
      <c r="CA179" s="119"/>
      <c r="CB179" s="119"/>
      <c r="CC179" s="119"/>
      <c r="CD179" s="119"/>
      <c r="CE179" s="119"/>
      <c r="CF179" s="119"/>
      <c r="CG179" s="119"/>
      <c r="CH179" s="119"/>
      <c r="CI179" s="119"/>
      <c r="CJ179" s="119"/>
      <c r="CK179" s="119"/>
      <c r="CL179" s="119"/>
      <c r="CM179" s="119"/>
      <c r="CN179" s="119"/>
      <c r="CO179" s="119"/>
      <c r="CP179" s="119"/>
      <c r="CQ179" s="119"/>
      <c r="CR179" s="119"/>
      <c r="CS179" s="119"/>
      <c r="CT179" s="119"/>
      <c r="CU179" s="119"/>
      <c r="CV179" s="119"/>
      <c r="CW179" s="119"/>
      <c r="CX179" s="119"/>
      <c r="CY179" s="119"/>
      <c r="CZ179" s="119"/>
      <c r="DA179" s="119"/>
      <c r="DB179" s="119"/>
      <c r="DC179" s="119"/>
      <c r="DD179" s="119"/>
      <c r="DE179" s="119"/>
      <c r="DF179" s="119"/>
      <c r="DG179" s="119"/>
      <c r="DH179" s="119"/>
      <c r="DI179" s="119"/>
      <c r="DJ179" s="119"/>
      <c r="DK179" s="119"/>
      <c r="DL179" s="119"/>
      <c r="DM179" s="119"/>
      <c r="DN179" s="119"/>
      <c r="DO179" s="119"/>
      <c r="DP179" s="119"/>
      <c r="DQ179" s="119"/>
      <c r="DR179" s="119"/>
      <c r="DS179" s="119"/>
      <c r="DT179" s="119"/>
      <c r="DU179" s="119"/>
    </row>
    <row r="180" spans="1:125" ht="15.75" customHeight="1">
      <c r="A180" s="118" t="s">
        <v>4952</v>
      </c>
      <c r="B180" s="118" t="e">
        <f t="shared" ca="1" si="0"/>
        <v>#NAME?</v>
      </c>
      <c r="C180" s="118"/>
      <c r="D180" s="118"/>
      <c r="E180" s="118"/>
      <c r="F180" s="118"/>
      <c r="G180" s="118" t="s">
        <v>4953</v>
      </c>
      <c r="H180" s="118" t="s">
        <v>4954</v>
      </c>
      <c r="I180" s="118"/>
      <c r="J180" s="118"/>
      <c r="K180" s="118"/>
      <c r="L180" s="118"/>
      <c r="M180" s="118"/>
      <c r="N180" s="118"/>
      <c r="O180" s="118"/>
      <c r="P180" s="118"/>
      <c r="Q180" s="118"/>
      <c r="R180" s="118"/>
      <c r="S180" s="118"/>
      <c r="T180" s="118"/>
      <c r="U180" s="118"/>
      <c r="V180" s="118"/>
      <c r="W180" s="118"/>
      <c r="X180" s="118"/>
      <c r="Y180" s="118"/>
      <c r="Z180" s="118"/>
      <c r="AA180" s="118"/>
      <c r="AB180" s="118"/>
      <c r="AC180" s="118"/>
      <c r="AD180" s="118"/>
      <c r="AE180" s="118"/>
      <c r="AF180" s="118"/>
      <c r="AG180" s="118"/>
      <c r="AH180" s="118"/>
      <c r="AI180" s="118"/>
      <c r="AJ180" s="118"/>
      <c r="AK180" s="118"/>
      <c r="AL180" s="118"/>
      <c r="AM180" s="118"/>
      <c r="AN180" s="118"/>
      <c r="AO180" s="118"/>
      <c r="AP180" s="118"/>
      <c r="AQ180" s="118"/>
      <c r="AR180" s="118"/>
      <c r="AS180" s="118"/>
      <c r="AT180" s="118"/>
      <c r="AU180" s="118"/>
      <c r="AV180" s="118"/>
      <c r="AW180" s="118"/>
      <c r="AX180" s="118"/>
      <c r="AY180" s="118"/>
      <c r="AZ180" s="118"/>
      <c r="BA180" s="118"/>
      <c r="BB180" s="118"/>
      <c r="BC180" s="118"/>
      <c r="BD180" s="118"/>
      <c r="BE180" s="118"/>
      <c r="BF180" s="118"/>
      <c r="BG180" s="118"/>
      <c r="BH180" s="118"/>
      <c r="BI180" s="118"/>
      <c r="BJ180" s="118"/>
      <c r="BK180" s="118"/>
      <c r="BL180" s="118"/>
      <c r="BM180" s="118"/>
      <c r="BN180" s="118"/>
      <c r="BO180" s="118"/>
      <c r="BP180" s="118"/>
      <c r="BQ180" s="118"/>
      <c r="BR180" s="118"/>
      <c r="BS180" s="118"/>
      <c r="BT180" s="118"/>
      <c r="BU180" s="118"/>
      <c r="BV180" s="118"/>
      <c r="BW180" s="118"/>
      <c r="BX180" s="118"/>
      <c r="BY180" s="118"/>
      <c r="BZ180" s="118"/>
      <c r="CA180" s="118"/>
      <c r="CB180" s="118"/>
      <c r="CC180" s="118"/>
      <c r="CD180" s="118"/>
      <c r="CE180" s="118"/>
      <c r="CF180" s="118"/>
      <c r="CG180" s="118"/>
      <c r="CH180" s="118"/>
      <c r="CI180" s="118"/>
      <c r="CJ180" s="118"/>
      <c r="CK180" s="118"/>
      <c r="CL180" s="118"/>
      <c r="CM180" s="118"/>
      <c r="CN180" s="118"/>
      <c r="CO180" s="118"/>
      <c r="CP180" s="118"/>
      <c r="CQ180" s="118"/>
      <c r="CR180" s="118"/>
      <c r="CS180" s="118"/>
      <c r="CT180" s="118"/>
      <c r="CU180" s="118"/>
      <c r="CV180" s="118"/>
      <c r="CW180" s="118"/>
      <c r="CX180" s="118"/>
      <c r="CY180" s="118"/>
      <c r="CZ180" s="118"/>
      <c r="DA180" s="118"/>
      <c r="DB180" s="118"/>
      <c r="DC180" s="118"/>
      <c r="DD180" s="118"/>
      <c r="DE180" s="118"/>
      <c r="DF180" s="118"/>
      <c r="DG180" s="118"/>
      <c r="DH180" s="118"/>
      <c r="DI180" s="118"/>
      <c r="DJ180" s="118"/>
      <c r="DK180" s="118"/>
      <c r="DL180" s="118"/>
      <c r="DM180" s="118"/>
      <c r="DN180" s="118"/>
      <c r="DO180" s="118"/>
      <c r="DP180" s="118"/>
      <c r="DQ180" s="118"/>
      <c r="DR180" s="118"/>
      <c r="DS180" s="118"/>
      <c r="DT180" s="118"/>
      <c r="DU180" s="118"/>
    </row>
    <row r="181" spans="1:125" ht="15.75" customHeight="1">
      <c r="A181" s="119" t="s">
        <v>4955</v>
      </c>
      <c r="B181" s="119" t="e">
        <f t="shared" ca="1" si="0"/>
        <v>#NAME?</v>
      </c>
      <c r="C181" s="119"/>
      <c r="D181" s="119"/>
      <c r="E181" s="119"/>
      <c r="F181" s="119"/>
      <c r="G181" s="119" t="s">
        <v>4956</v>
      </c>
      <c r="H181" s="119" t="s">
        <v>4957</v>
      </c>
      <c r="I181" s="119"/>
      <c r="J181" s="119"/>
      <c r="K181" s="119"/>
      <c r="L181" s="119"/>
      <c r="M181" s="119"/>
      <c r="N181" s="119"/>
      <c r="O181" s="119"/>
      <c r="P181" s="119"/>
      <c r="Q181" s="119"/>
      <c r="R181" s="119"/>
      <c r="S181" s="119"/>
      <c r="T181" s="119"/>
      <c r="U181" s="119"/>
      <c r="V181" s="119"/>
      <c r="W181" s="119"/>
      <c r="X181" s="119"/>
      <c r="Y181" s="119"/>
      <c r="Z181" s="119"/>
      <c r="AA181" s="119"/>
      <c r="AB181" s="119"/>
      <c r="AC181" s="119"/>
      <c r="AD181" s="119"/>
      <c r="AE181" s="119"/>
      <c r="AF181" s="119"/>
      <c r="AG181" s="119"/>
      <c r="AH181" s="119"/>
      <c r="AI181" s="119"/>
      <c r="AJ181" s="119"/>
      <c r="AK181" s="119"/>
      <c r="AL181" s="119"/>
      <c r="AM181" s="119"/>
      <c r="AN181" s="119"/>
      <c r="AO181" s="119"/>
      <c r="AP181" s="119"/>
      <c r="AQ181" s="119"/>
      <c r="AR181" s="119"/>
      <c r="AS181" s="119"/>
      <c r="AT181" s="119"/>
      <c r="AU181" s="119"/>
      <c r="AV181" s="119"/>
      <c r="AW181" s="119"/>
      <c r="AX181" s="119"/>
      <c r="AY181" s="119"/>
      <c r="AZ181" s="119"/>
      <c r="BA181" s="119"/>
      <c r="BB181" s="119"/>
      <c r="BC181" s="119"/>
      <c r="BD181" s="119"/>
      <c r="BE181" s="119"/>
      <c r="BF181" s="119"/>
      <c r="BG181" s="119"/>
      <c r="BH181" s="119"/>
      <c r="BI181" s="119"/>
      <c r="BJ181" s="119"/>
      <c r="BK181" s="119"/>
      <c r="BL181" s="119"/>
      <c r="BM181" s="119"/>
      <c r="BN181" s="119"/>
      <c r="BO181" s="119"/>
      <c r="BP181" s="119"/>
      <c r="BQ181" s="119"/>
      <c r="BR181" s="119"/>
      <c r="BS181" s="119"/>
      <c r="BT181" s="119"/>
      <c r="BU181" s="119"/>
      <c r="BV181" s="119"/>
      <c r="BW181" s="119"/>
      <c r="BX181" s="119"/>
      <c r="BY181" s="119"/>
      <c r="BZ181" s="119"/>
      <c r="CA181" s="119"/>
      <c r="CB181" s="119"/>
      <c r="CC181" s="119"/>
      <c r="CD181" s="119"/>
      <c r="CE181" s="119"/>
      <c r="CF181" s="119"/>
      <c r="CG181" s="119"/>
      <c r="CH181" s="119"/>
      <c r="CI181" s="119"/>
      <c r="CJ181" s="119"/>
      <c r="CK181" s="119"/>
      <c r="CL181" s="119"/>
      <c r="CM181" s="119"/>
      <c r="CN181" s="119"/>
      <c r="CO181" s="119"/>
      <c r="CP181" s="119"/>
      <c r="CQ181" s="119"/>
      <c r="CR181" s="119"/>
      <c r="CS181" s="119"/>
      <c r="CT181" s="119"/>
      <c r="CU181" s="119"/>
      <c r="CV181" s="119"/>
      <c r="CW181" s="119"/>
      <c r="CX181" s="119"/>
      <c r="CY181" s="119"/>
      <c r="CZ181" s="119"/>
      <c r="DA181" s="119"/>
      <c r="DB181" s="119"/>
      <c r="DC181" s="119"/>
      <c r="DD181" s="119"/>
      <c r="DE181" s="119"/>
      <c r="DF181" s="119"/>
      <c r="DG181" s="119"/>
      <c r="DH181" s="119"/>
      <c r="DI181" s="119"/>
      <c r="DJ181" s="119"/>
      <c r="DK181" s="119"/>
      <c r="DL181" s="119"/>
      <c r="DM181" s="119"/>
      <c r="DN181" s="119"/>
      <c r="DO181" s="119"/>
      <c r="DP181" s="119"/>
      <c r="DQ181" s="119"/>
      <c r="DR181" s="119"/>
      <c r="DS181" s="119"/>
      <c r="DT181" s="119"/>
      <c r="DU181" s="119"/>
    </row>
    <row r="182" spans="1:125" ht="15.75" customHeight="1">
      <c r="A182" s="118" t="s">
        <v>4958</v>
      </c>
      <c r="B182" s="118" t="e">
        <f t="shared" ca="1" si="0"/>
        <v>#NAME?</v>
      </c>
      <c r="C182" s="118"/>
      <c r="D182" s="118"/>
      <c r="E182" s="118"/>
      <c r="F182" s="118"/>
      <c r="G182" s="118" t="s">
        <v>4959</v>
      </c>
      <c r="H182" s="118" t="s">
        <v>4960</v>
      </c>
      <c r="I182" s="118"/>
      <c r="J182" s="118"/>
      <c r="K182" s="118"/>
      <c r="L182" s="118"/>
      <c r="M182" s="118"/>
      <c r="N182" s="118"/>
      <c r="O182" s="118"/>
      <c r="P182" s="118"/>
      <c r="Q182" s="118"/>
      <c r="R182" s="118"/>
      <c r="S182" s="118"/>
      <c r="T182" s="118"/>
      <c r="U182" s="118"/>
      <c r="V182" s="118"/>
      <c r="W182" s="118"/>
      <c r="X182" s="118"/>
      <c r="Y182" s="118"/>
      <c r="Z182" s="118"/>
      <c r="AA182" s="118"/>
      <c r="AB182" s="118"/>
      <c r="AC182" s="118"/>
      <c r="AD182" s="118"/>
      <c r="AE182" s="118"/>
      <c r="AF182" s="118"/>
      <c r="AG182" s="118"/>
      <c r="AH182" s="118"/>
      <c r="AI182" s="118"/>
      <c r="AJ182" s="118"/>
      <c r="AK182" s="118"/>
      <c r="AL182" s="118"/>
      <c r="AM182" s="118"/>
      <c r="AN182" s="118"/>
      <c r="AO182" s="118"/>
      <c r="AP182" s="118"/>
      <c r="AQ182" s="118"/>
      <c r="AR182" s="118"/>
      <c r="AS182" s="118"/>
      <c r="AT182" s="118"/>
      <c r="AU182" s="118"/>
      <c r="AV182" s="118"/>
      <c r="AW182" s="118"/>
      <c r="AX182" s="118"/>
      <c r="AY182" s="118"/>
      <c r="AZ182" s="118"/>
      <c r="BA182" s="118"/>
      <c r="BB182" s="118"/>
      <c r="BC182" s="118"/>
      <c r="BD182" s="118"/>
      <c r="BE182" s="118"/>
      <c r="BF182" s="118"/>
      <c r="BG182" s="118"/>
      <c r="BH182" s="118"/>
      <c r="BI182" s="118"/>
      <c r="BJ182" s="118"/>
      <c r="BK182" s="118"/>
      <c r="BL182" s="118"/>
      <c r="BM182" s="118"/>
      <c r="BN182" s="118"/>
      <c r="BO182" s="118"/>
      <c r="BP182" s="118"/>
      <c r="BQ182" s="118"/>
      <c r="BR182" s="118"/>
      <c r="BS182" s="118"/>
      <c r="BT182" s="118"/>
      <c r="BU182" s="118"/>
      <c r="BV182" s="118"/>
      <c r="BW182" s="118"/>
      <c r="BX182" s="118"/>
      <c r="BY182" s="118"/>
      <c r="BZ182" s="118"/>
      <c r="CA182" s="118"/>
      <c r="CB182" s="118"/>
      <c r="CC182" s="118"/>
      <c r="CD182" s="118"/>
      <c r="CE182" s="118"/>
      <c r="CF182" s="118"/>
      <c r="CG182" s="118"/>
      <c r="CH182" s="118"/>
      <c r="CI182" s="118"/>
      <c r="CJ182" s="118"/>
      <c r="CK182" s="118"/>
      <c r="CL182" s="118"/>
      <c r="CM182" s="118"/>
      <c r="CN182" s="118"/>
      <c r="CO182" s="118"/>
      <c r="CP182" s="118"/>
      <c r="CQ182" s="118"/>
      <c r="CR182" s="118"/>
      <c r="CS182" s="118"/>
      <c r="CT182" s="118"/>
      <c r="CU182" s="118"/>
      <c r="CV182" s="118"/>
      <c r="CW182" s="118"/>
      <c r="CX182" s="118"/>
      <c r="CY182" s="118"/>
      <c r="CZ182" s="118"/>
      <c r="DA182" s="118"/>
      <c r="DB182" s="118"/>
      <c r="DC182" s="118"/>
      <c r="DD182" s="118"/>
      <c r="DE182" s="118"/>
      <c r="DF182" s="118"/>
      <c r="DG182" s="118"/>
      <c r="DH182" s="118"/>
      <c r="DI182" s="118"/>
      <c r="DJ182" s="118"/>
      <c r="DK182" s="118"/>
      <c r="DL182" s="118"/>
      <c r="DM182" s="118"/>
      <c r="DN182" s="118"/>
      <c r="DO182" s="118"/>
      <c r="DP182" s="118"/>
      <c r="DQ182" s="118"/>
      <c r="DR182" s="118"/>
      <c r="DS182" s="118"/>
      <c r="DT182" s="118"/>
      <c r="DU182" s="118"/>
    </row>
    <row r="183" spans="1:125" ht="15.75" customHeight="1">
      <c r="A183" s="119" t="s">
        <v>4961</v>
      </c>
      <c r="B183" s="119" t="e">
        <f t="shared" ca="1" si="0"/>
        <v>#NAME?</v>
      </c>
      <c r="C183" s="119"/>
      <c r="D183" s="119"/>
      <c r="E183" s="119"/>
      <c r="F183" s="119"/>
      <c r="G183" s="119" t="s">
        <v>4962</v>
      </c>
      <c r="H183" s="119" t="s">
        <v>4963</v>
      </c>
      <c r="I183" s="119"/>
      <c r="J183" s="119"/>
      <c r="K183" s="119"/>
      <c r="L183" s="119"/>
      <c r="M183" s="119"/>
      <c r="N183" s="119"/>
      <c r="O183" s="119"/>
      <c r="P183" s="119"/>
      <c r="Q183" s="119"/>
      <c r="R183" s="119"/>
      <c r="S183" s="119"/>
      <c r="T183" s="119"/>
      <c r="U183" s="119"/>
      <c r="V183" s="119"/>
      <c r="W183" s="119"/>
      <c r="X183" s="119"/>
      <c r="Y183" s="119"/>
      <c r="Z183" s="119"/>
      <c r="AA183" s="119"/>
      <c r="AB183" s="119"/>
      <c r="AC183" s="119"/>
      <c r="AD183" s="119"/>
      <c r="AE183" s="119"/>
      <c r="AF183" s="119"/>
      <c r="AG183" s="119"/>
      <c r="AH183" s="119"/>
      <c r="AI183" s="119"/>
      <c r="AJ183" s="119"/>
      <c r="AK183" s="119"/>
      <c r="AL183" s="119"/>
      <c r="AM183" s="119"/>
      <c r="AN183" s="119"/>
      <c r="AO183" s="119"/>
      <c r="AP183" s="119"/>
      <c r="AQ183" s="119"/>
      <c r="AR183" s="119"/>
      <c r="AS183" s="119"/>
      <c r="AT183" s="119"/>
      <c r="AU183" s="119"/>
      <c r="AV183" s="119"/>
      <c r="AW183" s="119"/>
      <c r="AX183" s="119"/>
      <c r="AY183" s="119"/>
      <c r="AZ183" s="119"/>
      <c r="BA183" s="119"/>
      <c r="BB183" s="119"/>
      <c r="BC183" s="119"/>
      <c r="BD183" s="119"/>
      <c r="BE183" s="119"/>
      <c r="BF183" s="119"/>
      <c r="BG183" s="119"/>
      <c r="BH183" s="119"/>
      <c r="BI183" s="119"/>
      <c r="BJ183" s="119"/>
      <c r="BK183" s="119"/>
      <c r="BL183" s="119"/>
      <c r="BM183" s="119"/>
      <c r="BN183" s="119"/>
      <c r="BO183" s="119"/>
      <c r="BP183" s="119"/>
      <c r="BQ183" s="119"/>
      <c r="BR183" s="119"/>
      <c r="BS183" s="119"/>
      <c r="BT183" s="119"/>
      <c r="BU183" s="119"/>
      <c r="BV183" s="119"/>
      <c r="BW183" s="119"/>
      <c r="BX183" s="119"/>
      <c r="BY183" s="119"/>
      <c r="BZ183" s="119"/>
      <c r="CA183" s="119"/>
      <c r="CB183" s="119"/>
      <c r="CC183" s="119"/>
      <c r="CD183" s="119"/>
      <c r="CE183" s="119"/>
      <c r="CF183" s="119"/>
      <c r="CG183" s="119"/>
      <c r="CH183" s="119"/>
      <c r="CI183" s="119"/>
      <c r="CJ183" s="119"/>
      <c r="CK183" s="119"/>
      <c r="CL183" s="119"/>
      <c r="CM183" s="119"/>
      <c r="CN183" s="119"/>
      <c r="CO183" s="119"/>
      <c r="CP183" s="119"/>
      <c r="CQ183" s="119"/>
      <c r="CR183" s="119"/>
      <c r="CS183" s="119"/>
      <c r="CT183" s="119"/>
      <c r="CU183" s="119"/>
      <c r="CV183" s="119"/>
      <c r="CW183" s="119"/>
      <c r="CX183" s="119"/>
      <c r="CY183" s="119"/>
      <c r="CZ183" s="119"/>
      <c r="DA183" s="119"/>
      <c r="DB183" s="119"/>
      <c r="DC183" s="119"/>
      <c r="DD183" s="119"/>
      <c r="DE183" s="119"/>
      <c r="DF183" s="119"/>
      <c r="DG183" s="119"/>
      <c r="DH183" s="119"/>
      <c r="DI183" s="119"/>
      <c r="DJ183" s="119"/>
      <c r="DK183" s="119"/>
      <c r="DL183" s="119"/>
      <c r="DM183" s="119"/>
      <c r="DN183" s="119"/>
      <c r="DO183" s="119"/>
      <c r="DP183" s="119"/>
      <c r="DQ183" s="119"/>
      <c r="DR183" s="119"/>
      <c r="DS183" s="119"/>
      <c r="DT183" s="119"/>
      <c r="DU183" s="119"/>
    </row>
    <row r="184" spans="1:125" ht="15.75" customHeight="1">
      <c r="A184" s="118" t="s">
        <v>4964</v>
      </c>
      <c r="B184" s="118" t="e">
        <f t="shared" ca="1" si="0"/>
        <v>#NAME?</v>
      </c>
      <c r="C184" s="118"/>
      <c r="D184" s="118"/>
      <c r="E184" s="118"/>
      <c r="F184" s="118"/>
      <c r="G184" s="118" t="s">
        <v>4965</v>
      </c>
      <c r="H184" s="118" t="s">
        <v>4966</v>
      </c>
      <c r="I184" s="118"/>
      <c r="J184" s="118"/>
      <c r="K184" s="118"/>
      <c r="L184" s="118"/>
      <c r="M184" s="118"/>
      <c r="N184" s="118"/>
      <c r="O184" s="118"/>
      <c r="P184" s="118"/>
      <c r="Q184" s="118"/>
      <c r="R184" s="118"/>
      <c r="S184" s="118"/>
      <c r="T184" s="118"/>
      <c r="U184" s="118"/>
      <c r="V184" s="118"/>
      <c r="W184" s="118"/>
      <c r="X184" s="118"/>
      <c r="Y184" s="118"/>
      <c r="Z184" s="118"/>
      <c r="AA184" s="118"/>
      <c r="AB184" s="118"/>
      <c r="AC184" s="118"/>
      <c r="AD184" s="118"/>
      <c r="AE184" s="118"/>
      <c r="AF184" s="118"/>
      <c r="AG184" s="118"/>
      <c r="AH184" s="118"/>
      <c r="AI184" s="118"/>
      <c r="AJ184" s="118"/>
      <c r="AK184" s="118"/>
      <c r="AL184" s="118"/>
      <c r="AM184" s="118"/>
      <c r="AN184" s="118"/>
      <c r="AO184" s="118"/>
      <c r="AP184" s="118"/>
      <c r="AQ184" s="118"/>
      <c r="AR184" s="118"/>
      <c r="AS184" s="118"/>
      <c r="AT184" s="118"/>
      <c r="AU184" s="118"/>
      <c r="AV184" s="118"/>
      <c r="AW184" s="118"/>
      <c r="AX184" s="118"/>
      <c r="AY184" s="118"/>
      <c r="AZ184" s="118"/>
      <c r="BA184" s="118"/>
      <c r="BB184" s="118"/>
      <c r="BC184" s="118"/>
      <c r="BD184" s="118"/>
      <c r="BE184" s="118"/>
      <c r="BF184" s="118"/>
      <c r="BG184" s="118"/>
      <c r="BH184" s="118"/>
      <c r="BI184" s="118"/>
      <c r="BJ184" s="118"/>
      <c r="BK184" s="118"/>
      <c r="BL184" s="118"/>
      <c r="BM184" s="118"/>
      <c r="BN184" s="118"/>
      <c r="BO184" s="118"/>
      <c r="BP184" s="118"/>
      <c r="BQ184" s="118"/>
      <c r="BR184" s="118"/>
      <c r="BS184" s="118"/>
      <c r="BT184" s="118"/>
      <c r="BU184" s="118"/>
      <c r="BV184" s="118"/>
      <c r="BW184" s="118"/>
      <c r="BX184" s="118"/>
      <c r="BY184" s="118"/>
      <c r="BZ184" s="118"/>
      <c r="CA184" s="118"/>
      <c r="CB184" s="118"/>
      <c r="CC184" s="118"/>
      <c r="CD184" s="118"/>
      <c r="CE184" s="118"/>
      <c r="CF184" s="118"/>
      <c r="CG184" s="118"/>
      <c r="CH184" s="118"/>
      <c r="CI184" s="118"/>
      <c r="CJ184" s="118"/>
      <c r="CK184" s="118"/>
      <c r="CL184" s="118"/>
      <c r="CM184" s="118"/>
      <c r="CN184" s="118"/>
      <c r="CO184" s="118"/>
      <c r="CP184" s="118"/>
      <c r="CQ184" s="118"/>
      <c r="CR184" s="118"/>
      <c r="CS184" s="118"/>
      <c r="CT184" s="118"/>
      <c r="CU184" s="118"/>
      <c r="CV184" s="118"/>
      <c r="CW184" s="118"/>
      <c r="CX184" s="118"/>
      <c r="CY184" s="118"/>
      <c r="CZ184" s="118"/>
      <c r="DA184" s="118"/>
      <c r="DB184" s="118"/>
      <c r="DC184" s="118"/>
      <c r="DD184" s="118"/>
      <c r="DE184" s="118"/>
      <c r="DF184" s="118"/>
      <c r="DG184" s="118"/>
      <c r="DH184" s="118"/>
      <c r="DI184" s="118"/>
      <c r="DJ184" s="118"/>
      <c r="DK184" s="118"/>
      <c r="DL184" s="118"/>
      <c r="DM184" s="118"/>
      <c r="DN184" s="118"/>
      <c r="DO184" s="118"/>
      <c r="DP184" s="118"/>
      <c r="DQ184" s="118"/>
      <c r="DR184" s="118"/>
      <c r="DS184" s="118"/>
      <c r="DT184" s="118"/>
      <c r="DU184" s="118"/>
    </row>
    <row r="185" spans="1:125" ht="15.75" customHeight="1">
      <c r="A185" s="119" t="s">
        <v>4967</v>
      </c>
      <c r="B185" s="119" t="e">
        <f t="shared" ca="1" si="0"/>
        <v>#NAME?</v>
      </c>
      <c r="C185" s="119"/>
      <c r="D185" s="119"/>
      <c r="E185" s="119"/>
      <c r="F185" s="119"/>
      <c r="G185" s="119" t="s">
        <v>4968</v>
      </c>
      <c r="H185" s="119" t="s">
        <v>4969</v>
      </c>
      <c r="I185" s="119"/>
      <c r="J185" s="119"/>
      <c r="K185" s="119"/>
      <c r="L185" s="119"/>
      <c r="M185" s="119"/>
      <c r="N185" s="119"/>
      <c r="O185" s="119"/>
      <c r="P185" s="119"/>
      <c r="Q185" s="119"/>
      <c r="R185" s="119"/>
      <c r="S185" s="119"/>
      <c r="T185" s="119"/>
      <c r="U185" s="119"/>
      <c r="V185" s="119"/>
      <c r="W185" s="119"/>
      <c r="X185" s="119"/>
      <c r="Y185" s="119"/>
      <c r="Z185" s="119"/>
      <c r="AA185" s="119"/>
      <c r="AB185" s="119"/>
      <c r="AC185" s="119"/>
      <c r="AD185" s="119"/>
      <c r="AE185" s="119"/>
      <c r="AF185" s="119"/>
      <c r="AG185" s="119"/>
      <c r="AH185" s="119"/>
      <c r="AI185" s="119"/>
      <c r="AJ185" s="119"/>
      <c r="AK185" s="119"/>
      <c r="AL185" s="119"/>
      <c r="AM185" s="119"/>
      <c r="AN185" s="119"/>
      <c r="AO185" s="119"/>
      <c r="AP185" s="119"/>
      <c r="AQ185" s="119"/>
      <c r="AR185" s="119"/>
      <c r="AS185" s="119"/>
      <c r="AT185" s="119"/>
      <c r="AU185" s="119"/>
      <c r="AV185" s="119"/>
      <c r="AW185" s="119"/>
      <c r="AX185" s="119"/>
      <c r="AY185" s="119"/>
      <c r="AZ185" s="119"/>
      <c r="BA185" s="119"/>
      <c r="BB185" s="119"/>
      <c r="BC185" s="119"/>
      <c r="BD185" s="119"/>
      <c r="BE185" s="119"/>
      <c r="BF185" s="119"/>
      <c r="BG185" s="119"/>
      <c r="BH185" s="119"/>
      <c r="BI185" s="119"/>
      <c r="BJ185" s="119"/>
      <c r="BK185" s="119"/>
      <c r="BL185" s="119"/>
      <c r="BM185" s="119"/>
      <c r="BN185" s="119"/>
      <c r="BO185" s="119"/>
      <c r="BP185" s="119"/>
      <c r="BQ185" s="119"/>
      <c r="BR185" s="119"/>
      <c r="BS185" s="119"/>
      <c r="BT185" s="119"/>
      <c r="BU185" s="119"/>
      <c r="BV185" s="119"/>
      <c r="BW185" s="119"/>
      <c r="BX185" s="119"/>
      <c r="BY185" s="119"/>
      <c r="BZ185" s="119"/>
      <c r="CA185" s="119"/>
      <c r="CB185" s="119"/>
      <c r="CC185" s="119"/>
      <c r="CD185" s="119"/>
      <c r="CE185" s="119"/>
      <c r="CF185" s="119"/>
      <c r="CG185" s="119"/>
      <c r="CH185" s="119"/>
      <c r="CI185" s="119"/>
      <c r="CJ185" s="119"/>
      <c r="CK185" s="119"/>
      <c r="CL185" s="119"/>
      <c r="CM185" s="119"/>
      <c r="CN185" s="119"/>
      <c r="CO185" s="119"/>
      <c r="CP185" s="119"/>
      <c r="CQ185" s="119"/>
      <c r="CR185" s="119"/>
      <c r="CS185" s="119"/>
      <c r="CT185" s="119"/>
      <c r="CU185" s="119"/>
      <c r="CV185" s="119"/>
      <c r="CW185" s="119"/>
      <c r="CX185" s="119"/>
      <c r="CY185" s="119"/>
      <c r="CZ185" s="119"/>
      <c r="DA185" s="119"/>
      <c r="DB185" s="119"/>
      <c r="DC185" s="119"/>
      <c r="DD185" s="119"/>
      <c r="DE185" s="119"/>
      <c r="DF185" s="119"/>
      <c r="DG185" s="119"/>
      <c r="DH185" s="119"/>
      <c r="DI185" s="119"/>
      <c r="DJ185" s="119"/>
      <c r="DK185" s="119"/>
      <c r="DL185" s="119"/>
      <c r="DM185" s="119"/>
      <c r="DN185" s="119"/>
      <c r="DO185" s="119"/>
      <c r="DP185" s="119"/>
      <c r="DQ185" s="119"/>
      <c r="DR185" s="119"/>
      <c r="DS185" s="119"/>
      <c r="DT185" s="119"/>
      <c r="DU185" s="119"/>
    </row>
    <row r="186" spans="1:125" ht="15.75" customHeight="1">
      <c r="A186" s="118" t="s">
        <v>4970</v>
      </c>
      <c r="B186" s="118" t="e">
        <f t="shared" ca="1" si="0"/>
        <v>#NAME?</v>
      </c>
      <c r="C186" s="118"/>
      <c r="D186" s="118"/>
      <c r="E186" s="118"/>
      <c r="F186" s="118"/>
      <c r="G186" s="118" t="s">
        <v>4971</v>
      </c>
      <c r="H186" s="118" t="s">
        <v>4972</v>
      </c>
      <c r="I186" s="118"/>
      <c r="J186" s="118"/>
      <c r="K186" s="118"/>
      <c r="L186" s="118"/>
      <c r="M186" s="118"/>
      <c r="N186" s="118"/>
      <c r="O186" s="118"/>
      <c r="P186" s="118"/>
      <c r="Q186" s="118"/>
      <c r="R186" s="118"/>
      <c r="S186" s="118"/>
      <c r="T186" s="118"/>
      <c r="U186" s="118"/>
      <c r="V186" s="118"/>
      <c r="W186" s="118"/>
      <c r="X186" s="118"/>
      <c r="Y186" s="118"/>
      <c r="Z186" s="118"/>
      <c r="AA186" s="118"/>
      <c r="AB186" s="118"/>
      <c r="AC186" s="118"/>
      <c r="AD186" s="118"/>
      <c r="AE186" s="118"/>
      <c r="AF186" s="118"/>
      <c r="AG186" s="118"/>
      <c r="AH186" s="118"/>
      <c r="AI186" s="118"/>
      <c r="AJ186" s="118"/>
      <c r="AK186" s="118"/>
      <c r="AL186" s="118"/>
      <c r="AM186" s="118"/>
      <c r="AN186" s="118"/>
      <c r="AO186" s="118"/>
      <c r="AP186" s="118"/>
      <c r="AQ186" s="118"/>
      <c r="AR186" s="118"/>
      <c r="AS186" s="118"/>
      <c r="AT186" s="118"/>
      <c r="AU186" s="118"/>
      <c r="AV186" s="118"/>
      <c r="AW186" s="118"/>
      <c r="AX186" s="118"/>
      <c r="AY186" s="118"/>
      <c r="AZ186" s="118"/>
      <c r="BA186" s="118"/>
      <c r="BB186" s="118"/>
      <c r="BC186" s="118"/>
      <c r="BD186" s="118"/>
      <c r="BE186" s="118"/>
      <c r="BF186" s="118"/>
      <c r="BG186" s="118"/>
      <c r="BH186" s="118"/>
      <c r="BI186" s="118"/>
      <c r="BJ186" s="118"/>
      <c r="BK186" s="118"/>
      <c r="BL186" s="118"/>
      <c r="BM186" s="118"/>
      <c r="BN186" s="118"/>
      <c r="BO186" s="118"/>
      <c r="BP186" s="118"/>
      <c r="BQ186" s="118"/>
      <c r="BR186" s="118"/>
      <c r="BS186" s="118"/>
      <c r="BT186" s="118"/>
      <c r="BU186" s="118"/>
      <c r="BV186" s="118"/>
      <c r="BW186" s="118"/>
      <c r="BX186" s="118"/>
      <c r="BY186" s="118"/>
      <c r="BZ186" s="118"/>
      <c r="CA186" s="118"/>
      <c r="CB186" s="118"/>
      <c r="CC186" s="118"/>
      <c r="CD186" s="118"/>
      <c r="CE186" s="118"/>
      <c r="CF186" s="118"/>
      <c r="CG186" s="118"/>
      <c r="CH186" s="118"/>
      <c r="CI186" s="118"/>
      <c r="CJ186" s="118"/>
      <c r="CK186" s="118"/>
      <c r="CL186" s="118"/>
      <c r="CM186" s="118"/>
      <c r="CN186" s="118"/>
      <c r="CO186" s="118"/>
      <c r="CP186" s="118"/>
      <c r="CQ186" s="118"/>
      <c r="CR186" s="118"/>
      <c r="CS186" s="118"/>
      <c r="CT186" s="118"/>
      <c r="CU186" s="118"/>
      <c r="CV186" s="118"/>
      <c r="CW186" s="118"/>
      <c r="CX186" s="118"/>
      <c r="CY186" s="118"/>
      <c r="CZ186" s="118"/>
      <c r="DA186" s="118"/>
      <c r="DB186" s="118"/>
      <c r="DC186" s="118"/>
      <c r="DD186" s="118"/>
      <c r="DE186" s="118"/>
      <c r="DF186" s="118"/>
      <c r="DG186" s="118"/>
      <c r="DH186" s="118"/>
      <c r="DI186" s="118"/>
      <c r="DJ186" s="118"/>
      <c r="DK186" s="118"/>
      <c r="DL186" s="118"/>
      <c r="DM186" s="118"/>
      <c r="DN186" s="118"/>
      <c r="DO186" s="118"/>
      <c r="DP186" s="118"/>
      <c r="DQ186" s="118"/>
      <c r="DR186" s="118"/>
      <c r="DS186" s="118"/>
      <c r="DT186" s="118"/>
      <c r="DU186" s="118"/>
    </row>
    <row r="187" spans="1:125" ht="15.75" customHeight="1">
      <c r="A187" s="119" t="s">
        <v>4973</v>
      </c>
      <c r="B187" s="119" t="e">
        <f t="shared" ca="1" si="0"/>
        <v>#NAME?</v>
      </c>
      <c r="C187" s="119"/>
      <c r="D187" s="119"/>
      <c r="E187" s="119"/>
      <c r="F187" s="119"/>
      <c r="G187" s="119" t="s">
        <v>4974</v>
      </c>
      <c r="H187" s="119" t="s">
        <v>156</v>
      </c>
      <c r="I187" s="119"/>
      <c r="J187" s="119"/>
      <c r="K187" s="119"/>
      <c r="L187" s="119"/>
      <c r="M187" s="119"/>
      <c r="N187" s="119"/>
      <c r="O187" s="119"/>
      <c r="P187" s="119"/>
      <c r="Q187" s="119"/>
      <c r="R187" s="119"/>
      <c r="S187" s="119"/>
      <c r="T187" s="119"/>
      <c r="U187" s="119"/>
      <c r="V187" s="119"/>
      <c r="W187" s="119"/>
      <c r="X187" s="119"/>
      <c r="Y187" s="119"/>
      <c r="Z187" s="119"/>
      <c r="AA187" s="119"/>
      <c r="AB187" s="119"/>
      <c r="AC187" s="119"/>
      <c r="AD187" s="119"/>
      <c r="AE187" s="119"/>
      <c r="AF187" s="119"/>
      <c r="AG187" s="119"/>
      <c r="AH187" s="119"/>
      <c r="AI187" s="119"/>
      <c r="AJ187" s="119"/>
      <c r="AK187" s="119"/>
      <c r="AL187" s="119"/>
      <c r="AM187" s="119"/>
      <c r="AN187" s="119"/>
      <c r="AO187" s="119"/>
      <c r="AP187" s="119"/>
      <c r="AQ187" s="119"/>
      <c r="AR187" s="119"/>
      <c r="AS187" s="119"/>
      <c r="AT187" s="119"/>
      <c r="AU187" s="119"/>
      <c r="AV187" s="119"/>
      <c r="AW187" s="119"/>
      <c r="AX187" s="119"/>
      <c r="AY187" s="119"/>
      <c r="AZ187" s="119"/>
      <c r="BA187" s="119"/>
      <c r="BB187" s="119"/>
      <c r="BC187" s="119"/>
      <c r="BD187" s="119"/>
      <c r="BE187" s="119"/>
      <c r="BF187" s="119"/>
      <c r="BG187" s="119"/>
      <c r="BH187" s="119"/>
      <c r="BI187" s="119"/>
      <c r="BJ187" s="119"/>
      <c r="BK187" s="119"/>
      <c r="BL187" s="119"/>
      <c r="BM187" s="119"/>
      <c r="BN187" s="119"/>
      <c r="BO187" s="119"/>
      <c r="BP187" s="119"/>
      <c r="BQ187" s="119"/>
      <c r="BR187" s="119"/>
      <c r="BS187" s="119"/>
      <c r="BT187" s="119"/>
      <c r="BU187" s="119"/>
      <c r="BV187" s="119"/>
      <c r="BW187" s="119"/>
      <c r="BX187" s="119"/>
      <c r="BY187" s="119"/>
      <c r="BZ187" s="119"/>
      <c r="CA187" s="119"/>
      <c r="CB187" s="119"/>
      <c r="CC187" s="119"/>
      <c r="CD187" s="119"/>
      <c r="CE187" s="119"/>
      <c r="CF187" s="119"/>
      <c r="CG187" s="119"/>
      <c r="CH187" s="119"/>
      <c r="CI187" s="119"/>
      <c r="CJ187" s="119"/>
      <c r="CK187" s="119"/>
      <c r="CL187" s="119"/>
      <c r="CM187" s="119"/>
      <c r="CN187" s="119"/>
      <c r="CO187" s="119"/>
      <c r="CP187" s="119"/>
      <c r="CQ187" s="119"/>
      <c r="CR187" s="119"/>
      <c r="CS187" s="119"/>
      <c r="CT187" s="119"/>
      <c r="CU187" s="119"/>
      <c r="CV187" s="119"/>
      <c r="CW187" s="119"/>
      <c r="CX187" s="119"/>
      <c r="CY187" s="119"/>
      <c r="CZ187" s="119"/>
      <c r="DA187" s="119"/>
      <c r="DB187" s="119"/>
      <c r="DC187" s="119"/>
      <c r="DD187" s="119"/>
      <c r="DE187" s="119"/>
      <c r="DF187" s="119"/>
      <c r="DG187" s="119"/>
      <c r="DH187" s="119"/>
      <c r="DI187" s="119"/>
      <c r="DJ187" s="119"/>
      <c r="DK187" s="119"/>
      <c r="DL187" s="119"/>
      <c r="DM187" s="119"/>
      <c r="DN187" s="119"/>
      <c r="DO187" s="119"/>
      <c r="DP187" s="119"/>
      <c r="DQ187" s="119"/>
      <c r="DR187" s="119"/>
      <c r="DS187" s="119"/>
      <c r="DT187" s="119"/>
      <c r="DU187" s="119"/>
    </row>
    <row r="188" spans="1:125" ht="15.75" customHeight="1">
      <c r="A188" s="118" t="s">
        <v>4975</v>
      </c>
      <c r="B188" s="118" t="e">
        <f t="shared" ca="1" si="0"/>
        <v>#NAME?</v>
      </c>
      <c r="C188" s="118"/>
      <c r="D188" s="118"/>
      <c r="E188" s="118"/>
      <c r="F188" s="118"/>
      <c r="G188" s="118" t="s">
        <v>4976</v>
      </c>
      <c r="H188" s="118" t="s">
        <v>4977</v>
      </c>
      <c r="I188" s="118"/>
      <c r="J188" s="118"/>
      <c r="K188" s="118"/>
      <c r="L188" s="118"/>
      <c r="M188" s="118"/>
      <c r="N188" s="118"/>
      <c r="O188" s="118"/>
      <c r="P188" s="118"/>
      <c r="Q188" s="118"/>
      <c r="R188" s="118"/>
      <c r="S188" s="118"/>
      <c r="T188" s="118"/>
      <c r="U188" s="118"/>
      <c r="V188" s="118"/>
      <c r="W188" s="118"/>
      <c r="X188" s="118"/>
      <c r="Y188" s="118"/>
      <c r="Z188" s="118"/>
      <c r="AA188" s="118"/>
      <c r="AB188" s="118"/>
      <c r="AC188" s="118"/>
      <c r="AD188" s="118"/>
      <c r="AE188" s="118"/>
      <c r="AF188" s="118"/>
      <c r="AG188" s="118"/>
      <c r="AH188" s="118"/>
      <c r="AI188" s="118"/>
      <c r="AJ188" s="118"/>
      <c r="AK188" s="118"/>
      <c r="AL188" s="118"/>
      <c r="AM188" s="118"/>
      <c r="AN188" s="118"/>
      <c r="AO188" s="118"/>
      <c r="AP188" s="118"/>
      <c r="AQ188" s="118"/>
      <c r="AR188" s="118"/>
      <c r="AS188" s="118"/>
      <c r="AT188" s="118"/>
      <c r="AU188" s="118"/>
      <c r="AV188" s="118"/>
      <c r="AW188" s="118"/>
      <c r="AX188" s="118"/>
      <c r="AY188" s="118"/>
      <c r="AZ188" s="118"/>
      <c r="BA188" s="118"/>
      <c r="BB188" s="118"/>
      <c r="BC188" s="118"/>
      <c r="BD188" s="118"/>
      <c r="BE188" s="118"/>
      <c r="BF188" s="118"/>
      <c r="BG188" s="118"/>
      <c r="BH188" s="118"/>
      <c r="BI188" s="118"/>
      <c r="BJ188" s="118"/>
      <c r="BK188" s="118"/>
      <c r="BL188" s="118"/>
      <c r="BM188" s="118"/>
      <c r="BN188" s="118"/>
      <c r="BO188" s="118"/>
      <c r="BP188" s="118"/>
      <c r="BQ188" s="118"/>
      <c r="BR188" s="118"/>
      <c r="BS188" s="118"/>
      <c r="BT188" s="118"/>
      <c r="BU188" s="118"/>
      <c r="BV188" s="118"/>
      <c r="BW188" s="118"/>
      <c r="BX188" s="118"/>
      <c r="BY188" s="118"/>
      <c r="BZ188" s="118"/>
      <c r="CA188" s="118"/>
      <c r="CB188" s="118"/>
      <c r="CC188" s="118"/>
      <c r="CD188" s="118"/>
      <c r="CE188" s="118"/>
      <c r="CF188" s="118"/>
      <c r="CG188" s="118"/>
      <c r="CH188" s="118"/>
      <c r="CI188" s="118"/>
      <c r="CJ188" s="118"/>
      <c r="CK188" s="118"/>
      <c r="CL188" s="118"/>
      <c r="CM188" s="118"/>
      <c r="CN188" s="118"/>
      <c r="CO188" s="118"/>
      <c r="CP188" s="118"/>
      <c r="CQ188" s="118"/>
      <c r="CR188" s="118"/>
      <c r="CS188" s="118"/>
      <c r="CT188" s="118"/>
      <c r="CU188" s="118"/>
      <c r="CV188" s="118"/>
      <c r="CW188" s="118"/>
      <c r="CX188" s="118"/>
      <c r="CY188" s="118"/>
      <c r="CZ188" s="118"/>
      <c r="DA188" s="118"/>
      <c r="DB188" s="118"/>
      <c r="DC188" s="118"/>
      <c r="DD188" s="118"/>
      <c r="DE188" s="118"/>
      <c r="DF188" s="118"/>
      <c r="DG188" s="118"/>
      <c r="DH188" s="118"/>
      <c r="DI188" s="118"/>
      <c r="DJ188" s="118"/>
      <c r="DK188" s="118"/>
      <c r="DL188" s="118"/>
      <c r="DM188" s="118"/>
      <c r="DN188" s="118"/>
      <c r="DO188" s="118"/>
      <c r="DP188" s="118"/>
      <c r="DQ188" s="118"/>
      <c r="DR188" s="118"/>
      <c r="DS188" s="118"/>
      <c r="DT188" s="118"/>
      <c r="DU188" s="118"/>
    </row>
    <row r="189" spans="1:125" ht="15.75" customHeight="1">
      <c r="A189" s="119" t="s">
        <v>4978</v>
      </c>
      <c r="B189" s="119" t="e">
        <f t="shared" ca="1" si="0"/>
        <v>#NAME?</v>
      </c>
      <c r="C189" s="119"/>
      <c r="D189" s="119"/>
      <c r="E189" s="119"/>
      <c r="F189" s="119"/>
      <c r="G189" s="119" t="s">
        <v>4979</v>
      </c>
      <c r="H189" s="119" t="s">
        <v>4980</v>
      </c>
      <c r="I189" s="119"/>
      <c r="J189" s="119"/>
      <c r="K189" s="119"/>
      <c r="L189" s="119"/>
      <c r="M189" s="119"/>
      <c r="N189" s="119"/>
      <c r="O189" s="119"/>
      <c r="P189" s="119"/>
      <c r="Q189" s="119"/>
      <c r="R189" s="119"/>
      <c r="S189" s="119"/>
      <c r="T189" s="119"/>
      <c r="U189" s="119"/>
      <c r="V189" s="119"/>
      <c r="W189" s="119"/>
      <c r="X189" s="119"/>
      <c r="Y189" s="119"/>
      <c r="Z189" s="119"/>
      <c r="AA189" s="119"/>
      <c r="AB189" s="119"/>
      <c r="AC189" s="119"/>
      <c r="AD189" s="119"/>
      <c r="AE189" s="119"/>
      <c r="AF189" s="119"/>
      <c r="AG189" s="119"/>
      <c r="AH189" s="119"/>
      <c r="AI189" s="119"/>
      <c r="AJ189" s="119"/>
      <c r="AK189" s="119"/>
      <c r="AL189" s="119"/>
      <c r="AM189" s="119"/>
      <c r="AN189" s="119"/>
      <c r="AO189" s="119"/>
      <c r="AP189" s="119"/>
      <c r="AQ189" s="119"/>
      <c r="AR189" s="119"/>
      <c r="AS189" s="119"/>
      <c r="AT189" s="119"/>
      <c r="AU189" s="119"/>
      <c r="AV189" s="119"/>
      <c r="AW189" s="119"/>
      <c r="AX189" s="119"/>
      <c r="AY189" s="119"/>
      <c r="AZ189" s="119"/>
      <c r="BA189" s="119"/>
      <c r="BB189" s="119"/>
      <c r="BC189" s="119"/>
      <c r="BD189" s="119"/>
      <c r="BE189" s="119"/>
      <c r="BF189" s="119"/>
      <c r="BG189" s="119"/>
      <c r="BH189" s="119"/>
      <c r="BI189" s="119"/>
      <c r="BJ189" s="119"/>
      <c r="BK189" s="119"/>
      <c r="BL189" s="119"/>
      <c r="BM189" s="119"/>
      <c r="BN189" s="119"/>
      <c r="BO189" s="119"/>
      <c r="BP189" s="119"/>
      <c r="BQ189" s="119"/>
      <c r="BR189" s="119"/>
      <c r="BS189" s="119"/>
      <c r="BT189" s="119"/>
      <c r="BU189" s="119"/>
      <c r="BV189" s="119"/>
      <c r="BW189" s="119"/>
      <c r="BX189" s="119"/>
      <c r="BY189" s="119"/>
      <c r="BZ189" s="119"/>
      <c r="CA189" s="119"/>
      <c r="CB189" s="119"/>
      <c r="CC189" s="119"/>
      <c r="CD189" s="119"/>
      <c r="CE189" s="119"/>
      <c r="CF189" s="119"/>
      <c r="CG189" s="119"/>
      <c r="CH189" s="119"/>
      <c r="CI189" s="119"/>
      <c r="CJ189" s="119"/>
      <c r="CK189" s="119"/>
      <c r="CL189" s="119"/>
      <c r="CM189" s="119"/>
      <c r="CN189" s="119"/>
      <c r="CO189" s="119"/>
      <c r="CP189" s="119"/>
      <c r="CQ189" s="119"/>
      <c r="CR189" s="119"/>
      <c r="CS189" s="119"/>
      <c r="CT189" s="119"/>
      <c r="CU189" s="119"/>
      <c r="CV189" s="119"/>
      <c r="CW189" s="119"/>
      <c r="CX189" s="119"/>
      <c r="CY189" s="119"/>
      <c r="CZ189" s="119"/>
      <c r="DA189" s="119"/>
      <c r="DB189" s="119"/>
      <c r="DC189" s="119"/>
      <c r="DD189" s="119"/>
      <c r="DE189" s="119"/>
      <c r="DF189" s="119"/>
      <c r="DG189" s="119"/>
      <c r="DH189" s="119"/>
      <c r="DI189" s="119"/>
      <c r="DJ189" s="119"/>
      <c r="DK189" s="119"/>
      <c r="DL189" s="119"/>
      <c r="DM189" s="119"/>
      <c r="DN189" s="119"/>
      <c r="DO189" s="119"/>
      <c r="DP189" s="119"/>
      <c r="DQ189" s="119"/>
      <c r="DR189" s="119"/>
      <c r="DS189" s="119"/>
      <c r="DT189" s="119"/>
      <c r="DU189" s="119"/>
    </row>
    <row r="190" spans="1:125" ht="15.75" customHeight="1">
      <c r="A190" s="118" t="s">
        <v>4981</v>
      </c>
      <c r="B190" s="118" t="e">
        <f t="shared" ca="1" si="0"/>
        <v>#NAME?</v>
      </c>
      <c r="C190" s="118"/>
      <c r="D190" s="118"/>
      <c r="E190" s="118"/>
      <c r="F190" s="118"/>
      <c r="G190" s="118" t="s">
        <v>4982</v>
      </c>
      <c r="H190" s="118" t="s">
        <v>4983</v>
      </c>
      <c r="I190" s="118"/>
      <c r="J190" s="118"/>
      <c r="K190" s="118"/>
      <c r="L190" s="118"/>
      <c r="M190" s="118"/>
      <c r="N190" s="118"/>
      <c r="O190" s="118"/>
      <c r="P190" s="118"/>
      <c r="Q190" s="118"/>
      <c r="R190" s="118"/>
      <c r="S190" s="118"/>
      <c r="T190" s="118"/>
      <c r="U190" s="118"/>
      <c r="V190" s="118"/>
      <c r="W190" s="118"/>
      <c r="X190" s="118"/>
      <c r="Y190" s="118"/>
      <c r="Z190" s="118"/>
      <c r="AA190" s="118"/>
      <c r="AB190" s="118"/>
      <c r="AC190" s="118"/>
      <c r="AD190" s="118"/>
      <c r="AE190" s="118"/>
      <c r="AF190" s="118"/>
      <c r="AG190" s="118"/>
      <c r="AH190" s="118"/>
      <c r="AI190" s="118"/>
      <c r="AJ190" s="118"/>
      <c r="AK190" s="118"/>
      <c r="AL190" s="118"/>
      <c r="AM190" s="118"/>
      <c r="AN190" s="118"/>
      <c r="AO190" s="118"/>
      <c r="AP190" s="118"/>
      <c r="AQ190" s="118"/>
      <c r="AR190" s="118"/>
      <c r="AS190" s="118"/>
      <c r="AT190" s="118"/>
      <c r="AU190" s="118"/>
      <c r="AV190" s="118"/>
      <c r="AW190" s="118"/>
      <c r="AX190" s="118"/>
      <c r="AY190" s="118"/>
      <c r="AZ190" s="118"/>
      <c r="BA190" s="118"/>
      <c r="BB190" s="118"/>
      <c r="BC190" s="118"/>
      <c r="BD190" s="118"/>
      <c r="BE190" s="118"/>
      <c r="BF190" s="118"/>
      <c r="BG190" s="118"/>
      <c r="BH190" s="118"/>
      <c r="BI190" s="118"/>
      <c r="BJ190" s="118"/>
      <c r="BK190" s="118"/>
      <c r="BL190" s="118"/>
      <c r="BM190" s="118"/>
      <c r="BN190" s="118"/>
      <c r="BO190" s="118"/>
      <c r="BP190" s="118"/>
      <c r="BQ190" s="118"/>
      <c r="BR190" s="118"/>
      <c r="BS190" s="118"/>
      <c r="BT190" s="118"/>
      <c r="BU190" s="118"/>
      <c r="BV190" s="118"/>
      <c r="BW190" s="118"/>
      <c r="BX190" s="118"/>
      <c r="BY190" s="118"/>
      <c r="BZ190" s="118"/>
      <c r="CA190" s="118"/>
      <c r="CB190" s="118"/>
      <c r="CC190" s="118"/>
      <c r="CD190" s="118"/>
      <c r="CE190" s="118"/>
      <c r="CF190" s="118"/>
      <c r="CG190" s="118"/>
      <c r="CH190" s="118"/>
      <c r="CI190" s="118"/>
      <c r="CJ190" s="118"/>
      <c r="CK190" s="118"/>
      <c r="CL190" s="118"/>
      <c r="CM190" s="118"/>
      <c r="CN190" s="118"/>
      <c r="CO190" s="118"/>
      <c r="CP190" s="118"/>
      <c r="CQ190" s="118"/>
      <c r="CR190" s="118"/>
      <c r="CS190" s="118"/>
      <c r="CT190" s="118"/>
      <c r="CU190" s="118"/>
      <c r="CV190" s="118"/>
      <c r="CW190" s="118"/>
      <c r="CX190" s="118"/>
      <c r="CY190" s="118"/>
      <c r="CZ190" s="118"/>
      <c r="DA190" s="118"/>
      <c r="DB190" s="118"/>
      <c r="DC190" s="118"/>
      <c r="DD190" s="118"/>
      <c r="DE190" s="118"/>
      <c r="DF190" s="118"/>
      <c r="DG190" s="118"/>
      <c r="DH190" s="118"/>
      <c r="DI190" s="118"/>
      <c r="DJ190" s="118"/>
      <c r="DK190" s="118"/>
      <c r="DL190" s="118"/>
      <c r="DM190" s="118"/>
      <c r="DN190" s="118"/>
      <c r="DO190" s="118"/>
      <c r="DP190" s="118"/>
      <c r="DQ190" s="118"/>
      <c r="DR190" s="118"/>
      <c r="DS190" s="118"/>
      <c r="DT190" s="118"/>
      <c r="DU190" s="118"/>
    </row>
    <row r="191" spans="1:125" ht="15.75" customHeight="1">
      <c r="A191" s="119" t="s">
        <v>4984</v>
      </c>
      <c r="B191" s="119" t="e">
        <f t="shared" ca="1" si="0"/>
        <v>#NAME?</v>
      </c>
      <c r="C191" s="119"/>
      <c r="D191" s="119"/>
      <c r="E191" s="119"/>
      <c r="F191" s="119"/>
      <c r="G191" s="119" t="s">
        <v>4587</v>
      </c>
      <c r="H191" s="119" t="s">
        <v>4985</v>
      </c>
      <c r="I191" s="119"/>
      <c r="J191" s="119"/>
      <c r="K191" s="119"/>
      <c r="L191" s="119"/>
      <c r="M191" s="119"/>
      <c r="N191" s="119"/>
      <c r="O191" s="119"/>
      <c r="P191" s="119"/>
      <c r="Q191" s="119"/>
      <c r="R191" s="119"/>
      <c r="S191" s="119"/>
      <c r="T191" s="119"/>
      <c r="U191" s="119"/>
      <c r="V191" s="119"/>
      <c r="W191" s="119"/>
      <c r="X191" s="119"/>
      <c r="Y191" s="119"/>
      <c r="Z191" s="119"/>
      <c r="AA191" s="119"/>
      <c r="AB191" s="119"/>
      <c r="AC191" s="119"/>
      <c r="AD191" s="119"/>
      <c r="AE191" s="119"/>
      <c r="AF191" s="119"/>
      <c r="AG191" s="119"/>
      <c r="AH191" s="119"/>
      <c r="AI191" s="119"/>
      <c r="AJ191" s="119"/>
      <c r="AK191" s="119"/>
      <c r="AL191" s="119"/>
      <c r="AM191" s="119"/>
      <c r="AN191" s="119"/>
      <c r="AO191" s="119"/>
      <c r="AP191" s="119"/>
      <c r="AQ191" s="119"/>
      <c r="AR191" s="119"/>
      <c r="AS191" s="119"/>
      <c r="AT191" s="119"/>
      <c r="AU191" s="119"/>
      <c r="AV191" s="119"/>
      <c r="AW191" s="119"/>
      <c r="AX191" s="119"/>
      <c r="AY191" s="119"/>
      <c r="AZ191" s="119"/>
      <c r="BA191" s="119"/>
      <c r="BB191" s="119"/>
      <c r="BC191" s="119"/>
      <c r="BD191" s="119"/>
      <c r="BE191" s="119"/>
      <c r="BF191" s="119"/>
      <c r="BG191" s="119"/>
      <c r="BH191" s="119"/>
      <c r="BI191" s="119"/>
      <c r="BJ191" s="119"/>
      <c r="BK191" s="119"/>
      <c r="BL191" s="119"/>
      <c r="BM191" s="119"/>
      <c r="BN191" s="119"/>
      <c r="BO191" s="119"/>
      <c r="BP191" s="119"/>
      <c r="BQ191" s="119"/>
      <c r="BR191" s="119"/>
      <c r="BS191" s="119"/>
      <c r="BT191" s="119"/>
      <c r="BU191" s="119"/>
      <c r="BV191" s="119"/>
      <c r="BW191" s="119"/>
      <c r="BX191" s="119"/>
      <c r="BY191" s="119"/>
      <c r="BZ191" s="119"/>
      <c r="CA191" s="119"/>
      <c r="CB191" s="119"/>
      <c r="CC191" s="119"/>
      <c r="CD191" s="119"/>
      <c r="CE191" s="119"/>
      <c r="CF191" s="119"/>
      <c r="CG191" s="119"/>
      <c r="CH191" s="119"/>
      <c r="CI191" s="119"/>
      <c r="CJ191" s="119"/>
      <c r="CK191" s="119"/>
      <c r="CL191" s="119"/>
      <c r="CM191" s="119"/>
      <c r="CN191" s="119"/>
      <c r="CO191" s="119"/>
      <c r="CP191" s="119"/>
      <c r="CQ191" s="119"/>
      <c r="CR191" s="119"/>
      <c r="CS191" s="119"/>
      <c r="CT191" s="119"/>
      <c r="CU191" s="119"/>
      <c r="CV191" s="119"/>
      <c r="CW191" s="119"/>
      <c r="CX191" s="119"/>
      <c r="CY191" s="119"/>
      <c r="CZ191" s="119"/>
      <c r="DA191" s="119"/>
      <c r="DB191" s="119"/>
      <c r="DC191" s="119"/>
      <c r="DD191" s="119"/>
      <c r="DE191" s="119"/>
      <c r="DF191" s="119"/>
      <c r="DG191" s="119"/>
      <c r="DH191" s="119"/>
      <c r="DI191" s="119"/>
      <c r="DJ191" s="119"/>
      <c r="DK191" s="119"/>
      <c r="DL191" s="119"/>
      <c r="DM191" s="119"/>
      <c r="DN191" s="119"/>
      <c r="DO191" s="119"/>
      <c r="DP191" s="119"/>
      <c r="DQ191" s="119"/>
      <c r="DR191" s="119"/>
      <c r="DS191" s="119"/>
      <c r="DT191" s="119"/>
      <c r="DU191" s="119"/>
    </row>
    <row r="192" spans="1:125" ht="15.75" customHeight="1">
      <c r="A192" s="118" t="s">
        <v>4986</v>
      </c>
      <c r="B192" s="118" t="e">
        <f t="shared" ca="1" si="0"/>
        <v>#NAME?</v>
      </c>
      <c r="C192" s="118"/>
      <c r="D192" s="118"/>
      <c r="E192" s="118"/>
      <c r="F192" s="118"/>
      <c r="G192" s="118" t="s">
        <v>4987</v>
      </c>
      <c r="H192" s="118" t="s">
        <v>4988</v>
      </c>
      <c r="I192" s="118"/>
      <c r="J192" s="118"/>
      <c r="K192" s="118"/>
      <c r="L192" s="118"/>
      <c r="M192" s="118"/>
      <c r="N192" s="118"/>
      <c r="O192" s="118"/>
      <c r="P192" s="118"/>
      <c r="Q192" s="118"/>
      <c r="R192" s="118"/>
      <c r="S192" s="118"/>
      <c r="T192" s="118"/>
      <c r="U192" s="118"/>
      <c r="V192" s="118"/>
      <c r="W192" s="118"/>
      <c r="X192" s="118"/>
      <c r="Y192" s="118"/>
      <c r="Z192" s="118"/>
      <c r="AA192" s="118"/>
      <c r="AB192" s="118"/>
      <c r="AC192" s="118"/>
      <c r="AD192" s="118"/>
      <c r="AE192" s="118"/>
      <c r="AF192" s="118"/>
      <c r="AG192" s="118"/>
      <c r="AH192" s="118"/>
      <c r="AI192" s="118"/>
      <c r="AJ192" s="118"/>
      <c r="AK192" s="118"/>
      <c r="AL192" s="118"/>
      <c r="AM192" s="118"/>
      <c r="AN192" s="118"/>
      <c r="AO192" s="118"/>
      <c r="AP192" s="118"/>
      <c r="AQ192" s="118"/>
      <c r="AR192" s="118"/>
      <c r="AS192" s="118"/>
      <c r="AT192" s="118"/>
      <c r="AU192" s="118"/>
      <c r="AV192" s="118"/>
      <c r="AW192" s="118"/>
      <c r="AX192" s="118"/>
      <c r="AY192" s="118"/>
      <c r="AZ192" s="118"/>
      <c r="BA192" s="118"/>
      <c r="BB192" s="118"/>
      <c r="BC192" s="118"/>
      <c r="BD192" s="118"/>
      <c r="BE192" s="118"/>
      <c r="BF192" s="118"/>
      <c r="BG192" s="118"/>
      <c r="BH192" s="118"/>
      <c r="BI192" s="118"/>
      <c r="BJ192" s="118"/>
      <c r="BK192" s="118"/>
      <c r="BL192" s="118"/>
      <c r="BM192" s="118"/>
      <c r="BN192" s="118"/>
      <c r="BO192" s="118"/>
      <c r="BP192" s="118"/>
      <c r="BQ192" s="118"/>
      <c r="BR192" s="118"/>
      <c r="BS192" s="118"/>
      <c r="BT192" s="118"/>
      <c r="BU192" s="118"/>
      <c r="BV192" s="118"/>
      <c r="BW192" s="118"/>
      <c r="BX192" s="118"/>
      <c r="BY192" s="118"/>
      <c r="BZ192" s="118"/>
      <c r="CA192" s="118"/>
      <c r="CB192" s="118"/>
      <c r="CC192" s="118"/>
      <c r="CD192" s="118"/>
      <c r="CE192" s="118"/>
      <c r="CF192" s="118"/>
      <c r="CG192" s="118"/>
      <c r="CH192" s="118"/>
      <c r="CI192" s="118"/>
      <c r="CJ192" s="118"/>
      <c r="CK192" s="118"/>
      <c r="CL192" s="118"/>
      <c r="CM192" s="118"/>
      <c r="CN192" s="118"/>
      <c r="CO192" s="118"/>
      <c r="CP192" s="118"/>
      <c r="CQ192" s="118"/>
      <c r="CR192" s="118"/>
      <c r="CS192" s="118"/>
      <c r="CT192" s="118"/>
      <c r="CU192" s="118"/>
      <c r="CV192" s="118"/>
      <c r="CW192" s="118"/>
      <c r="CX192" s="118"/>
      <c r="CY192" s="118"/>
      <c r="CZ192" s="118"/>
      <c r="DA192" s="118"/>
      <c r="DB192" s="118"/>
      <c r="DC192" s="118"/>
      <c r="DD192" s="118"/>
      <c r="DE192" s="118"/>
      <c r="DF192" s="118"/>
      <c r="DG192" s="118"/>
      <c r="DH192" s="118"/>
      <c r="DI192" s="118"/>
      <c r="DJ192" s="118"/>
      <c r="DK192" s="118"/>
      <c r="DL192" s="118"/>
      <c r="DM192" s="118"/>
      <c r="DN192" s="118"/>
      <c r="DO192" s="118"/>
      <c r="DP192" s="118"/>
      <c r="DQ192" s="118"/>
      <c r="DR192" s="118"/>
      <c r="DS192" s="118"/>
      <c r="DT192" s="118"/>
      <c r="DU192" s="118"/>
    </row>
    <row r="193" spans="1:125" ht="15.75" customHeight="1">
      <c r="A193" s="119" t="s">
        <v>4989</v>
      </c>
      <c r="B193" s="119" t="e">
        <f t="shared" ca="1" si="0"/>
        <v>#NAME?</v>
      </c>
      <c r="C193" s="119"/>
      <c r="D193" s="119"/>
      <c r="E193" s="119"/>
      <c r="F193" s="119"/>
      <c r="G193" s="119" t="s">
        <v>4990</v>
      </c>
      <c r="H193" s="119" t="s">
        <v>4991</v>
      </c>
      <c r="I193" s="119"/>
      <c r="J193" s="119"/>
      <c r="K193" s="119"/>
      <c r="L193" s="119"/>
      <c r="M193" s="119"/>
      <c r="N193" s="119"/>
      <c r="O193" s="119"/>
      <c r="P193" s="119"/>
      <c r="Q193" s="119"/>
      <c r="R193" s="119"/>
      <c r="S193" s="119"/>
      <c r="T193" s="119"/>
      <c r="U193" s="119"/>
      <c r="V193" s="119"/>
      <c r="W193" s="119"/>
      <c r="X193" s="119"/>
      <c r="Y193" s="119"/>
      <c r="Z193" s="119"/>
      <c r="AA193" s="119"/>
      <c r="AB193" s="119"/>
      <c r="AC193" s="119"/>
      <c r="AD193" s="119"/>
      <c r="AE193" s="119"/>
      <c r="AF193" s="119"/>
      <c r="AG193" s="119"/>
      <c r="AH193" s="119"/>
      <c r="AI193" s="119"/>
      <c r="AJ193" s="119"/>
      <c r="AK193" s="119"/>
      <c r="AL193" s="119"/>
      <c r="AM193" s="119"/>
      <c r="AN193" s="119"/>
      <c r="AO193" s="119"/>
      <c r="AP193" s="119"/>
      <c r="AQ193" s="119"/>
      <c r="AR193" s="119"/>
      <c r="AS193" s="119"/>
      <c r="AT193" s="119"/>
      <c r="AU193" s="119"/>
      <c r="AV193" s="119"/>
      <c r="AW193" s="119"/>
      <c r="AX193" s="119"/>
      <c r="AY193" s="119"/>
      <c r="AZ193" s="119"/>
      <c r="BA193" s="119"/>
      <c r="BB193" s="119"/>
      <c r="BC193" s="119"/>
      <c r="BD193" s="119"/>
      <c r="BE193" s="119"/>
      <c r="BF193" s="119"/>
      <c r="BG193" s="119"/>
      <c r="BH193" s="119"/>
      <c r="BI193" s="119"/>
      <c r="BJ193" s="119"/>
      <c r="BK193" s="119"/>
      <c r="BL193" s="119"/>
      <c r="BM193" s="119"/>
      <c r="BN193" s="119"/>
      <c r="BO193" s="119"/>
      <c r="BP193" s="119"/>
      <c r="BQ193" s="119"/>
      <c r="BR193" s="119"/>
      <c r="BS193" s="119"/>
      <c r="BT193" s="119"/>
      <c r="BU193" s="119"/>
      <c r="BV193" s="119"/>
      <c r="BW193" s="119"/>
      <c r="BX193" s="119"/>
      <c r="BY193" s="119"/>
      <c r="BZ193" s="119"/>
      <c r="CA193" s="119"/>
      <c r="CB193" s="119"/>
      <c r="CC193" s="119"/>
      <c r="CD193" s="119"/>
      <c r="CE193" s="119"/>
      <c r="CF193" s="119"/>
      <c r="CG193" s="119"/>
      <c r="CH193" s="119"/>
      <c r="CI193" s="119"/>
      <c r="CJ193" s="119"/>
      <c r="CK193" s="119"/>
      <c r="CL193" s="119"/>
      <c r="CM193" s="119"/>
      <c r="CN193" s="119"/>
      <c r="CO193" s="119"/>
      <c r="CP193" s="119"/>
      <c r="CQ193" s="119"/>
      <c r="CR193" s="119"/>
      <c r="CS193" s="119"/>
      <c r="CT193" s="119"/>
      <c r="CU193" s="119"/>
      <c r="CV193" s="119"/>
      <c r="CW193" s="119"/>
      <c r="CX193" s="119"/>
      <c r="CY193" s="119"/>
      <c r="CZ193" s="119"/>
      <c r="DA193" s="119"/>
      <c r="DB193" s="119"/>
      <c r="DC193" s="119"/>
      <c r="DD193" s="119"/>
      <c r="DE193" s="119"/>
      <c r="DF193" s="119"/>
      <c r="DG193" s="119"/>
      <c r="DH193" s="119"/>
      <c r="DI193" s="119"/>
      <c r="DJ193" s="119"/>
      <c r="DK193" s="119"/>
      <c r="DL193" s="119"/>
      <c r="DM193" s="119"/>
      <c r="DN193" s="119"/>
      <c r="DO193" s="119"/>
      <c r="DP193" s="119"/>
      <c r="DQ193" s="119"/>
      <c r="DR193" s="119"/>
      <c r="DS193" s="119"/>
      <c r="DT193" s="119"/>
      <c r="DU193" s="119"/>
    </row>
    <row r="194" spans="1:125" ht="15.75" customHeight="1">
      <c r="A194" s="118" t="s">
        <v>4992</v>
      </c>
      <c r="B194" s="118" t="e">
        <f t="shared" ca="1" si="0"/>
        <v>#NAME?</v>
      </c>
      <c r="C194" s="118"/>
      <c r="D194" s="118"/>
      <c r="E194" s="118"/>
      <c r="F194" s="118"/>
      <c r="G194" s="118" t="s">
        <v>4993</v>
      </c>
      <c r="H194" s="118" t="s">
        <v>4994</v>
      </c>
      <c r="I194" s="118"/>
      <c r="J194" s="118"/>
      <c r="K194" s="118"/>
      <c r="L194" s="118"/>
      <c r="M194" s="118"/>
      <c r="N194" s="118"/>
      <c r="O194" s="118"/>
      <c r="P194" s="118"/>
      <c r="Q194" s="118"/>
      <c r="R194" s="118"/>
      <c r="S194" s="118"/>
      <c r="T194" s="118"/>
      <c r="U194" s="118"/>
      <c r="V194" s="118"/>
      <c r="W194" s="118"/>
      <c r="X194" s="118"/>
      <c r="Y194" s="118"/>
      <c r="Z194" s="118"/>
      <c r="AA194" s="118"/>
      <c r="AB194" s="118"/>
      <c r="AC194" s="118"/>
      <c r="AD194" s="118"/>
      <c r="AE194" s="118"/>
      <c r="AF194" s="118"/>
      <c r="AG194" s="118"/>
      <c r="AH194" s="118"/>
      <c r="AI194" s="118"/>
      <c r="AJ194" s="118"/>
      <c r="AK194" s="118"/>
      <c r="AL194" s="118"/>
      <c r="AM194" s="118"/>
      <c r="AN194" s="118"/>
      <c r="AO194" s="118"/>
      <c r="AP194" s="118"/>
      <c r="AQ194" s="118"/>
      <c r="AR194" s="118"/>
      <c r="AS194" s="118"/>
      <c r="AT194" s="118"/>
      <c r="AU194" s="118"/>
      <c r="AV194" s="118"/>
      <c r="AW194" s="118"/>
      <c r="AX194" s="118"/>
      <c r="AY194" s="118"/>
      <c r="AZ194" s="118"/>
      <c r="BA194" s="118"/>
      <c r="BB194" s="118"/>
      <c r="BC194" s="118"/>
      <c r="BD194" s="118"/>
      <c r="BE194" s="118"/>
      <c r="BF194" s="118"/>
      <c r="BG194" s="118"/>
      <c r="BH194" s="118"/>
      <c r="BI194" s="118"/>
      <c r="BJ194" s="118"/>
      <c r="BK194" s="118"/>
      <c r="BL194" s="118"/>
      <c r="BM194" s="118"/>
      <c r="BN194" s="118"/>
      <c r="BO194" s="118"/>
      <c r="BP194" s="118"/>
      <c r="BQ194" s="118"/>
      <c r="BR194" s="118"/>
      <c r="BS194" s="118"/>
      <c r="BT194" s="118"/>
      <c r="BU194" s="118"/>
      <c r="BV194" s="118"/>
      <c r="BW194" s="118"/>
      <c r="BX194" s="118"/>
      <c r="BY194" s="118"/>
      <c r="BZ194" s="118"/>
      <c r="CA194" s="118"/>
      <c r="CB194" s="118"/>
      <c r="CC194" s="118"/>
      <c r="CD194" s="118"/>
      <c r="CE194" s="118"/>
      <c r="CF194" s="118"/>
      <c r="CG194" s="118"/>
      <c r="CH194" s="118"/>
      <c r="CI194" s="118"/>
      <c r="CJ194" s="118"/>
      <c r="CK194" s="118"/>
      <c r="CL194" s="118"/>
      <c r="CM194" s="118"/>
      <c r="CN194" s="118"/>
      <c r="CO194" s="118"/>
      <c r="CP194" s="118"/>
      <c r="CQ194" s="118"/>
      <c r="CR194" s="118"/>
      <c r="CS194" s="118"/>
      <c r="CT194" s="118"/>
      <c r="CU194" s="118"/>
      <c r="CV194" s="118"/>
      <c r="CW194" s="118"/>
      <c r="CX194" s="118"/>
      <c r="CY194" s="118"/>
      <c r="CZ194" s="118"/>
      <c r="DA194" s="118"/>
      <c r="DB194" s="118"/>
      <c r="DC194" s="118"/>
      <c r="DD194" s="118"/>
      <c r="DE194" s="118"/>
      <c r="DF194" s="118"/>
      <c r="DG194" s="118"/>
      <c r="DH194" s="118"/>
      <c r="DI194" s="118"/>
      <c r="DJ194" s="118"/>
      <c r="DK194" s="118"/>
      <c r="DL194" s="118"/>
      <c r="DM194" s="118"/>
      <c r="DN194" s="118"/>
      <c r="DO194" s="118"/>
      <c r="DP194" s="118"/>
      <c r="DQ194" s="118"/>
      <c r="DR194" s="118"/>
      <c r="DS194" s="118"/>
      <c r="DT194" s="118"/>
      <c r="DU194" s="118"/>
    </row>
    <row r="195" spans="1:125" ht="15.75" customHeight="1">
      <c r="A195" s="119" t="s">
        <v>4995</v>
      </c>
      <c r="B195" s="119" t="e">
        <f t="shared" ca="1" si="0"/>
        <v>#NAME?</v>
      </c>
      <c r="C195" s="119"/>
      <c r="D195" s="119"/>
      <c r="E195" s="119"/>
      <c r="F195" s="119"/>
      <c r="G195" s="119" t="s">
        <v>379</v>
      </c>
      <c r="H195" s="119" t="s">
        <v>4996</v>
      </c>
      <c r="I195" s="119"/>
      <c r="J195" s="119"/>
      <c r="K195" s="119"/>
      <c r="L195" s="119"/>
      <c r="M195" s="119"/>
      <c r="N195" s="119"/>
      <c r="O195" s="119"/>
      <c r="P195" s="119"/>
      <c r="Q195" s="119"/>
      <c r="R195" s="119"/>
      <c r="S195" s="119"/>
      <c r="T195" s="119"/>
      <c r="U195" s="119"/>
      <c r="V195" s="119"/>
      <c r="W195" s="119"/>
      <c r="X195" s="119"/>
      <c r="Y195" s="119"/>
      <c r="Z195" s="119"/>
      <c r="AA195" s="119"/>
      <c r="AB195" s="119"/>
      <c r="AC195" s="119"/>
      <c r="AD195" s="119"/>
      <c r="AE195" s="119"/>
      <c r="AF195" s="119"/>
      <c r="AG195" s="119"/>
      <c r="AH195" s="119"/>
      <c r="AI195" s="119"/>
      <c r="AJ195" s="119"/>
      <c r="AK195" s="119"/>
      <c r="AL195" s="119"/>
      <c r="AM195" s="119"/>
      <c r="AN195" s="119"/>
      <c r="AO195" s="119"/>
      <c r="AP195" s="119"/>
      <c r="AQ195" s="119"/>
      <c r="AR195" s="119"/>
      <c r="AS195" s="119"/>
      <c r="AT195" s="119"/>
      <c r="AU195" s="119"/>
      <c r="AV195" s="119"/>
      <c r="AW195" s="119"/>
      <c r="AX195" s="119"/>
      <c r="AY195" s="119"/>
      <c r="AZ195" s="119"/>
      <c r="BA195" s="119"/>
      <c r="BB195" s="119"/>
      <c r="BC195" s="119"/>
      <c r="BD195" s="119"/>
      <c r="BE195" s="119"/>
      <c r="BF195" s="119"/>
      <c r="BG195" s="119"/>
      <c r="BH195" s="119"/>
      <c r="BI195" s="119"/>
      <c r="BJ195" s="119"/>
      <c r="BK195" s="119"/>
      <c r="BL195" s="119"/>
      <c r="BM195" s="119"/>
      <c r="BN195" s="119"/>
      <c r="BO195" s="119"/>
      <c r="BP195" s="119"/>
      <c r="BQ195" s="119"/>
      <c r="BR195" s="119"/>
      <c r="BS195" s="119"/>
      <c r="BT195" s="119"/>
      <c r="BU195" s="119"/>
      <c r="BV195" s="119"/>
      <c r="BW195" s="119"/>
      <c r="BX195" s="119"/>
      <c r="BY195" s="119"/>
      <c r="BZ195" s="119"/>
      <c r="CA195" s="119"/>
      <c r="CB195" s="119"/>
      <c r="CC195" s="119"/>
      <c r="CD195" s="119"/>
      <c r="CE195" s="119"/>
      <c r="CF195" s="119"/>
      <c r="CG195" s="119"/>
      <c r="CH195" s="119"/>
      <c r="CI195" s="119"/>
      <c r="CJ195" s="119"/>
      <c r="CK195" s="119"/>
      <c r="CL195" s="119"/>
      <c r="CM195" s="119"/>
      <c r="CN195" s="119"/>
      <c r="CO195" s="119"/>
      <c r="CP195" s="119"/>
      <c r="CQ195" s="119"/>
      <c r="CR195" s="119"/>
      <c r="CS195" s="119"/>
      <c r="CT195" s="119"/>
      <c r="CU195" s="119"/>
      <c r="CV195" s="119"/>
      <c r="CW195" s="119"/>
      <c r="CX195" s="119"/>
      <c r="CY195" s="119"/>
      <c r="CZ195" s="119"/>
      <c r="DA195" s="119"/>
      <c r="DB195" s="119"/>
      <c r="DC195" s="119"/>
      <c r="DD195" s="119"/>
      <c r="DE195" s="119"/>
      <c r="DF195" s="119"/>
      <c r="DG195" s="119"/>
      <c r="DH195" s="119"/>
      <c r="DI195" s="119"/>
      <c r="DJ195" s="119"/>
      <c r="DK195" s="119"/>
      <c r="DL195" s="119"/>
      <c r="DM195" s="119"/>
      <c r="DN195" s="119"/>
      <c r="DO195" s="119"/>
      <c r="DP195" s="119"/>
      <c r="DQ195" s="119"/>
      <c r="DR195" s="119"/>
      <c r="DS195" s="119"/>
      <c r="DT195" s="119"/>
      <c r="DU195" s="119"/>
    </row>
    <row r="196" spans="1:125" ht="15.75" customHeight="1">
      <c r="A196" s="118" t="s">
        <v>4997</v>
      </c>
      <c r="B196" s="118" t="e">
        <f t="shared" ca="1" si="0"/>
        <v>#NAME?</v>
      </c>
      <c r="C196" s="118"/>
      <c r="D196" s="118"/>
      <c r="E196" s="118"/>
      <c r="F196" s="118"/>
      <c r="G196" s="118" t="s">
        <v>4998</v>
      </c>
      <c r="H196" s="118" t="b">
        <v>0</v>
      </c>
      <c r="I196" s="118"/>
      <c r="J196" s="118"/>
      <c r="K196" s="118"/>
      <c r="L196" s="118"/>
      <c r="M196" s="118"/>
      <c r="N196" s="118"/>
      <c r="O196" s="118"/>
      <c r="P196" s="118"/>
      <c r="Q196" s="118"/>
      <c r="R196" s="118"/>
      <c r="S196" s="118"/>
      <c r="T196" s="118"/>
      <c r="U196" s="118"/>
      <c r="V196" s="118"/>
      <c r="W196" s="118"/>
      <c r="X196" s="118"/>
      <c r="Y196" s="118"/>
      <c r="Z196" s="118"/>
      <c r="AA196" s="118"/>
      <c r="AB196" s="118"/>
      <c r="AC196" s="118"/>
      <c r="AD196" s="118"/>
      <c r="AE196" s="118"/>
      <c r="AF196" s="118"/>
      <c r="AG196" s="118"/>
      <c r="AH196" s="118"/>
      <c r="AI196" s="118"/>
      <c r="AJ196" s="118"/>
      <c r="AK196" s="118"/>
      <c r="AL196" s="118"/>
      <c r="AM196" s="118"/>
      <c r="AN196" s="118"/>
      <c r="AO196" s="118"/>
      <c r="AP196" s="118"/>
      <c r="AQ196" s="118"/>
      <c r="AR196" s="118"/>
      <c r="AS196" s="118"/>
      <c r="AT196" s="118"/>
      <c r="AU196" s="118"/>
      <c r="AV196" s="118"/>
      <c r="AW196" s="118"/>
      <c r="AX196" s="118"/>
      <c r="AY196" s="118"/>
      <c r="AZ196" s="118"/>
      <c r="BA196" s="118"/>
      <c r="BB196" s="118"/>
      <c r="BC196" s="118"/>
      <c r="BD196" s="118"/>
      <c r="BE196" s="118"/>
      <c r="BF196" s="118"/>
      <c r="BG196" s="118"/>
      <c r="BH196" s="118"/>
      <c r="BI196" s="118"/>
      <c r="BJ196" s="118"/>
      <c r="BK196" s="118"/>
      <c r="BL196" s="118"/>
      <c r="BM196" s="118"/>
      <c r="BN196" s="118"/>
      <c r="BO196" s="118"/>
      <c r="BP196" s="118"/>
      <c r="BQ196" s="118"/>
      <c r="BR196" s="118"/>
      <c r="BS196" s="118"/>
      <c r="BT196" s="118"/>
      <c r="BU196" s="118"/>
      <c r="BV196" s="118"/>
      <c r="BW196" s="118"/>
      <c r="BX196" s="118"/>
      <c r="BY196" s="118"/>
      <c r="BZ196" s="118"/>
      <c r="CA196" s="118"/>
      <c r="CB196" s="118"/>
      <c r="CC196" s="118"/>
      <c r="CD196" s="118"/>
      <c r="CE196" s="118"/>
      <c r="CF196" s="118"/>
      <c r="CG196" s="118"/>
      <c r="CH196" s="118"/>
      <c r="CI196" s="118"/>
      <c r="CJ196" s="118"/>
      <c r="CK196" s="118"/>
      <c r="CL196" s="118"/>
      <c r="CM196" s="118"/>
      <c r="CN196" s="118"/>
      <c r="CO196" s="118"/>
      <c r="CP196" s="118"/>
      <c r="CQ196" s="118"/>
      <c r="CR196" s="118"/>
      <c r="CS196" s="118"/>
      <c r="CT196" s="118"/>
      <c r="CU196" s="118"/>
      <c r="CV196" s="118"/>
      <c r="CW196" s="118"/>
      <c r="CX196" s="118"/>
      <c r="CY196" s="118"/>
      <c r="CZ196" s="118"/>
      <c r="DA196" s="118"/>
      <c r="DB196" s="118"/>
      <c r="DC196" s="118"/>
      <c r="DD196" s="118"/>
      <c r="DE196" s="118"/>
      <c r="DF196" s="118"/>
      <c r="DG196" s="118"/>
      <c r="DH196" s="118"/>
      <c r="DI196" s="118"/>
      <c r="DJ196" s="118"/>
      <c r="DK196" s="118"/>
      <c r="DL196" s="118"/>
      <c r="DM196" s="118"/>
      <c r="DN196" s="118"/>
      <c r="DO196" s="118"/>
      <c r="DP196" s="118"/>
      <c r="DQ196" s="118"/>
      <c r="DR196" s="118"/>
      <c r="DS196" s="118"/>
      <c r="DT196" s="118"/>
      <c r="DU196" s="118"/>
    </row>
    <row r="197" spans="1:125" ht="15.75" customHeight="1">
      <c r="A197" s="119" t="s">
        <v>4999</v>
      </c>
      <c r="B197" s="119" t="e">
        <f t="shared" ca="1" si="0"/>
        <v>#NAME?</v>
      </c>
      <c r="C197" s="119"/>
      <c r="D197" s="119"/>
      <c r="E197" s="119"/>
      <c r="F197" s="119"/>
      <c r="G197" s="119" t="s">
        <v>5000</v>
      </c>
      <c r="H197" s="119" t="s">
        <v>5001</v>
      </c>
      <c r="I197" s="119"/>
      <c r="J197" s="119"/>
      <c r="K197" s="119"/>
      <c r="L197" s="119"/>
      <c r="M197" s="119"/>
      <c r="N197" s="119"/>
      <c r="O197" s="119"/>
      <c r="P197" s="119"/>
      <c r="Q197" s="119"/>
      <c r="R197" s="119"/>
      <c r="S197" s="119"/>
      <c r="T197" s="119"/>
      <c r="U197" s="119"/>
      <c r="V197" s="119"/>
      <c r="W197" s="119"/>
      <c r="X197" s="119"/>
      <c r="Y197" s="119"/>
      <c r="Z197" s="119"/>
      <c r="AA197" s="119"/>
      <c r="AB197" s="119"/>
      <c r="AC197" s="119"/>
      <c r="AD197" s="119"/>
      <c r="AE197" s="119"/>
      <c r="AF197" s="119"/>
      <c r="AG197" s="119"/>
      <c r="AH197" s="119"/>
      <c r="AI197" s="119"/>
      <c r="AJ197" s="119"/>
      <c r="AK197" s="119"/>
      <c r="AL197" s="119"/>
      <c r="AM197" s="119"/>
      <c r="AN197" s="119"/>
      <c r="AO197" s="119"/>
      <c r="AP197" s="119"/>
      <c r="AQ197" s="119"/>
      <c r="AR197" s="119"/>
      <c r="AS197" s="119"/>
      <c r="AT197" s="119"/>
      <c r="AU197" s="119"/>
      <c r="AV197" s="119"/>
      <c r="AW197" s="119"/>
      <c r="AX197" s="119"/>
      <c r="AY197" s="119"/>
      <c r="AZ197" s="119"/>
      <c r="BA197" s="119"/>
      <c r="BB197" s="119"/>
      <c r="BC197" s="119"/>
      <c r="BD197" s="119"/>
      <c r="BE197" s="119"/>
      <c r="BF197" s="119"/>
      <c r="BG197" s="119"/>
      <c r="BH197" s="119"/>
      <c r="BI197" s="119"/>
      <c r="BJ197" s="119"/>
      <c r="BK197" s="119"/>
      <c r="BL197" s="119"/>
      <c r="BM197" s="119"/>
      <c r="BN197" s="119"/>
      <c r="BO197" s="119"/>
      <c r="BP197" s="119"/>
      <c r="BQ197" s="119"/>
      <c r="BR197" s="119"/>
      <c r="BS197" s="119"/>
      <c r="BT197" s="119"/>
      <c r="BU197" s="119"/>
      <c r="BV197" s="119"/>
      <c r="BW197" s="119"/>
      <c r="BX197" s="119"/>
      <c r="BY197" s="119"/>
      <c r="BZ197" s="119"/>
      <c r="CA197" s="119"/>
      <c r="CB197" s="119"/>
      <c r="CC197" s="119"/>
      <c r="CD197" s="119"/>
      <c r="CE197" s="119"/>
      <c r="CF197" s="119"/>
      <c r="CG197" s="119"/>
      <c r="CH197" s="119"/>
      <c r="CI197" s="119"/>
      <c r="CJ197" s="119"/>
      <c r="CK197" s="119"/>
      <c r="CL197" s="119"/>
      <c r="CM197" s="119"/>
      <c r="CN197" s="119"/>
      <c r="CO197" s="119"/>
      <c r="CP197" s="119"/>
      <c r="CQ197" s="119"/>
      <c r="CR197" s="119"/>
      <c r="CS197" s="119"/>
      <c r="CT197" s="119"/>
      <c r="CU197" s="119"/>
      <c r="CV197" s="119"/>
      <c r="CW197" s="119"/>
      <c r="CX197" s="119"/>
      <c r="CY197" s="119"/>
      <c r="CZ197" s="119"/>
      <c r="DA197" s="119"/>
      <c r="DB197" s="119"/>
      <c r="DC197" s="119"/>
      <c r="DD197" s="119"/>
      <c r="DE197" s="119"/>
      <c r="DF197" s="119"/>
      <c r="DG197" s="119"/>
      <c r="DH197" s="119"/>
      <c r="DI197" s="119"/>
      <c r="DJ197" s="119"/>
      <c r="DK197" s="119"/>
      <c r="DL197" s="119"/>
      <c r="DM197" s="119"/>
      <c r="DN197" s="119"/>
      <c r="DO197" s="119"/>
      <c r="DP197" s="119"/>
      <c r="DQ197" s="119"/>
      <c r="DR197" s="119"/>
      <c r="DS197" s="119"/>
      <c r="DT197" s="119"/>
      <c r="DU197" s="119"/>
    </row>
    <row r="198" spans="1:125" ht="15.75" customHeight="1">
      <c r="A198" s="118" t="s">
        <v>5002</v>
      </c>
      <c r="B198" s="118" t="e">
        <f t="shared" ca="1" si="0"/>
        <v>#NAME?</v>
      </c>
      <c r="C198" s="118"/>
      <c r="D198" s="118"/>
      <c r="E198" s="118"/>
      <c r="F198" s="118"/>
      <c r="G198" s="118" t="s">
        <v>5003</v>
      </c>
      <c r="H198" s="118" t="s">
        <v>5004</v>
      </c>
      <c r="I198" s="118"/>
      <c r="J198" s="118"/>
      <c r="K198" s="118"/>
      <c r="L198" s="118"/>
      <c r="M198" s="118"/>
      <c r="N198" s="118"/>
      <c r="O198" s="118"/>
      <c r="P198" s="118"/>
      <c r="Q198" s="118"/>
      <c r="R198" s="118"/>
      <c r="S198" s="118"/>
      <c r="T198" s="118"/>
      <c r="U198" s="118"/>
      <c r="V198" s="118"/>
      <c r="W198" s="118"/>
      <c r="X198" s="118"/>
      <c r="Y198" s="118"/>
      <c r="Z198" s="118"/>
      <c r="AA198" s="118"/>
      <c r="AB198" s="118"/>
      <c r="AC198" s="118"/>
      <c r="AD198" s="118"/>
      <c r="AE198" s="118"/>
      <c r="AF198" s="118"/>
      <c r="AG198" s="118"/>
      <c r="AH198" s="118"/>
      <c r="AI198" s="118"/>
      <c r="AJ198" s="118"/>
      <c r="AK198" s="118"/>
      <c r="AL198" s="118"/>
      <c r="AM198" s="118"/>
      <c r="AN198" s="118"/>
      <c r="AO198" s="118"/>
      <c r="AP198" s="118"/>
      <c r="AQ198" s="118"/>
      <c r="AR198" s="118"/>
      <c r="AS198" s="118"/>
      <c r="AT198" s="118"/>
      <c r="AU198" s="118"/>
      <c r="AV198" s="118"/>
      <c r="AW198" s="118"/>
      <c r="AX198" s="118"/>
      <c r="AY198" s="118"/>
      <c r="AZ198" s="118"/>
      <c r="BA198" s="118"/>
      <c r="BB198" s="118"/>
      <c r="BC198" s="118"/>
      <c r="BD198" s="118"/>
      <c r="BE198" s="118"/>
      <c r="BF198" s="118"/>
      <c r="BG198" s="118"/>
      <c r="BH198" s="118"/>
      <c r="BI198" s="118"/>
      <c r="BJ198" s="118"/>
      <c r="BK198" s="118"/>
      <c r="BL198" s="118"/>
      <c r="BM198" s="118"/>
      <c r="BN198" s="118"/>
      <c r="BO198" s="118"/>
      <c r="BP198" s="118"/>
      <c r="BQ198" s="118"/>
      <c r="BR198" s="118"/>
      <c r="BS198" s="118"/>
      <c r="BT198" s="118"/>
      <c r="BU198" s="118"/>
      <c r="BV198" s="118"/>
      <c r="BW198" s="118"/>
      <c r="BX198" s="118"/>
      <c r="BY198" s="118"/>
      <c r="BZ198" s="118"/>
      <c r="CA198" s="118"/>
      <c r="CB198" s="118"/>
      <c r="CC198" s="118"/>
      <c r="CD198" s="118"/>
      <c r="CE198" s="118"/>
      <c r="CF198" s="118"/>
      <c r="CG198" s="118"/>
      <c r="CH198" s="118"/>
      <c r="CI198" s="118"/>
      <c r="CJ198" s="118"/>
      <c r="CK198" s="118"/>
      <c r="CL198" s="118"/>
      <c r="CM198" s="118"/>
      <c r="CN198" s="118"/>
      <c r="CO198" s="118"/>
      <c r="CP198" s="118"/>
      <c r="CQ198" s="118"/>
      <c r="CR198" s="118"/>
      <c r="CS198" s="118"/>
      <c r="CT198" s="118"/>
      <c r="CU198" s="118"/>
      <c r="CV198" s="118"/>
      <c r="CW198" s="118"/>
      <c r="CX198" s="118"/>
      <c r="CY198" s="118"/>
      <c r="CZ198" s="118"/>
      <c r="DA198" s="118"/>
      <c r="DB198" s="118"/>
      <c r="DC198" s="118"/>
      <c r="DD198" s="118"/>
      <c r="DE198" s="118"/>
      <c r="DF198" s="118"/>
      <c r="DG198" s="118"/>
      <c r="DH198" s="118"/>
      <c r="DI198" s="118"/>
      <c r="DJ198" s="118"/>
      <c r="DK198" s="118"/>
      <c r="DL198" s="118"/>
      <c r="DM198" s="118"/>
      <c r="DN198" s="118"/>
      <c r="DO198" s="118"/>
      <c r="DP198" s="118"/>
      <c r="DQ198" s="118"/>
      <c r="DR198" s="118"/>
      <c r="DS198" s="118"/>
      <c r="DT198" s="118"/>
      <c r="DU198" s="118"/>
    </row>
    <row r="199" spans="1:125" ht="15.75" customHeight="1">
      <c r="A199" s="119" t="s">
        <v>5005</v>
      </c>
      <c r="B199" s="119" t="e">
        <f t="shared" ca="1" si="0"/>
        <v>#NAME?</v>
      </c>
      <c r="C199" s="119"/>
      <c r="D199" s="119"/>
      <c r="E199" s="119"/>
      <c r="F199" s="119"/>
      <c r="G199" s="119" t="s">
        <v>5006</v>
      </c>
      <c r="H199" s="119" t="s">
        <v>5007</v>
      </c>
      <c r="I199" s="119"/>
      <c r="J199" s="119"/>
      <c r="K199" s="119"/>
      <c r="L199" s="119"/>
      <c r="M199" s="119"/>
      <c r="N199" s="119"/>
      <c r="O199" s="119"/>
      <c r="P199" s="119"/>
      <c r="Q199" s="119"/>
      <c r="R199" s="119"/>
      <c r="S199" s="119"/>
      <c r="T199" s="119"/>
      <c r="U199" s="119"/>
      <c r="V199" s="119"/>
      <c r="W199" s="119"/>
      <c r="X199" s="119"/>
      <c r="Y199" s="119"/>
      <c r="Z199" s="119"/>
      <c r="AA199" s="119"/>
      <c r="AB199" s="119"/>
      <c r="AC199" s="119"/>
      <c r="AD199" s="119"/>
      <c r="AE199" s="119"/>
      <c r="AF199" s="119"/>
      <c r="AG199" s="119"/>
      <c r="AH199" s="119"/>
      <c r="AI199" s="119"/>
      <c r="AJ199" s="119"/>
      <c r="AK199" s="119"/>
      <c r="AL199" s="119"/>
      <c r="AM199" s="119"/>
      <c r="AN199" s="119"/>
      <c r="AO199" s="119"/>
      <c r="AP199" s="119"/>
      <c r="AQ199" s="119"/>
      <c r="AR199" s="119"/>
      <c r="AS199" s="119"/>
      <c r="AT199" s="119"/>
      <c r="AU199" s="119"/>
      <c r="AV199" s="119"/>
      <c r="AW199" s="119"/>
      <c r="AX199" s="119"/>
      <c r="AY199" s="119"/>
      <c r="AZ199" s="119"/>
      <c r="BA199" s="119"/>
      <c r="BB199" s="119"/>
      <c r="BC199" s="119"/>
      <c r="BD199" s="119"/>
      <c r="BE199" s="119"/>
      <c r="BF199" s="119"/>
      <c r="BG199" s="119"/>
      <c r="BH199" s="119"/>
      <c r="BI199" s="119"/>
      <c r="BJ199" s="119"/>
      <c r="BK199" s="119"/>
      <c r="BL199" s="119"/>
      <c r="BM199" s="119"/>
      <c r="BN199" s="119"/>
      <c r="BO199" s="119"/>
      <c r="BP199" s="119"/>
      <c r="BQ199" s="119"/>
      <c r="BR199" s="119"/>
      <c r="BS199" s="119"/>
      <c r="BT199" s="119"/>
      <c r="BU199" s="119"/>
      <c r="BV199" s="119"/>
      <c r="BW199" s="119"/>
      <c r="BX199" s="119"/>
      <c r="BY199" s="119"/>
      <c r="BZ199" s="119"/>
      <c r="CA199" s="119"/>
      <c r="CB199" s="119"/>
      <c r="CC199" s="119"/>
      <c r="CD199" s="119"/>
      <c r="CE199" s="119"/>
      <c r="CF199" s="119"/>
      <c r="CG199" s="119"/>
      <c r="CH199" s="119"/>
      <c r="CI199" s="119"/>
      <c r="CJ199" s="119"/>
      <c r="CK199" s="119"/>
      <c r="CL199" s="119"/>
      <c r="CM199" s="119"/>
      <c r="CN199" s="119"/>
      <c r="CO199" s="119"/>
      <c r="CP199" s="119"/>
      <c r="CQ199" s="119"/>
      <c r="CR199" s="119"/>
      <c r="CS199" s="119"/>
      <c r="CT199" s="119"/>
      <c r="CU199" s="119"/>
      <c r="CV199" s="119"/>
      <c r="CW199" s="119"/>
      <c r="CX199" s="119"/>
      <c r="CY199" s="119"/>
      <c r="CZ199" s="119"/>
      <c r="DA199" s="119"/>
      <c r="DB199" s="119"/>
      <c r="DC199" s="119"/>
      <c r="DD199" s="119"/>
      <c r="DE199" s="119"/>
      <c r="DF199" s="119"/>
      <c r="DG199" s="119"/>
      <c r="DH199" s="119"/>
      <c r="DI199" s="119"/>
      <c r="DJ199" s="119"/>
      <c r="DK199" s="119"/>
      <c r="DL199" s="119"/>
      <c r="DM199" s="119"/>
      <c r="DN199" s="119"/>
      <c r="DO199" s="119"/>
      <c r="DP199" s="119"/>
      <c r="DQ199" s="119"/>
      <c r="DR199" s="119"/>
      <c r="DS199" s="119"/>
      <c r="DT199" s="119"/>
      <c r="DU199" s="119"/>
    </row>
    <row r="200" spans="1:125" ht="15.75" customHeight="1">
      <c r="A200" s="118" t="s">
        <v>5008</v>
      </c>
      <c r="B200" s="118" t="e">
        <f t="shared" ca="1" si="0"/>
        <v>#NAME?</v>
      </c>
      <c r="C200" s="118"/>
      <c r="D200" s="118"/>
      <c r="E200" s="118"/>
      <c r="F200" s="118"/>
      <c r="G200" s="118" t="s">
        <v>5009</v>
      </c>
      <c r="H200" s="118" t="s">
        <v>5010</v>
      </c>
      <c r="I200" s="118"/>
      <c r="J200" s="118"/>
      <c r="K200" s="118"/>
      <c r="L200" s="118"/>
      <c r="M200" s="118"/>
      <c r="N200" s="118"/>
      <c r="O200" s="118"/>
      <c r="P200" s="118"/>
      <c r="Q200" s="118"/>
      <c r="R200" s="118"/>
      <c r="S200" s="118"/>
      <c r="T200" s="118"/>
      <c r="U200" s="118"/>
      <c r="V200" s="118"/>
      <c r="W200" s="118"/>
      <c r="X200" s="118"/>
      <c r="Y200" s="118"/>
      <c r="Z200" s="118"/>
      <c r="AA200" s="118"/>
      <c r="AB200" s="118"/>
      <c r="AC200" s="118"/>
      <c r="AD200" s="118"/>
      <c r="AE200" s="118"/>
      <c r="AF200" s="118"/>
      <c r="AG200" s="118"/>
      <c r="AH200" s="118"/>
      <c r="AI200" s="118"/>
      <c r="AJ200" s="118"/>
      <c r="AK200" s="118"/>
      <c r="AL200" s="118"/>
      <c r="AM200" s="118"/>
      <c r="AN200" s="118"/>
      <c r="AO200" s="118"/>
      <c r="AP200" s="118"/>
      <c r="AQ200" s="118"/>
      <c r="AR200" s="118"/>
      <c r="AS200" s="118"/>
      <c r="AT200" s="118"/>
      <c r="AU200" s="118"/>
      <c r="AV200" s="118"/>
      <c r="AW200" s="118"/>
      <c r="AX200" s="118"/>
      <c r="AY200" s="118"/>
      <c r="AZ200" s="118"/>
      <c r="BA200" s="118"/>
      <c r="BB200" s="118"/>
      <c r="BC200" s="118"/>
      <c r="BD200" s="118"/>
      <c r="BE200" s="118"/>
      <c r="BF200" s="118"/>
      <c r="BG200" s="118"/>
      <c r="BH200" s="118"/>
      <c r="BI200" s="118"/>
      <c r="BJ200" s="118"/>
      <c r="BK200" s="118"/>
      <c r="BL200" s="118"/>
      <c r="BM200" s="118"/>
      <c r="BN200" s="118"/>
      <c r="BO200" s="118"/>
      <c r="BP200" s="118"/>
      <c r="BQ200" s="118"/>
      <c r="BR200" s="118"/>
      <c r="BS200" s="118"/>
      <c r="BT200" s="118"/>
      <c r="BU200" s="118"/>
      <c r="BV200" s="118"/>
      <c r="BW200" s="118"/>
      <c r="BX200" s="118"/>
      <c r="BY200" s="118"/>
      <c r="BZ200" s="118"/>
      <c r="CA200" s="118"/>
      <c r="CB200" s="118"/>
      <c r="CC200" s="118"/>
      <c r="CD200" s="118"/>
      <c r="CE200" s="118"/>
      <c r="CF200" s="118"/>
      <c r="CG200" s="118"/>
      <c r="CH200" s="118"/>
      <c r="CI200" s="118"/>
      <c r="CJ200" s="118"/>
      <c r="CK200" s="118"/>
      <c r="CL200" s="118"/>
      <c r="CM200" s="118"/>
      <c r="CN200" s="118"/>
      <c r="CO200" s="118"/>
      <c r="CP200" s="118"/>
      <c r="CQ200" s="118"/>
      <c r="CR200" s="118"/>
      <c r="CS200" s="118"/>
      <c r="CT200" s="118"/>
      <c r="CU200" s="118"/>
      <c r="CV200" s="118"/>
      <c r="CW200" s="118"/>
      <c r="CX200" s="118"/>
      <c r="CY200" s="118"/>
      <c r="CZ200" s="118"/>
      <c r="DA200" s="118"/>
      <c r="DB200" s="118"/>
      <c r="DC200" s="118"/>
      <c r="DD200" s="118"/>
      <c r="DE200" s="118"/>
      <c r="DF200" s="118"/>
      <c r="DG200" s="118"/>
      <c r="DH200" s="118"/>
      <c r="DI200" s="118"/>
      <c r="DJ200" s="118"/>
      <c r="DK200" s="118"/>
      <c r="DL200" s="118"/>
      <c r="DM200" s="118"/>
      <c r="DN200" s="118"/>
      <c r="DO200" s="118"/>
      <c r="DP200" s="118"/>
      <c r="DQ200" s="118"/>
      <c r="DR200" s="118"/>
      <c r="DS200" s="118"/>
      <c r="DT200" s="118"/>
      <c r="DU200" s="118"/>
    </row>
    <row r="201" spans="1:125" ht="15.75" customHeight="1">
      <c r="A201" s="119" t="s">
        <v>5011</v>
      </c>
      <c r="B201" s="119" t="e">
        <f t="shared" ca="1" si="0"/>
        <v>#NAME?</v>
      </c>
      <c r="C201" s="119"/>
      <c r="D201" s="119"/>
      <c r="E201" s="119"/>
      <c r="F201" s="119"/>
      <c r="G201" s="119" t="s">
        <v>5012</v>
      </c>
      <c r="H201" s="119" t="s">
        <v>5013</v>
      </c>
      <c r="I201" s="119"/>
      <c r="J201" s="119"/>
      <c r="K201" s="119"/>
      <c r="L201" s="119"/>
      <c r="M201" s="119"/>
      <c r="N201" s="119"/>
      <c r="O201" s="119"/>
      <c r="P201" s="119"/>
      <c r="Q201" s="119"/>
      <c r="R201" s="119"/>
      <c r="S201" s="119"/>
      <c r="T201" s="119"/>
      <c r="U201" s="119"/>
      <c r="V201" s="119"/>
      <c r="W201" s="119"/>
      <c r="X201" s="119"/>
      <c r="Y201" s="119"/>
      <c r="Z201" s="119"/>
      <c r="AA201" s="119"/>
      <c r="AB201" s="119"/>
      <c r="AC201" s="119"/>
      <c r="AD201" s="119"/>
      <c r="AE201" s="119"/>
      <c r="AF201" s="119"/>
      <c r="AG201" s="119"/>
      <c r="AH201" s="119"/>
      <c r="AI201" s="119"/>
      <c r="AJ201" s="119"/>
      <c r="AK201" s="119"/>
      <c r="AL201" s="119"/>
      <c r="AM201" s="119"/>
      <c r="AN201" s="119"/>
      <c r="AO201" s="119"/>
      <c r="AP201" s="119"/>
      <c r="AQ201" s="119"/>
      <c r="AR201" s="119"/>
      <c r="AS201" s="119"/>
      <c r="AT201" s="119"/>
      <c r="AU201" s="119"/>
      <c r="AV201" s="119"/>
      <c r="AW201" s="119"/>
      <c r="AX201" s="119"/>
      <c r="AY201" s="119"/>
      <c r="AZ201" s="119"/>
      <c r="BA201" s="119"/>
      <c r="BB201" s="119"/>
      <c r="BC201" s="119"/>
      <c r="BD201" s="119"/>
      <c r="BE201" s="119"/>
      <c r="BF201" s="119"/>
      <c r="BG201" s="119"/>
      <c r="BH201" s="119"/>
      <c r="BI201" s="119"/>
      <c r="BJ201" s="119"/>
      <c r="BK201" s="119"/>
      <c r="BL201" s="119"/>
      <c r="BM201" s="119"/>
      <c r="BN201" s="119"/>
      <c r="BO201" s="119"/>
      <c r="BP201" s="119"/>
      <c r="BQ201" s="119"/>
      <c r="BR201" s="119"/>
      <c r="BS201" s="119"/>
      <c r="BT201" s="119"/>
      <c r="BU201" s="119"/>
      <c r="BV201" s="119"/>
      <c r="BW201" s="119"/>
      <c r="BX201" s="119"/>
      <c r="BY201" s="119"/>
      <c r="BZ201" s="119"/>
      <c r="CA201" s="119"/>
      <c r="CB201" s="119"/>
      <c r="CC201" s="119"/>
      <c r="CD201" s="119"/>
      <c r="CE201" s="119"/>
      <c r="CF201" s="119"/>
      <c r="CG201" s="119"/>
      <c r="CH201" s="119"/>
      <c r="CI201" s="119"/>
      <c r="CJ201" s="119"/>
      <c r="CK201" s="119"/>
      <c r="CL201" s="119"/>
      <c r="CM201" s="119"/>
      <c r="CN201" s="119"/>
      <c r="CO201" s="119"/>
      <c r="CP201" s="119"/>
      <c r="CQ201" s="119"/>
      <c r="CR201" s="119"/>
      <c r="CS201" s="119"/>
      <c r="CT201" s="119"/>
      <c r="CU201" s="119"/>
      <c r="CV201" s="119"/>
      <c r="CW201" s="119"/>
      <c r="CX201" s="119"/>
      <c r="CY201" s="119"/>
      <c r="CZ201" s="119"/>
      <c r="DA201" s="119"/>
      <c r="DB201" s="119"/>
      <c r="DC201" s="119"/>
      <c r="DD201" s="119"/>
      <c r="DE201" s="119"/>
      <c r="DF201" s="119"/>
      <c r="DG201" s="119"/>
      <c r="DH201" s="119"/>
      <c r="DI201" s="119"/>
      <c r="DJ201" s="119"/>
      <c r="DK201" s="119"/>
      <c r="DL201" s="119"/>
      <c r="DM201" s="119"/>
      <c r="DN201" s="119"/>
      <c r="DO201" s="119"/>
      <c r="DP201" s="119"/>
      <c r="DQ201" s="119"/>
      <c r="DR201" s="119"/>
      <c r="DS201" s="119"/>
      <c r="DT201" s="119"/>
      <c r="DU201" s="119"/>
    </row>
    <row r="202" spans="1:125" ht="15.75" customHeight="1">
      <c r="A202" s="118" t="s">
        <v>5014</v>
      </c>
      <c r="B202" s="118" t="e">
        <f t="shared" ca="1" si="0"/>
        <v>#NAME?</v>
      </c>
      <c r="C202" s="118"/>
      <c r="D202" s="118"/>
      <c r="E202" s="118"/>
      <c r="F202" s="118"/>
      <c r="G202" s="118" t="s">
        <v>5015</v>
      </c>
      <c r="H202" s="118" t="s">
        <v>5016</v>
      </c>
      <c r="I202" s="118"/>
      <c r="J202" s="118"/>
      <c r="K202" s="118"/>
      <c r="L202" s="118"/>
      <c r="M202" s="118"/>
      <c r="N202" s="118"/>
      <c r="O202" s="118"/>
      <c r="P202" s="118"/>
      <c r="Q202" s="118"/>
      <c r="R202" s="118"/>
      <c r="S202" s="118"/>
      <c r="T202" s="118"/>
      <c r="U202" s="118"/>
      <c r="V202" s="118"/>
      <c r="W202" s="118"/>
      <c r="X202" s="118"/>
      <c r="Y202" s="118"/>
      <c r="Z202" s="118"/>
      <c r="AA202" s="118"/>
      <c r="AB202" s="118"/>
      <c r="AC202" s="118"/>
      <c r="AD202" s="118"/>
      <c r="AE202" s="118"/>
      <c r="AF202" s="118"/>
      <c r="AG202" s="118"/>
      <c r="AH202" s="118"/>
      <c r="AI202" s="118"/>
      <c r="AJ202" s="118"/>
      <c r="AK202" s="118"/>
      <c r="AL202" s="118"/>
      <c r="AM202" s="118"/>
      <c r="AN202" s="118"/>
      <c r="AO202" s="118"/>
      <c r="AP202" s="118"/>
      <c r="AQ202" s="118"/>
      <c r="AR202" s="118"/>
      <c r="AS202" s="118"/>
      <c r="AT202" s="118"/>
      <c r="AU202" s="118"/>
      <c r="AV202" s="118"/>
      <c r="AW202" s="118"/>
      <c r="AX202" s="118"/>
      <c r="AY202" s="118"/>
      <c r="AZ202" s="118"/>
      <c r="BA202" s="118"/>
      <c r="BB202" s="118"/>
      <c r="BC202" s="118"/>
      <c r="BD202" s="118"/>
      <c r="BE202" s="118"/>
      <c r="BF202" s="118"/>
      <c r="BG202" s="118"/>
      <c r="BH202" s="118"/>
      <c r="BI202" s="118"/>
      <c r="BJ202" s="118"/>
      <c r="BK202" s="118"/>
      <c r="BL202" s="118"/>
      <c r="BM202" s="118"/>
      <c r="BN202" s="118"/>
      <c r="BO202" s="118"/>
      <c r="BP202" s="118"/>
      <c r="BQ202" s="118"/>
      <c r="BR202" s="118"/>
      <c r="BS202" s="118"/>
      <c r="BT202" s="118"/>
      <c r="BU202" s="118"/>
      <c r="BV202" s="118"/>
      <c r="BW202" s="118"/>
      <c r="BX202" s="118"/>
      <c r="BY202" s="118"/>
      <c r="BZ202" s="118"/>
      <c r="CA202" s="118"/>
      <c r="CB202" s="118"/>
      <c r="CC202" s="118"/>
      <c r="CD202" s="118"/>
      <c r="CE202" s="118"/>
      <c r="CF202" s="118"/>
      <c r="CG202" s="118"/>
      <c r="CH202" s="118"/>
      <c r="CI202" s="118"/>
      <c r="CJ202" s="118"/>
      <c r="CK202" s="118"/>
      <c r="CL202" s="118"/>
      <c r="CM202" s="118"/>
      <c r="CN202" s="118"/>
      <c r="CO202" s="118"/>
      <c r="CP202" s="118"/>
      <c r="CQ202" s="118"/>
      <c r="CR202" s="118"/>
      <c r="CS202" s="118"/>
      <c r="CT202" s="118"/>
      <c r="CU202" s="118"/>
      <c r="CV202" s="118"/>
      <c r="CW202" s="118"/>
      <c r="CX202" s="118"/>
      <c r="CY202" s="118"/>
      <c r="CZ202" s="118"/>
      <c r="DA202" s="118"/>
      <c r="DB202" s="118"/>
      <c r="DC202" s="118"/>
      <c r="DD202" s="118"/>
      <c r="DE202" s="118"/>
      <c r="DF202" s="118"/>
      <c r="DG202" s="118"/>
      <c r="DH202" s="118"/>
      <c r="DI202" s="118"/>
      <c r="DJ202" s="118"/>
      <c r="DK202" s="118"/>
      <c r="DL202" s="118"/>
      <c r="DM202" s="118"/>
      <c r="DN202" s="118"/>
      <c r="DO202" s="118"/>
      <c r="DP202" s="118"/>
      <c r="DQ202" s="118"/>
      <c r="DR202" s="118"/>
      <c r="DS202" s="118"/>
      <c r="DT202" s="118"/>
      <c r="DU202" s="118"/>
    </row>
    <row r="203" spans="1:125" ht="15.75" customHeight="1">
      <c r="A203" s="119" t="s">
        <v>5017</v>
      </c>
      <c r="B203" s="119" t="e">
        <f t="shared" ca="1" si="0"/>
        <v>#NAME?</v>
      </c>
      <c r="C203" s="119"/>
      <c r="D203" s="119"/>
      <c r="E203" s="119"/>
      <c r="F203" s="119"/>
      <c r="G203" s="119" t="s">
        <v>366</v>
      </c>
      <c r="H203" s="119" t="s">
        <v>5018</v>
      </c>
      <c r="I203" s="119"/>
      <c r="J203" s="119"/>
      <c r="K203" s="119"/>
      <c r="L203" s="119"/>
      <c r="M203" s="119"/>
      <c r="N203" s="119"/>
      <c r="O203" s="119"/>
      <c r="P203" s="119"/>
      <c r="Q203" s="119"/>
      <c r="R203" s="119"/>
      <c r="S203" s="119"/>
      <c r="T203" s="119"/>
      <c r="U203" s="119"/>
      <c r="V203" s="119"/>
      <c r="W203" s="119"/>
      <c r="X203" s="119"/>
      <c r="Y203" s="119"/>
      <c r="Z203" s="119"/>
      <c r="AA203" s="119"/>
      <c r="AB203" s="119"/>
      <c r="AC203" s="119"/>
      <c r="AD203" s="119"/>
      <c r="AE203" s="119"/>
      <c r="AF203" s="119"/>
      <c r="AG203" s="119"/>
      <c r="AH203" s="119"/>
      <c r="AI203" s="119"/>
      <c r="AJ203" s="119"/>
      <c r="AK203" s="119"/>
      <c r="AL203" s="119"/>
      <c r="AM203" s="119"/>
      <c r="AN203" s="119"/>
      <c r="AO203" s="119"/>
      <c r="AP203" s="119"/>
      <c r="AQ203" s="119"/>
      <c r="AR203" s="119"/>
      <c r="AS203" s="119"/>
      <c r="AT203" s="119"/>
      <c r="AU203" s="119"/>
      <c r="AV203" s="119"/>
      <c r="AW203" s="119"/>
      <c r="AX203" s="119"/>
      <c r="AY203" s="119"/>
      <c r="AZ203" s="119"/>
      <c r="BA203" s="119"/>
      <c r="BB203" s="119"/>
      <c r="BC203" s="119"/>
      <c r="BD203" s="119"/>
      <c r="BE203" s="119"/>
      <c r="BF203" s="119"/>
      <c r="BG203" s="119"/>
      <c r="BH203" s="119"/>
      <c r="BI203" s="119"/>
      <c r="BJ203" s="119"/>
      <c r="BK203" s="119"/>
      <c r="BL203" s="119"/>
      <c r="BM203" s="119"/>
      <c r="BN203" s="119"/>
      <c r="BO203" s="119"/>
      <c r="BP203" s="119"/>
      <c r="BQ203" s="119"/>
      <c r="BR203" s="119"/>
      <c r="BS203" s="119"/>
      <c r="BT203" s="119"/>
      <c r="BU203" s="119"/>
      <c r="BV203" s="119"/>
      <c r="BW203" s="119"/>
      <c r="BX203" s="119"/>
      <c r="BY203" s="119"/>
      <c r="BZ203" s="119"/>
      <c r="CA203" s="119"/>
      <c r="CB203" s="119"/>
      <c r="CC203" s="119"/>
      <c r="CD203" s="119"/>
      <c r="CE203" s="119"/>
      <c r="CF203" s="119"/>
      <c r="CG203" s="119"/>
      <c r="CH203" s="119"/>
      <c r="CI203" s="119"/>
      <c r="CJ203" s="119"/>
      <c r="CK203" s="119"/>
      <c r="CL203" s="119"/>
      <c r="CM203" s="119"/>
      <c r="CN203" s="119"/>
      <c r="CO203" s="119"/>
      <c r="CP203" s="119"/>
      <c r="CQ203" s="119"/>
      <c r="CR203" s="119"/>
      <c r="CS203" s="119"/>
      <c r="CT203" s="119"/>
      <c r="CU203" s="119"/>
      <c r="CV203" s="119"/>
      <c r="CW203" s="119"/>
      <c r="CX203" s="119"/>
      <c r="CY203" s="119"/>
      <c r="CZ203" s="119"/>
      <c r="DA203" s="119"/>
      <c r="DB203" s="119"/>
      <c r="DC203" s="119"/>
      <c r="DD203" s="119"/>
      <c r="DE203" s="119"/>
      <c r="DF203" s="119"/>
      <c r="DG203" s="119"/>
      <c r="DH203" s="119"/>
      <c r="DI203" s="119"/>
      <c r="DJ203" s="119"/>
      <c r="DK203" s="119"/>
      <c r="DL203" s="119"/>
      <c r="DM203" s="119"/>
      <c r="DN203" s="119"/>
      <c r="DO203" s="119"/>
      <c r="DP203" s="119"/>
      <c r="DQ203" s="119"/>
      <c r="DR203" s="119"/>
      <c r="DS203" s="119"/>
      <c r="DT203" s="119"/>
      <c r="DU203" s="119"/>
    </row>
    <row r="204" spans="1:125" ht="15.75" customHeight="1">
      <c r="A204" s="118" t="s">
        <v>5019</v>
      </c>
      <c r="B204" s="118" t="e">
        <f t="shared" ca="1" si="0"/>
        <v>#NAME?</v>
      </c>
      <c r="C204" s="118"/>
      <c r="D204" s="118"/>
      <c r="E204" s="118"/>
      <c r="F204" s="118"/>
      <c r="G204" s="118" t="s">
        <v>5020</v>
      </c>
      <c r="H204" s="118" t="s">
        <v>5021</v>
      </c>
      <c r="I204" s="118"/>
      <c r="J204" s="118"/>
      <c r="K204" s="118"/>
      <c r="L204" s="118"/>
      <c r="M204" s="118"/>
      <c r="N204" s="118"/>
      <c r="O204" s="118"/>
      <c r="P204" s="118"/>
      <c r="Q204" s="118"/>
      <c r="R204" s="118"/>
      <c r="S204" s="118"/>
      <c r="T204" s="118"/>
      <c r="U204" s="118"/>
      <c r="V204" s="118"/>
      <c r="W204" s="118"/>
      <c r="X204" s="118"/>
      <c r="Y204" s="118"/>
      <c r="Z204" s="118"/>
      <c r="AA204" s="118"/>
      <c r="AB204" s="118"/>
      <c r="AC204" s="118"/>
      <c r="AD204" s="118"/>
      <c r="AE204" s="118"/>
      <c r="AF204" s="118"/>
      <c r="AG204" s="118"/>
      <c r="AH204" s="118"/>
      <c r="AI204" s="118"/>
      <c r="AJ204" s="118"/>
      <c r="AK204" s="118"/>
      <c r="AL204" s="118"/>
      <c r="AM204" s="118"/>
      <c r="AN204" s="118"/>
      <c r="AO204" s="118"/>
      <c r="AP204" s="118"/>
      <c r="AQ204" s="118"/>
      <c r="AR204" s="118"/>
      <c r="AS204" s="118"/>
      <c r="AT204" s="118"/>
      <c r="AU204" s="118"/>
      <c r="AV204" s="118"/>
      <c r="AW204" s="118"/>
      <c r="AX204" s="118"/>
      <c r="AY204" s="118"/>
      <c r="AZ204" s="118"/>
      <c r="BA204" s="118"/>
      <c r="BB204" s="118"/>
      <c r="BC204" s="118"/>
      <c r="BD204" s="118"/>
      <c r="BE204" s="118"/>
      <c r="BF204" s="118"/>
      <c r="BG204" s="118"/>
      <c r="BH204" s="118"/>
      <c r="BI204" s="118"/>
      <c r="BJ204" s="118"/>
      <c r="BK204" s="118"/>
      <c r="BL204" s="118"/>
      <c r="BM204" s="118"/>
      <c r="BN204" s="118"/>
      <c r="BO204" s="118"/>
      <c r="BP204" s="118"/>
      <c r="BQ204" s="118"/>
      <c r="BR204" s="118"/>
      <c r="BS204" s="118"/>
      <c r="BT204" s="118"/>
      <c r="BU204" s="118"/>
      <c r="BV204" s="118"/>
      <c r="BW204" s="118"/>
      <c r="BX204" s="118"/>
      <c r="BY204" s="118"/>
      <c r="BZ204" s="118"/>
      <c r="CA204" s="118"/>
      <c r="CB204" s="118"/>
      <c r="CC204" s="118"/>
      <c r="CD204" s="118"/>
      <c r="CE204" s="118"/>
      <c r="CF204" s="118"/>
      <c r="CG204" s="118"/>
      <c r="CH204" s="118"/>
      <c r="CI204" s="118"/>
      <c r="CJ204" s="118"/>
      <c r="CK204" s="118"/>
      <c r="CL204" s="118"/>
      <c r="CM204" s="118"/>
      <c r="CN204" s="118"/>
      <c r="CO204" s="118"/>
      <c r="CP204" s="118"/>
      <c r="CQ204" s="118"/>
      <c r="CR204" s="118"/>
      <c r="CS204" s="118"/>
      <c r="CT204" s="118"/>
      <c r="CU204" s="118"/>
      <c r="CV204" s="118"/>
      <c r="CW204" s="118"/>
      <c r="CX204" s="118"/>
      <c r="CY204" s="118"/>
      <c r="CZ204" s="118"/>
      <c r="DA204" s="118"/>
      <c r="DB204" s="118"/>
      <c r="DC204" s="118"/>
      <c r="DD204" s="118"/>
      <c r="DE204" s="118"/>
      <c r="DF204" s="118"/>
      <c r="DG204" s="118"/>
      <c r="DH204" s="118"/>
      <c r="DI204" s="118"/>
      <c r="DJ204" s="118"/>
      <c r="DK204" s="118"/>
      <c r="DL204" s="118"/>
      <c r="DM204" s="118"/>
      <c r="DN204" s="118"/>
      <c r="DO204" s="118"/>
      <c r="DP204" s="118"/>
      <c r="DQ204" s="118"/>
      <c r="DR204" s="118"/>
      <c r="DS204" s="118"/>
      <c r="DT204" s="118"/>
      <c r="DU204" s="118"/>
    </row>
    <row r="205" spans="1:125" ht="15.75" customHeight="1">
      <c r="A205" s="119" t="s">
        <v>5022</v>
      </c>
      <c r="B205" s="119" t="e">
        <f t="shared" ca="1" si="0"/>
        <v>#NAME?</v>
      </c>
      <c r="C205" s="119"/>
      <c r="D205" s="119"/>
      <c r="E205" s="119"/>
      <c r="F205" s="119"/>
      <c r="G205" s="119" t="s">
        <v>5023</v>
      </c>
      <c r="H205" s="119" t="s">
        <v>5024</v>
      </c>
      <c r="I205" s="119"/>
      <c r="J205" s="119"/>
      <c r="K205" s="119"/>
      <c r="L205" s="119"/>
      <c r="M205" s="119"/>
      <c r="N205" s="119"/>
      <c r="O205" s="119"/>
      <c r="P205" s="119"/>
      <c r="Q205" s="119"/>
      <c r="R205" s="119"/>
      <c r="S205" s="119"/>
      <c r="T205" s="119"/>
      <c r="U205" s="119"/>
      <c r="V205" s="119"/>
      <c r="W205" s="119"/>
      <c r="X205" s="119"/>
      <c r="Y205" s="119"/>
      <c r="Z205" s="119"/>
      <c r="AA205" s="119"/>
      <c r="AB205" s="119"/>
      <c r="AC205" s="119"/>
      <c r="AD205" s="119"/>
      <c r="AE205" s="119"/>
      <c r="AF205" s="119"/>
      <c r="AG205" s="119"/>
      <c r="AH205" s="119"/>
      <c r="AI205" s="119"/>
      <c r="AJ205" s="119"/>
      <c r="AK205" s="119"/>
      <c r="AL205" s="119"/>
      <c r="AM205" s="119"/>
      <c r="AN205" s="119"/>
      <c r="AO205" s="119"/>
      <c r="AP205" s="119"/>
      <c r="AQ205" s="119"/>
      <c r="AR205" s="119"/>
      <c r="AS205" s="119"/>
      <c r="AT205" s="119"/>
      <c r="AU205" s="119"/>
      <c r="AV205" s="119"/>
      <c r="AW205" s="119"/>
      <c r="AX205" s="119"/>
      <c r="AY205" s="119"/>
      <c r="AZ205" s="119"/>
      <c r="BA205" s="119"/>
      <c r="BB205" s="119"/>
      <c r="BC205" s="119"/>
      <c r="BD205" s="119"/>
      <c r="BE205" s="119"/>
      <c r="BF205" s="119"/>
      <c r="BG205" s="119"/>
      <c r="BH205" s="119"/>
      <c r="BI205" s="119"/>
      <c r="BJ205" s="119"/>
      <c r="BK205" s="119"/>
      <c r="BL205" s="119"/>
      <c r="BM205" s="119"/>
      <c r="BN205" s="119"/>
      <c r="BO205" s="119"/>
      <c r="BP205" s="119"/>
      <c r="BQ205" s="119"/>
      <c r="BR205" s="119"/>
      <c r="BS205" s="119"/>
      <c r="BT205" s="119"/>
      <c r="BU205" s="119"/>
      <c r="BV205" s="119"/>
      <c r="BW205" s="119"/>
      <c r="BX205" s="119"/>
      <c r="BY205" s="119"/>
      <c r="BZ205" s="119"/>
      <c r="CA205" s="119"/>
      <c r="CB205" s="119"/>
      <c r="CC205" s="119"/>
      <c r="CD205" s="119"/>
      <c r="CE205" s="119"/>
      <c r="CF205" s="119"/>
      <c r="CG205" s="119"/>
      <c r="CH205" s="119"/>
      <c r="CI205" s="119"/>
      <c r="CJ205" s="119"/>
      <c r="CK205" s="119"/>
      <c r="CL205" s="119"/>
      <c r="CM205" s="119"/>
      <c r="CN205" s="119"/>
      <c r="CO205" s="119"/>
      <c r="CP205" s="119"/>
      <c r="CQ205" s="119"/>
      <c r="CR205" s="119"/>
      <c r="CS205" s="119"/>
      <c r="CT205" s="119"/>
      <c r="CU205" s="119"/>
      <c r="CV205" s="119"/>
      <c r="CW205" s="119"/>
      <c r="CX205" s="119"/>
      <c r="CY205" s="119"/>
      <c r="CZ205" s="119"/>
      <c r="DA205" s="119"/>
      <c r="DB205" s="119"/>
      <c r="DC205" s="119"/>
      <c r="DD205" s="119"/>
      <c r="DE205" s="119"/>
      <c r="DF205" s="119"/>
      <c r="DG205" s="119"/>
      <c r="DH205" s="119"/>
      <c r="DI205" s="119"/>
      <c r="DJ205" s="119"/>
      <c r="DK205" s="119"/>
      <c r="DL205" s="119"/>
      <c r="DM205" s="119"/>
      <c r="DN205" s="119"/>
      <c r="DO205" s="119"/>
      <c r="DP205" s="119"/>
      <c r="DQ205" s="119"/>
      <c r="DR205" s="119"/>
      <c r="DS205" s="119"/>
      <c r="DT205" s="119"/>
      <c r="DU205" s="119"/>
    </row>
    <row r="206" spans="1:125" ht="15.75" customHeight="1">
      <c r="A206" s="118" t="s">
        <v>5025</v>
      </c>
      <c r="B206" s="118" t="e">
        <f t="shared" ca="1" si="0"/>
        <v>#NAME?</v>
      </c>
      <c r="C206" s="118"/>
      <c r="D206" s="118"/>
      <c r="E206" s="118"/>
      <c r="F206" s="118"/>
      <c r="G206" s="118" t="s">
        <v>5026</v>
      </c>
      <c r="H206" s="118" t="s">
        <v>5027</v>
      </c>
      <c r="I206" s="118"/>
      <c r="J206" s="118"/>
      <c r="K206" s="118"/>
      <c r="L206" s="118"/>
      <c r="M206" s="118"/>
      <c r="N206" s="118"/>
      <c r="O206" s="118"/>
      <c r="P206" s="118"/>
      <c r="Q206" s="118"/>
      <c r="R206" s="118"/>
      <c r="S206" s="118"/>
      <c r="T206" s="118"/>
      <c r="U206" s="118"/>
      <c r="V206" s="118"/>
      <c r="W206" s="118"/>
      <c r="X206" s="118"/>
      <c r="Y206" s="118"/>
      <c r="Z206" s="118"/>
      <c r="AA206" s="118"/>
      <c r="AB206" s="118"/>
      <c r="AC206" s="118"/>
      <c r="AD206" s="118"/>
      <c r="AE206" s="118"/>
      <c r="AF206" s="118"/>
      <c r="AG206" s="118"/>
      <c r="AH206" s="118"/>
      <c r="AI206" s="118"/>
      <c r="AJ206" s="118"/>
      <c r="AK206" s="118"/>
      <c r="AL206" s="118"/>
      <c r="AM206" s="118"/>
      <c r="AN206" s="118"/>
      <c r="AO206" s="118"/>
      <c r="AP206" s="118"/>
      <c r="AQ206" s="118"/>
      <c r="AR206" s="118"/>
      <c r="AS206" s="118"/>
      <c r="AT206" s="118"/>
      <c r="AU206" s="118"/>
      <c r="AV206" s="118"/>
      <c r="AW206" s="118"/>
      <c r="AX206" s="118"/>
      <c r="AY206" s="118"/>
      <c r="AZ206" s="118"/>
      <c r="BA206" s="118"/>
      <c r="BB206" s="118"/>
      <c r="BC206" s="118"/>
      <c r="BD206" s="118"/>
      <c r="BE206" s="118"/>
      <c r="BF206" s="118"/>
      <c r="BG206" s="118"/>
      <c r="BH206" s="118"/>
      <c r="BI206" s="118"/>
      <c r="BJ206" s="118"/>
      <c r="BK206" s="118"/>
      <c r="BL206" s="118"/>
      <c r="BM206" s="118"/>
      <c r="BN206" s="118"/>
      <c r="BO206" s="118"/>
      <c r="BP206" s="118"/>
      <c r="BQ206" s="118"/>
      <c r="BR206" s="118"/>
      <c r="BS206" s="118"/>
      <c r="BT206" s="118"/>
      <c r="BU206" s="118"/>
      <c r="BV206" s="118"/>
      <c r="BW206" s="118"/>
      <c r="BX206" s="118"/>
      <c r="BY206" s="118"/>
      <c r="BZ206" s="118"/>
      <c r="CA206" s="118"/>
      <c r="CB206" s="118"/>
      <c r="CC206" s="118"/>
      <c r="CD206" s="118"/>
      <c r="CE206" s="118"/>
      <c r="CF206" s="118"/>
      <c r="CG206" s="118"/>
      <c r="CH206" s="118"/>
      <c r="CI206" s="118"/>
      <c r="CJ206" s="118"/>
      <c r="CK206" s="118"/>
      <c r="CL206" s="118"/>
      <c r="CM206" s="118"/>
      <c r="CN206" s="118"/>
      <c r="CO206" s="118"/>
      <c r="CP206" s="118"/>
      <c r="CQ206" s="118"/>
      <c r="CR206" s="118"/>
      <c r="CS206" s="118"/>
      <c r="CT206" s="118"/>
      <c r="CU206" s="118"/>
      <c r="CV206" s="118"/>
      <c r="CW206" s="118"/>
      <c r="CX206" s="118"/>
      <c r="CY206" s="118"/>
      <c r="CZ206" s="118"/>
      <c r="DA206" s="118"/>
      <c r="DB206" s="118"/>
      <c r="DC206" s="118"/>
      <c r="DD206" s="118"/>
      <c r="DE206" s="118"/>
      <c r="DF206" s="118"/>
      <c r="DG206" s="118"/>
      <c r="DH206" s="118"/>
      <c r="DI206" s="118"/>
      <c r="DJ206" s="118"/>
      <c r="DK206" s="118"/>
      <c r="DL206" s="118"/>
      <c r="DM206" s="118"/>
      <c r="DN206" s="118"/>
      <c r="DO206" s="118"/>
      <c r="DP206" s="118"/>
      <c r="DQ206" s="118"/>
      <c r="DR206" s="118"/>
      <c r="DS206" s="118"/>
      <c r="DT206" s="118"/>
      <c r="DU206" s="118"/>
    </row>
    <row r="207" spans="1:125" ht="15.75" customHeight="1">
      <c r="A207" s="119" t="s">
        <v>5028</v>
      </c>
      <c r="B207" s="119" t="e">
        <f t="shared" ca="1" si="0"/>
        <v>#NAME?</v>
      </c>
      <c r="C207" s="119"/>
      <c r="D207" s="119"/>
      <c r="E207" s="119"/>
      <c r="F207" s="119"/>
      <c r="G207" s="119" t="s">
        <v>5029</v>
      </c>
      <c r="H207" s="119" t="s">
        <v>5030</v>
      </c>
      <c r="I207" s="119"/>
      <c r="J207" s="119"/>
      <c r="K207" s="119"/>
      <c r="L207" s="119"/>
      <c r="M207" s="119"/>
      <c r="N207" s="119"/>
      <c r="O207" s="119"/>
      <c r="P207" s="119"/>
      <c r="Q207" s="119"/>
      <c r="R207" s="119"/>
      <c r="S207" s="119"/>
      <c r="T207" s="119"/>
      <c r="U207" s="119"/>
      <c r="V207" s="119"/>
      <c r="W207" s="119"/>
      <c r="X207" s="119"/>
      <c r="Y207" s="119"/>
      <c r="Z207" s="119"/>
      <c r="AA207" s="119"/>
      <c r="AB207" s="119"/>
      <c r="AC207" s="119"/>
      <c r="AD207" s="119"/>
      <c r="AE207" s="119"/>
      <c r="AF207" s="119"/>
      <c r="AG207" s="119"/>
      <c r="AH207" s="119"/>
      <c r="AI207" s="119"/>
      <c r="AJ207" s="119"/>
      <c r="AK207" s="119"/>
      <c r="AL207" s="119"/>
      <c r="AM207" s="119"/>
      <c r="AN207" s="119"/>
      <c r="AO207" s="119"/>
      <c r="AP207" s="119"/>
      <c r="AQ207" s="119"/>
      <c r="AR207" s="119"/>
      <c r="AS207" s="119"/>
      <c r="AT207" s="119"/>
      <c r="AU207" s="119"/>
      <c r="AV207" s="119"/>
      <c r="AW207" s="119"/>
      <c r="AX207" s="119"/>
      <c r="AY207" s="119"/>
      <c r="AZ207" s="119"/>
      <c r="BA207" s="119"/>
      <c r="BB207" s="119"/>
      <c r="BC207" s="119"/>
      <c r="BD207" s="119"/>
      <c r="BE207" s="119"/>
      <c r="BF207" s="119"/>
      <c r="BG207" s="119"/>
      <c r="BH207" s="119"/>
      <c r="BI207" s="119"/>
      <c r="BJ207" s="119"/>
      <c r="BK207" s="119"/>
      <c r="BL207" s="119"/>
      <c r="BM207" s="119"/>
      <c r="BN207" s="119"/>
      <c r="BO207" s="119"/>
      <c r="BP207" s="119"/>
      <c r="BQ207" s="119"/>
      <c r="BR207" s="119"/>
      <c r="BS207" s="119"/>
      <c r="BT207" s="119"/>
      <c r="BU207" s="119"/>
      <c r="BV207" s="119"/>
      <c r="BW207" s="119"/>
      <c r="BX207" s="119"/>
      <c r="BY207" s="119"/>
      <c r="BZ207" s="119"/>
      <c r="CA207" s="119"/>
      <c r="CB207" s="119"/>
      <c r="CC207" s="119"/>
      <c r="CD207" s="119"/>
      <c r="CE207" s="119"/>
      <c r="CF207" s="119"/>
      <c r="CG207" s="119"/>
      <c r="CH207" s="119"/>
      <c r="CI207" s="119"/>
      <c r="CJ207" s="119"/>
      <c r="CK207" s="119"/>
      <c r="CL207" s="119"/>
      <c r="CM207" s="119"/>
      <c r="CN207" s="119"/>
      <c r="CO207" s="119"/>
      <c r="CP207" s="119"/>
      <c r="CQ207" s="119"/>
      <c r="CR207" s="119"/>
      <c r="CS207" s="119"/>
      <c r="CT207" s="119"/>
      <c r="CU207" s="119"/>
      <c r="CV207" s="119"/>
      <c r="CW207" s="119"/>
      <c r="CX207" s="119"/>
      <c r="CY207" s="119"/>
      <c r="CZ207" s="119"/>
      <c r="DA207" s="119"/>
      <c r="DB207" s="119"/>
      <c r="DC207" s="119"/>
      <c r="DD207" s="119"/>
      <c r="DE207" s="119"/>
      <c r="DF207" s="119"/>
      <c r="DG207" s="119"/>
      <c r="DH207" s="119"/>
      <c r="DI207" s="119"/>
      <c r="DJ207" s="119"/>
      <c r="DK207" s="119"/>
      <c r="DL207" s="119"/>
      <c r="DM207" s="119"/>
      <c r="DN207" s="119"/>
      <c r="DO207" s="119"/>
      <c r="DP207" s="119"/>
      <c r="DQ207" s="119"/>
      <c r="DR207" s="119"/>
      <c r="DS207" s="119"/>
      <c r="DT207" s="119"/>
      <c r="DU207" s="119"/>
    </row>
    <row r="208" spans="1:125" ht="15.75" customHeight="1">
      <c r="A208" s="118" t="s">
        <v>5031</v>
      </c>
      <c r="B208" s="118" t="e">
        <f t="shared" ca="1" si="0"/>
        <v>#NAME?</v>
      </c>
      <c r="C208" s="118"/>
      <c r="D208" s="118"/>
      <c r="E208" s="118"/>
      <c r="F208" s="118"/>
      <c r="G208" s="118" t="s">
        <v>5032</v>
      </c>
      <c r="H208" s="118" t="s">
        <v>5033</v>
      </c>
      <c r="I208" s="118"/>
      <c r="J208" s="118"/>
      <c r="K208" s="118"/>
      <c r="L208" s="118"/>
      <c r="M208" s="118"/>
      <c r="N208" s="118"/>
      <c r="O208" s="118"/>
      <c r="P208" s="118"/>
      <c r="Q208" s="118"/>
      <c r="R208" s="118"/>
      <c r="S208" s="118"/>
      <c r="T208" s="118"/>
      <c r="U208" s="118"/>
      <c r="V208" s="118"/>
      <c r="W208" s="118"/>
      <c r="X208" s="118"/>
      <c r="Y208" s="118"/>
      <c r="Z208" s="118"/>
      <c r="AA208" s="118"/>
      <c r="AB208" s="118"/>
      <c r="AC208" s="118"/>
      <c r="AD208" s="118"/>
      <c r="AE208" s="118"/>
      <c r="AF208" s="118"/>
      <c r="AG208" s="118"/>
      <c r="AH208" s="118"/>
      <c r="AI208" s="118"/>
      <c r="AJ208" s="118"/>
      <c r="AK208" s="118"/>
      <c r="AL208" s="118"/>
      <c r="AM208" s="118"/>
      <c r="AN208" s="118"/>
      <c r="AO208" s="118"/>
      <c r="AP208" s="118"/>
      <c r="AQ208" s="118"/>
      <c r="AR208" s="118"/>
      <c r="AS208" s="118"/>
      <c r="AT208" s="118"/>
      <c r="AU208" s="118"/>
      <c r="AV208" s="118"/>
      <c r="AW208" s="118"/>
      <c r="AX208" s="118"/>
      <c r="AY208" s="118"/>
      <c r="AZ208" s="118"/>
      <c r="BA208" s="118"/>
      <c r="BB208" s="118"/>
      <c r="BC208" s="118"/>
      <c r="BD208" s="118"/>
      <c r="BE208" s="118"/>
      <c r="BF208" s="118"/>
      <c r="BG208" s="118"/>
      <c r="BH208" s="118"/>
      <c r="BI208" s="118"/>
      <c r="BJ208" s="118"/>
      <c r="BK208" s="118"/>
      <c r="BL208" s="118"/>
      <c r="BM208" s="118"/>
      <c r="BN208" s="118"/>
      <c r="BO208" s="118"/>
      <c r="BP208" s="118"/>
      <c r="BQ208" s="118"/>
      <c r="BR208" s="118"/>
      <c r="BS208" s="118"/>
      <c r="BT208" s="118"/>
      <c r="BU208" s="118"/>
      <c r="BV208" s="118"/>
      <c r="BW208" s="118"/>
      <c r="BX208" s="118"/>
      <c r="BY208" s="118"/>
      <c r="BZ208" s="118"/>
      <c r="CA208" s="118"/>
      <c r="CB208" s="118"/>
      <c r="CC208" s="118"/>
      <c r="CD208" s="118"/>
      <c r="CE208" s="118"/>
      <c r="CF208" s="118"/>
      <c r="CG208" s="118"/>
      <c r="CH208" s="118"/>
      <c r="CI208" s="118"/>
      <c r="CJ208" s="118"/>
      <c r="CK208" s="118"/>
      <c r="CL208" s="118"/>
      <c r="CM208" s="118"/>
      <c r="CN208" s="118"/>
      <c r="CO208" s="118"/>
      <c r="CP208" s="118"/>
      <c r="CQ208" s="118"/>
      <c r="CR208" s="118"/>
      <c r="CS208" s="118"/>
      <c r="CT208" s="118"/>
      <c r="CU208" s="118"/>
      <c r="CV208" s="118"/>
      <c r="CW208" s="118"/>
      <c r="CX208" s="118"/>
      <c r="CY208" s="118"/>
      <c r="CZ208" s="118"/>
      <c r="DA208" s="118"/>
      <c r="DB208" s="118"/>
      <c r="DC208" s="118"/>
      <c r="DD208" s="118"/>
      <c r="DE208" s="118"/>
      <c r="DF208" s="118"/>
      <c r="DG208" s="118"/>
      <c r="DH208" s="118"/>
      <c r="DI208" s="118"/>
      <c r="DJ208" s="118"/>
      <c r="DK208" s="118"/>
      <c r="DL208" s="118"/>
      <c r="DM208" s="118"/>
      <c r="DN208" s="118"/>
      <c r="DO208" s="118"/>
      <c r="DP208" s="118"/>
      <c r="DQ208" s="118"/>
      <c r="DR208" s="118"/>
      <c r="DS208" s="118"/>
      <c r="DT208" s="118"/>
      <c r="DU208" s="118"/>
    </row>
    <row r="209" spans="1:125" ht="15.75" customHeight="1">
      <c r="A209" s="119" t="s">
        <v>5034</v>
      </c>
      <c r="B209" s="119" t="e">
        <f t="shared" ca="1" si="0"/>
        <v>#NAME?</v>
      </c>
      <c r="C209" s="119"/>
      <c r="D209" s="119"/>
      <c r="E209" s="119"/>
      <c r="F209" s="119"/>
      <c r="G209" s="119" t="s">
        <v>5035</v>
      </c>
      <c r="H209" s="119" t="s">
        <v>5036</v>
      </c>
      <c r="I209" s="119"/>
      <c r="J209" s="119"/>
      <c r="K209" s="119"/>
      <c r="L209" s="119"/>
      <c r="M209" s="119"/>
      <c r="N209" s="119"/>
      <c r="O209" s="119"/>
      <c r="P209" s="119"/>
      <c r="Q209" s="119"/>
      <c r="R209" s="119"/>
      <c r="S209" s="119"/>
      <c r="T209" s="119"/>
      <c r="U209" s="119"/>
      <c r="V209" s="119"/>
      <c r="W209" s="119"/>
      <c r="X209" s="119"/>
      <c r="Y209" s="119"/>
      <c r="Z209" s="119"/>
      <c r="AA209" s="119"/>
      <c r="AB209" s="119"/>
      <c r="AC209" s="119"/>
      <c r="AD209" s="119"/>
      <c r="AE209" s="119"/>
      <c r="AF209" s="119"/>
      <c r="AG209" s="119"/>
      <c r="AH209" s="119"/>
      <c r="AI209" s="119"/>
      <c r="AJ209" s="119"/>
      <c r="AK209" s="119"/>
      <c r="AL209" s="119"/>
      <c r="AM209" s="119"/>
      <c r="AN209" s="119"/>
      <c r="AO209" s="119"/>
      <c r="AP209" s="119"/>
      <c r="AQ209" s="119"/>
      <c r="AR209" s="119"/>
      <c r="AS209" s="119"/>
      <c r="AT209" s="119"/>
      <c r="AU209" s="119"/>
      <c r="AV209" s="119"/>
      <c r="AW209" s="119"/>
      <c r="AX209" s="119"/>
      <c r="AY209" s="119"/>
      <c r="AZ209" s="119"/>
      <c r="BA209" s="119"/>
      <c r="BB209" s="119"/>
      <c r="BC209" s="119"/>
      <c r="BD209" s="119"/>
      <c r="BE209" s="119"/>
      <c r="BF209" s="119"/>
      <c r="BG209" s="119"/>
      <c r="BH209" s="119"/>
      <c r="BI209" s="119"/>
      <c r="BJ209" s="119"/>
      <c r="BK209" s="119"/>
      <c r="BL209" s="119"/>
      <c r="BM209" s="119"/>
      <c r="BN209" s="119"/>
      <c r="BO209" s="119"/>
      <c r="BP209" s="119"/>
      <c r="BQ209" s="119"/>
      <c r="BR209" s="119"/>
      <c r="BS209" s="119"/>
      <c r="BT209" s="119"/>
      <c r="BU209" s="119"/>
      <c r="BV209" s="119"/>
      <c r="BW209" s="119"/>
      <c r="BX209" s="119"/>
      <c r="BY209" s="119"/>
      <c r="BZ209" s="119"/>
      <c r="CA209" s="119"/>
      <c r="CB209" s="119"/>
      <c r="CC209" s="119"/>
      <c r="CD209" s="119"/>
      <c r="CE209" s="119"/>
      <c r="CF209" s="119"/>
      <c r="CG209" s="119"/>
      <c r="CH209" s="119"/>
      <c r="CI209" s="119"/>
      <c r="CJ209" s="119"/>
      <c r="CK209" s="119"/>
      <c r="CL209" s="119"/>
      <c r="CM209" s="119"/>
      <c r="CN209" s="119"/>
      <c r="CO209" s="119"/>
      <c r="CP209" s="119"/>
      <c r="CQ209" s="119"/>
      <c r="CR209" s="119"/>
      <c r="CS209" s="119"/>
      <c r="CT209" s="119"/>
      <c r="CU209" s="119"/>
      <c r="CV209" s="119"/>
      <c r="CW209" s="119"/>
      <c r="CX209" s="119"/>
      <c r="CY209" s="119"/>
      <c r="CZ209" s="119"/>
      <c r="DA209" s="119"/>
      <c r="DB209" s="119"/>
      <c r="DC209" s="119"/>
      <c r="DD209" s="119"/>
      <c r="DE209" s="119"/>
      <c r="DF209" s="119"/>
      <c r="DG209" s="119"/>
      <c r="DH209" s="119"/>
      <c r="DI209" s="119"/>
      <c r="DJ209" s="119"/>
      <c r="DK209" s="119"/>
      <c r="DL209" s="119"/>
      <c r="DM209" s="119"/>
      <c r="DN209" s="119"/>
      <c r="DO209" s="119"/>
      <c r="DP209" s="119"/>
      <c r="DQ209" s="119"/>
      <c r="DR209" s="119"/>
      <c r="DS209" s="119"/>
      <c r="DT209" s="119"/>
      <c r="DU209" s="119"/>
    </row>
    <row r="210" spans="1:125" ht="15.75" customHeight="1">
      <c r="A210" s="118" t="s">
        <v>5037</v>
      </c>
      <c r="B210" s="118" t="e">
        <f t="shared" ca="1" si="0"/>
        <v>#NAME?</v>
      </c>
      <c r="C210" s="118"/>
      <c r="D210" s="118"/>
      <c r="E210" s="118"/>
      <c r="F210" s="118"/>
      <c r="G210" s="118" t="s">
        <v>5038</v>
      </c>
      <c r="H210" s="118" t="s">
        <v>5039</v>
      </c>
      <c r="I210" s="118"/>
      <c r="J210" s="118"/>
      <c r="K210" s="118"/>
      <c r="L210" s="118"/>
      <c r="M210" s="118"/>
      <c r="N210" s="118"/>
      <c r="O210" s="118"/>
      <c r="P210" s="118"/>
      <c r="Q210" s="118"/>
      <c r="R210" s="118"/>
      <c r="S210" s="118"/>
      <c r="T210" s="118"/>
      <c r="U210" s="118"/>
      <c r="V210" s="118"/>
      <c r="W210" s="118"/>
      <c r="X210" s="118"/>
      <c r="Y210" s="118"/>
      <c r="Z210" s="118"/>
      <c r="AA210" s="118"/>
      <c r="AB210" s="118"/>
      <c r="AC210" s="118"/>
      <c r="AD210" s="118"/>
      <c r="AE210" s="118"/>
      <c r="AF210" s="118"/>
      <c r="AG210" s="118"/>
      <c r="AH210" s="118"/>
      <c r="AI210" s="118"/>
      <c r="AJ210" s="118"/>
      <c r="AK210" s="118"/>
      <c r="AL210" s="118"/>
      <c r="AM210" s="118"/>
      <c r="AN210" s="118"/>
      <c r="AO210" s="118"/>
      <c r="AP210" s="118"/>
      <c r="AQ210" s="118"/>
      <c r="AR210" s="118"/>
      <c r="AS210" s="118"/>
      <c r="AT210" s="118"/>
      <c r="AU210" s="118"/>
      <c r="AV210" s="118"/>
      <c r="AW210" s="118"/>
      <c r="AX210" s="118"/>
      <c r="AY210" s="118"/>
      <c r="AZ210" s="118"/>
      <c r="BA210" s="118"/>
      <c r="BB210" s="118"/>
      <c r="BC210" s="118"/>
      <c r="BD210" s="118"/>
      <c r="BE210" s="118"/>
      <c r="BF210" s="118"/>
      <c r="BG210" s="118"/>
      <c r="BH210" s="118"/>
      <c r="BI210" s="118"/>
      <c r="BJ210" s="118"/>
      <c r="BK210" s="118"/>
      <c r="BL210" s="118"/>
      <c r="BM210" s="118"/>
      <c r="BN210" s="118"/>
      <c r="BO210" s="118"/>
      <c r="BP210" s="118"/>
      <c r="BQ210" s="118"/>
      <c r="BR210" s="118"/>
      <c r="BS210" s="118"/>
      <c r="BT210" s="118"/>
      <c r="BU210" s="118"/>
      <c r="BV210" s="118"/>
      <c r="BW210" s="118"/>
      <c r="BX210" s="118"/>
      <c r="BY210" s="118"/>
      <c r="BZ210" s="118"/>
      <c r="CA210" s="118"/>
      <c r="CB210" s="118"/>
      <c r="CC210" s="118"/>
      <c r="CD210" s="118"/>
      <c r="CE210" s="118"/>
      <c r="CF210" s="118"/>
      <c r="CG210" s="118"/>
      <c r="CH210" s="118"/>
      <c r="CI210" s="118"/>
      <c r="CJ210" s="118"/>
      <c r="CK210" s="118"/>
      <c r="CL210" s="118"/>
      <c r="CM210" s="118"/>
      <c r="CN210" s="118"/>
      <c r="CO210" s="118"/>
      <c r="CP210" s="118"/>
      <c r="CQ210" s="118"/>
      <c r="CR210" s="118"/>
      <c r="CS210" s="118"/>
      <c r="CT210" s="118"/>
      <c r="CU210" s="118"/>
      <c r="CV210" s="118"/>
      <c r="CW210" s="118"/>
      <c r="CX210" s="118"/>
      <c r="CY210" s="118"/>
      <c r="CZ210" s="118"/>
      <c r="DA210" s="118"/>
      <c r="DB210" s="118"/>
      <c r="DC210" s="118"/>
      <c r="DD210" s="118"/>
      <c r="DE210" s="118"/>
      <c r="DF210" s="118"/>
      <c r="DG210" s="118"/>
      <c r="DH210" s="118"/>
      <c r="DI210" s="118"/>
      <c r="DJ210" s="118"/>
      <c r="DK210" s="118"/>
      <c r="DL210" s="118"/>
      <c r="DM210" s="118"/>
      <c r="DN210" s="118"/>
      <c r="DO210" s="118"/>
      <c r="DP210" s="118"/>
      <c r="DQ210" s="118"/>
      <c r="DR210" s="118"/>
      <c r="DS210" s="118"/>
      <c r="DT210" s="118"/>
      <c r="DU210" s="118"/>
    </row>
    <row r="211" spans="1:125" ht="15.75" customHeight="1">
      <c r="A211" s="119" t="s">
        <v>5040</v>
      </c>
      <c r="B211" s="119" t="e">
        <f t="shared" ca="1" si="0"/>
        <v>#NAME?</v>
      </c>
      <c r="C211" s="119"/>
      <c r="D211" s="119"/>
      <c r="E211" s="119"/>
      <c r="F211" s="119"/>
      <c r="G211" s="119" t="s">
        <v>5041</v>
      </c>
      <c r="H211" s="119" t="s">
        <v>5042</v>
      </c>
      <c r="I211" s="119"/>
      <c r="J211" s="119"/>
      <c r="K211" s="119"/>
      <c r="L211" s="119"/>
      <c r="M211" s="119"/>
      <c r="N211" s="119"/>
      <c r="O211" s="119"/>
      <c r="P211" s="119"/>
      <c r="Q211" s="119"/>
      <c r="R211" s="119"/>
      <c r="S211" s="119"/>
      <c r="T211" s="119"/>
      <c r="U211" s="119"/>
      <c r="V211" s="119"/>
      <c r="W211" s="119"/>
      <c r="X211" s="119"/>
      <c r="Y211" s="119"/>
      <c r="Z211" s="119"/>
      <c r="AA211" s="119"/>
      <c r="AB211" s="119"/>
      <c r="AC211" s="119"/>
      <c r="AD211" s="119"/>
      <c r="AE211" s="119"/>
      <c r="AF211" s="119"/>
      <c r="AG211" s="119"/>
      <c r="AH211" s="119"/>
      <c r="AI211" s="119"/>
      <c r="AJ211" s="119"/>
      <c r="AK211" s="119"/>
      <c r="AL211" s="119"/>
      <c r="AM211" s="119"/>
      <c r="AN211" s="119"/>
      <c r="AO211" s="119"/>
      <c r="AP211" s="119"/>
      <c r="AQ211" s="119"/>
      <c r="AR211" s="119"/>
      <c r="AS211" s="119"/>
      <c r="AT211" s="119"/>
      <c r="AU211" s="119"/>
      <c r="AV211" s="119"/>
      <c r="AW211" s="119"/>
      <c r="AX211" s="119"/>
      <c r="AY211" s="119"/>
      <c r="AZ211" s="119"/>
      <c r="BA211" s="119"/>
      <c r="BB211" s="119"/>
      <c r="BC211" s="119"/>
      <c r="BD211" s="119"/>
      <c r="BE211" s="119"/>
      <c r="BF211" s="119"/>
      <c r="BG211" s="119"/>
      <c r="BH211" s="119"/>
      <c r="BI211" s="119"/>
      <c r="BJ211" s="119"/>
      <c r="BK211" s="119"/>
      <c r="BL211" s="119"/>
      <c r="BM211" s="119"/>
      <c r="BN211" s="119"/>
      <c r="BO211" s="119"/>
      <c r="BP211" s="119"/>
      <c r="BQ211" s="119"/>
      <c r="BR211" s="119"/>
      <c r="BS211" s="119"/>
      <c r="BT211" s="119"/>
      <c r="BU211" s="119"/>
      <c r="BV211" s="119"/>
      <c r="BW211" s="119"/>
      <c r="BX211" s="119"/>
      <c r="BY211" s="119"/>
      <c r="BZ211" s="119"/>
      <c r="CA211" s="119"/>
      <c r="CB211" s="119"/>
      <c r="CC211" s="119"/>
      <c r="CD211" s="119"/>
      <c r="CE211" s="119"/>
      <c r="CF211" s="119"/>
      <c r="CG211" s="119"/>
      <c r="CH211" s="119"/>
      <c r="CI211" s="119"/>
      <c r="CJ211" s="119"/>
      <c r="CK211" s="119"/>
      <c r="CL211" s="119"/>
      <c r="CM211" s="119"/>
      <c r="CN211" s="119"/>
      <c r="CO211" s="119"/>
      <c r="CP211" s="119"/>
      <c r="CQ211" s="119"/>
      <c r="CR211" s="119"/>
      <c r="CS211" s="119"/>
      <c r="CT211" s="119"/>
      <c r="CU211" s="119"/>
      <c r="CV211" s="119"/>
      <c r="CW211" s="119"/>
      <c r="CX211" s="119"/>
      <c r="CY211" s="119"/>
      <c r="CZ211" s="119"/>
      <c r="DA211" s="119"/>
      <c r="DB211" s="119"/>
      <c r="DC211" s="119"/>
      <c r="DD211" s="119"/>
      <c r="DE211" s="119"/>
      <c r="DF211" s="119"/>
      <c r="DG211" s="119"/>
      <c r="DH211" s="119"/>
      <c r="DI211" s="119"/>
      <c r="DJ211" s="119"/>
      <c r="DK211" s="119"/>
      <c r="DL211" s="119"/>
      <c r="DM211" s="119"/>
      <c r="DN211" s="119"/>
      <c r="DO211" s="119"/>
      <c r="DP211" s="119"/>
      <c r="DQ211" s="119"/>
      <c r="DR211" s="119"/>
      <c r="DS211" s="119"/>
      <c r="DT211" s="119"/>
      <c r="DU211" s="119"/>
    </row>
    <row r="212" spans="1:125" ht="15.75" customHeight="1">
      <c r="A212" s="118" t="s">
        <v>5043</v>
      </c>
      <c r="B212" s="118" t="e">
        <f t="shared" ca="1" si="0"/>
        <v>#NAME?</v>
      </c>
      <c r="C212" s="118"/>
      <c r="D212" s="118"/>
      <c r="E212" s="118"/>
      <c r="F212" s="118"/>
      <c r="G212" s="118" t="s">
        <v>5044</v>
      </c>
      <c r="H212" s="118" t="s">
        <v>5045</v>
      </c>
      <c r="I212" s="118"/>
      <c r="J212" s="118"/>
      <c r="K212" s="118"/>
      <c r="L212" s="118"/>
      <c r="M212" s="118"/>
      <c r="N212" s="118"/>
      <c r="O212" s="118"/>
      <c r="P212" s="118"/>
      <c r="Q212" s="118"/>
      <c r="R212" s="118"/>
      <c r="S212" s="118"/>
      <c r="T212" s="118"/>
      <c r="U212" s="118"/>
      <c r="V212" s="118"/>
      <c r="W212" s="118"/>
      <c r="X212" s="118"/>
      <c r="Y212" s="118"/>
      <c r="Z212" s="118"/>
      <c r="AA212" s="118"/>
      <c r="AB212" s="118"/>
      <c r="AC212" s="118"/>
      <c r="AD212" s="118"/>
      <c r="AE212" s="118"/>
      <c r="AF212" s="118"/>
      <c r="AG212" s="118"/>
      <c r="AH212" s="118"/>
      <c r="AI212" s="118"/>
      <c r="AJ212" s="118"/>
      <c r="AK212" s="118"/>
      <c r="AL212" s="118"/>
      <c r="AM212" s="118"/>
      <c r="AN212" s="118"/>
      <c r="AO212" s="118"/>
      <c r="AP212" s="118"/>
      <c r="AQ212" s="118"/>
      <c r="AR212" s="118"/>
      <c r="AS212" s="118"/>
      <c r="AT212" s="118"/>
      <c r="AU212" s="118"/>
      <c r="AV212" s="118"/>
      <c r="AW212" s="118"/>
      <c r="AX212" s="118"/>
      <c r="AY212" s="118"/>
      <c r="AZ212" s="118"/>
      <c r="BA212" s="118"/>
      <c r="BB212" s="118"/>
      <c r="BC212" s="118"/>
      <c r="BD212" s="118"/>
      <c r="BE212" s="118"/>
      <c r="BF212" s="118"/>
      <c r="BG212" s="118"/>
      <c r="BH212" s="118"/>
      <c r="BI212" s="118"/>
      <c r="BJ212" s="118"/>
      <c r="BK212" s="118"/>
      <c r="BL212" s="118"/>
      <c r="BM212" s="118"/>
      <c r="BN212" s="118"/>
      <c r="BO212" s="118"/>
      <c r="BP212" s="118"/>
      <c r="BQ212" s="118"/>
      <c r="BR212" s="118"/>
      <c r="BS212" s="118"/>
      <c r="BT212" s="118"/>
      <c r="BU212" s="118"/>
      <c r="BV212" s="118"/>
      <c r="BW212" s="118"/>
      <c r="BX212" s="118"/>
      <c r="BY212" s="118"/>
      <c r="BZ212" s="118"/>
      <c r="CA212" s="118"/>
      <c r="CB212" s="118"/>
      <c r="CC212" s="118"/>
      <c r="CD212" s="118"/>
      <c r="CE212" s="118"/>
      <c r="CF212" s="118"/>
      <c r="CG212" s="118"/>
      <c r="CH212" s="118"/>
      <c r="CI212" s="118"/>
      <c r="CJ212" s="118"/>
      <c r="CK212" s="118"/>
      <c r="CL212" s="118"/>
      <c r="CM212" s="118"/>
      <c r="CN212" s="118"/>
      <c r="CO212" s="118"/>
      <c r="CP212" s="118"/>
      <c r="CQ212" s="118"/>
      <c r="CR212" s="118"/>
      <c r="CS212" s="118"/>
      <c r="CT212" s="118"/>
      <c r="CU212" s="118"/>
      <c r="CV212" s="118"/>
      <c r="CW212" s="118"/>
      <c r="CX212" s="118"/>
      <c r="CY212" s="118"/>
      <c r="CZ212" s="118"/>
      <c r="DA212" s="118"/>
      <c r="DB212" s="118"/>
      <c r="DC212" s="118"/>
      <c r="DD212" s="118"/>
      <c r="DE212" s="118"/>
      <c r="DF212" s="118"/>
      <c r="DG212" s="118"/>
      <c r="DH212" s="118"/>
      <c r="DI212" s="118"/>
      <c r="DJ212" s="118"/>
      <c r="DK212" s="118"/>
      <c r="DL212" s="118"/>
      <c r="DM212" s="118"/>
      <c r="DN212" s="118"/>
      <c r="DO212" s="118"/>
      <c r="DP212" s="118"/>
      <c r="DQ212" s="118"/>
      <c r="DR212" s="118"/>
      <c r="DS212" s="118"/>
      <c r="DT212" s="118"/>
      <c r="DU212" s="118"/>
    </row>
    <row r="213" spans="1:125" ht="15.75" customHeight="1">
      <c r="A213" s="119" t="s">
        <v>5046</v>
      </c>
      <c r="B213" s="119" t="e">
        <f t="shared" ca="1" si="0"/>
        <v>#NAME?</v>
      </c>
      <c r="C213" s="119"/>
      <c r="D213" s="119"/>
      <c r="E213" s="119"/>
      <c r="F213" s="119"/>
      <c r="G213" s="119" t="s">
        <v>5047</v>
      </c>
      <c r="H213" s="119" t="s">
        <v>5048</v>
      </c>
      <c r="I213" s="119"/>
      <c r="J213" s="119"/>
      <c r="K213" s="119"/>
      <c r="L213" s="119"/>
      <c r="M213" s="119"/>
      <c r="N213" s="119"/>
      <c r="O213" s="119"/>
      <c r="P213" s="119"/>
      <c r="Q213" s="119"/>
      <c r="R213" s="119"/>
      <c r="S213" s="119"/>
      <c r="T213" s="119"/>
      <c r="U213" s="119"/>
      <c r="V213" s="119"/>
      <c r="W213" s="119"/>
      <c r="X213" s="119"/>
      <c r="Y213" s="119"/>
      <c r="Z213" s="119"/>
      <c r="AA213" s="119"/>
      <c r="AB213" s="119"/>
      <c r="AC213" s="119"/>
      <c r="AD213" s="119"/>
      <c r="AE213" s="119"/>
      <c r="AF213" s="119"/>
      <c r="AG213" s="119"/>
      <c r="AH213" s="119"/>
      <c r="AI213" s="119"/>
      <c r="AJ213" s="119"/>
      <c r="AK213" s="119"/>
      <c r="AL213" s="119"/>
      <c r="AM213" s="119"/>
      <c r="AN213" s="119"/>
      <c r="AO213" s="119"/>
      <c r="AP213" s="119"/>
      <c r="AQ213" s="119"/>
      <c r="AR213" s="119"/>
      <c r="AS213" s="119"/>
      <c r="AT213" s="119"/>
      <c r="AU213" s="119"/>
      <c r="AV213" s="119"/>
      <c r="AW213" s="119"/>
      <c r="AX213" s="119"/>
      <c r="AY213" s="119"/>
      <c r="AZ213" s="119"/>
      <c r="BA213" s="119"/>
      <c r="BB213" s="119"/>
      <c r="BC213" s="119"/>
      <c r="BD213" s="119"/>
      <c r="BE213" s="119"/>
      <c r="BF213" s="119"/>
      <c r="BG213" s="119"/>
      <c r="BH213" s="119"/>
      <c r="BI213" s="119"/>
      <c r="BJ213" s="119"/>
      <c r="BK213" s="119"/>
      <c r="BL213" s="119"/>
      <c r="BM213" s="119"/>
      <c r="BN213" s="119"/>
      <c r="BO213" s="119"/>
      <c r="BP213" s="119"/>
      <c r="BQ213" s="119"/>
      <c r="BR213" s="119"/>
      <c r="BS213" s="119"/>
      <c r="BT213" s="119"/>
      <c r="BU213" s="119"/>
      <c r="BV213" s="119"/>
      <c r="BW213" s="119"/>
      <c r="BX213" s="119"/>
      <c r="BY213" s="119"/>
      <c r="BZ213" s="119"/>
      <c r="CA213" s="119"/>
      <c r="CB213" s="119"/>
      <c r="CC213" s="119"/>
      <c r="CD213" s="119"/>
      <c r="CE213" s="119"/>
      <c r="CF213" s="119"/>
      <c r="CG213" s="119"/>
      <c r="CH213" s="119"/>
      <c r="CI213" s="119"/>
      <c r="CJ213" s="119"/>
      <c r="CK213" s="119"/>
      <c r="CL213" s="119"/>
      <c r="CM213" s="119"/>
      <c r="CN213" s="119"/>
      <c r="CO213" s="119"/>
      <c r="CP213" s="119"/>
      <c r="CQ213" s="119"/>
      <c r="CR213" s="119"/>
      <c r="CS213" s="119"/>
      <c r="CT213" s="119"/>
      <c r="CU213" s="119"/>
      <c r="CV213" s="119"/>
      <c r="CW213" s="119"/>
      <c r="CX213" s="119"/>
      <c r="CY213" s="119"/>
      <c r="CZ213" s="119"/>
      <c r="DA213" s="119"/>
      <c r="DB213" s="119"/>
      <c r="DC213" s="119"/>
      <c r="DD213" s="119"/>
      <c r="DE213" s="119"/>
      <c r="DF213" s="119"/>
      <c r="DG213" s="119"/>
      <c r="DH213" s="119"/>
      <c r="DI213" s="119"/>
      <c r="DJ213" s="119"/>
      <c r="DK213" s="119"/>
      <c r="DL213" s="119"/>
      <c r="DM213" s="119"/>
      <c r="DN213" s="119"/>
      <c r="DO213" s="119"/>
      <c r="DP213" s="119"/>
      <c r="DQ213" s="119"/>
      <c r="DR213" s="119"/>
      <c r="DS213" s="119"/>
      <c r="DT213" s="119"/>
      <c r="DU213" s="119"/>
    </row>
    <row r="214" spans="1:125" ht="15.75" customHeight="1">
      <c r="A214" s="118" t="s">
        <v>5049</v>
      </c>
      <c r="B214" s="118" t="e">
        <f t="shared" ca="1" si="0"/>
        <v>#NAME?</v>
      </c>
      <c r="C214" s="118"/>
      <c r="D214" s="118"/>
      <c r="E214" s="118"/>
      <c r="F214" s="118"/>
      <c r="G214" s="118" t="s">
        <v>5050</v>
      </c>
      <c r="H214" s="118" t="s">
        <v>4375</v>
      </c>
      <c r="I214" s="118"/>
      <c r="J214" s="118"/>
      <c r="K214" s="118"/>
      <c r="L214" s="118"/>
      <c r="M214" s="118"/>
      <c r="N214" s="118"/>
      <c r="O214" s="118"/>
      <c r="P214" s="118"/>
      <c r="Q214" s="118"/>
      <c r="R214" s="118"/>
      <c r="S214" s="118"/>
      <c r="T214" s="118"/>
      <c r="U214" s="118"/>
      <c r="V214" s="118"/>
      <c r="W214" s="118"/>
      <c r="X214" s="118"/>
      <c r="Y214" s="118"/>
      <c r="Z214" s="118"/>
      <c r="AA214" s="118"/>
      <c r="AB214" s="118"/>
      <c r="AC214" s="118"/>
      <c r="AD214" s="118"/>
      <c r="AE214" s="118"/>
      <c r="AF214" s="118"/>
      <c r="AG214" s="118"/>
      <c r="AH214" s="118"/>
      <c r="AI214" s="118"/>
      <c r="AJ214" s="118"/>
      <c r="AK214" s="118"/>
      <c r="AL214" s="118"/>
      <c r="AM214" s="118"/>
      <c r="AN214" s="118"/>
      <c r="AO214" s="118"/>
      <c r="AP214" s="118"/>
      <c r="AQ214" s="118"/>
      <c r="AR214" s="118"/>
      <c r="AS214" s="118"/>
      <c r="AT214" s="118"/>
      <c r="AU214" s="118"/>
      <c r="AV214" s="118"/>
      <c r="AW214" s="118"/>
      <c r="AX214" s="118"/>
      <c r="AY214" s="118"/>
      <c r="AZ214" s="118"/>
      <c r="BA214" s="118"/>
      <c r="BB214" s="118"/>
      <c r="BC214" s="118"/>
      <c r="BD214" s="118"/>
      <c r="BE214" s="118"/>
      <c r="BF214" s="118"/>
      <c r="BG214" s="118"/>
      <c r="BH214" s="118"/>
      <c r="BI214" s="118"/>
      <c r="BJ214" s="118"/>
      <c r="BK214" s="118"/>
      <c r="BL214" s="118"/>
      <c r="BM214" s="118"/>
      <c r="BN214" s="118"/>
      <c r="BO214" s="118"/>
      <c r="BP214" s="118"/>
      <c r="BQ214" s="118"/>
      <c r="BR214" s="118"/>
      <c r="BS214" s="118"/>
      <c r="BT214" s="118"/>
      <c r="BU214" s="118"/>
      <c r="BV214" s="118"/>
      <c r="BW214" s="118"/>
      <c r="BX214" s="118"/>
      <c r="BY214" s="118"/>
      <c r="BZ214" s="118"/>
      <c r="CA214" s="118"/>
      <c r="CB214" s="118"/>
      <c r="CC214" s="118"/>
      <c r="CD214" s="118"/>
      <c r="CE214" s="118"/>
      <c r="CF214" s="118"/>
      <c r="CG214" s="118"/>
      <c r="CH214" s="118"/>
      <c r="CI214" s="118"/>
      <c r="CJ214" s="118"/>
      <c r="CK214" s="118"/>
      <c r="CL214" s="118"/>
      <c r="CM214" s="118"/>
      <c r="CN214" s="118"/>
      <c r="CO214" s="118"/>
      <c r="CP214" s="118"/>
      <c r="CQ214" s="118"/>
      <c r="CR214" s="118"/>
      <c r="CS214" s="118"/>
      <c r="CT214" s="118"/>
      <c r="CU214" s="118"/>
      <c r="CV214" s="118"/>
      <c r="CW214" s="118"/>
      <c r="CX214" s="118"/>
      <c r="CY214" s="118"/>
      <c r="CZ214" s="118"/>
      <c r="DA214" s="118"/>
      <c r="DB214" s="118"/>
      <c r="DC214" s="118"/>
      <c r="DD214" s="118"/>
      <c r="DE214" s="118"/>
      <c r="DF214" s="118"/>
      <c r="DG214" s="118"/>
      <c r="DH214" s="118"/>
      <c r="DI214" s="118"/>
      <c r="DJ214" s="118"/>
      <c r="DK214" s="118"/>
      <c r="DL214" s="118"/>
      <c r="DM214" s="118"/>
      <c r="DN214" s="118"/>
      <c r="DO214" s="118"/>
      <c r="DP214" s="118"/>
      <c r="DQ214" s="118"/>
      <c r="DR214" s="118"/>
      <c r="DS214" s="118"/>
      <c r="DT214" s="118"/>
      <c r="DU214" s="118"/>
    </row>
    <row r="215" spans="1:125" ht="15.75" customHeight="1">
      <c r="A215" s="119" t="s">
        <v>5051</v>
      </c>
      <c r="B215" s="119" t="e">
        <f t="shared" ca="1" si="0"/>
        <v>#NAME?</v>
      </c>
      <c r="C215" s="119"/>
      <c r="D215" s="119"/>
      <c r="E215" s="119"/>
      <c r="F215" s="119"/>
      <c r="G215" s="119" t="s">
        <v>5052</v>
      </c>
      <c r="H215" s="119" t="s">
        <v>5053</v>
      </c>
      <c r="I215" s="119"/>
      <c r="J215" s="119"/>
      <c r="K215" s="119"/>
      <c r="L215" s="119"/>
      <c r="M215" s="119"/>
      <c r="N215" s="119"/>
      <c r="O215" s="119"/>
      <c r="P215" s="119"/>
      <c r="Q215" s="119"/>
      <c r="R215" s="119"/>
      <c r="S215" s="119"/>
      <c r="T215" s="119"/>
      <c r="U215" s="119"/>
      <c r="V215" s="119"/>
      <c r="W215" s="119"/>
      <c r="X215" s="119"/>
      <c r="Y215" s="119"/>
      <c r="Z215" s="119"/>
      <c r="AA215" s="119"/>
      <c r="AB215" s="119"/>
      <c r="AC215" s="119"/>
      <c r="AD215" s="119"/>
      <c r="AE215" s="119"/>
      <c r="AF215" s="119"/>
      <c r="AG215" s="119"/>
      <c r="AH215" s="119"/>
      <c r="AI215" s="119"/>
      <c r="AJ215" s="119"/>
      <c r="AK215" s="119"/>
      <c r="AL215" s="119"/>
      <c r="AM215" s="119"/>
      <c r="AN215" s="119"/>
      <c r="AO215" s="119"/>
      <c r="AP215" s="119"/>
      <c r="AQ215" s="119"/>
      <c r="AR215" s="119"/>
      <c r="AS215" s="119"/>
      <c r="AT215" s="119"/>
      <c r="AU215" s="119"/>
      <c r="AV215" s="119"/>
      <c r="AW215" s="119"/>
      <c r="AX215" s="119"/>
      <c r="AY215" s="119"/>
      <c r="AZ215" s="119"/>
      <c r="BA215" s="119"/>
      <c r="BB215" s="119"/>
      <c r="BC215" s="119"/>
      <c r="BD215" s="119"/>
      <c r="BE215" s="119"/>
      <c r="BF215" s="119"/>
      <c r="BG215" s="119"/>
      <c r="BH215" s="119"/>
      <c r="BI215" s="119"/>
      <c r="BJ215" s="119"/>
      <c r="BK215" s="119"/>
      <c r="BL215" s="119"/>
      <c r="BM215" s="119"/>
      <c r="BN215" s="119"/>
      <c r="BO215" s="119"/>
      <c r="BP215" s="119"/>
      <c r="BQ215" s="119"/>
      <c r="BR215" s="119"/>
      <c r="BS215" s="119"/>
      <c r="BT215" s="119"/>
      <c r="BU215" s="119"/>
      <c r="BV215" s="119"/>
      <c r="BW215" s="119"/>
      <c r="BX215" s="119"/>
      <c r="BY215" s="119"/>
      <c r="BZ215" s="119"/>
      <c r="CA215" s="119"/>
      <c r="CB215" s="119"/>
      <c r="CC215" s="119"/>
      <c r="CD215" s="119"/>
      <c r="CE215" s="119"/>
      <c r="CF215" s="119"/>
      <c r="CG215" s="119"/>
      <c r="CH215" s="119"/>
      <c r="CI215" s="119"/>
      <c r="CJ215" s="119"/>
      <c r="CK215" s="119"/>
      <c r="CL215" s="119"/>
      <c r="CM215" s="119"/>
      <c r="CN215" s="119"/>
      <c r="CO215" s="119"/>
      <c r="CP215" s="119"/>
      <c r="CQ215" s="119"/>
      <c r="CR215" s="119"/>
      <c r="CS215" s="119"/>
      <c r="CT215" s="119"/>
      <c r="CU215" s="119"/>
      <c r="CV215" s="119"/>
      <c r="CW215" s="119"/>
      <c r="CX215" s="119"/>
      <c r="CY215" s="119"/>
      <c r="CZ215" s="119"/>
      <c r="DA215" s="119"/>
      <c r="DB215" s="119"/>
      <c r="DC215" s="119"/>
      <c r="DD215" s="119"/>
      <c r="DE215" s="119"/>
      <c r="DF215" s="119"/>
      <c r="DG215" s="119"/>
      <c r="DH215" s="119"/>
      <c r="DI215" s="119"/>
      <c r="DJ215" s="119"/>
      <c r="DK215" s="119"/>
      <c r="DL215" s="119"/>
      <c r="DM215" s="119"/>
      <c r="DN215" s="119"/>
      <c r="DO215" s="119"/>
      <c r="DP215" s="119"/>
      <c r="DQ215" s="119"/>
      <c r="DR215" s="119"/>
      <c r="DS215" s="119"/>
      <c r="DT215" s="119"/>
      <c r="DU215" s="119"/>
    </row>
    <row r="216" spans="1:125" ht="15.75" customHeight="1">
      <c r="A216" s="118" t="s">
        <v>5054</v>
      </c>
      <c r="B216" s="118" t="e">
        <f t="shared" ca="1" si="0"/>
        <v>#NAME?</v>
      </c>
      <c r="C216" s="118"/>
      <c r="D216" s="118"/>
      <c r="E216" s="118"/>
      <c r="F216" s="118"/>
      <c r="G216" s="118" t="s">
        <v>5055</v>
      </c>
      <c r="H216" s="118" t="s">
        <v>5056</v>
      </c>
      <c r="I216" s="118"/>
      <c r="J216" s="118"/>
      <c r="K216" s="118"/>
      <c r="L216" s="118"/>
      <c r="M216" s="118"/>
      <c r="N216" s="118"/>
      <c r="O216" s="118"/>
      <c r="P216" s="118"/>
      <c r="Q216" s="118"/>
      <c r="R216" s="118"/>
      <c r="S216" s="118"/>
      <c r="T216" s="118"/>
      <c r="U216" s="118"/>
      <c r="V216" s="118"/>
      <c r="W216" s="118"/>
      <c r="X216" s="118"/>
      <c r="Y216" s="118"/>
      <c r="Z216" s="118"/>
      <c r="AA216" s="118"/>
      <c r="AB216" s="118"/>
      <c r="AC216" s="118"/>
      <c r="AD216" s="118"/>
      <c r="AE216" s="118"/>
      <c r="AF216" s="118"/>
      <c r="AG216" s="118"/>
      <c r="AH216" s="118"/>
      <c r="AI216" s="118"/>
      <c r="AJ216" s="118"/>
      <c r="AK216" s="118"/>
      <c r="AL216" s="118"/>
      <c r="AM216" s="118"/>
      <c r="AN216" s="118"/>
      <c r="AO216" s="118"/>
      <c r="AP216" s="118"/>
      <c r="AQ216" s="118"/>
      <c r="AR216" s="118"/>
      <c r="AS216" s="118"/>
      <c r="AT216" s="118"/>
      <c r="AU216" s="118"/>
      <c r="AV216" s="118"/>
      <c r="AW216" s="118"/>
      <c r="AX216" s="118"/>
      <c r="AY216" s="118"/>
      <c r="AZ216" s="118"/>
      <c r="BA216" s="118"/>
      <c r="BB216" s="118"/>
      <c r="BC216" s="118"/>
      <c r="BD216" s="118"/>
      <c r="BE216" s="118"/>
      <c r="BF216" s="118"/>
      <c r="BG216" s="118"/>
      <c r="BH216" s="118"/>
      <c r="BI216" s="118"/>
      <c r="BJ216" s="118"/>
      <c r="BK216" s="118"/>
      <c r="BL216" s="118"/>
      <c r="BM216" s="118"/>
      <c r="BN216" s="118"/>
      <c r="BO216" s="118"/>
      <c r="BP216" s="118"/>
      <c r="BQ216" s="118"/>
      <c r="BR216" s="118"/>
      <c r="BS216" s="118"/>
      <c r="BT216" s="118"/>
      <c r="BU216" s="118"/>
      <c r="BV216" s="118"/>
      <c r="BW216" s="118"/>
      <c r="BX216" s="118"/>
      <c r="BY216" s="118"/>
      <c r="BZ216" s="118"/>
      <c r="CA216" s="118"/>
      <c r="CB216" s="118"/>
      <c r="CC216" s="118"/>
      <c r="CD216" s="118"/>
      <c r="CE216" s="118"/>
      <c r="CF216" s="118"/>
      <c r="CG216" s="118"/>
      <c r="CH216" s="118"/>
      <c r="CI216" s="118"/>
      <c r="CJ216" s="118"/>
      <c r="CK216" s="118"/>
      <c r="CL216" s="118"/>
      <c r="CM216" s="118"/>
      <c r="CN216" s="118"/>
      <c r="CO216" s="118"/>
      <c r="CP216" s="118"/>
      <c r="CQ216" s="118"/>
      <c r="CR216" s="118"/>
      <c r="CS216" s="118"/>
      <c r="CT216" s="118"/>
      <c r="CU216" s="118"/>
      <c r="CV216" s="118"/>
      <c r="CW216" s="118"/>
      <c r="CX216" s="118"/>
      <c r="CY216" s="118"/>
      <c r="CZ216" s="118"/>
      <c r="DA216" s="118"/>
      <c r="DB216" s="118"/>
      <c r="DC216" s="118"/>
      <c r="DD216" s="118"/>
      <c r="DE216" s="118"/>
      <c r="DF216" s="118"/>
      <c r="DG216" s="118"/>
      <c r="DH216" s="118"/>
      <c r="DI216" s="118"/>
      <c r="DJ216" s="118"/>
      <c r="DK216" s="118"/>
      <c r="DL216" s="118"/>
      <c r="DM216" s="118"/>
      <c r="DN216" s="118"/>
      <c r="DO216" s="118"/>
      <c r="DP216" s="118"/>
      <c r="DQ216" s="118"/>
      <c r="DR216" s="118"/>
      <c r="DS216" s="118"/>
      <c r="DT216" s="118"/>
      <c r="DU216" s="118"/>
    </row>
    <row r="217" spans="1:125" ht="15.75" customHeight="1">
      <c r="A217" s="119" t="s">
        <v>5057</v>
      </c>
      <c r="B217" s="119" t="e">
        <f t="shared" ca="1" si="0"/>
        <v>#NAME?</v>
      </c>
      <c r="C217" s="119"/>
      <c r="D217" s="119"/>
      <c r="E217" s="119"/>
      <c r="F217" s="119"/>
      <c r="G217" s="119" t="s">
        <v>5058</v>
      </c>
      <c r="H217" s="119" t="s">
        <v>5059</v>
      </c>
      <c r="I217" s="119"/>
      <c r="J217" s="119"/>
      <c r="K217" s="119"/>
      <c r="L217" s="119"/>
      <c r="M217" s="119"/>
      <c r="N217" s="119"/>
      <c r="O217" s="119"/>
      <c r="P217" s="119"/>
      <c r="Q217" s="119"/>
      <c r="R217" s="119"/>
      <c r="S217" s="119"/>
      <c r="T217" s="119"/>
      <c r="U217" s="119"/>
      <c r="V217" s="119"/>
      <c r="W217" s="119"/>
      <c r="X217" s="119"/>
      <c r="Y217" s="119"/>
      <c r="Z217" s="119"/>
      <c r="AA217" s="119"/>
      <c r="AB217" s="119"/>
      <c r="AC217" s="119"/>
      <c r="AD217" s="119"/>
      <c r="AE217" s="119"/>
      <c r="AF217" s="119"/>
      <c r="AG217" s="119"/>
      <c r="AH217" s="119"/>
      <c r="AI217" s="119"/>
      <c r="AJ217" s="119"/>
      <c r="AK217" s="119"/>
      <c r="AL217" s="119"/>
      <c r="AM217" s="119"/>
      <c r="AN217" s="119"/>
      <c r="AO217" s="119"/>
      <c r="AP217" s="119"/>
      <c r="AQ217" s="119"/>
      <c r="AR217" s="119"/>
      <c r="AS217" s="119"/>
      <c r="AT217" s="119"/>
      <c r="AU217" s="119"/>
      <c r="AV217" s="119"/>
      <c r="AW217" s="119"/>
      <c r="AX217" s="119"/>
      <c r="AY217" s="119"/>
      <c r="AZ217" s="119"/>
      <c r="BA217" s="119"/>
      <c r="BB217" s="119"/>
      <c r="BC217" s="119"/>
      <c r="BD217" s="119"/>
      <c r="BE217" s="119"/>
      <c r="BF217" s="119"/>
      <c r="BG217" s="119"/>
      <c r="BH217" s="119"/>
      <c r="BI217" s="119"/>
      <c r="BJ217" s="119"/>
      <c r="BK217" s="119"/>
      <c r="BL217" s="119"/>
      <c r="BM217" s="119"/>
      <c r="BN217" s="119"/>
      <c r="BO217" s="119"/>
      <c r="BP217" s="119"/>
      <c r="BQ217" s="119"/>
      <c r="BR217" s="119"/>
      <c r="BS217" s="119"/>
      <c r="BT217" s="119"/>
      <c r="BU217" s="119"/>
      <c r="BV217" s="119"/>
      <c r="BW217" s="119"/>
      <c r="BX217" s="119"/>
      <c r="BY217" s="119"/>
      <c r="BZ217" s="119"/>
      <c r="CA217" s="119"/>
      <c r="CB217" s="119"/>
      <c r="CC217" s="119"/>
      <c r="CD217" s="119"/>
      <c r="CE217" s="119"/>
      <c r="CF217" s="119"/>
      <c r="CG217" s="119"/>
      <c r="CH217" s="119"/>
      <c r="CI217" s="119"/>
      <c r="CJ217" s="119"/>
      <c r="CK217" s="119"/>
      <c r="CL217" s="119"/>
      <c r="CM217" s="119"/>
      <c r="CN217" s="119"/>
      <c r="CO217" s="119"/>
      <c r="CP217" s="119"/>
      <c r="CQ217" s="119"/>
      <c r="CR217" s="119"/>
      <c r="CS217" s="119"/>
      <c r="CT217" s="119"/>
      <c r="CU217" s="119"/>
      <c r="CV217" s="119"/>
      <c r="CW217" s="119"/>
      <c r="CX217" s="119"/>
      <c r="CY217" s="119"/>
      <c r="CZ217" s="119"/>
      <c r="DA217" s="119"/>
      <c r="DB217" s="119"/>
      <c r="DC217" s="119"/>
      <c r="DD217" s="119"/>
      <c r="DE217" s="119"/>
      <c r="DF217" s="119"/>
      <c r="DG217" s="119"/>
      <c r="DH217" s="119"/>
      <c r="DI217" s="119"/>
      <c r="DJ217" s="119"/>
      <c r="DK217" s="119"/>
      <c r="DL217" s="119"/>
      <c r="DM217" s="119"/>
      <c r="DN217" s="119"/>
      <c r="DO217" s="119"/>
      <c r="DP217" s="119"/>
      <c r="DQ217" s="119"/>
      <c r="DR217" s="119"/>
      <c r="DS217" s="119"/>
      <c r="DT217" s="119"/>
      <c r="DU217" s="119"/>
    </row>
    <row r="218" spans="1:125" ht="15.75" customHeight="1">
      <c r="A218" s="118" t="s">
        <v>5060</v>
      </c>
      <c r="B218" s="118" t="e">
        <f t="shared" ca="1" si="0"/>
        <v>#NAME?</v>
      </c>
      <c r="C218" s="118"/>
      <c r="D218" s="118"/>
      <c r="E218" s="118"/>
      <c r="F218" s="118"/>
      <c r="G218" s="118" t="s">
        <v>5061</v>
      </c>
      <c r="H218" s="118" t="s">
        <v>5062</v>
      </c>
      <c r="I218" s="118"/>
      <c r="J218" s="118"/>
      <c r="K218" s="118"/>
      <c r="L218" s="118"/>
      <c r="M218" s="118"/>
      <c r="N218" s="118"/>
      <c r="O218" s="118"/>
      <c r="P218" s="118"/>
      <c r="Q218" s="118"/>
      <c r="R218" s="118"/>
      <c r="S218" s="118"/>
      <c r="T218" s="118"/>
      <c r="U218" s="118"/>
      <c r="V218" s="118"/>
      <c r="W218" s="118"/>
      <c r="X218" s="118"/>
      <c r="Y218" s="118"/>
      <c r="Z218" s="118"/>
      <c r="AA218" s="118"/>
      <c r="AB218" s="118"/>
      <c r="AC218" s="118"/>
      <c r="AD218" s="118"/>
      <c r="AE218" s="118"/>
      <c r="AF218" s="118"/>
      <c r="AG218" s="118"/>
      <c r="AH218" s="118"/>
      <c r="AI218" s="118"/>
      <c r="AJ218" s="118"/>
      <c r="AK218" s="118"/>
      <c r="AL218" s="118"/>
      <c r="AM218" s="118"/>
      <c r="AN218" s="118"/>
      <c r="AO218" s="118"/>
      <c r="AP218" s="118"/>
      <c r="AQ218" s="118"/>
      <c r="AR218" s="118"/>
      <c r="AS218" s="118"/>
      <c r="AT218" s="118"/>
      <c r="AU218" s="118"/>
      <c r="AV218" s="118"/>
      <c r="AW218" s="118"/>
      <c r="AX218" s="118"/>
      <c r="AY218" s="118"/>
      <c r="AZ218" s="118"/>
      <c r="BA218" s="118"/>
      <c r="BB218" s="118"/>
      <c r="BC218" s="118"/>
      <c r="BD218" s="118"/>
      <c r="BE218" s="118"/>
      <c r="BF218" s="118"/>
      <c r="BG218" s="118"/>
      <c r="BH218" s="118"/>
      <c r="BI218" s="118"/>
      <c r="BJ218" s="118"/>
      <c r="BK218" s="118"/>
      <c r="BL218" s="118"/>
      <c r="BM218" s="118"/>
      <c r="BN218" s="118"/>
      <c r="BO218" s="118"/>
      <c r="BP218" s="118"/>
      <c r="BQ218" s="118"/>
      <c r="BR218" s="118"/>
      <c r="BS218" s="118"/>
      <c r="BT218" s="118"/>
      <c r="BU218" s="118"/>
      <c r="BV218" s="118"/>
      <c r="BW218" s="118"/>
      <c r="BX218" s="118"/>
      <c r="BY218" s="118"/>
      <c r="BZ218" s="118"/>
      <c r="CA218" s="118"/>
      <c r="CB218" s="118"/>
      <c r="CC218" s="118"/>
      <c r="CD218" s="118"/>
      <c r="CE218" s="118"/>
      <c r="CF218" s="118"/>
      <c r="CG218" s="118"/>
      <c r="CH218" s="118"/>
      <c r="CI218" s="118"/>
      <c r="CJ218" s="118"/>
      <c r="CK218" s="118"/>
      <c r="CL218" s="118"/>
      <c r="CM218" s="118"/>
      <c r="CN218" s="118"/>
      <c r="CO218" s="118"/>
      <c r="CP218" s="118"/>
      <c r="CQ218" s="118"/>
      <c r="CR218" s="118"/>
      <c r="CS218" s="118"/>
      <c r="CT218" s="118"/>
      <c r="CU218" s="118"/>
      <c r="CV218" s="118"/>
      <c r="CW218" s="118"/>
      <c r="CX218" s="118"/>
      <c r="CY218" s="118"/>
      <c r="CZ218" s="118"/>
      <c r="DA218" s="118"/>
      <c r="DB218" s="118"/>
      <c r="DC218" s="118"/>
      <c r="DD218" s="118"/>
      <c r="DE218" s="118"/>
      <c r="DF218" s="118"/>
      <c r="DG218" s="118"/>
      <c r="DH218" s="118"/>
      <c r="DI218" s="118"/>
      <c r="DJ218" s="118"/>
      <c r="DK218" s="118"/>
      <c r="DL218" s="118"/>
      <c r="DM218" s="118"/>
      <c r="DN218" s="118"/>
      <c r="DO218" s="118"/>
      <c r="DP218" s="118"/>
      <c r="DQ218" s="118"/>
      <c r="DR218" s="118"/>
      <c r="DS218" s="118"/>
      <c r="DT218" s="118"/>
      <c r="DU218" s="118"/>
    </row>
    <row r="219" spans="1:125" ht="15.75" customHeight="1">
      <c r="A219" s="119" t="s">
        <v>5063</v>
      </c>
      <c r="B219" s="119" t="e">
        <f t="shared" ca="1" si="0"/>
        <v>#NAME?</v>
      </c>
      <c r="C219" s="119"/>
      <c r="D219" s="119"/>
      <c r="E219" s="119"/>
      <c r="F219" s="119"/>
      <c r="G219" s="119" t="s">
        <v>5064</v>
      </c>
      <c r="H219" s="119" t="s">
        <v>5065</v>
      </c>
      <c r="I219" s="119"/>
      <c r="J219" s="119"/>
      <c r="K219" s="119"/>
      <c r="L219" s="119"/>
      <c r="M219" s="119"/>
      <c r="N219" s="119"/>
      <c r="O219" s="119"/>
      <c r="P219" s="119"/>
      <c r="Q219" s="119"/>
      <c r="R219" s="119"/>
      <c r="S219" s="119"/>
      <c r="T219" s="119"/>
      <c r="U219" s="119"/>
      <c r="V219" s="119"/>
      <c r="W219" s="119"/>
      <c r="X219" s="119"/>
      <c r="Y219" s="119"/>
      <c r="Z219" s="119"/>
      <c r="AA219" s="119"/>
      <c r="AB219" s="119"/>
      <c r="AC219" s="119"/>
      <c r="AD219" s="119"/>
      <c r="AE219" s="119"/>
      <c r="AF219" s="119"/>
      <c r="AG219" s="119"/>
      <c r="AH219" s="119"/>
      <c r="AI219" s="119"/>
      <c r="AJ219" s="119"/>
      <c r="AK219" s="119"/>
      <c r="AL219" s="119"/>
      <c r="AM219" s="119"/>
      <c r="AN219" s="119"/>
      <c r="AO219" s="119"/>
      <c r="AP219" s="119"/>
      <c r="AQ219" s="119"/>
      <c r="AR219" s="119"/>
      <c r="AS219" s="119"/>
      <c r="AT219" s="119"/>
      <c r="AU219" s="119"/>
      <c r="AV219" s="119"/>
      <c r="AW219" s="119"/>
      <c r="AX219" s="119"/>
      <c r="AY219" s="119"/>
      <c r="AZ219" s="119"/>
      <c r="BA219" s="119"/>
      <c r="BB219" s="119"/>
      <c r="BC219" s="119"/>
      <c r="BD219" s="119"/>
      <c r="BE219" s="119"/>
      <c r="BF219" s="119"/>
      <c r="BG219" s="119"/>
      <c r="BH219" s="119"/>
      <c r="BI219" s="119"/>
      <c r="BJ219" s="119"/>
      <c r="BK219" s="119"/>
      <c r="BL219" s="119"/>
      <c r="BM219" s="119"/>
      <c r="BN219" s="119"/>
      <c r="BO219" s="119"/>
      <c r="BP219" s="119"/>
      <c r="BQ219" s="119"/>
      <c r="BR219" s="119"/>
      <c r="BS219" s="119"/>
      <c r="BT219" s="119"/>
      <c r="BU219" s="119"/>
      <c r="BV219" s="119"/>
      <c r="BW219" s="119"/>
      <c r="BX219" s="119"/>
      <c r="BY219" s="119"/>
      <c r="BZ219" s="119"/>
      <c r="CA219" s="119"/>
      <c r="CB219" s="119"/>
      <c r="CC219" s="119"/>
      <c r="CD219" s="119"/>
      <c r="CE219" s="119"/>
      <c r="CF219" s="119"/>
      <c r="CG219" s="119"/>
      <c r="CH219" s="119"/>
      <c r="CI219" s="119"/>
      <c r="CJ219" s="119"/>
      <c r="CK219" s="119"/>
      <c r="CL219" s="119"/>
      <c r="CM219" s="119"/>
      <c r="CN219" s="119"/>
      <c r="CO219" s="119"/>
      <c r="CP219" s="119"/>
      <c r="CQ219" s="119"/>
      <c r="CR219" s="119"/>
      <c r="CS219" s="119"/>
      <c r="CT219" s="119"/>
      <c r="CU219" s="119"/>
      <c r="CV219" s="119"/>
      <c r="CW219" s="119"/>
      <c r="CX219" s="119"/>
      <c r="CY219" s="119"/>
      <c r="CZ219" s="119"/>
      <c r="DA219" s="119"/>
      <c r="DB219" s="119"/>
      <c r="DC219" s="119"/>
      <c r="DD219" s="119"/>
      <c r="DE219" s="119"/>
      <c r="DF219" s="119"/>
      <c r="DG219" s="119"/>
      <c r="DH219" s="119"/>
      <c r="DI219" s="119"/>
      <c r="DJ219" s="119"/>
      <c r="DK219" s="119"/>
      <c r="DL219" s="119"/>
      <c r="DM219" s="119"/>
      <c r="DN219" s="119"/>
      <c r="DO219" s="119"/>
      <c r="DP219" s="119"/>
      <c r="DQ219" s="119"/>
      <c r="DR219" s="119"/>
      <c r="DS219" s="119"/>
      <c r="DT219" s="119"/>
      <c r="DU219" s="119"/>
    </row>
    <row r="220" spans="1:125" ht="15.75" customHeight="1">
      <c r="A220" s="118" t="s">
        <v>5066</v>
      </c>
      <c r="B220" s="118" t="e">
        <f t="shared" ca="1" si="0"/>
        <v>#NAME?</v>
      </c>
      <c r="C220" s="118"/>
      <c r="D220" s="118"/>
      <c r="E220" s="118"/>
      <c r="F220" s="118"/>
      <c r="G220" s="118" t="s">
        <v>5067</v>
      </c>
      <c r="H220" s="118" t="s">
        <v>5068</v>
      </c>
      <c r="I220" s="118"/>
      <c r="J220" s="118"/>
      <c r="K220" s="118"/>
      <c r="L220" s="118"/>
      <c r="M220" s="118"/>
      <c r="N220" s="118"/>
      <c r="O220" s="118"/>
      <c r="P220" s="118"/>
      <c r="Q220" s="118"/>
      <c r="R220" s="118"/>
      <c r="S220" s="118"/>
      <c r="T220" s="118"/>
      <c r="U220" s="118"/>
      <c r="V220" s="118"/>
      <c r="W220" s="118"/>
      <c r="X220" s="118"/>
      <c r="Y220" s="118"/>
      <c r="Z220" s="118"/>
      <c r="AA220" s="118"/>
      <c r="AB220" s="118"/>
      <c r="AC220" s="118"/>
      <c r="AD220" s="118"/>
      <c r="AE220" s="118"/>
      <c r="AF220" s="118"/>
      <c r="AG220" s="118"/>
      <c r="AH220" s="118"/>
      <c r="AI220" s="118"/>
      <c r="AJ220" s="118"/>
      <c r="AK220" s="118"/>
      <c r="AL220" s="118"/>
      <c r="AM220" s="118"/>
      <c r="AN220" s="118"/>
      <c r="AO220" s="118"/>
      <c r="AP220" s="118"/>
      <c r="AQ220" s="118"/>
      <c r="AR220" s="118"/>
      <c r="AS220" s="118"/>
      <c r="AT220" s="118"/>
      <c r="AU220" s="118"/>
      <c r="AV220" s="118"/>
      <c r="AW220" s="118"/>
      <c r="AX220" s="118"/>
      <c r="AY220" s="118"/>
      <c r="AZ220" s="118"/>
      <c r="BA220" s="118"/>
      <c r="BB220" s="118"/>
      <c r="BC220" s="118"/>
      <c r="BD220" s="118"/>
      <c r="BE220" s="118"/>
      <c r="BF220" s="118"/>
      <c r="BG220" s="118"/>
      <c r="BH220" s="118"/>
      <c r="BI220" s="118"/>
      <c r="BJ220" s="118"/>
      <c r="BK220" s="118"/>
      <c r="BL220" s="118"/>
      <c r="BM220" s="118"/>
      <c r="BN220" s="118"/>
      <c r="BO220" s="118"/>
      <c r="BP220" s="118"/>
      <c r="BQ220" s="118"/>
      <c r="BR220" s="118"/>
      <c r="BS220" s="118"/>
      <c r="BT220" s="118"/>
      <c r="BU220" s="118"/>
      <c r="BV220" s="118"/>
      <c r="BW220" s="118"/>
      <c r="BX220" s="118"/>
      <c r="BY220" s="118"/>
      <c r="BZ220" s="118"/>
      <c r="CA220" s="118"/>
      <c r="CB220" s="118"/>
      <c r="CC220" s="118"/>
      <c r="CD220" s="118"/>
      <c r="CE220" s="118"/>
      <c r="CF220" s="118"/>
      <c r="CG220" s="118"/>
      <c r="CH220" s="118"/>
      <c r="CI220" s="118"/>
      <c r="CJ220" s="118"/>
      <c r="CK220" s="118"/>
      <c r="CL220" s="118"/>
      <c r="CM220" s="118"/>
      <c r="CN220" s="118"/>
      <c r="CO220" s="118"/>
      <c r="CP220" s="118"/>
      <c r="CQ220" s="118"/>
      <c r="CR220" s="118"/>
      <c r="CS220" s="118"/>
      <c r="CT220" s="118"/>
      <c r="CU220" s="118"/>
      <c r="CV220" s="118"/>
      <c r="CW220" s="118"/>
      <c r="CX220" s="118"/>
      <c r="CY220" s="118"/>
      <c r="CZ220" s="118"/>
      <c r="DA220" s="118"/>
      <c r="DB220" s="118"/>
      <c r="DC220" s="118"/>
      <c r="DD220" s="118"/>
      <c r="DE220" s="118"/>
      <c r="DF220" s="118"/>
      <c r="DG220" s="118"/>
      <c r="DH220" s="118"/>
      <c r="DI220" s="118"/>
      <c r="DJ220" s="118"/>
      <c r="DK220" s="118"/>
      <c r="DL220" s="118"/>
      <c r="DM220" s="118"/>
      <c r="DN220" s="118"/>
      <c r="DO220" s="118"/>
      <c r="DP220" s="118"/>
      <c r="DQ220" s="118"/>
      <c r="DR220" s="118"/>
      <c r="DS220" s="118"/>
      <c r="DT220" s="118"/>
      <c r="DU220" s="118"/>
    </row>
    <row r="221" spans="1:125" ht="15.75" customHeight="1">
      <c r="A221" s="119" t="s">
        <v>5069</v>
      </c>
      <c r="B221" s="119" t="e">
        <f t="shared" ca="1" si="0"/>
        <v>#NAME?</v>
      </c>
      <c r="C221" s="119"/>
      <c r="D221" s="119"/>
      <c r="E221" s="119"/>
      <c r="F221" s="119"/>
      <c r="G221" s="119" t="s">
        <v>5070</v>
      </c>
      <c r="H221" s="119" t="s">
        <v>5071</v>
      </c>
      <c r="I221" s="119"/>
      <c r="J221" s="119"/>
      <c r="K221" s="119"/>
      <c r="L221" s="119"/>
      <c r="M221" s="119"/>
      <c r="N221" s="119"/>
      <c r="O221" s="119"/>
      <c r="P221" s="119"/>
      <c r="Q221" s="119"/>
      <c r="R221" s="119"/>
      <c r="S221" s="119"/>
      <c r="T221" s="119"/>
      <c r="U221" s="119"/>
      <c r="V221" s="119"/>
      <c r="W221" s="119"/>
      <c r="X221" s="119"/>
      <c r="Y221" s="119"/>
      <c r="Z221" s="119"/>
      <c r="AA221" s="119"/>
      <c r="AB221" s="119"/>
      <c r="AC221" s="119"/>
      <c r="AD221" s="119"/>
      <c r="AE221" s="119"/>
      <c r="AF221" s="119"/>
      <c r="AG221" s="119"/>
      <c r="AH221" s="119"/>
      <c r="AI221" s="119"/>
      <c r="AJ221" s="119"/>
      <c r="AK221" s="119"/>
      <c r="AL221" s="119"/>
      <c r="AM221" s="119"/>
      <c r="AN221" s="119"/>
      <c r="AO221" s="119"/>
      <c r="AP221" s="119"/>
      <c r="AQ221" s="119"/>
      <c r="AR221" s="119"/>
      <c r="AS221" s="119"/>
      <c r="AT221" s="119"/>
      <c r="AU221" s="119"/>
      <c r="AV221" s="119"/>
      <c r="AW221" s="119"/>
      <c r="AX221" s="119"/>
      <c r="AY221" s="119"/>
      <c r="AZ221" s="119"/>
      <c r="BA221" s="119"/>
      <c r="BB221" s="119"/>
      <c r="BC221" s="119"/>
      <c r="BD221" s="119"/>
      <c r="BE221" s="119"/>
      <c r="BF221" s="119"/>
      <c r="BG221" s="119"/>
      <c r="BH221" s="119"/>
      <c r="BI221" s="119"/>
      <c r="BJ221" s="119"/>
      <c r="BK221" s="119"/>
      <c r="BL221" s="119"/>
      <c r="BM221" s="119"/>
      <c r="BN221" s="119"/>
      <c r="BO221" s="119"/>
      <c r="BP221" s="119"/>
      <c r="BQ221" s="119"/>
      <c r="BR221" s="119"/>
      <c r="BS221" s="119"/>
      <c r="BT221" s="119"/>
      <c r="BU221" s="119"/>
      <c r="BV221" s="119"/>
      <c r="BW221" s="119"/>
      <c r="BX221" s="119"/>
      <c r="BY221" s="119"/>
      <c r="BZ221" s="119"/>
      <c r="CA221" s="119"/>
      <c r="CB221" s="119"/>
      <c r="CC221" s="119"/>
      <c r="CD221" s="119"/>
      <c r="CE221" s="119"/>
      <c r="CF221" s="119"/>
      <c r="CG221" s="119"/>
      <c r="CH221" s="119"/>
      <c r="CI221" s="119"/>
      <c r="CJ221" s="119"/>
      <c r="CK221" s="119"/>
      <c r="CL221" s="119"/>
      <c r="CM221" s="119"/>
      <c r="CN221" s="119"/>
      <c r="CO221" s="119"/>
      <c r="CP221" s="119"/>
      <c r="CQ221" s="119"/>
      <c r="CR221" s="119"/>
      <c r="CS221" s="119"/>
      <c r="CT221" s="119"/>
      <c r="CU221" s="119"/>
      <c r="CV221" s="119"/>
      <c r="CW221" s="119"/>
      <c r="CX221" s="119"/>
      <c r="CY221" s="119"/>
      <c r="CZ221" s="119"/>
      <c r="DA221" s="119"/>
      <c r="DB221" s="119"/>
      <c r="DC221" s="119"/>
      <c r="DD221" s="119"/>
      <c r="DE221" s="119"/>
      <c r="DF221" s="119"/>
      <c r="DG221" s="119"/>
      <c r="DH221" s="119"/>
      <c r="DI221" s="119"/>
      <c r="DJ221" s="119"/>
      <c r="DK221" s="119"/>
      <c r="DL221" s="119"/>
      <c r="DM221" s="119"/>
      <c r="DN221" s="119"/>
      <c r="DO221" s="119"/>
      <c r="DP221" s="119"/>
      <c r="DQ221" s="119"/>
      <c r="DR221" s="119"/>
      <c r="DS221" s="119"/>
      <c r="DT221" s="119"/>
      <c r="DU221" s="119"/>
    </row>
    <row r="222" spans="1:125" ht="15.75" customHeight="1">
      <c r="A222" s="118" t="s">
        <v>5072</v>
      </c>
      <c r="B222" s="118" t="e">
        <f t="shared" ca="1" si="0"/>
        <v>#NAME?</v>
      </c>
      <c r="C222" s="118"/>
      <c r="D222" s="118"/>
      <c r="E222" s="118"/>
      <c r="F222" s="118"/>
      <c r="G222" s="118" t="s">
        <v>5073</v>
      </c>
      <c r="H222" s="118" t="s">
        <v>5074</v>
      </c>
      <c r="I222" s="118"/>
      <c r="J222" s="118"/>
      <c r="K222" s="118"/>
      <c r="L222" s="118"/>
      <c r="M222" s="118"/>
      <c r="N222" s="118"/>
      <c r="O222" s="118"/>
      <c r="P222" s="118"/>
      <c r="Q222" s="118"/>
      <c r="R222" s="118"/>
      <c r="S222" s="118"/>
      <c r="T222" s="118"/>
      <c r="U222" s="118"/>
      <c r="V222" s="118"/>
      <c r="W222" s="118"/>
      <c r="X222" s="118"/>
      <c r="Y222" s="118"/>
      <c r="Z222" s="118"/>
      <c r="AA222" s="118"/>
      <c r="AB222" s="118"/>
      <c r="AC222" s="118"/>
      <c r="AD222" s="118"/>
      <c r="AE222" s="118"/>
      <c r="AF222" s="118"/>
      <c r="AG222" s="118"/>
      <c r="AH222" s="118"/>
      <c r="AI222" s="118"/>
      <c r="AJ222" s="118"/>
      <c r="AK222" s="118"/>
      <c r="AL222" s="118"/>
      <c r="AM222" s="118"/>
      <c r="AN222" s="118"/>
      <c r="AO222" s="118"/>
      <c r="AP222" s="118"/>
      <c r="AQ222" s="118"/>
      <c r="AR222" s="118"/>
      <c r="AS222" s="118"/>
      <c r="AT222" s="118"/>
      <c r="AU222" s="118"/>
      <c r="AV222" s="118"/>
      <c r="AW222" s="118"/>
      <c r="AX222" s="118"/>
      <c r="AY222" s="118"/>
      <c r="AZ222" s="118"/>
      <c r="BA222" s="118"/>
      <c r="BB222" s="118"/>
      <c r="BC222" s="118"/>
      <c r="BD222" s="118"/>
      <c r="BE222" s="118"/>
      <c r="BF222" s="118"/>
      <c r="BG222" s="118"/>
      <c r="BH222" s="118"/>
      <c r="BI222" s="118"/>
      <c r="BJ222" s="118"/>
      <c r="BK222" s="118"/>
      <c r="BL222" s="118"/>
      <c r="BM222" s="118"/>
      <c r="BN222" s="118"/>
      <c r="BO222" s="118"/>
      <c r="BP222" s="118"/>
      <c r="BQ222" s="118"/>
      <c r="BR222" s="118"/>
      <c r="BS222" s="118"/>
      <c r="BT222" s="118"/>
      <c r="BU222" s="118"/>
      <c r="BV222" s="118"/>
      <c r="BW222" s="118"/>
      <c r="BX222" s="118"/>
      <c r="BY222" s="118"/>
      <c r="BZ222" s="118"/>
      <c r="CA222" s="118"/>
      <c r="CB222" s="118"/>
      <c r="CC222" s="118"/>
      <c r="CD222" s="118"/>
      <c r="CE222" s="118"/>
      <c r="CF222" s="118"/>
      <c r="CG222" s="118"/>
      <c r="CH222" s="118"/>
      <c r="CI222" s="118"/>
      <c r="CJ222" s="118"/>
      <c r="CK222" s="118"/>
      <c r="CL222" s="118"/>
      <c r="CM222" s="118"/>
      <c r="CN222" s="118"/>
      <c r="CO222" s="118"/>
      <c r="CP222" s="118"/>
      <c r="CQ222" s="118"/>
      <c r="CR222" s="118"/>
      <c r="CS222" s="118"/>
      <c r="CT222" s="118"/>
      <c r="CU222" s="118"/>
      <c r="CV222" s="118"/>
      <c r="CW222" s="118"/>
      <c r="CX222" s="118"/>
      <c r="CY222" s="118"/>
      <c r="CZ222" s="118"/>
      <c r="DA222" s="118"/>
      <c r="DB222" s="118"/>
      <c r="DC222" s="118"/>
      <c r="DD222" s="118"/>
      <c r="DE222" s="118"/>
      <c r="DF222" s="118"/>
      <c r="DG222" s="118"/>
      <c r="DH222" s="118"/>
      <c r="DI222" s="118"/>
      <c r="DJ222" s="118"/>
      <c r="DK222" s="118"/>
      <c r="DL222" s="118"/>
      <c r="DM222" s="118"/>
      <c r="DN222" s="118"/>
      <c r="DO222" s="118"/>
      <c r="DP222" s="118"/>
      <c r="DQ222" s="118"/>
      <c r="DR222" s="118"/>
      <c r="DS222" s="118"/>
      <c r="DT222" s="118"/>
      <c r="DU222" s="118"/>
    </row>
    <row r="223" spans="1:125" ht="15.75" customHeight="1">
      <c r="A223" s="119" t="s">
        <v>5075</v>
      </c>
      <c r="B223" s="119" t="e">
        <f t="shared" ca="1" si="0"/>
        <v>#NAME?</v>
      </c>
      <c r="C223" s="119"/>
      <c r="D223" s="119"/>
      <c r="E223" s="119"/>
      <c r="F223" s="119"/>
      <c r="G223" s="119" t="s">
        <v>5076</v>
      </c>
      <c r="H223" s="119" t="s">
        <v>5077</v>
      </c>
      <c r="I223" s="119"/>
      <c r="J223" s="119"/>
      <c r="K223" s="119"/>
      <c r="L223" s="119"/>
      <c r="M223" s="119"/>
      <c r="N223" s="119"/>
      <c r="O223" s="119"/>
      <c r="P223" s="119"/>
      <c r="Q223" s="119"/>
      <c r="R223" s="119"/>
      <c r="S223" s="119"/>
      <c r="T223" s="119"/>
      <c r="U223" s="119"/>
      <c r="V223" s="119"/>
      <c r="W223" s="119"/>
      <c r="X223" s="119"/>
      <c r="Y223" s="119"/>
      <c r="Z223" s="119"/>
      <c r="AA223" s="119"/>
      <c r="AB223" s="119"/>
      <c r="AC223" s="119"/>
      <c r="AD223" s="119"/>
      <c r="AE223" s="119"/>
      <c r="AF223" s="119"/>
      <c r="AG223" s="119"/>
      <c r="AH223" s="119"/>
      <c r="AI223" s="119"/>
      <c r="AJ223" s="119"/>
      <c r="AK223" s="119"/>
      <c r="AL223" s="119"/>
      <c r="AM223" s="119"/>
      <c r="AN223" s="119"/>
      <c r="AO223" s="119"/>
      <c r="AP223" s="119"/>
      <c r="AQ223" s="119"/>
      <c r="AR223" s="119"/>
      <c r="AS223" s="119"/>
      <c r="AT223" s="119"/>
      <c r="AU223" s="119"/>
      <c r="AV223" s="119"/>
      <c r="AW223" s="119"/>
      <c r="AX223" s="119"/>
      <c r="AY223" s="119"/>
      <c r="AZ223" s="119"/>
      <c r="BA223" s="119"/>
      <c r="BB223" s="119"/>
      <c r="BC223" s="119"/>
      <c r="BD223" s="119"/>
      <c r="BE223" s="119"/>
      <c r="BF223" s="119"/>
      <c r="BG223" s="119"/>
      <c r="BH223" s="119"/>
      <c r="BI223" s="119"/>
      <c r="BJ223" s="119"/>
      <c r="BK223" s="119"/>
      <c r="BL223" s="119"/>
      <c r="BM223" s="119"/>
      <c r="BN223" s="119"/>
      <c r="BO223" s="119"/>
      <c r="BP223" s="119"/>
      <c r="BQ223" s="119"/>
      <c r="BR223" s="119"/>
      <c r="BS223" s="119"/>
      <c r="BT223" s="119"/>
      <c r="BU223" s="119"/>
      <c r="BV223" s="119"/>
      <c r="BW223" s="119"/>
      <c r="BX223" s="119"/>
      <c r="BY223" s="119"/>
      <c r="BZ223" s="119"/>
      <c r="CA223" s="119"/>
      <c r="CB223" s="119"/>
      <c r="CC223" s="119"/>
      <c r="CD223" s="119"/>
      <c r="CE223" s="119"/>
      <c r="CF223" s="119"/>
      <c r="CG223" s="119"/>
      <c r="CH223" s="119"/>
      <c r="CI223" s="119"/>
      <c r="CJ223" s="119"/>
      <c r="CK223" s="119"/>
      <c r="CL223" s="119"/>
      <c r="CM223" s="119"/>
      <c r="CN223" s="119"/>
      <c r="CO223" s="119"/>
      <c r="CP223" s="119"/>
      <c r="CQ223" s="119"/>
      <c r="CR223" s="119"/>
      <c r="CS223" s="119"/>
      <c r="CT223" s="119"/>
      <c r="CU223" s="119"/>
      <c r="CV223" s="119"/>
      <c r="CW223" s="119"/>
      <c r="CX223" s="119"/>
      <c r="CY223" s="119"/>
      <c r="CZ223" s="119"/>
      <c r="DA223" s="119"/>
      <c r="DB223" s="119"/>
      <c r="DC223" s="119"/>
      <c r="DD223" s="119"/>
      <c r="DE223" s="119"/>
      <c r="DF223" s="119"/>
      <c r="DG223" s="119"/>
      <c r="DH223" s="119"/>
      <c r="DI223" s="119"/>
      <c r="DJ223" s="119"/>
      <c r="DK223" s="119"/>
      <c r="DL223" s="119"/>
      <c r="DM223" s="119"/>
      <c r="DN223" s="119"/>
      <c r="DO223" s="119"/>
      <c r="DP223" s="119"/>
      <c r="DQ223" s="119"/>
      <c r="DR223" s="119"/>
      <c r="DS223" s="119"/>
      <c r="DT223" s="119"/>
      <c r="DU223" s="119"/>
    </row>
    <row r="224" spans="1:125" ht="15.75" customHeight="1">
      <c r="A224" s="118" t="s">
        <v>5078</v>
      </c>
      <c r="B224" s="118" t="e">
        <f t="shared" ca="1" si="0"/>
        <v>#NAME?</v>
      </c>
      <c r="C224" s="118"/>
      <c r="D224" s="118"/>
      <c r="E224" s="118"/>
      <c r="F224" s="118"/>
      <c r="G224" s="118" t="s">
        <v>5079</v>
      </c>
      <c r="H224" s="118" t="s">
        <v>5080</v>
      </c>
      <c r="I224" s="118"/>
      <c r="J224" s="118"/>
      <c r="K224" s="118"/>
      <c r="L224" s="118"/>
      <c r="M224" s="118"/>
      <c r="N224" s="118"/>
      <c r="O224" s="118"/>
      <c r="P224" s="118"/>
      <c r="Q224" s="118"/>
      <c r="R224" s="118"/>
      <c r="S224" s="118"/>
      <c r="T224" s="118"/>
      <c r="U224" s="118"/>
      <c r="V224" s="118"/>
      <c r="W224" s="118"/>
      <c r="X224" s="118"/>
      <c r="Y224" s="118"/>
      <c r="Z224" s="118"/>
      <c r="AA224" s="118"/>
      <c r="AB224" s="118"/>
      <c r="AC224" s="118"/>
      <c r="AD224" s="118"/>
      <c r="AE224" s="118"/>
      <c r="AF224" s="118"/>
      <c r="AG224" s="118"/>
      <c r="AH224" s="118"/>
      <c r="AI224" s="118"/>
      <c r="AJ224" s="118"/>
      <c r="AK224" s="118"/>
      <c r="AL224" s="118"/>
      <c r="AM224" s="118"/>
      <c r="AN224" s="118"/>
      <c r="AO224" s="118"/>
      <c r="AP224" s="118"/>
      <c r="AQ224" s="118"/>
      <c r="AR224" s="118"/>
      <c r="AS224" s="118"/>
      <c r="AT224" s="118"/>
      <c r="AU224" s="118"/>
      <c r="AV224" s="118"/>
      <c r="AW224" s="118"/>
      <c r="AX224" s="118"/>
      <c r="AY224" s="118"/>
      <c r="AZ224" s="118"/>
      <c r="BA224" s="118"/>
      <c r="BB224" s="118"/>
      <c r="BC224" s="118"/>
      <c r="BD224" s="118"/>
      <c r="BE224" s="118"/>
      <c r="BF224" s="118"/>
      <c r="BG224" s="118"/>
      <c r="BH224" s="118"/>
      <c r="BI224" s="118"/>
      <c r="BJ224" s="118"/>
      <c r="BK224" s="118"/>
      <c r="BL224" s="118"/>
      <c r="BM224" s="118"/>
      <c r="BN224" s="118"/>
      <c r="BO224" s="118"/>
      <c r="BP224" s="118"/>
      <c r="BQ224" s="118"/>
      <c r="BR224" s="118"/>
      <c r="BS224" s="118"/>
      <c r="BT224" s="118"/>
      <c r="BU224" s="118"/>
      <c r="BV224" s="118"/>
      <c r="BW224" s="118"/>
      <c r="BX224" s="118"/>
      <c r="BY224" s="118"/>
      <c r="BZ224" s="118"/>
      <c r="CA224" s="118"/>
      <c r="CB224" s="118"/>
      <c r="CC224" s="118"/>
      <c r="CD224" s="118"/>
      <c r="CE224" s="118"/>
      <c r="CF224" s="118"/>
      <c r="CG224" s="118"/>
      <c r="CH224" s="118"/>
      <c r="CI224" s="118"/>
      <c r="CJ224" s="118"/>
      <c r="CK224" s="118"/>
      <c r="CL224" s="118"/>
      <c r="CM224" s="118"/>
      <c r="CN224" s="118"/>
      <c r="CO224" s="118"/>
      <c r="CP224" s="118"/>
      <c r="CQ224" s="118"/>
      <c r="CR224" s="118"/>
      <c r="CS224" s="118"/>
      <c r="CT224" s="118"/>
      <c r="CU224" s="118"/>
      <c r="CV224" s="118"/>
      <c r="CW224" s="118"/>
      <c r="CX224" s="118"/>
      <c r="CY224" s="118"/>
      <c r="CZ224" s="118"/>
      <c r="DA224" s="118"/>
      <c r="DB224" s="118"/>
      <c r="DC224" s="118"/>
      <c r="DD224" s="118"/>
      <c r="DE224" s="118"/>
      <c r="DF224" s="118"/>
      <c r="DG224" s="118"/>
      <c r="DH224" s="118"/>
      <c r="DI224" s="118"/>
      <c r="DJ224" s="118"/>
      <c r="DK224" s="118"/>
      <c r="DL224" s="118"/>
      <c r="DM224" s="118"/>
      <c r="DN224" s="118"/>
      <c r="DO224" s="118"/>
      <c r="DP224" s="118"/>
      <c r="DQ224" s="118"/>
      <c r="DR224" s="118"/>
      <c r="DS224" s="118"/>
      <c r="DT224" s="118"/>
      <c r="DU224" s="118"/>
    </row>
    <row r="225" spans="1:125" ht="15.75" customHeight="1">
      <c r="A225" s="119" t="s">
        <v>5081</v>
      </c>
      <c r="B225" s="119" t="e">
        <f t="shared" ca="1" si="0"/>
        <v>#NAME?</v>
      </c>
      <c r="C225" s="119"/>
      <c r="D225" s="119"/>
      <c r="E225" s="119"/>
      <c r="F225" s="119"/>
      <c r="G225" s="119" t="s">
        <v>5082</v>
      </c>
      <c r="H225" s="119" t="s">
        <v>5083</v>
      </c>
      <c r="I225" s="119"/>
      <c r="J225" s="119"/>
      <c r="K225" s="119"/>
      <c r="L225" s="119"/>
      <c r="M225" s="119"/>
      <c r="N225" s="119"/>
      <c r="O225" s="119"/>
      <c r="P225" s="119"/>
      <c r="Q225" s="119"/>
      <c r="R225" s="119"/>
      <c r="S225" s="119"/>
      <c r="T225" s="119"/>
      <c r="U225" s="119"/>
      <c r="V225" s="119"/>
      <c r="W225" s="119"/>
      <c r="X225" s="119"/>
      <c r="Y225" s="119"/>
      <c r="Z225" s="119"/>
      <c r="AA225" s="119"/>
      <c r="AB225" s="119"/>
      <c r="AC225" s="119"/>
      <c r="AD225" s="119"/>
      <c r="AE225" s="119"/>
      <c r="AF225" s="119"/>
      <c r="AG225" s="119"/>
      <c r="AH225" s="119"/>
      <c r="AI225" s="119"/>
      <c r="AJ225" s="119"/>
      <c r="AK225" s="119"/>
      <c r="AL225" s="119"/>
      <c r="AM225" s="119"/>
      <c r="AN225" s="119"/>
      <c r="AO225" s="119"/>
      <c r="AP225" s="119"/>
      <c r="AQ225" s="119"/>
      <c r="AR225" s="119"/>
      <c r="AS225" s="119"/>
      <c r="AT225" s="119"/>
      <c r="AU225" s="119"/>
      <c r="AV225" s="119"/>
      <c r="AW225" s="119"/>
      <c r="AX225" s="119"/>
      <c r="AY225" s="119"/>
      <c r="AZ225" s="119"/>
      <c r="BA225" s="119"/>
      <c r="BB225" s="119"/>
      <c r="BC225" s="119"/>
      <c r="BD225" s="119"/>
      <c r="BE225" s="119"/>
      <c r="BF225" s="119"/>
      <c r="BG225" s="119"/>
      <c r="BH225" s="119"/>
      <c r="BI225" s="119"/>
      <c r="BJ225" s="119"/>
      <c r="BK225" s="119"/>
      <c r="BL225" s="119"/>
      <c r="BM225" s="119"/>
      <c r="BN225" s="119"/>
      <c r="BO225" s="119"/>
      <c r="BP225" s="119"/>
      <c r="BQ225" s="119"/>
      <c r="BR225" s="119"/>
      <c r="BS225" s="119"/>
      <c r="BT225" s="119"/>
      <c r="BU225" s="119"/>
      <c r="BV225" s="119"/>
      <c r="BW225" s="119"/>
      <c r="BX225" s="119"/>
      <c r="BY225" s="119"/>
      <c r="BZ225" s="119"/>
      <c r="CA225" s="119"/>
      <c r="CB225" s="119"/>
      <c r="CC225" s="119"/>
      <c r="CD225" s="119"/>
      <c r="CE225" s="119"/>
      <c r="CF225" s="119"/>
      <c r="CG225" s="119"/>
      <c r="CH225" s="119"/>
      <c r="CI225" s="119"/>
      <c r="CJ225" s="119"/>
      <c r="CK225" s="119"/>
      <c r="CL225" s="119"/>
      <c r="CM225" s="119"/>
      <c r="CN225" s="119"/>
      <c r="CO225" s="119"/>
      <c r="CP225" s="119"/>
      <c r="CQ225" s="119"/>
      <c r="CR225" s="119"/>
      <c r="CS225" s="119"/>
      <c r="CT225" s="119"/>
      <c r="CU225" s="119"/>
      <c r="CV225" s="119"/>
      <c r="CW225" s="119"/>
      <c r="CX225" s="119"/>
      <c r="CY225" s="119"/>
      <c r="CZ225" s="119"/>
      <c r="DA225" s="119"/>
      <c r="DB225" s="119"/>
      <c r="DC225" s="119"/>
      <c r="DD225" s="119"/>
      <c r="DE225" s="119"/>
      <c r="DF225" s="119"/>
      <c r="DG225" s="119"/>
      <c r="DH225" s="119"/>
      <c r="DI225" s="119"/>
      <c r="DJ225" s="119"/>
      <c r="DK225" s="119"/>
      <c r="DL225" s="119"/>
      <c r="DM225" s="119"/>
      <c r="DN225" s="119"/>
      <c r="DO225" s="119"/>
      <c r="DP225" s="119"/>
      <c r="DQ225" s="119"/>
      <c r="DR225" s="119"/>
      <c r="DS225" s="119"/>
      <c r="DT225" s="119"/>
      <c r="DU225" s="119"/>
    </row>
    <row r="226" spans="1:125" ht="15.75" customHeight="1">
      <c r="A226" s="118" t="s">
        <v>5084</v>
      </c>
      <c r="B226" s="118" t="e">
        <f t="shared" ca="1" si="0"/>
        <v>#NAME?</v>
      </c>
      <c r="C226" s="118"/>
      <c r="D226" s="118"/>
      <c r="E226" s="118"/>
      <c r="F226" s="118"/>
      <c r="G226" s="118" t="s">
        <v>5085</v>
      </c>
      <c r="H226" s="118" t="s">
        <v>5086</v>
      </c>
      <c r="I226" s="118"/>
      <c r="J226" s="118"/>
      <c r="K226" s="118"/>
      <c r="L226" s="118"/>
      <c r="M226" s="118"/>
      <c r="N226" s="118"/>
      <c r="O226" s="118"/>
      <c r="P226" s="118"/>
      <c r="Q226" s="118"/>
      <c r="R226" s="118"/>
      <c r="S226" s="118"/>
      <c r="T226" s="118"/>
      <c r="U226" s="118"/>
      <c r="V226" s="118"/>
      <c r="W226" s="118"/>
      <c r="X226" s="118"/>
      <c r="Y226" s="118"/>
      <c r="Z226" s="118"/>
      <c r="AA226" s="118"/>
      <c r="AB226" s="118"/>
      <c r="AC226" s="118"/>
      <c r="AD226" s="118"/>
      <c r="AE226" s="118"/>
      <c r="AF226" s="118"/>
      <c r="AG226" s="118"/>
      <c r="AH226" s="118"/>
      <c r="AI226" s="118"/>
      <c r="AJ226" s="118"/>
      <c r="AK226" s="118"/>
      <c r="AL226" s="118"/>
      <c r="AM226" s="118"/>
      <c r="AN226" s="118"/>
      <c r="AO226" s="118"/>
      <c r="AP226" s="118"/>
      <c r="AQ226" s="118"/>
      <c r="AR226" s="118"/>
      <c r="AS226" s="118"/>
      <c r="AT226" s="118"/>
      <c r="AU226" s="118"/>
      <c r="AV226" s="118"/>
      <c r="AW226" s="118"/>
      <c r="AX226" s="118"/>
      <c r="AY226" s="118"/>
      <c r="AZ226" s="118"/>
      <c r="BA226" s="118"/>
      <c r="BB226" s="118"/>
      <c r="BC226" s="118"/>
      <c r="BD226" s="118"/>
      <c r="BE226" s="118"/>
      <c r="BF226" s="118"/>
      <c r="BG226" s="118"/>
      <c r="BH226" s="118"/>
      <c r="BI226" s="118"/>
      <c r="BJ226" s="118"/>
      <c r="BK226" s="118"/>
      <c r="BL226" s="118"/>
      <c r="BM226" s="118"/>
      <c r="BN226" s="118"/>
      <c r="BO226" s="118"/>
      <c r="BP226" s="118"/>
      <c r="BQ226" s="118"/>
      <c r="BR226" s="118"/>
      <c r="BS226" s="118"/>
      <c r="BT226" s="118"/>
      <c r="BU226" s="118"/>
      <c r="BV226" s="118"/>
      <c r="BW226" s="118"/>
      <c r="BX226" s="118"/>
      <c r="BY226" s="118"/>
      <c r="BZ226" s="118"/>
      <c r="CA226" s="118"/>
      <c r="CB226" s="118"/>
      <c r="CC226" s="118"/>
      <c r="CD226" s="118"/>
      <c r="CE226" s="118"/>
      <c r="CF226" s="118"/>
      <c r="CG226" s="118"/>
      <c r="CH226" s="118"/>
      <c r="CI226" s="118"/>
      <c r="CJ226" s="118"/>
      <c r="CK226" s="118"/>
      <c r="CL226" s="118"/>
      <c r="CM226" s="118"/>
      <c r="CN226" s="118"/>
      <c r="CO226" s="118"/>
      <c r="CP226" s="118"/>
      <c r="CQ226" s="118"/>
      <c r="CR226" s="118"/>
      <c r="CS226" s="118"/>
      <c r="CT226" s="118"/>
      <c r="CU226" s="118"/>
      <c r="CV226" s="118"/>
      <c r="CW226" s="118"/>
      <c r="CX226" s="118"/>
      <c r="CY226" s="118"/>
      <c r="CZ226" s="118"/>
      <c r="DA226" s="118"/>
      <c r="DB226" s="118"/>
      <c r="DC226" s="118"/>
      <c r="DD226" s="118"/>
      <c r="DE226" s="118"/>
      <c r="DF226" s="118"/>
      <c r="DG226" s="118"/>
      <c r="DH226" s="118"/>
      <c r="DI226" s="118"/>
      <c r="DJ226" s="118"/>
      <c r="DK226" s="118"/>
      <c r="DL226" s="118"/>
      <c r="DM226" s="118"/>
      <c r="DN226" s="118"/>
      <c r="DO226" s="118"/>
      <c r="DP226" s="118"/>
      <c r="DQ226" s="118"/>
      <c r="DR226" s="118"/>
      <c r="DS226" s="118"/>
      <c r="DT226" s="118"/>
      <c r="DU226" s="118"/>
    </row>
    <row r="227" spans="1:125" ht="15.75" customHeight="1">
      <c r="A227" s="119" t="s">
        <v>5087</v>
      </c>
      <c r="B227" s="119" t="e">
        <f t="shared" ca="1" si="0"/>
        <v>#NAME?</v>
      </c>
      <c r="C227" s="119"/>
      <c r="D227" s="119"/>
      <c r="E227" s="119"/>
      <c r="F227" s="119"/>
      <c r="G227" s="119" t="s">
        <v>5088</v>
      </c>
      <c r="H227" s="119" t="s">
        <v>5089</v>
      </c>
      <c r="I227" s="119"/>
      <c r="J227" s="119"/>
      <c r="K227" s="119"/>
      <c r="L227" s="119"/>
      <c r="M227" s="119"/>
      <c r="N227" s="119"/>
      <c r="O227" s="119"/>
      <c r="P227" s="119"/>
      <c r="Q227" s="119"/>
      <c r="R227" s="119"/>
      <c r="S227" s="119"/>
      <c r="T227" s="119"/>
      <c r="U227" s="119"/>
      <c r="V227" s="119"/>
      <c r="W227" s="119"/>
      <c r="X227" s="119"/>
      <c r="Y227" s="119"/>
      <c r="Z227" s="119"/>
      <c r="AA227" s="119"/>
      <c r="AB227" s="119"/>
      <c r="AC227" s="119"/>
      <c r="AD227" s="119"/>
      <c r="AE227" s="119"/>
      <c r="AF227" s="119"/>
      <c r="AG227" s="119"/>
      <c r="AH227" s="119"/>
      <c r="AI227" s="119"/>
      <c r="AJ227" s="119"/>
      <c r="AK227" s="119"/>
      <c r="AL227" s="119"/>
      <c r="AM227" s="119"/>
      <c r="AN227" s="119"/>
      <c r="AO227" s="119"/>
      <c r="AP227" s="119"/>
      <c r="AQ227" s="119"/>
      <c r="AR227" s="119"/>
      <c r="AS227" s="119"/>
      <c r="AT227" s="119"/>
      <c r="AU227" s="119"/>
      <c r="AV227" s="119"/>
      <c r="AW227" s="119"/>
      <c r="AX227" s="119"/>
      <c r="AY227" s="119"/>
      <c r="AZ227" s="119"/>
      <c r="BA227" s="119"/>
      <c r="BB227" s="119"/>
      <c r="BC227" s="119"/>
      <c r="BD227" s="119"/>
      <c r="BE227" s="119"/>
      <c r="BF227" s="119"/>
      <c r="BG227" s="119"/>
      <c r="BH227" s="119"/>
      <c r="BI227" s="119"/>
      <c r="BJ227" s="119"/>
      <c r="BK227" s="119"/>
      <c r="BL227" s="119"/>
      <c r="BM227" s="119"/>
      <c r="BN227" s="119"/>
      <c r="BO227" s="119"/>
      <c r="BP227" s="119"/>
      <c r="BQ227" s="119"/>
      <c r="BR227" s="119"/>
      <c r="BS227" s="119"/>
      <c r="BT227" s="119"/>
      <c r="BU227" s="119"/>
      <c r="BV227" s="119"/>
      <c r="BW227" s="119"/>
      <c r="BX227" s="119"/>
      <c r="BY227" s="119"/>
      <c r="BZ227" s="119"/>
      <c r="CA227" s="119"/>
      <c r="CB227" s="119"/>
      <c r="CC227" s="119"/>
      <c r="CD227" s="119"/>
      <c r="CE227" s="119"/>
      <c r="CF227" s="119"/>
      <c r="CG227" s="119"/>
      <c r="CH227" s="119"/>
      <c r="CI227" s="119"/>
      <c r="CJ227" s="119"/>
      <c r="CK227" s="119"/>
      <c r="CL227" s="119"/>
      <c r="CM227" s="119"/>
      <c r="CN227" s="119"/>
      <c r="CO227" s="119"/>
      <c r="CP227" s="119"/>
      <c r="CQ227" s="119"/>
      <c r="CR227" s="119"/>
      <c r="CS227" s="119"/>
      <c r="CT227" s="119"/>
      <c r="CU227" s="119"/>
      <c r="CV227" s="119"/>
      <c r="CW227" s="119"/>
      <c r="CX227" s="119"/>
      <c r="CY227" s="119"/>
      <c r="CZ227" s="119"/>
      <c r="DA227" s="119"/>
      <c r="DB227" s="119"/>
      <c r="DC227" s="119"/>
      <c r="DD227" s="119"/>
      <c r="DE227" s="119"/>
      <c r="DF227" s="119"/>
      <c r="DG227" s="119"/>
      <c r="DH227" s="119"/>
      <c r="DI227" s="119"/>
      <c r="DJ227" s="119"/>
      <c r="DK227" s="119"/>
      <c r="DL227" s="119"/>
      <c r="DM227" s="119"/>
      <c r="DN227" s="119"/>
      <c r="DO227" s="119"/>
      <c r="DP227" s="119"/>
      <c r="DQ227" s="119"/>
      <c r="DR227" s="119"/>
      <c r="DS227" s="119"/>
      <c r="DT227" s="119"/>
      <c r="DU227" s="119"/>
    </row>
    <row r="228" spans="1:125" ht="15.75" customHeight="1">
      <c r="A228" s="118" t="s">
        <v>5090</v>
      </c>
      <c r="B228" s="118" t="e">
        <f t="shared" ca="1" si="0"/>
        <v>#NAME?</v>
      </c>
      <c r="C228" s="118"/>
      <c r="D228" s="118"/>
      <c r="E228" s="118"/>
      <c r="F228" s="118"/>
      <c r="G228" s="118" t="s">
        <v>5091</v>
      </c>
      <c r="H228" s="118" t="s">
        <v>5092</v>
      </c>
      <c r="I228" s="118"/>
      <c r="J228" s="118"/>
      <c r="K228" s="118"/>
      <c r="L228" s="118"/>
      <c r="M228" s="118"/>
      <c r="N228" s="118"/>
      <c r="O228" s="118"/>
      <c r="P228" s="118"/>
      <c r="Q228" s="118"/>
      <c r="R228" s="118"/>
      <c r="S228" s="118"/>
      <c r="T228" s="118"/>
      <c r="U228" s="118"/>
      <c r="V228" s="118"/>
      <c r="W228" s="118"/>
      <c r="X228" s="118"/>
      <c r="Y228" s="118"/>
      <c r="Z228" s="118"/>
      <c r="AA228" s="118"/>
      <c r="AB228" s="118"/>
      <c r="AC228" s="118"/>
      <c r="AD228" s="118"/>
      <c r="AE228" s="118"/>
      <c r="AF228" s="118"/>
      <c r="AG228" s="118"/>
      <c r="AH228" s="118"/>
      <c r="AI228" s="118"/>
      <c r="AJ228" s="118"/>
      <c r="AK228" s="118"/>
      <c r="AL228" s="118"/>
      <c r="AM228" s="118"/>
      <c r="AN228" s="118"/>
      <c r="AO228" s="118"/>
      <c r="AP228" s="118"/>
      <c r="AQ228" s="118"/>
      <c r="AR228" s="118"/>
      <c r="AS228" s="118"/>
      <c r="AT228" s="118"/>
      <c r="AU228" s="118"/>
      <c r="AV228" s="118"/>
      <c r="AW228" s="118"/>
      <c r="AX228" s="118"/>
      <c r="AY228" s="118"/>
      <c r="AZ228" s="118"/>
      <c r="BA228" s="118"/>
      <c r="BB228" s="118"/>
      <c r="BC228" s="118"/>
      <c r="BD228" s="118"/>
      <c r="BE228" s="118"/>
      <c r="BF228" s="118"/>
      <c r="BG228" s="118"/>
      <c r="BH228" s="118"/>
      <c r="BI228" s="118"/>
      <c r="BJ228" s="118"/>
      <c r="BK228" s="118"/>
      <c r="BL228" s="118"/>
      <c r="BM228" s="118"/>
      <c r="BN228" s="118"/>
      <c r="BO228" s="118"/>
      <c r="BP228" s="118"/>
      <c r="BQ228" s="118"/>
      <c r="BR228" s="118"/>
      <c r="BS228" s="118"/>
      <c r="BT228" s="118"/>
      <c r="BU228" s="118"/>
      <c r="BV228" s="118"/>
      <c r="BW228" s="118"/>
      <c r="BX228" s="118"/>
      <c r="BY228" s="118"/>
      <c r="BZ228" s="118"/>
      <c r="CA228" s="118"/>
      <c r="CB228" s="118"/>
      <c r="CC228" s="118"/>
      <c r="CD228" s="118"/>
      <c r="CE228" s="118"/>
      <c r="CF228" s="118"/>
      <c r="CG228" s="118"/>
      <c r="CH228" s="118"/>
      <c r="CI228" s="118"/>
      <c r="CJ228" s="118"/>
      <c r="CK228" s="118"/>
      <c r="CL228" s="118"/>
      <c r="CM228" s="118"/>
      <c r="CN228" s="118"/>
      <c r="CO228" s="118"/>
      <c r="CP228" s="118"/>
      <c r="CQ228" s="118"/>
      <c r="CR228" s="118"/>
      <c r="CS228" s="118"/>
      <c r="CT228" s="118"/>
      <c r="CU228" s="118"/>
      <c r="CV228" s="118"/>
      <c r="CW228" s="118"/>
      <c r="CX228" s="118"/>
      <c r="CY228" s="118"/>
      <c r="CZ228" s="118"/>
      <c r="DA228" s="118"/>
      <c r="DB228" s="118"/>
      <c r="DC228" s="118"/>
      <c r="DD228" s="118"/>
      <c r="DE228" s="118"/>
      <c r="DF228" s="118"/>
      <c r="DG228" s="118"/>
      <c r="DH228" s="118"/>
      <c r="DI228" s="118"/>
      <c r="DJ228" s="118"/>
      <c r="DK228" s="118"/>
      <c r="DL228" s="118"/>
      <c r="DM228" s="118"/>
      <c r="DN228" s="118"/>
      <c r="DO228" s="118"/>
      <c r="DP228" s="118"/>
      <c r="DQ228" s="118"/>
      <c r="DR228" s="118"/>
      <c r="DS228" s="118"/>
      <c r="DT228" s="118"/>
      <c r="DU228" s="118"/>
    </row>
    <row r="229" spans="1:125" ht="15.75" customHeight="1">
      <c r="A229" s="119" t="s">
        <v>5093</v>
      </c>
      <c r="B229" s="119" t="e">
        <f t="shared" ca="1" si="0"/>
        <v>#NAME?</v>
      </c>
      <c r="C229" s="119"/>
      <c r="D229" s="119"/>
      <c r="E229" s="119"/>
      <c r="F229" s="119"/>
      <c r="G229" s="119" t="s">
        <v>5094</v>
      </c>
      <c r="H229" s="119" t="s">
        <v>5095</v>
      </c>
      <c r="I229" s="119"/>
      <c r="J229" s="119"/>
      <c r="K229" s="119"/>
      <c r="L229" s="119"/>
      <c r="M229" s="119"/>
      <c r="N229" s="119"/>
      <c r="O229" s="119"/>
      <c r="P229" s="119"/>
      <c r="Q229" s="119"/>
      <c r="R229" s="119"/>
      <c r="S229" s="119"/>
      <c r="T229" s="119"/>
      <c r="U229" s="119"/>
      <c r="V229" s="119"/>
      <c r="W229" s="119"/>
      <c r="X229" s="119"/>
      <c r="Y229" s="119"/>
      <c r="Z229" s="119"/>
      <c r="AA229" s="119"/>
      <c r="AB229" s="119"/>
      <c r="AC229" s="119"/>
      <c r="AD229" s="119"/>
      <c r="AE229" s="119"/>
      <c r="AF229" s="119"/>
      <c r="AG229" s="119"/>
      <c r="AH229" s="119"/>
      <c r="AI229" s="119"/>
      <c r="AJ229" s="119"/>
      <c r="AK229" s="119"/>
      <c r="AL229" s="119"/>
      <c r="AM229" s="119"/>
      <c r="AN229" s="119"/>
      <c r="AO229" s="119"/>
      <c r="AP229" s="119"/>
      <c r="AQ229" s="119"/>
      <c r="AR229" s="119"/>
      <c r="AS229" s="119"/>
      <c r="AT229" s="119"/>
      <c r="AU229" s="119"/>
      <c r="AV229" s="119"/>
      <c r="AW229" s="119"/>
      <c r="AX229" s="119"/>
      <c r="AY229" s="119"/>
      <c r="AZ229" s="119"/>
      <c r="BA229" s="119"/>
      <c r="BB229" s="119"/>
      <c r="BC229" s="119"/>
      <c r="BD229" s="119"/>
      <c r="BE229" s="119"/>
      <c r="BF229" s="119"/>
      <c r="BG229" s="119"/>
      <c r="BH229" s="119"/>
      <c r="BI229" s="119"/>
      <c r="BJ229" s="119"/>
      <c r="BK229" s="119"/>
      <c r="BL229" s="119"/>
      <c r="BM229" s="119"/>
      <c r="BN229" s="119"/>
      <c r="BO229" s="119"/>
      <c r="BP229" s="119"/>
      <c r="BQ229" s="119"/>
      <c r="BR229" s="119"/>
      <c r="BS229" s="119"/>
      <c r="BT229" s="119"/>
      <c r="BU229" s="119"/>
      <c r="BV229" s="119"/>
      <c r="BW229" s="119"/>
      <c r="BX229" s="119"/>
      <c r="BY229" s="119"/>
      <c r="BZ229" s="119"/>
      <c r="CA229" s="119"/>
      <c r="CB229" s="119"/>
      <c r="CC229" s="119"/>
      <c r="CD229" s="119"/>
      <c r="CE229" s="119"/>
      <c r="CF229" s="119"/>
      <c r="CG229" s="119"/>
      <c r="CH229" s="119"/>
      <c r="CI229" s="119"/>
      <c r="CJ229" s="119"/>
      <c r="CK229" s="119"/>
      <c r="CL229" s="119"/>
      <c r="CM229" s="119"/>
      <c r="CN229" s="119"/>
      <c r="CO229" s="119"/>
      <c r="CP229" s="119"/>
      <c r="CQ229" s="119"/>
      <c r="CR229" s="119"/>
      <c r="CS229" s="119"/>
      <c r="CT229" s="119"/>
      <c r="CU229" s="119"/>
      <c r="CV229" s="119"/>
      <c r="CW229" s="119"/>
      <c r="CX229" s="119"/>
      <c r="CY229" s="119"/>
      <c r="CZ229" s="119"/>
      <c r="DA229" s="119"/>
      <c r="DB229" s="119"/>
      <c r="DC229" s="119"/>
      <c r="DD229" s="119"/>
      <c r="DE229" s="119"/>
      <c r="DF229" s="119"/>
      <c r="DG229" s="119"/>
      <c r="DH229" s="119"/>
      <c r="DI229" s="119"/>
      <c r="DJ229" s="119"/>
      <c r="DK229" s="119"/>
      <c r="DL229" s="119"/>
      <c r="DM229" s="119"/>
      <c r="DN229" s="119"/>
      <c r="DO229" s="119"/>
      <c r="DP229" s="119"/>
      <c r="DQ229" s="119"/>
      <c r="DR229" s="119"/>
      <c r="DS229" s="119"/>
      <c r="DT229" s="119"/>
      <c r="DU229" s="119"/>
    </row>
    <row r="230" spans="1:125" ht="15.75" customHeight="1">
      <c r="A230" s="118" t="s">
        <v>5096</v>
      </c>
      <c r="B230" s="118" t="e">
        <f t="shared" ca="1" si="0"/>
        <v>#NAME?</v>
      </c>
      <c r="C230" s="118"/>
      <c r="D230" s="118"/>
      <c r="E230" s="118"/>
      <c r="F230" s="118"/>
      <c r="G230" s="118" t="s">
        <v>5097</v>
      </c>
      <c r="H230" s="118" t="s">
        <v>5098</v>
      </c>
      <c r="I230" s="118"/>
      <c r="J230" s="118"/>
      <c r="K230" s="118"/>
      <c r="L230" s="118"/>
      <c r="M230" s="118"/>
      <c r="N230" s="118"/>
      <c r="O230" s="118"/>
      <c r="P230" s="118"/>
      <c r="Q230" s="118"/>
      <c r="R230" s="118"/>
      <c r="S230" s="118"/>
      <c r="T230" s="118"/>
      <c r="U230" s="118"/>
      <c r="V230" s="118"/>
      <c r="W230" s="118"/>
      <c r="X230" s="118"/>
      <c r="Y230" s="118"/>
      <c r="Z230" s="118"/>
      <c r="AA230" s="118"/>
      <c r="AB230" s="118"/>
      <c r="AC230" s="118"/>
      <c r="AD230" s="118"/>
      <c r="AE230" s="118"/>
      <c r="AF230" s="118"/>
      <c r="AG230" s="118"/>
      <c r="AH230" s="118"/>
      <c r="AI230" s="118"/>
      <c r="AJ230" s="118"/>
      <c r="AK230" s="118"/>
      <c r="AL230" s="118"/>
      <c r="AM230" s="118"/>
      <c r="AN230" s="118"/>
      <c r="AO230" s="118"/>
      <c r="AP230" s="118"/>
      <c r="AQ230" s="118"/>
      <c r="AR230" s="118"/>
      <c r="AS230" s="118"/>
      <c r="AT230" s="118"/>
      <c r="AU230" s="118"/>
      <c r="AV230" s="118"/>
      <c r="AW230" s="118"/>
      <c r="AX230" s="118"/>
      <c r="AY230" s="118"/>
      <c r="AZ230" s="118"/>
      <c r="BA230" s="118"/>
      <c r="BB230" s="118"/>
      <c r="BC230" s="118"/>
      <c r="BD230" s="118"/>
      <c r="BE230" s="118"/>
      <c r="BF230" s="118"/>
      <c r="BG230" s="118"/>
      <c r="BH230" s="118"/>
      <c r="BI230" s="118"/>
      <c r="BJ230" s="118"/>
      <c r="BK230" s="118"/>
      <c r="BL230" s="118"/>
      <c r="BM230" s="118"/>
      <c r="BN230" s="118"/>
      <c r="BO230" s="118"/>
      <c r="BP230" s="118"/>
      <c r="BQ230" s="118"/>
      <c r="BR230" s="118"/>
      <c r="BS230" s="118"/>
      <c r="BT230" s="118"/>
      <c r="BU230" s="118"/>
      <c r="BV230" s="118"/>
      <c r="BW230" s="118"/>
      <c r="BX230" s="118"/>
      <c r="BY230" s="118"/>
      <c r="BZ230" s="118"/>
      <c r="CA230" s="118"/>
      <c r="CB230" s="118"/>
      <c r="CC230" s="118"/>
      <c r="CD230" s="118"/>
      <c r="CE230" s="118"/>
      <c r="CF230" s="118"/>
      <c r="CG230" s="118"/>
      <c r="CH230" s="118"/>
      <c r="CI230" s="118"/>
      <c r="CJ230" s="118"/>
      <c r="CK230" s="118"/>
      <c r="CL230" s="118"/>
      <c r="CM230" s="118"/>
      <c r="CN230" s="118"/>
      <c r="CO230" s="118"/>
      <c r="CP230" s="118"/>
      <c r="CQ230" s="118"/>
      <c r="CR230" s="118"/>
      <c r="CS230" s="118"/>
      <c r="CT230" s="118"/>
      <c r="CU230" s="118"/>
      <c r="CV230" s="118"/>
      <c r="CW230" s="118"/>
      <c r="CX230" s="118"/>
      <c r="CY230" s="118"/>
      <c r="CZ230" s="118"/>
      <c r="DA230" s="118"/>
      <c r="DB230" s="118"/>
      <c r="DC230" s="118"/>
      <c r="DD230" s="118"/>
      <c r="DE230" s="118"/>
      <c r="DF230" s="118"/>
      <c r="DG230" s="118"/>
      <c r="DH230" s="118"/>
      <c r="DI230" s="118"/>
      <c r="DJ230" s="118"/>
      <c r="DK230" s="118"/>
      <c r="DL230" s="118"/>
      <c r="DM230" s="118"/>
      <c r="DN230" s="118"/>
      <c r="DO230" s="118"/>
      <c r="DP230" s="118"/>
      <c r="DQ230" s="118"/>
      <c r="DR230" s="118"/>
      <c r="DS230" s="118"/>
      <c r="DT230" s="118"/>
      <c r="DU230" s="118"/>
    </row>
    <row r="231" spans="1:125" ht="15.75" customHeight="1">
      <c r="A231" s="119" t="s">
        <v>5099</v>
      </c>
      <c r="B231" s="119" t="e">
        <f t="shared" ca="1" si="0"/>
        <v>#NAME?</v>
      </c>
      <c r="C231" s="119"/>
      <c r="D231" s="119"/>
      <c r="E231" s="119"/>
      <c r="F231" s="119"/>
      <c r="G231" s="119" t="s">
        <v>5100</v>
      </c>
      <c r="H231" s="119" t="s">
        <v>5101</v>
      </c>
      <c r="I231" s="119"/>
      <c r="J231" s="119"/>
      <c r="K231" s="119"/>
      <c r="L231" s="119"/>
      <c r="M231" s="119"/>
      <c r="N231" s="119"/>
      <c r="O231" s="119"/>
      <c r="P231" s="119"/>
      <c r="Q231" s="119"/>
      <c r="R231" s="119"/>
      <c r="S231" s="119"/>
      <c r="T231" s="119"/>
      <c r="U231" s="119"/>
      <c r="V231" s="119"/>
      <c r="W231" s="119"/>
      <c r="X231" s="119"/>
      <c r="Y231" s="119"/>
      <c r="Z231" s="119"/>
      <c r="AA231" s="119"/>
      <c r="AB231" s="119"/>
      <c r="AC231" s="119"/>
      <c r="AD231" s="119"/>
      <c r="AE231" s="119"/>
      <c r="AF231" s="119"/>
      <c r="AG231" s="119"/>
      <c r="AH231" s="119"/>
      <c r="AI231" s="119"/>
      <c r="AJ231" s="119"/>
      <c r="AK231" s="119"/>
      <c r="AL231" s="119"/>
      <c r="AM231" s="119"/>
      <c r="AN231" s="119"/>
      <c r="AO231" s="119"/>
      <c r="AP231" s="119"/>
      <c r="AQ231" s="119"/>
      <c r="AR231" s="119"/>
      <c r="AS231" s="119"/>
      <c r="AT231" s="119"/>
      <c r="AU231" s="119"/>
      <c r="AV231" s="119"/>
      <c r="AW231" s="119"/>
      <c r="AX231" s="119"/>
      <c r="AY231" s="119"/>
      <c r="AZ231" s="119"/>
      <c r="BA231" s="119"/>
      <c r="BB231" s="119"/>
      <c r="BC231" s="119"/>
      <c r="BD231" s="119"/>
      <c r="BE231" s="119"/>
      <c r="BF231" s="119"/>
      <c r="BG231" s="119"/>
      <c r="BH231" s="119"/>
      <c r="BI231" s="119"/>
      <c r="BJ231" s="119"/>
      <c r="BK231" s="119"/>
      <c r="BL231" s="119"/>
      <c r="BM231" s="119"/>
      <c r="BN231" s="119"/>
      <c r="BO231" s="119"/>
      <c r="BP231" s="119"/>
      <c r="BQ231" s="119"/>
      <c r="BR231" s="119"/>
      <c r="BS231" s="119"/>
      <c r="BT231" s="119"/>
      <c r="BU231" s="119"/>
      <c r="BV231" s="119"/>
      <c r="BW231" s="119"/>
      <c r="BX231" s="119"/>
      <c r="BY231" s="119"/>
      <c r="BZ231" s="119"/>
      <c r="CA231" s="119"/>
      <c r="CB231" s="119"/>
      <c r="CC231" s="119"/>
      <c r="CD231" s="119"/>
      <c r="CE231" s="119"/>
      <c r="CF231" s="119"/>
      <c r="CG231" s="119"/>
      <c r="CH231" s="119"/>
      <c r="CI231" s="119"/>
      <c r="CJ231" s="119"/>
      <c r="CK231" s="119"/>
      <c r="CL231" s="119"/>
      <c r="CM231" s="119"/>
      <c r="CN231" s="119"/>
      <c r="CO231" s="119"/>
      <c r="CP231" s="119"/>
      <c r="CQ231" s="119"/>
      <c r="CR231" s="119"/>
      <c r="CS231" s="119"/>
      <c r="CT231" s="119"/>
      <c r="CU231" s="119"/>
      <c r="CV231" s="119"/>
      <c r="CW231" s="119"/>
      <c r="CX231" s="119"/>
      <c r="CY231" s="119"/>
      <c r="CZ231" s="119"/>
      <c r="DA231" s="119"/>
      <c r="DB231" s="119"/>
      <c r="DC231" s="119"/>
      <c r="DD231" s="119"/>
      <c r="DE231" s="119"/>
      <c r="DF231" s="119"/>
      <c r="DG231" s="119"/>
      <c r="DH231" s="119"/>
      <c r="DI231" s="119"/>
      <c r="DJ231" s="119"/>
      <c r="DK231" s="119"/>
      <c r="DL231" s="119"/>
      <c r="DM231" s="119"/>
      <c r="DN231" s="119"/>
      <c r="DO231" s="119"/>
      <c r="DP231" s="119"/>
      <c r="DQ231" s="119"/>
      <c r="DR231" s="119"/>
      <c r="DS231" s="119"/>
      <c r="DT231" s="119"/>
      <c r="DU231" s="119"/>
    </row>
    <row r="232" spans="1:125" ht="15.75" customHeight="1">
      <c r="A232" s="118" t="s">
        <v>5102</v>
      </c>
      <c r="B232" s="118" t="e">
        <f t="shared" ca="1" si="0"/>
        <v>#NAME?</v>
      </c>
      <c r="C232" s="118"/>
      <c r="D232" s="118"/>
      <c r="E232" s="118"/>
      <c r="F232" s="118"/>
      <c r="G232" s="118"/>
      <c r="H232" s="118" t="s">
        <v>5103</v>
      </c>
      <c r="I232" s="118"/>
      <c r="J232" s="118"/>
      <c r="K232" s="118"/>
      <c r="L232" s="118"/>
      <c r="M232" s="118"/>
      <c r="N232" s="118"/>
      <c r="O232" s="118"/>
      <c r="P232" s="118"/>
      <c r="Q232" s="118"/>
      <c r="R232" s="118"/>
      <c r="S232" s="118"/>
      <c r="T232" s="118"/>
      <c r="U232" s="118"/>
      <c r="V232" s="118"/>
      <c r="W232" s="118"/>
      <c r="X232" s="118"/>
      <c r="Y232" s="118"/>
      <c r="Z232" s="118"/>
      <c r="AA232" s="118"/>
      <c r="AB232" s="118"/>
      <c r="AC232" s="118"/>
      <c r="AD232" s="118"/>
      <c r="AE232" s="118"/>
      <c r="AF232" s="118"/>
      <c r="AG232" s="118"/>
      <c r="AH232" s="118"/>
      <c r="AI232" s="118"/>
      <c r="AJ232" s="118"/>
      <c r="AK232" s="118"/>
      <c r="AL232" s="118"/>
      <c r="AM232" s="118"/>
      <c r="AN232" s="118"/>
      <c r="AO232" s="118"/>
      <c r="AP232" s="118"/>
      <c r="AQ232" s="118"/>
      <c r="AR232" s="118"/>
      <c r="AS232" s="118"/>
      <c r="AT232" s="118"/>
      <c r="AU232" s="118"/>
      <c r="AV232" s="118"/>
      <c r="AW232" s="118"/>
      <c r="AX232" s="118"/>
      <c r="AY232" s="118"/>
      <c r="AZ232" s="118"/>
      <c r="BA232" s="118"/>
      <c r="BB232" s="118"/>
      <c r="BC232" s="118"/>
      <c r="BD232" s="118"/>
      <c r="BE232" s="118"/>
      <c r="BF232" s="118"/>
      <c r="BG232" s="118"/>
      <c r="BH232" s="118"/>
      <c r="BI232" s="118"/>
      <c r="BJ232" s="118"/>
      <c r="BK232" s="118"/>
      <c r="BL232" s="118"/>
      <c r="BM232" s="118"/>
      <c r="BN232" s="118"/>
      <c r="BO232" s="118"/>
      <c r="BP232" s="118"/>
      <c r="BQ232" s="118"/>
      <c r="BR232" s="118"/>
      <c r="BS232" s="118"/>
      <c r="BT232" s="118"/>
      <c r="BU232" s="118"/>
      <c r="BV232" s="118"/>
      <c r="BW232" s="118"/>
      <c r="BX232" s="118"/>
      <c r="BY232" s="118"/>
      <c r="BZ232" s="118"/>
      <c r="CA232" s="118"/>
      <c r="CB232" s="118"/>
      <c r="CC232" s="118"/>
      <c r="CD232" s="118"/>
      <c r="CE232" s="118"/>
      <c r="CF232" s="118"/>
      <c r="CG232" s="118"/>
      <c r="CH232" s="118"/>
      <c r="CI232" s="118"/>
      <c r="CJ232" s="118"/>
      <c r="CK232" s="118"/>
      <c r="CL232" s="118"/>
      <c r="CM232" s="118"/>
      <c r="CN232" s="118"/>
      <c r="CO232" s="118"/>
      <c r="CP232" s="118"/>
      <c r="CQ232" s="118"/>
      <c r="CR232" s="118"/>
      <c r="CS232" s="118"/>
      <c r="CT232" s="118"/>
      <c r="CU232" s="118"/>
      <c r="CV232" s="118"/>
      <c r="CW232" s="118"/>
      <c r="CX232" s="118"/>
      <c r="CY232" s="118"/>
      <c r="CZ232" s="118"/>
      <c r="DA232" s="118"/>
      <c r="DB232" s="118"/>
      <c r="DC232" s="118"/>
      <c r="DD232" s="118"/>
      <c r="DE232" s="118"/>
      <c r="DF232" s="118"/>
      <c r="DG232" s="118"/>
      <c r="DH232" s="118"/>
      <c r="DI232" s="118"/>
      <c r="DJ232" s="118"/>
      <c r="DK232" s="118"/>
      <c r="DL232" s="118"/>
      <c r="DM232" s="118"/>
      <c r="DN232" s="118"/>
      <c r="DO232" s="118"/>
      <c r="DP232" s="118"/>
      <c r="DQ232" s="118"/>
      <c r="DR232" s="118"/>
      <c r="DS232" s="118"/>
      <c r="DT232" s="118"/>
      <c r="DU232" s="118"/>
    </row>
    <row r="233" spans="1:125" ht="15.75" customHeight="1">
      <c r="A233" s="119" t="s">
        <v>5104</v>
      </c>
      <c r="B233" s="119" t="e">
        <f t="shared" ca="1" si="0"/>
        <v>#NAME?</v>
      </c>
      <c r="C233" s="119"/>
      <c r="D233" s="119"/>
      <c r="E233" s="119"/>
      <c r="F233" s="119"/>
      <c r="G233" s="119"/>
      <c r="H233" s="119" t="s">
        <v>5105</v>
      </c>
      <c r="I233" s="119"/>
      <c r="J233" s="119"/>
      <c r="K233" s="119"/>
      <c r="L233" s="119"/>
      <c r="M233" s="119"/>
      <c r="N233" s="119"/>
      <c r="O233" s="119"/>
      <c r="P233" s="119"/>
      <c r="Q233" s="119"/>
      <c r="R233" s="119"/>
      <c r="S233" s="119"/>
      <c r="T233" s="119"/>
      <c r="U233" s="119"/>
      <c r="V233" s="119"/>
      <c r="W233" s="119"/>
      <c r="X233" s="119"/>
      <c r="Y233" s="119"/>
      <c r="Z233" s="119"/>
      <c r="AA233" s="119"/>
      <c r="AB233" s="119"/>
      <c r="AC233" s="119"/>
      <c r="AD233" s="119"/>
      <c r="AE233" s="119"/>
      <c r="AF233" s="119"/>
      <c r="AG233" s="119"/>
      <c r="AH233" s="119"/>
      <c r="AI233" s="119"/>
      <c r="AJ233" s="119"/>
      <c r="AK233" s="119"/>
      <c r="AL233" s="119"/>
      <c r="AM233" s="119"/>
      <c r="AN233" s="119"/>
      <c r="AO233" s="119"/>
      <c r="AP233" s="119"/>
      <c r="AQ233" s="119"/>
      <c r="AR233" s="119"/>
      <c r="AS233" s="119"/>
      <c r="AT233" s="119"/>
      <c r="AU233" s="119"/>
      <c r="AV233" s="119"/>
      <c r="AW233" s="119"/>
      <c r="AX233" s="119"/>
      <c r="AY233" s="119"/>
      <c r="AZ233" s="119"/>
      <c r="BA233" s="119"/>
      <c r="BB233" s="119"/>
      <c r="BC233" s="119"/>
      <c r="BD233" s="119"/>
      <c r="BE233" s="119"/>
      <c r="BF233" s="119"/>
      <c r="BG233" s="119"/>
      <c r="BH233" s="119"/>
      <c r="BI233" s="119"/>
      <c r="BJ233" s="119"/>
      <c r="BK233" s="119"/>
      <c r="BL233" s="119"/>
      <c r="BM233" s="119"/>
      <c r="BN233" s="119"/>
      <c r="BO233" s="119"/>
      <c r="BP233" s="119"/>
      <c r="BQ233" s="119"/>
      <c r="BR233" s="119"/>
      <c r="BS233" s="119"/>
      <c r="BT233" s="119"/>
      <c r="BU233" s="119"/>
      <c r="BV233" s="119"/>
      <c r="BW233" s="119"/>
      <c r="BX233" s="119"/>
      <c r="BY233" s="119"/>
      <c r="BZ233" s="119"/>
      <c r="CA233" s="119"/>
      <c r="CB233" s="119"/>
      <c r="CC233" s="119"/>
      <c r="CD233" s="119"/>
      <c r="CE233" s="119"/>
      <c r="CF233" s="119"/>
      <c r="CG233" s="119"/>
      <c r="CH233" s="119"/>
      <c r="CI233" s="119"/>
      <c r="CJ233" s="119"/>
      <c r="CK233" s="119"/>
      <c r="CL233" s="119"/>
      <c r="CM233" s="119"/>
      <c r="CN233" s="119"/>
      <c r="CO233" s="119"/>
      <c r="CP233" s="119"/>
      <c r="CQ233" s="119"/>
      <c r="CR233" s="119"/>
      <c r="CS233" s="119"/>
      <c r="CT233" s="119"/>
      <c r="CU233" s="119"/>
      <c r="CV233" s="119"/>
      <c r="CW233" s="119"/>
      <c r="CX233" s="119"/>
      <c r="CY233" s="119"/>
      <c r="CZ233" s="119"/>
      <c r="DA233" s="119"/>
      <c r="DB233" s="119"/>
      <c r="DC233" s="119"/>
      <c r="DD233" s="119"/>
      <c r="DE233" s="119"/>
      <c r="DF233" s="119"/>
      <c r="DG233" s="119"/>
      <c r="DH233" s="119"/>
      <c r="DI233" s="119"/>
      <c r="DJ233" s="119"/>
      <c r="DK233" s="119"/>
      <c r="DL233" s="119"/>
      <c r="DM233" s="119"/>
      <c r="DN233" s="119"/>
      <c r="DO233" s="119"/>
      <c r="DP233" s="119"/>
      <c r="DQ233" s="119"/>
      <c r="DR233" s="119"/>
      <c r="DS233" s="119"/>
      <c r="DT233" s="119"/>
      <c r="DU233" s="119"/>
    </row>
    <row r="234" spans="1:125" ht="15.75" customHeight="1">
      <c r="A234" s="118" t="s">
        <v>5106</v>
      </c>
      <c r="B234" s="118" t="e">
        <f t="shared" ca="1" si="0"/>
        <v>#NAME?</v>
      </c>
      <c r="C234" s="118"/>
      <c r="D234" s="118"/>
      <c r="E234" s="118"/>
      <c r="F234" s="118"/>
      <c r="G234" s="118"/>
      <c r="H234" s="118" t="s">
        <v>5107</v>
      </c>
      <c r="I234" s="118"/>
      <c r="J234" s="118"/>
      <c r="K234" s="118"/>
      <c r="L234" s="118"/>
      <c r="M234" s="118"/>
      <c r="N234" s="118"/>
      <c r="O234" s="118"/>
      <c r="P234" s="118"/>
      <c r="Q234" s="118"/>
      <c r="R234" s="118"/>
      <c r="S234" s="118"/>
      <c r="T234" s="118"/>
      <c r="U234" s="118"/>
      <c r="V234" s="118"/>
      <c r="W234" s="118"/>
      <c r="X234" s="118"/>
      <c r="Y234" s="118"/>
      <c r="Z234" s="118"/>
      <c r="AA234" s="118"/>
      <c r="AB234" s="118"/>
      <c r="AC234" s="118"/>
      <c r="AD234" s="118"/>
      <c r="AE234" s="118"/>
      <c r="AF234" s="118"/>
      <c r="AG234" s="118"/>
      <c r="AH234" s="118"/>
      <c r="AI234" s="118"/>
      <c r="AJ234" s="118"/>
      <c r="AK234" s="118"/>
      <c r="AL234" s="118"/>
      <c r="AM234" s="118"/>
      <c r="AN234" s="118"/>
      <c r="AO234" s="118"/>
      <c r="AP234" s="118"/>
      <c r="AQ234" s="118"/>
      <c r="AR234" s="118"/>
      <c r="AS234" s="118"/>
      <c r="AT234" s="118"/>
      <c r="AU234" s="118"/>
      <c r="AV234" s="118"/>
      <c r="AW234" s="118"/>
      <c r="AX234" s="118"/>
      <c r="AY234" s="118"/>
      <c r="AZ234" s="118"/>
      <c r="BA234" s="118"/>
      <c r="BB234" s="118"/>
      <c r="BC234" s="118"/>
      <c r="BD234" s="118"/>
      <c r="BE234" s="118"/>
      <c r="BF234" s="118"/>
      <c r="BG234" s="118"/>
      <c r="BH234" s="118"/>
      <c r="BI234" s="118"/>
      <c r="BJ234" s="118"/>
      <c r="BK234" s="118"/>
      <c r="BL234" s="118"/>
      <c r="BM234" s="118"/>
      <c r="BN234" s="118"/>
      <c r="BO234" s="118"/>
      <c r="BP234" s="118"/>
      <c r="BQ234" s="118"/>
      <c r="BR234" s="118"/>
      <c r="BS234" s="118"/>
      <c r="BT234" s="118"/>
      <c r="BU234" s="118"/>
      <c r="BV234" s="118"/>
      <c r="BW234" s="118"/>
      <c r="BX234" s="118"/>
      <c r="BY234" s="118"/>
      <c r="BZ234" s="118"/>
      <c r="CA234" s="118"/>
      <c r="CB234" s="118"/>
      <c r="CC234" s="118"/>
      <c r="CD234" s="118"/>
      <c r="CE234" s="118"/>
      <c r="CF234" s="118"/>
      <c r="CG234" s="118"/>
      <c r="CH234" s="118"/>
      <c r="CI234" s="118"/>
      <c r="CJ234" s="118"/>
      <c r="CK234" s="118"/>
      <c r="CL234" s="118"/>
      <c r="CM234" s="118"/>
      <c r="CN234" s="118"/>
      <c r="CO234" s="118"/>
      <c r="CP234" s="118"/>
      <c r="CQ234" s="118"/>
      <c r="CR234" s="118"/>
      <c r="CS234" s="118"/>
      <c r="CT234" s="118"/>
      <c r="CU234" s="118"/>
      <c r="CV234" s="118"/>
      <c r="CW234" s="118"/>
      <c r="CX234" s="118"/>
      <c r="CY234" s="118"/>
      <c r="CZ234" s="118"/>
      <c r="DA234" s="118"/>
      <c r="DB234" s="118"/>
      <c r="DC234" s="118"/>
      <c r="DD234" s="118"/>
      <c r="DE234" s="118"/>
      <c r="DF234" s="118"/>
      <c r="DG234" s="118"/>
      <c r="DH234" s="118"/>
      <c r="DI234" s="118"/>
      <c r="DJ234" s="118"/>
      <c r="DK234" s="118"/>
      <c r="DL234" s="118"/>
      <c r="DM234" s="118"/>
      <c r="DN234" s="118"/>
      <c r="DO234" s="118"/>
      <c r="DP234" s="118"/>
      <c r="DQ234" s="118"/>
      <c r="DR234" s="118"/>
      <c r="DS234" s="118"/>
      <c r="DT234" s="118"/>
      <c r="DU234" s="118"/>
    </row>
    <row r="235" spans="1:125" ht="15.75" customHeight="1">
      <c r="A235" s="119" t="s">
        <v>5108</v>
      </c>
      <c r="B235" s="119" t="e">
        <f t="shared" ca="1" si="0"/>
        <v>#NAME?</v>
      </c>
      <c r="C235" s="119"/>
      <c r="D235" s="119"/>
      <c r="E235" s="119"/>
      <c r="F235" s="119"/>
      <c r="G235" s="119"/>
      <c r="H235" s="119" t="s">
        <v>5109</v>
      </c>
      <c r="I235" s="119"/>
      <c r="J235" s="119"/>
      <c r="K235" s="119"/>
      <c r="L235" s="119"/>
      <c r="M235" s="119"/>
      <c r="N235" s="119"/>
      <c r="O235" s="119"/>
      <c r="P235" s="119"/>
      <c r="Q235" s="119"/>
      <c r="R235" s="119"/>
      <c r="S235" s="119"/>
      <c r="T235" s="119"/>
      <c r="U235" s="119"/>
      <c r="V235" s="119"/>
      <c r="W235" s="119"/>
      <c r="X235" s="119"/>
      <c r="Y235" s="119"/>
      <c r="Z235" s="119"/>
      <c r="AA235" s="119"/>
      <c r="AB235" s="119"/>
      <c r="AC235" s="119"/>
      <c r="AD235" s="119"/>
      <c r="AE235" s="119"/>
      <c r="AF235" s="119"/>
      <c r="AG235" s="119"/>
      <c r="AH235" s="119"/>
      <c r="AI235" s="119"/>
      <c r="AJ235" s="119"/>
      <c r="AK235" s="119"/>
      <c r="AL235" s="119"/>
      <c r="AM235" s="119"/>
      <c r="AN235" s="119"/>
      <c r="AO235" s="119"/>
      <c r="AP235" s="119"/>
      <c r="AQ235" s="119"/>
      <c r="AR235" s="119"/>
      <c r="AS235" s="119"/>
      <c r="AT235" s="119"/>
      <c r="AU235" s="119"/>
      <c r="AV235" s="119"/>
      <c r="AW235" s="119"/>
      <c r="AX235" s="119"/>
      <c r="AY235" s="119"/>
      <c r="AZ235" s="119"/>
      <c r="BA235" s="119"/>
      <c r="BB235" s="119"/>
      <c r="BC235" s="119"/>
      <c r="BD235" s="119"/>
      <c r="BE235" s="119"/>
      <c r="BF235" s="119"/>
      <c r="BG235" s="119"/>
      <c r="BH235" s="119"/>
      <c r="BI235" s="119"/>
      <c r="BJ235" s="119"/>
      <c r="BK235" s="119"/>
      <c r="BL235" s="119"/>
      <c r="BM235" s="119"/>
      <c r="BN235" s="119"/>
      <c r="BO235" s="119"/>
      <c r="BP235" s="119"/>
      <c r="BQ235" s="119"/>
      <c r="BR235" s="119"/>
      <c r="BS235" s="119"/>
      <c r="BT235" s="119"/>
      <c r="BU235" s="119"/>
      <c r="BV235" s="119"/>
      <c r="BW235" s="119"/>
      <c r="BX235" s="119"/>
      <c r="BY235" s="119"/>
      <c r="BZ235" s="119"/>
      <c r="CA235" s="119"/>
      <c r="CB235" s="119"/>
      <c r="CC235" s="119"/>
      <c r="CD235" s="119"/>
      <c r="CE235" s="119"/>
      <c r="CF235" s="119"/>
      <c r="CG235" s="119"/>
      <c r="CH235" s="119"/>
      <c r="CI235" s="119"/>
      <c r="CJ235" s="119"/>
      <c r="CK235" s="119"/>
      <c r="CL235" s="119"/>
      <c r="CM235" s="119"/>
      <c r="CN235" s="119"/>
      <c r="CO235" s="119"/>
      <c r="CP235" s="119"/>
      <c r="CQ235" s="119"/>
      <c r="CR235" s="119"/>
      <c r="CS235" s="119"/>
      <c r="CT235" s="119"/>
      <c r="CU235" s="119"/>
      <c r="CV235" s="119"/>
      <c r="CW235" s="119"/>
      <c r="CX235" s="119"/>
      <c r="CY235" s="119"/>
      <c r="CZ235" s="119"/>
      <c r="DA235" s="119"/>
      <c r="DB235" s="119"/>
      <c r="DC235" s="119"/>
      <c r="DD235" s="119"/>
      <c r="DE235" s="119"/>
      <c r="DF235" s="119"/>
      <c r="DG235" s="119"/>
      <c r="DH235" s="119"/>
      <c r="DI235" s="119"/>
      <c r="DJ235" s="119"/>
      <c r="DK235" s="119"/>
      <c r="DL235" s="119"/>
      <c r="DM235" s="119"/>
      <c r="DN235" s="119"/>
      <c r="DO235" s="119"/>
      <c r="DP235" s="119"/>
      <c r="DQ235" s="119"/>
      <c r="DR235" s="119"/>
      <c r="DS235" s="119"/>
      <c r="DT235" s="119"/>
      <c r="DU235" s="119"/>
    </row>
    <row r="236" spans="1:125" ht="15.75" customHeight="1">
      <c r="A236" s="118" t="s">
        <v>5110</v>
      </c>
      <c r="B236" s="118" t="e">
        <f t="shared" ca="1" si="0"/>
        <v>#NAME?</v>
      </c>
      <c r="C236" s="118"/>
      <c r="D236" s="118"/>
      <c r="E236" s="118"/>
      <c r="F236" s="118"/>
      <c r="G236" s="118"/>
      <c r="H236" s="118" t="s">
        <v>5111</v>
      </c>
      <c r="I236" s="118"/>
      <c r="J236" s="118"/>
      <c r="K236" s="118"/>
      <c r="L236" s="118"/>
      <c r="M236" s="118"/>
      <c r="N236" s="118"/>
      <c r="O236" s="118"/>
      <c r="P236" s="118"/>
      <c r="Q236" s="118"/>
      <c r="R236" s="118"/>
      <c r="S236" s="118"/>
      <c r="T236" s="118"/>
      <c r="U236" s="118"/>
      <c r="V236" s="118"/>
      <c r="W236" s="118"/>
      <c r="X236" s="118"/>
      <c r="Y236" s="118"/>
      <c r="Z236" s="118"/>
      <c r="AA236" s="118"/>
      <c r="AB236" s="118"/>
      <c r="AC236" s="118"/>
      <c r="AD236" s="118"/>
      <c r="AE236" s="118"/>
      <c r="AF236" s="118"/>
      <c r="AG236" s="118"/>
      <c r="AH236" s="118"/>
      <c r="AI236" s="118"/>
      <c r="AJ236" s="118"/>
      <c r="AK236" s="118"/>
      <c r="AL236" s="118"/>
      <c r="AM236" s="118"/>
      <c r="AN236" s="118"/>
      <c r="AO236" s="118"/>
      <c r="AP236" s="118"/>
      <c r="AQ236" s="118"/>
      <c r="AR236" s="118"/>
      <c r="AS236" s="118"/>
      <c r="AT236" s="118"/>
      <c r="AU236" s="118"/>
      <c r="AV236" s="118"/>
      <c r="AW236" s="118"/>
      <c r="AX236" s="118"/>
      <c r="AY236" s="118"/>
      <c r="AZ236" s="118"/>
      <c r="BA236" s="118"/>
      <c r="BB236" s="118"/>
      <c r="BC236" s="118"/>
      <c r="BD236" s="118"/>
      <c r="BE236" s="118"/>
      <c r="BF236" s="118"/>
      <c r="BG236" s="118"/>
      <c r="BH236" s="118"/>
      <c r="BI236" s="118"/>
      <c r="BJ236" s="118"/>
      <c r="BK236" s="118"/>
      <c r="BL236" s="118"/>
      <c r="BM236" s="118"/>
      <c r="BN236" s="118"/>
      <c r="BO236" s="118"/>
      <c r="BP236" s="118"/>
      <c r="BQ236" s="118"/>
      <c r="BR236" s="118"/>
      <c r="BS236" s="118"/>
      <c r="BT236" s="118"/>
      <c r="BU236" s="118"/>
      <c r="BV236" s="118"/>
      <c r="BW236" s="118"/>
      <c r="BX236" s="118"/>
      <c r="BY236" s="118"/>
      <c r="BZ236" s="118"/>
      <c r="CA236" s="118"/>
      <c r="CB236" s="118"/>
      <c r="CC236" s="118"/>
      <c r="CD236" s="118"/>
      <c r="CE236" s="118"/>
      <c r="CF236" s="118"/>
      <c r="CG236" s="118"/>
      <c r="CH236" s="118"/>
      <c r="CI236" s="118"/>
      <c r="CJ236" s="118"/>
      <c r="CK236" s="118"/>
      <c r="CL236" s="118"/>
      <c r="CM236" s="118"/>
      <c r="CN236" s="118"/>
      <c r="CO236" s="118"/>
      <c r="CP236" s="118"/>
      <c r="CQ236" s="118"/>
      <c r="CR236" s="118"/>
      <c r="CS236" s="118"/>
      <c r="CT236" s="118"/>
      <c r="CU236" s="118"/>
      <c r="CV236" s="118"/>
      <c r="CW236" s="118"/>
      <c r="CX236" s="118"/>
      <c r="CY236" s="118"/>
      <c r="CZ236" s="118"/>
      <c r="DA236" s="118"/>
      <c r="DB236" s="118"/>
      <c r="DC236" s="118"/>
      <c r="DD236" s="118"/>
      <c r="DE236" s="118"/>
      <c r="DF236" s="118"/>
      <c r="DG236" s="118"/>
      <c r="DH236" s="118"/>
      <c r="DI236" s="118"/>
      <c r="DJ236" s="118"/>
      <c r="DK236" s="118"/>
      <c r="DL236" s="118"/>
      <c r="DM236" s="118"/>
      <c r="DN236" s="118"/>
      <c r="DO236" s="118"/>
      <c r="DP236" s="118"/>
      <c r="DQ236" s="118"/>
      <c r="DR236" s="118"/>
      <c r="DS236" s="118"/>
      <c r="DT236" s="118"/>
      <c r="DU236" s="118"/>
    </row>
    <row r="237" spans="1:125" ht="15.75" customHeight="1">
      <c r="A237" s="119" t="s">
        <v>5112</v>
      </c>
      <c r="B237" s="119" t="e">
        <f t="shared" ca="1" si="0"/>
        <v>#NAME?</v>
      </c>
      <c r="C237" s="119"/>
      <c r="D237" s="119"/>
      <c r="E237" s="119"/>
      <c r="F237" s="119"/>
      <c r="G237" s="119"/>
      <c r="H237" s="119" t="s">
        <v>5113</v>
      </c>
      <c r="I237" s="119"/>
      <c r="J237" s="119"/>
      <c r="K237" s="119"/>
      <c r="L237" s="119"/>
      <c r="M237" s="119"/>
      <c r="N237" s="119"/>
      <c r="O237" s="119"/>
      <c r="P237" s="119"/>
      <c r="Q237" s="119"/>
      <c r="R237" s="119"/>
      <c r="S237" s="119"/>
      <c r="T237" s="119"/>
      <c r="U237" s="119"/>
      <c r="V237" s="119"/>
      <c r="W237" s="119"/>
      <c r="X237" s="119"/>
      <c r="Y237" s="119"/>
      <c r="Z237" s="119"/>
      <c r="AA237" s="119"/>
      <c r="AB237" s="119"/>
      <c r="AC237" s="119"/>
      <c r="AD237" s="119"/>
      <c r="AE237" s="119"/>
      <c r="AF237" s="119"/>
      <c r="AG237" s="119"/>
      <c r="AH237" s="119"/>
      <c r="AI237" s="119"/>
      <c r="AJ237" s="119"/>
      <c r="AK237" s="119"/>
      <c r="AL237" s="119"/>
      <c r="AM237" s="119"/>
      <c r="AN237" s="119"/>
      <c r="AO237" s="119"/>
      <c r="AP237" s="119"/>
      <c r="AQ237" s="119"/>
      <c r="AR237" s="119"/>
      <c r="AS237" s="119"/>
      <c r="AT237" s="119"/>
      <c r="AU237" s="119"/>
      <c r="AV237" s="119"/>
      <c r="AW237" s="119"/>
      <c r="AX237" s="119"/>
      <c r="AY237" s="119"/>
      <c r="AZ237" s="119"/>
      <c r="BA237" s="119"/>
      <c r="BB237" s="119"/>
      <c r="BC237" s="119"/>
      <c r="BD237" s="119"/>
      <c r="BE237" s="119"/>
      <c r="BF237" s="119"/>
      <c r="BG237" s="119"/>
      <c r="BH237" s="119"/>
      <c r="BI237" s="119"/>
      <c r="BJ237" s="119"/>
      <c r="BK237" s="119"/>
      <c r="BL237" s="119"/>
      <c r="BM237" s="119"/>
      <c r="BN237" s="119"/>
      <c r="BO237" s="119"/>
      <c r="BP237" s="119"/>
      <c r="BQ237" s="119"/>
      <c r="BR237" s="119"/>
      <c r="BS237" s="119"/>
      <c r="BT237" s="119"/>
      <c r="BU237" s="119"/>
      <c r="BV237" s="119"/>
      <c r="BW237" s="119"/>
      <c r="BX237" s="119"/>
      <c r="BY237" s="119"/>
      <c r="BZ237" s="119"/>
      <c r="CA237" s="119"/>
      <c r="CB237" s="119"/>
      <c r="CC237" s="119"/>
      <c r="CD237" s="119"/>
      <c r="CE237" s="119"/>
      <c r="CF237" s="119"/>
      <c r="CG237" s="119"/>
      <c r="CH237" s="119"/>
      <c r="CI237" s="119"/>
      <c r="CJ237" s="119"/>
      <c r="CK237" s="119"/>
      <c r="CL237" s="119"/>
      <c r="CM237" s="119"/>
      <c r="CN237" s="119"/>
      <c r="CO237" s="119"/>
      <c r="CP237" s="119"/>
      <c r="CQ237" s="119"/>
      <c r="CR237" s="119"/>
      <c r="CS237" s="119"/>
      <c r="CT237" s="119"/>
      <c r="CU237" s="119"/>
      <c r="CV237" s="119"/>
      <c r="CW237" s="119"/>
      <c r="CX237" s="119"/>
      <c r="CY237" s="119"/>
      <c r="CZ237" s="119"/>
      <c r="DA237" s="119"/>
      <c r="DB237" s="119"/>
      <c r="DC237" s="119"/>
      <c r="DD237" s="119"/>
      <c r="DE237" s="119"/>
      <c r="DF237" s="119"/>
      <c r="DG237" s="119"/>
      <c r="DH237" s="119"/>
      <c r="DI237" s="119"/>
      <c r="DJ237" s="119"/>
      <c r="DK237" s="119"/>
      <c r="DL237" s="119"/>
      <c r="DM237" s="119"/>
      <c r="DN237" s="119"/>
      <c r="DO237" s="119"/>
      <c r="DP237" s="119"/>
      <c r="DQ237" s="119"/>
      <c r="DR237" s="119"/>
      <c r="DS237" s="119"/>
      <c r="DT237" s="119"/>
      <c r="DU237" s="119"/>
    </row>
    <row r="238" spans="1:125" ht="15.75" customHeight="1">
      <c r="A238" s="118" t="s">
        <v>5114</v>
      </c>
      <c r="B238" s="118" t="e">
        <f t="shared" ca="1" si="0"/>
        <v>#NAME?</v>
      </c>
      <c r="C238" s="118"/>
      <c r="D238" s="118"/>
      <c r="E238" s="118"/>
      <c r="F238" s="118"/>
      <c r="G238" s="118"/>
      <c r="H238" s="118" t="s">
        <v>5115</v>
      </c>
      <c r="I238" s="118"/>
      <c r="J238" s="118"/>
      <c r="K238" s="118"/>
      <c r="L238" s="118"/>
      <c r="M238" s="118"/>
      <c r="N238" s="118"/>
      <c r="O238" s="118"/>
      <c r="P238" s="118"/>
      <c r="Q238" s="118"/>
      <c r="R238" s="118"/>
      <c r="S238" s="118"/>
      <c r="T238" s="118"/>
      <c r="U238" s="118"/>
      <c r="V238" s="118"/>
      <c r="W238" s="118"/>
      <c r="X238" s="118"/>
      <c r="Y238" s="118"/>
      <c r="Z238" s="118"/>
      <c r="AA238" s="118"/>
      <c r="AB238" s="118"/>
      <c r="AC238" s="118"/>
      <c r="AD238" s="118"/>
      <c r="AE238" s="118"/>
      <c r="AF238" s="118"/>
      <c r="AG238" s="118"/>
      <c r="AH238" s="118"/>
      <c r="AI238" s="118"/>
      <c r="AJ238" s="118"/>
      <c r="AK238" s="118"/>
      <c r="AL238" s="118"/>
      <c r="AM238" s="118"/>
      <c r="AN238" s="118"/>
      <c r="AO238" s="118"/>
      <c r="AP238" s="118"/>
      <c r="AQ238" s="118"/>
      <c r="AR238" s="118"/>
      <c r="AS238" s="118"/>
      <c r="AT238" s="118"/>
      <c r="AU238" s="118"/>
      <c r="AV238" s="118"/>
      <c r="AW238" s="118"/>
      <c r="AX238" s="118"/>
      <c r="AY238" s="118"/>
      <c r="AZ238" s="118"/>
      <c r="BA238" s="118"/>
      <c r="BB238" s="118"/>
      <c r="BC238" s="118"/>
      <c r="BD238" s="118"/>
      <c r="BE238" s="118"/>
      <c r="BF238" s="118"/>
      <c r="BG238" s="118"/>
      <c r="BH238" s="118"/>
      <c r="BI238" s="118"/>
      <c r="BJ238" s="118"/>
      <c r="BK238" s="118"/>
      <c r="BL238" s="118"/>
      <c r="BM238" s="118"/>
      <c r="BN238" s="118"/>
      <c r="BO238" s="118"/>
      <c r="BP238" s="118"/>
      <c r="BQ238" s="118"/>
      <c r="BR238" s="118"/>
      <c r="BS238" s="118"/>
      <c r="BT238" s="118"/>
      <c r="BU238" s="118"/>
      <c r="BV238" s="118"/>
      <c r="BW238" s="118"/>
      <c r="BX238" s="118"/>
      <c r="BY238" s="118"/>
      <c r="BZ238" s="118"/>
      <c r="CA238" s="118"/>
      <c r="CB238" s="118"/>
      <c r="CC238" s="118"/>
      <c r="CD238" s="118"/>
      <c r="CE238" s="118"/>
      <c r="CF238" s="118"/>
      <c r="CG238" s="118"/>
      <c r="CH238" s="118"/>
      <c r="CI238" s="118"/>
      <c r="CJ238" s="118"/>
      <c r="CK238" s="118"/>
      <c r="CL238" s="118"/>
      <c r="CM238" s="118"/>
      <c r="CN238" s="118"/>
      <c r="CO238" s="118"/>
      <c r="CP238" s="118"/>
      <c r="CQ238" s="118"/>
      <c r="CR238" s="118"/>
      <c r="CS238" s="118"/>
      <c r="CT238" s="118"/>
      <c r="CU238" s="118"/>
      <c r="CV238" s="118"/>
      <c r="CW238" s="118"/>
      <c r="CX238" s="118"/>
      <c r="CY238" s="118"/>
      <c r="CZ238" s="118"/>
      <c r="DA238" s="118"/>
      <c r="DB238" s="118"/>
      <c r="DC238" s="118"/>
      <c r="DD238" s="118"/>
      <c r="DE238" s="118"/>
      <c r="DF238" s="118"/>
      <c r="DG238" s="118"/>
      <c r="DH238" s="118"/>
      <c r="DI238" s="118"/>
      <c r="DJ238" s="118"/>
      <c r="DK238" s="118"/>
      <c r="DL238" s="118"/>
      <c r="DM238" s="118"/>
      <c r="DN238" s="118"/>
      <c r="DO238" s="118"/>
      <c r="DP238" s="118"/>
      <c r="DQ238" s="118"/>
      <c r="DR238" s="118"/>
      <c r="DS238" s="118"/>
      <c r="DT238" s="118"/>
      <c r="DU238" s="118"/>
    </row>
    <row r="239" spans="1:125" ht="15.75" customHeight="1">
      <c r="A239" s="119" t="s">
        <v>5116</v>
      </c>
      <c r="B239" s="119" t="e">
        <f t="shared" ca="1" si="0"/>
        <v>#NAME?</v>
      </c>
      <c r="C239" s="119"/>
      <c r="D239" s="119"/>
      <c r="E239" s="119"/>
      <c r="F239" s="119"/>
      <c r="G239" s="119"/>
      <c r="H239" s="119" t="s">
        <v>5117</v>
      </c>
      <c r="I239" s="119"/>
      <c r="J239" s="119"/>
      <c r="K239" s="119"/>
      <c r="L239" s="119"/>
      <c r="M239" s="119"/>
      <c r="N239" s="119"/>
      <c r="O239" s="119"/>
      <c r="P239" s="119"/>
      <c r="Q239" s="119"/>
      <c r="R239" s="119"/>
      <c r="S239" s="119"/>
      <c r="T239" s="119"/>
      <c r="U239" s="119"/>
      <c r="V239" s="119"/>
      <c r="W239" s="119"/>
      <c r="X239" s="119"/>
      <c r="Y239" s="119"/>
      <c r="Z239" s="119"/>
      <c r="AA239" s="119"/>
      <c r="AB239" s="119"/>
      <c r="AC239" s="119"/>
      <c r="AD239" s="119"/>
      <c r="AE239" s="119"/>
      <c r="AF239" s="119"/>
      <c r="AG239" s="119"/>
      <c r="AH239" s="119"/>
      <c r="AI239" s="119"/>
      <c r="AJ239" s="119"/>
      <c r="AK239" s="119"/>
      <c r="AL239" s="119"/>
      <c r="AM239" s="119"/>
      <c r="AN239" s="119"/>
      <c r="AO239" s="119"/>
      <c r="AP239" s="119"/>
      <c r="AQ239" s="119"/>
      <c r="AR239" s="119"/>
      <c r="AS239" s="119"/>
      <c r="AT239" s="119"/>
      <c r="AU239" s="119"/>
      <c r="AV239" s="119"/>
      <c r="AW239" s="119"/>
      <c r="AX239" s="119"/>
      <c r="AY239" s="119"/>
      <c r="AZ239" s="119"/>
      <c r="BA239" s="119"/>
      <c r="BB239" s="119"/>
      <c r="BC239" s="119"/>
      <c r="BD239" s="119"/>
      <c r="BE239" s="119"/>
      <c r="BF239" s="119"/>
      <c r="BG239" s="119"/>
      <c r="BH239" s="119"/>
      <c r="BI239" s="119"/>
      <c r="BJ239" s="119"/>
      <c r="BK239" s="119"/>
      <c r="BL239" s="119"/>
      <c r="BM239" s="119"/>
      <c r="BN239" s="119"/>
      <c r="BO239" s="119"/>
      <c r="BP239" s="119"/>
      <c r="BQ239" s="119"/>
      <c r="BR239" s="119"/>
      <c r="BS239" s="119"/>
      <c r="BT239" s="119"/>
      <c r="BU239" s="119"/>
      <c r="BV239" s="119"/>
      <c r="BW239" s="119"/>
      <c r="BX239" s="119"/>
      <c r="BY239" s="119"/>
      <c r="BZ239" s="119"/>
      <c r="CA239" s="119"/>
      <c r="CB239" s="119"/>
      <c r="CC239" s="119"/>
      <c r="CD239" s="119"/>
      <c r="CE239" s="119"/>
      <c r="CF239" s="119"/>
      <c r="CG239" s="119"/>
      <c r="CH239" s="119"/>
      <c r="CI239" s="119"/>
      <c r="CJ239" s="119"/>
      <c r="CK239" s="119"/>
      <c r="CL239" s="119"/>
      <c r="CM239" s="119"/>
      <c r="CN239" s="119"/>
      <c r="CO239" s="119"/>
      <c r="CP239" s="119"/>
      <c r="CQ239" s="119"/>
      <c r="CR239" s="119"/>
      <c r="CS239" s="119"/>
      <c r="CT239" s="119"/>
      <c r="CU239" s="119"/>
      <c r="CV239" s="119"/>
      <c r="CW239" s="119"/>
      <c r="CX239" s="119"/>
      <c r="CY239" s="119"/>
      <c r="CZ239" s="119"/>
      <c r="DA239" s="119"/>
      <c r="DB239" s="119"/>
      <c r="DC239" s="119"/>
      <c r="DD239" s="119"/>
      <c r="DE239" s="119"/>
      <c r="DF239" s="119"/>
      <c r="DG239" s="119"/>
      <c r="DH239" s="119"/>
      <c r="DI239" s="119"/>
      <c r="DJ239" s="119"/>
      <c r="DK239" s="119"/>
      <c r="DL239" s="119"/>
      <c r="DM239" s="119"/>
      <c r="DN239" s="119"/>
      <c r="DO239" s="119"/>
      <c r="DP239" s="119"/>
      <c r="DQ239" s="119"/>
      <c r="DR239" s="119"/>
      <c r="DS239" s="119"/>
      <c r="DT239" s="119"/>
      <c r="DU239" s="119"/>
    </row>
    <row r="240" spans="1:125" ht="15.75" customHeight="1">
      <c r="A240" s="118" t="s">
        <v>5118</v>
      </c>
      <c r="B240" s="118" t="e">
        <f t="shared" ca="1" si="0"/>
        <v>#NAME?</v>
      </c>
      <c r="C240" s="118"/>
      <c r="D240" s="118"/>
      <c r="E240" s="118"/>
      <c r="F240" s="118"/>
      <c r="G240" s="118"/>
      <c r="H240" s="118" t="s">
        <v>5119</v>
      </c>
      <c r="I240" s="118"/>
      <c r="J240" s="118"/>
      <c r="K240" s="118"/>
      <c r="L240" s="118"/>
      <c r="M240" s="118"/>
      <c r="N240" s="118"/>
      <c r="O240" s="118"/>
      <c r="P240" s="118"/>
      <c r="Q240" s="118"/>
      <c r="R240" s="118"/>
      <c r="S240" s="118"/>
      <c r="T240" s="118"/>
      <c r="U240" s="118"/>
      <c r="V240" s="118"/>
      <c r="W240" s="118"/>
      <c r="X240" s="118"/>
      <c r="Y240" s="118"/>
      <c r="Z240" s="118"/>
      <c r="AA240" s="118"/>
      <c r="AB240" s="118"/>
      <c r="AC240" s="118"/>
      <c r="AD240" s="118"/>
      <c r="AE240" s="118"/>
      <c r="AF240" s="118"/>
      <c r="AG240" s="118"/>
      <c r="AH240" s="118"/>
      <c r="AI240" s="118"/>
      <c r="AJ240" s="118"/>
      <c r="AK240" s="118"/>
      <c r="AL240" s="118"/>
      <c r="AM240" s="118"/>
      <c r="AN240" s="118"/>
      <c r="AO240" s="118"/>
      <c r="AP240" s="118"/>
      <c r="AQ240" s="118"/>
      <c r="AR240" s="118"/>
      <c r="AS240" s="118"/>
      <c r="AT240" s="118"/>
      <c r="AU240" s="118"/>
      <c r="AV240" s="118"/>
      <c r="AW240" s="118"/>
      <c r="AX240" s="118"/>
      <c r="AY240" s="118"/>
      <c r="AZ240" s="118"/>
      <c r="BA240" s="118"/>
      <c r="BB240" s="118"/>
      <c r="BC240" s="118"/>
      <c r="BD240" s="118"/>
      <c r="BE240" s="118"/>
      <c r="BF240" s="118"/>
      <c r="BG240" s="118"/>
      <c r="BH240" s="118"/>
      <c r="BI240" s="118"/>
      <c r="BJ240" s="118"/>
      <c r="BK240" s="118"/>
      <c r="BL240" s="118"/>
      <c r="BM240" s="118"/>
      <c r="BN240" s="118"/>
      <c r="BO240" s="118"/>
      <c r="BP240" s="118"/>
      <c r="BQ240" s="118"/>
      <c r="BR240" s="118"/>
      <c r="BS240" s="118"/>
      <c r="BT240" s="118"/>
      <c r="BU240" s="118"/>
      <c r="BV240" s="118"/>
      <c r="BW240" s="118"/>
      <c r="BX240" s="118"/>
      <c r="BY240" s="118"/>
      <c r="BZ240" s="118"/>
      <c r="CA240" s="118"/>
      <c r="CB240" s="118"/>
      <c r="CC240" s="118"/>
      <c r="CD240" s="118"/>
      <c r="CE240" s="118"/>
      <c r="CF240" s="118"/>
      <c r="CG240" s="118"/>
      <c r="CH240" s="118"/>
      <c r="CI240" s="118"/>
      <c r="CJ240" s="118"/>
      <c r="CK240" s="118"/>
      <c r="CL240" s="118"/>
      <c r="CM240" s="118"/>
      <c r="CN240" s="118"/>
      <c r="CO240" s="118"/>
      <c r="CP240" s="118"/>
      <c r="CQ240" s="118"/>
      <c r="CR240" s="118"/>
      <c r="CS240" s="118"/>
      <c r="CT240" s="118"/>
      <c r="CU240" s="118"/>
      <c r="CV240" s="118"/>
      <c r="CW240" s="118"/>
      <c r="CX240" s="118"/>
      <c r="CY240" s="118"/>
      <c r="CZ240" s="118"/>
      <c r="DA240" s="118"/>
      <c r="DB240" s="118"/>
      <c r="DC240" s="118"/>
      <c r="DD240" s="118"/>
      <c r="DE240" s="118"/>
      <c r="DF240" s="118"/>
      <c r="DG240" s="118"/>
      <c r="DH240" s="118"/>
      <c r="DI240" s="118"/>
      <c r="DJ240" s="118"/>
      <c r="DK240" s="118"/>
      <c r="DL240" s="118"/>
      <c r="DM240" s="118"/>
      <c r="DN240" s="118"/>
      <c r="DO240" s="118"/>
      <c r="DP240" s="118"/>
      <c r="DQ240" s="118"/>
      <c r="DR240" s="118"/>
      <c r="DS240" s="118"/>
      <c r="DT240" s="118"/>
      <c r="DU240" s="118"/>
    </row>
    <row r="241" spans="1:125" ht="15.75" customHeight="1">
      <c r="A241" s="119" t="s">
        <v>5120</v>
      </c>
      <c r="B241" s="119" t="e">
        <f t="shared" ca="1" si="0"/>
        <v>#NAME?</v>
      </c>
      <c r="C241" s="119"/>
      <c r="D241" s="119"/>
      <c r="E241" s="119"/>
      <c r="F241" s="119"/>
      <c r="G241" s="119"/>
      <c r="H241" s="119" t="s">
        <v>5121</v>
      </c>
      <c r="I241" s="119"/>
      <c r="J241" s="119"/>
      <c r="K241" s="119"/>
      <c r="L241" s="119"/>
      <c r="M241" s="119"/>
      <c r="N241" s="119"/>
      <c r="O241" s="119"/>
      <c r="P241" s="119"/>
      <c r="Q241" s="119"/>
      <c r="R241" s="119"/>
      <c r="S241" s="119"/>
      <c r="T241" s="119"/>
      <c r="U241" s="119"/>
      <c r="V241" s="119"/>
      <c r="W241" s="119"/>
      <c r="X241" s="119"/>
      <c r="Y241" s="119"/>
      <c r="Z241" s="119"/>
      <c r="AA241" s="119"/>
      <c r="AB241" s="119"/>
      <c r="AC241" s="119"/>
      <c r="AD241" s="119"/>
      <c r="AE241" s="119"/>
      <c r="AF241" s="119"/>
      <c r="AG241" s="119"/>
      <c r="AH241" s="119"/>
      <c r="AI241" s="119"/>
      <c r="AJ241" s="119"/>
      <c r="AK241" s="119"/>
      <c r="AL241" s="119"/>
      <c r="AM241" s="119"/>
      <c r="AN241" s="119"/>
      <c r="AO241" s="119"/>
      <c r="AP241" s="119"/>
      <c r="AQ241" s="119"/>
      <c r="AR241" s="119"/>
      <c r="AS241" s="119"/>
      <c r="AT241" s="119"/>
      <c r="AU241" s="119"/>
      <c r="AV241" s="119"/>
      <c r="AW241" s="119"/>
      <c r="AX241" s="119"/>
      <c r="AY241" s="119"/>
      <c r="AZ241" s="119"/>
      <c r="BA241" s="119"/>
      <c r="BB241" s="119"/>
      <c r="BC241" s="119"/>
      <c r="BD241" s="119"/>
      <c r="BE241" s="119"/>
      <c r="BF241" s="119"/>
      <c r="BG241" s="119"/>
      <c r="BH241" s="119"/>
      <c r="BI241" s="119"/>
      <c r="BJ241" s="119"/>
      <c r="BK241" s="119"/>
      <c r="BL241" s="119"/>
      <c r="BM241" s="119"/>
      <c r="BN241" s="119"/>
      <c r="BO241" s="119"/>
      <c r="BP241" s="119"/>
      <c r="BQ241" s="119"/>
      <c r="BR241" s="119"/>
      <c r="BS241" s="119"/>
      <c r="BT241" s="119"/>
      <c r="BU241" s="119"/>
      <c r="BV241" s="119"/>
      <c r="BW241" s="119"/>
      <c r="BX241" s="119"/>
      <c r="BY241" s="119"/>
      <c r="BZ241" s="119"/>
      <c r="CA241" s="119"/>
      <c r="CB241" s="119"/>
      <c r="CC241" s="119"/>
      <c r="CD241" s="119"/>
      <c r="CE241" s="119"/>
      <c r="CF241" s="119"/>
      <c r="CG241" s="119"/>
      <c r="CH241" s="119"/>
      <c r="CI241" s="119"/>
      <c r="CJ241" s="119"/>
      <c r="CK241" s="119"/>
      <c r="CL241" s="119"/>
      <c r="CM241" s="119"/>
      <c r="CN241" s="119"/>
      <c r="CO241" s="119"/>
      <c r="CP241" s="119"/>
      <c r="CQ241" s="119"/>
      <c r="CR241" s="119"/>
      <c r="CS241" s="119"/>
      <c r="CT241" s="119"/>
      <c r="CU241" s="119"/>
      <c r="CV241" s="119"/>
      <c r="CW241" s="119"/>
      <c r="CX241" s="119"/>
      <c r="CY241" s="119"/>
      <c r="CZ241" s="119"/>
      <c r="DA241" s="119"/>
      <c r="DB241" s="119"/>
      <c r="DC241" s="119"/>
      <c r="DD241" s="119"/>
      <c r="DE241" s="119"/>
      <c r="DF241" s="119"/>
      <c r="DG241" s="119"/>
      <c r="DH241" s="119"/>
      <c r="DI241" s="119"/>
      <c r="DJ241" s="119"/>
      <c r="DK241" s="119"/>
      <c r="DL241" s="119"/>
      <c r="DM241" s="119"/>
      <c r="DN241" s="119"/>
      <c r="DO241" s="119"/>
      <c r="DP241" s="119"/>
      <c r="DQ241" s="119"/>
      <c r="DR241" s="119"/>
      <c r="DS241" s="119"/>
      <c r="DT241" s="119"/>
      <c r="DU241" s="119"/>
    </row>
    <row r="242" spans="1:125" ht="15.75" customHeight="1">
      <c r="A242" s="118" t="s">
        <v>5122</v>
      </c>
      <c r="B242" s="118" t="e">
        <f t="shared" ca="1" si="0"/>
        <v>#NAME?</v>
      </c>
      <c r="C242" s="118"/>
      <c r="D242" s="118"/>
      <c r="E242" s="118"/>
      <c r="F242" s="118"/>
      <c r="G242" s="118"/>
      <c r="H242" s="118" t="s">
        <v>5123</v>
      </c>
      <c r="I242" s="118"/>
      <c r="J242" s="118"/>
      <c r="K242" s="118"/>
      <c r="L242" s="118"/>
      <c r="M242" s="118"/>
      <c r="N242" s="118"/>
      <c r="O242" s="118"/>
      <c r="P242" s="118"/>
      <c r="Q242" s="118"/>
      <c r="R242" s="118"/>
      <c r="S242" s="118"/>
      <c r="T242" s="118"/>
      <c r="U242" s="118"/>
      <c r="V242" s="118"/>
      <c r="W242" s="118"/>
      <c r="X242" s="118"/>
      <c r="Y242" s="118"/>
      <c r="Z242" s="118"/>
      <c r="AA242" s="118"/>
      <c r="AB242" s="118"/>
      <c r="AC242" s="118"/>
      <c r="AD242" s="118"/>
      <c r="AE242" s="118"/>
      <c r="AF242" s="118"/>
      <c r="AG242" s="118"/>
      <c r="AH242" s="118"/>
      <c r="AI242" s="118"/>
      <c r="AJ242" s="118"/>
      <c r="AK242" s="118"/>
      <c r="AL242" s="118"/>
      <c r="AM242" s="118"/>
      <c r="AN242" s="118"/>
      <c r="AO242" s="118"/>
      <c r="AP242" s="118"/>
      <c r="AQ242" s="118"/>
      <c r="AR242" s="118"/>
      <c r="AS242" s="118"/>
      <c r="AT242" s="118"/>
      <c r="AU242" s="118"/>
      <c r="AV242" s="118"/>
      <c r="AW242" s="118"/>
      <c r="AX242" s="118"/>
      <c r="AY242" s="118"/>
      <c r="AZ242" s="118"/>
      <c r="BA242" s="118"/>
      <c r="BB242" s="118"/>
      <c r="BC242" s="118"/>
      <c r="BD242" s="118"/>
      <c r="BE242" s="118"/>
      <c r="BF242" s="118"/>
      <c r="BG242" s="118"/>
      <c r="BH242" s="118"/>
      <c r="BI242" s="118"/>
      <c r="BJ242" s="118"/>
      <c r="BK242" s="118"/>
      <c r="BL242" s="118"/>
      <c r="BM242" s="118"/>
      <c r="BN242" s="118"/>
      <c r="BO242" s="118"/>
      <c r="BP242" s="118"/>
      <c r="BQ242" s="118"/>
      <c r="BR242" s="118"/>
      <c r="BS242" s="118"/>
      <c r="BT242" s="118"/>
      <c r="BU242" s="118"/>
      <c r="BV242" s="118"/>
      <c r="BW242" s="118"/>
      <c r="BX242" s="118"/>
      <c r="BY242" s="118"/>
      <c r="BZ242" s="118"/>
      <c r="CA242" s="118"/>
      <c r="CB242" s="118"/>
      <c r="CC242" s="118"/>
      <c r="CD242" s="118"/>
      <c r="CE242" s="118"/>
      <c r="CF242" s="118"/>
      <c r="CG242" s="118"/>
      <c r="CH242" s="118"/>
      <c r="CI242" s="118"/>
      <c r="CJ242" s="118"/>
      <c r="CK242" s="118"/>
      <c r="CL242" s="118"/>
      <c r="CM242" s="118"/>
      <c r="CN242" s="118"/>
      <c r="CO242" s="118"/>
      <c r="CP242" s="118"/>
      <c r="CQ242" s="118"/>
      <c r="CR242" s="118"/>
      <c r="CS242" s="118"/>
      <c r="CT242" s="118"/>
      <c r="CU242" s="118"/>
      <c r="CV242" s="118"/>
      <c r="CW242" s="118"/>
      <c r="CX242" s="118"/>
      <c r="CY242" s="118"/>
      <c r="CZ242" s="118"/>
      <c r="DA242" s="118"/>
      <c r="DB242" s="118"/>
      <c r="DC242" s="118"/>
      <c r="DD242" s="118"/>
      <c r="DE242" s="118"/>
      <c r="DF242" s="118"/>
      <c r="DG242" s="118"/>
      <c r="DH242" s="118"/>
      <c r="DI242" s="118"/>
      <c r="DJ242" s="118"/>
      <c r="DK242" s="118"/>
      <c r="DL242" s="118"/>
      <c r="DM242" s="118"/>
      <c r="DN242" s="118"/>
      <c r="DO242" s="118"/>
      <c r="DP242" s="118"/>
      <c r="DQ242" s="118"/>
      <c r="DR242" s="118"/>
      <c r="DS242" s="118"/>
      <c r="DT242" s="118"/>
      <c r="DU242" s="118"/>
    </row>
    <row r="243" spans="1:125" ht="15.75" customHeight="1">
      <c r="A243" s="119" t="s">
        <v>5124</v>
      </c>
      <c r="B243" s="119" t="e">
        <f t="shared" ca="1" si="0"/>
        <v>#NAME?</v>
      </c>
      <c r="C243" s="119"/>
      <c r="D243" s="119"/>
      <c r="E243" s="119"/>
      <c r="F243" s="119"/>
      <c r="G243" s="119"/>
      <c r="H243" s="119" t="s">
        <v>5125</v>
      </c>
      <c r="I243" s="119"/>
      <c r="J243" s="119"/>
      <c r="K243" s="119"/>
      <c r="L243" s="119"/>
      <c r="M243" s="119"/>
      <c r="N243" s="119"/>
      <c r="O243" s="119"/>
      <c r="P243" s="119"/>
      <c r="Q243" s="119"/>
      <c r="R243" s="119"/>
      <c r="S243" s="119"/>
      <c r="T243" s="119"/>
      <c r="U243" s="119"/>
      <c r="V243" s="119"/>
      <c r="W243" s="119"/>
      <c r="X243" s="119"/>
      <c r="Y243" s="119"/>
      <c r="Z243" s="119"/>
      <c r="AA243" s="119"/>
      <c r="AB243" s="119"/>
      <c r="AC243" s="119"/>
      <c r="AD243" s="119"/>
      <c r="AE243" s="119"/>
      <c r="AF243" s="119"/>
      <c r="AG243" s="119"/>
      <c r="AH243" s="119"/>
      <c r="AI243" s="119"/>
      <c r="AJ243" s="119"/>
      <c r="AK243" s="119"/>
      <c r="AL243" s="119"/>
      <c r="AM243" s="119"/>
      <c r="AN243" s="119"/>
      <c r="AO243" s="119"/>
      <c r="AP243" s="119"/>
      <c r="AQ243" s="119"/>
      <c r="AR243" s="119"/>
      <c r="AS243" s="119"/>
      <c r="AT243" s="119"/>
      <c r="AU243" s="119"/>
      <c r="AV243" s="119"/>
      <c r="AW243" s="119"/>
      <c r="AX243" s="119"/>
      <c r="AY243" s="119"/>
      <c r="AZ243" s="119"/>
      <c r="BA243" s="119"/>
      <c r="BB243" s="119"/>
      <c r="BC243" s="119"/>
      <c r="BD243" s="119"/>
      <c r="BE243" s="119"/>
      <c r="BF243" s="119"/>
      <c r="BG243" s="119"/>
      <c r="BH243" s="119"/>
      <c r="BI243" s="119"/>
      <c r="BJ243" s="119"/>
      <c r="BK243" s="119"/>
      <c r="BL243" s="119"/>
      <c r="BM243" s="119"/>
      <c r="BN243" s="119"/>
      <c r="BO243" s="119"/>
      <c r="BP243" s="119"/>
      <c r="BQ243" s="119"/>
      <c r="BR243" s="119"/>
      <c r="BS243" s="119"/>
      <c r="BT243" s="119"/>
      <c r="BU243" s="119"/>
      <c r="BV243" s="119"/>
      <c r="BW243" s="119"/>
      <c r="BX243" s="119"/>
      <c r="BY243" s="119"/>
      <c r="BZ243" s="119"/>
      <c r="CA243" s="119"/>
      <c r="CB243" s="119"/>
      <c r="CC243" s="119"/>
      <c r="CD243" s="119"/>
      <c r="CE243" s="119"/>
      <c r="CF243" s="119"/>
      <c r="CG243" s="119"/>
      <c r="CH243" s="119"/>
      <c r="CI243" s="119"/>
      <c r="CJ243" s="119"/>
      <c r="CK243" s="119"/>
      <c r="CL243" s="119"/>
      <c r="CM243" s="119"/>
      <c r="CN243" s="119"/>
      <c r="CO243" s="119"/>
      <c r="CP243" s="119"/>
      <c r="CQ243" s="119"/>
      <c r="CR243" s="119"/>
      <c r="CS243" s="119"/>
      <c r="CT243" s="119"/>
      <c r="CU243" s="119"/>
      <c r="CV243" s="119"/>
      <c r="CW243" s="119"/>
      <c r="CX243" s="119"/>
      <c r="CY243" s="119"/>
      <c r="CZ243" s="119"/>
      <c r="DA243" s="119"/>
      <c r="DB243" s="119"/>
      <c r="DC243" s="119"/>
      <c r="DD243" s="119"/>
      <c r="DE243" s="119"/>
      <c r="DF243" s="119"/>
      <c r="DG243" s="119"/>
      <c r="DH243" s="119"/>
      <c r="DI243" s="119"/>
      <c r="DJ243" s="119"/>
      <c r="DK243" s="119"/>
      <c r="DL243" s="119"/>
      <c r="DM243" s="119"/>
      <c r="DN243" s="119"/>
      <c r="DO243" s="119"/>
      <c r="DP243" s="119"/>
      <c r="DQ243" s="119"/>
      <c r="DR243" s="119"/>
      <c r="DS243" s="119"/>
      <c r="DT243" s="119"/>
      <c r="DU243" s="119"/>
    </row>
    <row r="244" spans="1:125" ht="15.75" customHeight="1">
      <c r="A244" s="118" t="s">
        <v>5126</v>
      </c>
      <c r="B244" s="118" t="e">
        <f t="shared" ca="1" si="0"/>
        <v>#NAME?</v>
      </c>
      <c r="C244" s="118"/>
      <c r="D244" s="118"/>
      <c r="E244" s="118"/>
      <c r="F244" s="118"/>
      <c r="G244" s="118"/>
      <c r="H244" s="118" t="s">
        <v>5127</v>
      </c>
      <c r="I244" s="118"/>
      <c r="J244" s="118"/>
      <c r="K244" s="118"/>
      <c r="L244" s="118"/>
      <c r="M244" s="118"/>
      <c r="N244" s="118"/>
      <c r="O244" s="118"/>
      <c r="P244" s="118"/>
      <c r="Q244" s="118"/>
      <c r="R244" s="118"/>
      <c r="S244" s="118"/>
      <c r="T244" s="118"/>
      <c r="U244" s="118"/>
      <c r="V244" s="118"/>
      <c r="W244" s="118"/>
      <c r="X244" s="118"/>
      <c r="Y244" s="118"/>
      <c r="Z244" s="118"/>
      <c r="AA244" s="118"/>
      <c r="AB244" s="118"/>
      <c r="AC244" s="118"/>
      <c r="AD244" s="118"/>
      <c r="AE244" s="118"/>
      <c r="AF244" s="118"/>
      <c r="AG244" s="118"/>
      <c r="AH244" s="118"/>
      <c r="AI244" s="118"/>
      <c r="AJ244" s="118"/>
      <c r="AK244" s="118"/>
      <c r="AL244" s="118"/>
      <c r="AM244" s="118"/>
      <c r="AN244" s="118"/>
      <c r="AO244" s="118"/>
      <c r="AP244" s="118"/>
      <c r="AQ244" s="118"/>
      <c r="AR244" s="118"/>
      <c r="AS244" s="118"/>
      <c r="AT244" s="118"/>
      <c r="AU244" s="118"/>
      <c r="AV244" s="118"/>
      <c r="AW244" s="118"/>
      <c r="AX244" s="118"/>
      <c r="AY244" s="118"/>
      <c r="AZ244" s="118"/>
      <c r="BA244" s="118"/>
      <c r="BB244" s="118"/>
      <c r="BC244" s="118"/>
      <c r="BD244" s="118"/>
      <c r="BE244" s="118"/>
      <c r="BF244" s="118"/>
      <c r="BG244" s="118"/>
      <c r="BH244" s="118"/>
      <c r="BI244" s="118"/>
      <c r="BJ244" s="118"/>
      <c r="BK244" s="118"/>
      <c r="BL244" s="118"/>
      <c r="BM244" s="118"/>
      <c r="BN244" s="118"/>
      <c r="BO244" s="118"/>
      <c r="BP244" s="118"/>
      <c r="BQ244" s="118"/>
      <c r="BR244" s="118"/>
      <c r="BS244" s="118"/>
      <c r="BT244" s="118"/>
      <c r="BU244" s="118"/>
      <c r="BV244" s="118"/>
      <c r="BW244" s="118"/>
      <c r="BX244" s="118"/>
      <c r="BY244" s="118"/>
      <c r="BZ244" s="118"/>
      <c r="CA244" s="118"/>
      <c r="CB244" s="118"/>
      <c r="CC244" s="118"/>
      <c r="CD244" s="118"/>
      <c r="CE244" s="118"/>
      <c r="CF244" s="118"/>
      <c r="CG244" s="118"/>
      <c r="CH244" s="118"/>
      <c r="CI244" s="118"/>
      <c r="CJ244" s="118"/>
      <c r="CK244" s="118"/>
      <c r="CL244" s="118"/>
      <c r="CM244" s="118"/>
      <c r="CN244" s="118"/>
      <c r="CO244" s="118"/>
      <c r="CP244" s="118"/>
      <c r="CQ244" s="118"/>
      <c r="CR244" s="118"/>
      <c r="CS244" s="118"/>
      <c r="CT244" s="118"/>
      <c r="CU244" s="118"/>
      <c r="CV244" s="118"/>
      <c r="CW244" s="118"/>
      <c r="CX244" s="118"/>
      <c r="CY244" s="118"/>
      <c r="CZ244" s="118"/>
      <c r="DA244" s="118"/>
      <c r="DB244" s="118"/>
      <c r="DC244" s="118"/>
      <c r="DD244" s="118"/>
      <c r="DE244" s="118"/>
      <c r="DF244" s="118"/>
      <c r="DG244" s="118"/>
      <c r="DH244" s="118"/>
      <c r="DI244" s="118"/>
      <c r="DJ244" s="118"/>
      <c r="DK244" s="118"/>
      <c r="DL244" s="118"/>
      <c r="DM244" s="118"/>
      <c r="DN244" s="118"/>
      <c r="DO244" s="118"/>
      <c r="DP244" s="118"/>
      <c r="DQ244" s="118"/>
      <c r="DR244" s="118"/>
      <c r="DS244" s="118"/>
      <c r="DT244" s="118"/>
      <c r="DU244" s="118"/>
    </row>
    <row r="245" spans="1:125" ht="15.75" customHeight="1">
      <c r="A245" s="119" t="s">
        <v>5128</v>
      </c>
      <c r="B245" s="119" t="e">
        <f t="shared" ca="1" si="0"/>
        <v>#NAME?</v>
      </c>
      <c r="C245" s="119"/>
      <c r="D245" s="119"/>
      <c r="E245" s="119"/>
      <c r="F245" s="119"/>
      <c r="G245" s="119"/>
      <c r="H245" s="119" t="s">
        <v>5129</v>
      </c>
      <c r="I245" s="119"/>
      <c r="J245" s="119"/>
      <c r="K245" s="119"/>
      <c r="L245" s="119"/>
      <c r="M245" s="119"/>
      <c r="N245" s="119"/>
      <c r="O245" s="119"/>
      <c r="P245" s="119"/>
      <c r="Q245" s="119"/>
      <c r="R245" s="119"/>
      <c r="S245" s="119"/>
      <c r="T245" s="119"/>
      <c r="U245" s="119"/>
      <c r="V245" s="119"/>
      <c r="W245" s="119"/>
      <c r="X245" s="119"/>
      <c r="Y245" s="119"/>
      <c r="Z245" s="119"/>
      <c r="AA245" s="119"/>
      <c r="AB245" s="119"/>
      <c r="AC245" s="119"/>
      <c r="AD245" s="119"/>
      <c r="AE245" s="119"/>
      <c r="AF245" s="119"/>
      <c r="AG245" s="119"/>
      <c r="AH245" s="119"/>
      <c r="AI245" s="119"/>
      <c r="AJ245" s="119"/>
      <c r="AK245" s="119"/>
      <c r="AL245" s="119"/>
      <c r="AM245" s="119"/>
      <c r="AN245" s="119"/>
      <c r="AO245" s="119"/>
      <c r="AP245" s="119"/>
      <c r="AQ245" s="119"/>
      <c r="AR245" s="119"/>
      <c r="AS245" s="119"/>
      <c r="AT245" s="119"/>
      <c r="AU245" s="119"/>
      <c r="AV245" s="119"/>
      <c r="AW245" s="119"/>
      <c r="AX245" s="119"/>
      <c r="AY245" s="119"/>
      <c r="AZ245" s="119"/>
      <c r="BA245" s="119"/>
      <c r="BB245" s="119"/>
      <c r="BC245" s="119"/>
      <c r="BD245" s="119"/>
      <c r="BE245" s="119"/>
      <c r="BF245" s="119"/>
      <c r="BG245" s="119"/>
      <c r="BH245" s="119"/>
      <c r="BI245" s="119"/>
      <c r="BJ245" s="119"/>
      <c r="BK245" s="119"/>
      <c r="BL245" s="119"/>
      <c r="BM245" s="119"/>
      <c r="BN245" s="119"/>
      <c r="BO245" s="119"/>
      <c r="BP245" s="119"/>
      <c r="BQ245" s="119"/>
      <c r="BR245" s="119"/>
      <c r="BS245" s="119"/>
      <c r="BT245" s="119"/>
      <c r="BU245" s="119"/>
      <c r="BV245" s="119"/>
      <c r="BW245" s="119"/>
      <c r="BX245" s="119"/>
      <c r="BY245" s="119"/>
      <c r="BZ245" s="119"/>
      <c r="CA245" s="119"/>
      <c r="CB245" s="119"/>
      <c r="CC245" s="119"/>
      <c r="CD245" s="119"/>
      <c r="CE245" s="119"/>
      <c r="CF245" s="119"/>
      <c r="CG245" s="119"/>
      <c r="CH245" s="119"/>
      <c r="CI245" s="119"/>
      <c r="CJ245" s="119"/>
      <c r="CK245" s="119"/>
      <c r="CL245" s="119"/>
      <c r="CM245" s="119"/>
      <c r="CN245" s="119"/>
      <c r="CO245" s="119"/>
      <c r="CP245" s="119"/>
      <c r="CQ245" s="119"/>
      <c r="CR245" s="119"/>
      <c r="CS245" s="119"/>
      <c r="CT245" s="119"/>
      <c r="CU245" s="119"/>
      <c r="CV245" s="119"/>
      <c r="CW245" s="119"/>
      <c r="CX245" s="119"/>
      <c r="CY245" s="119"/>
      <c r="CZ245" s="119"/>
      <c r="DA245" s="119"/>
      <c r="DB245" s="119"/>
      <c r="DC245" s="119"/>
      <c r="DD245" s="119"/>
      <c r="DE245" s="119"/>
      <c r="DF245" s="119"/>
      <c r="DG245" s="119"/>
      <c r="DH245" s="119"/>
      <c r="DI245" s="119"/>
      <c r="DJ245" s="119"/>
      <c r="DK245" s="119"/>
      <c r="DL245" s="119"/>
      <c r="DM245" s="119"/>
      <c r="DN245" s="119"/>
      <c r="DO245" s="119"/>
      <c r="DP245" s="119"/>
      <c r="DQ245" s="119"/>
      <c r="DR245" s="119"/>
      <c r="DS245" s="119"/>
      <c r="DT245" s="119"/>
      <c r="DU245" s="119"/>
    </row>
    <row r="246" spans="1:125" ht="15.75" customHeight="1">
      <c r="A246" s="118" t="s">
        <v>5130</v>
      </c>
      <c r="B246" s="118" t="e">
        <f t="shared" ca="1" si="0"/>
        <v>#NAME?</v>
      </c>
      <c r="C246" s="118"/>
      <c r="D246" s="118"/>
      <c r="E246" s="118"/>
      <c r="F246" s="118"/>
      <c r="G246" s="118"/>
      <c r="H246" s="118" t="s">
        <v>5131</v>
      </c>
      <c r="I246" s="118"/>
      <c r="J246" s="118"/>
      <c r="K246" s="118"/>
      <c r="L246" s="118"/>
      <c r="M246" s="118"/>
      <c r="N246" s="118"/>
      <c r="O246" s="118"/>
      <c r="P246" s="118"/>
      <c r="Q246" s="118"/>
      <c r="R246" s="118"/>
      <c r="S246" s="118"/>
      <c r="T246" s="118"/>
      <c r="U246" s="118"/>
      <c r="V246" s="118"/>
      <c r="W246" s="118"/>
      <c r="X246" s="118"/>
      <c r="Y246" s="118"/>
      <c r="Z246" s="118"/>
      <c r="AA246" s="118"/>
      <c r="AB246" s="118"/>
      <c r="AC246" s="118"/>
      <c r="AD246" s="118"/>
      <c r="AE246" s="118"/>
      <c r="AF246" s="118"/>
      <c r="AG246" s="118"/>
      <c r="AH246" s="118"/>
      <c r="AI246" s="118"/>
      <c r="AJ246" s="118"/>
      <c r="AK246" s="118"/>
      <c r="AL246" s="118"/>
      <c r="AM246" s="118"/>
      <c r="AN246" s="118"/>
      <c r="AO246" s="118"/>
      <c r="AP246" s="118"/>
      <c r="AQ246" s="118"/>
      <c r="AR246" s="118"/>
      <c r="AS246" s="118"/>
      <c r="AT246" s="118"/>
      <c r="AU246" s="118"/>
      <c r="AV246" s="118"/>
      <c r="AW246" s="118"/>
      <c r="AX246" s="118"/>
      <c r="AY246" s="118"/>
      <c r="AZ246" s="118"/>
      <c r="BA246" s="118"/>
      <c r="BB246" s="118"/>
      <c r="BC246" s="118"/>
      <c r="BD246" s="118"/>
      <c r="BE246" s="118"/>
      <c r="BF246" s="118"/>
      <c r="BG246" s="118"/>
      <c r="BH246" s="118"/>
      <c r="BI246" s="118"/>
      <c r="BJ246" s="118"/>
      <c r="BK246" s="118"/>
      <c r="BL246" s="118"/>
      <c r="BM246" s="118"/>
      <c r="BN246" s="118"/>
      <c r="BO246" s="118"/>
      <c r="BP246" s="118"/>
      <c r="BQ246" s="118"/>
      <c r="BR246" s="118"/>
      <c r="BS246" s="118"/>
      <c r="BT246" s="118"/>
      <c r="BU246" s="118"/>
      <c r="BV246" s="118"/>
      <c r="BW246" s="118"/>
      <c r="BX246" s="118"/>
      <c r="BY246" s="118"/>
      <c r="BZ246" s="118"/>
      <c r="CA246" s="118"/>
      <c r="CB246" s="118"/>
      <c r="CC246" s="118"/>
      <c r="CD246" s="118"/>
      <c r="CE246" s="118"/>
      <c r="CF246" s="118"/>
      <c r="CG246" s="118"/>
      <c r="CH246" s="118"/>
      <c r="CI246" s="118"/>
      <c r="CJ246" s="118"/>
      <c r="CK246" s="118"/>
      <c r="CL246" s="118"/>
      <c r="CM246" s="118"/>
      <c r="CN246" s="118"/>
      <c r="CO246" s="118"/>
      <c r="CP246" s="118"/>
      <c r="CQ246" s="118"/>
      <c r="CR246" s="118"/>
      <c r="CS246" s="118"/>
      <c r="CT246" s="118"/>
      <c r="CU246" s="118"/>
      <c r="CV246" s="118"/>
      <c r="CW246" s="118"/>
      <c r="CX246" s="118"/>
      <c r="CY246" s="118"/>
      <c r="CZ246" s="118"/>
      <c r="DA246" s="118"/>
      <c r="DB246" s="118"/>
      <c r="DC246" s="118"/>
      <c r="DD246" s="118"/>
      <c r="DE246" s="118"/>
      <c r="DF246" s="118"/>
      <c r="DG246" s="118"/>
      <c r="DH246" s="118"/>
      <c r="DI246" s="118"/>
      <c r="DJ246" s="118"/>
      <c r="DK246" s="118"/>
      <c r="DL246" s="118"/>
      <c r="DM246" s="118"/>
      <c r="DN246" s="118"/>
      <c r="DO246" s="118"/>
      <c r="DP246" s="118"/>
      <c r="DQ246" s="118"/>
      <c r="DR246" s="118"/>
      <c r="DS246" s="118"/>
      <c r="DT246" s="118"/>
      <c r="DU246" s="118"/>
    </row>
    <row r="247" spans="1:125" ht="15.75" customHeight="1">
      <c r="A247" s="119" t="s">
        <v>5132</v>
      </c>
      <c r="B247" s="119" t="e">
        <f t="shared" ca="1" si="0"/>
        <v>#NAME?</v>
      </c>
      <c r="C247" s="119"/>
      <c r="D247" s="119"/>
      <c r="E247" s="119"/>
      <c r="F247" s="119"/>
      <c r="G247" s="119"/>
      <c r="H247" s="119" t="s">
        <v>5133</v>
      </c>
      <c r="I247" s="119"/>
      <c r="J247" s="119"/>
      <c r="K247" s="119"/>
      <c r="L247" s="119"/>
      <c r="M247" s="119"/>
      <c r="N247" s="119"/>
      <c r="O247" s="119"/>
      <c r="P247" s="119"/>
      <c r="Q247" s="119"/>
      <c r="R247" s="119"/>
      <c r="S247" s="119"/>
      <c r="T247" s="119"/>
      <c r="U247" s="119"/>
      <c r="V247" s="119"/>
      <c r="W247" s="119"/>
      <c r="X247" s="119"/>
      <c r="Y247" s="119"/>
      <c r="Z247" s="119"/>
      <c r="AA247" s="119"/>
      <c r="AB247" s="119"/>
      <c r="AC247" s="119"/>
      <c r="AD247" s="119"/>
      <c r="AE247" s="119"/>
      <c r="AF247" s="119"/>
      <c r="AG247" s="119"/>
      <c r="AH247" s="119"/>
      <c r="AI247" s="119"/>
      <c r="AJ247" s="119"/>
      <c r="AK247" s="119"/>
      <c r="AL247" s="119"/>
      <c r="AM247" s="119"/>
      <c r="AN247" s="119"/>
      <c r="AO247" s="119"/>
      <c r="AP247" s="119"/>
      <c r="AQ247" s="119"/>
      <c r="AR247" s="119"/>
      <c r="AS247" s="119"/>
      <c r="AT247" s="119"/>
      <c r="AU247" s="119"/>
      <c r="AV247" s="119"/>
      <c r="AW247" s="119"/>
      <c r="AX247" s="119"/>
      <c r="AY247" s="119"/>
      <c r="AZ247" s="119"/>
      <c r="BA247" s="119"/>
      <c r="BB247" s="119"/>
      <c r="BC247" s="119"/>
      <c r="BD247" s="119"/>
      <c r="BE247" s="119"/>
      <c r="BF247" s="119"/>
      <c r="BG247" s="119"/>
      <c r="BH247" s="119"/>
      <c r="BI247" s="119"/>
      <c r="BJ247" s="119"/>
      <c r="BK247" s="119"/>
      <c r="BL247" s="119"/>
      <c r="BM247" s="119"/>
      <c r="BN247" s="119"/>
      <c r="BO247" s="119"/>
      <c r="BP247" s="119"/>
      <c r="BQ247" s="119"/>
      <c r="BR247" s="119"/>
      <c r="BS247" s="119"/>
      <c r="BT247" s="119"/>
      <c r="BU247" s="119"/>
      <c r="BV247" s="119"/>
      <c r="BW247" s="119"/>
      <c r="BX247" s="119"/>
      <c r="BY247" s="119"/>
      <c r="BZ247" s="119"/>
      <c r="CA247" s="119"/>
      <c r="CB247" s="119"/>
      <c r="CC247" s="119"/>
      <c r="CD247" s="119"/>
      <c r="CE247" s="119"/>
      <c r="CF247" s="119"/>
      <c r="CG247" s="119"/>
      <c r="CH247" s="119"/>
      <c r="CI247" s="119"/>
      <c r="CJ247" s="119"/>
      <c r="CK247" s="119"/>
      <c r="CL247" s="119"/>
      <c r="CM247" s="119"/>
      <c r="CN247" s="119"/>
      <c r="CO247" s="119"/>
      <c r="CP247" s="119"/>
      <c r="CQ247" s="119"/>
      <c r="CR247" s="119"/>
      <c r="CS247" s="119"/>
      <c r="CT247" s="119"/>
      <c r="CU247" s="119"/>
      <c r="CV247" s="119"/>
      <c r="CW247" s="119"/>
      <c r="CX247" s="119"/>
      <c r="CY247" s="119"/>
      <c r="CZ247" s="119"/>
      <c r="DA247" s="119"/>
      <c r="DB247" s="119"/>
      <c r="DC247" s="119"/>
      <c r="DD247" s="119"/>
      <c r="DE247" s="119"/>
      <c r="DF247" s="119"/>
      <c r="DG247" s="119"/>
      <c r="DH247" s="119"/>
      <c r="DI247" s="119"/>
      <c r="DJ247" s="119"/>
      <c r="DK247" s="119"/>
      <c r="DL247" s="119"/>
      <c r="DM247" s="119"/>
      <c r="DN247" s="119"/>
      <c r="DO247" s="119"/>
      <c r="DP247" s="119"/>
      <c r="DQ247" s="119"/>
      <c r="DR247" s="119"/>
      <c r="DS247" s="119"/>
      <c r="DT247" s="119"/>
      <c r="DU247" s="119"/>
    </row>
    <row r="248" spans="1:125" ht="15.75" customHeight="1">
      <c r="A248" s="118" t="s">
        <v>5134</v>
      </c>
      <c r="B248" s="118" t="e">
        <f t="shared" ca="1" si="0"/>
        <v>#NAME?</v>
      </c>
      <c r="C248" s="118"/>
      <c r="D248" s="118"/>
      <c r="E248" s="118"/>
      <c r="F248" s="118"/>
      <c r="G248" s="118"/>
      <c r="H248" s="118" t="s">
        <v>5135</v>
      </c>
      <c r="I248" s="118"/>
      <c r="J248" s="118"/>
      <c r="K248" s="118"/>
      <c r="L248" s="118"/>
      <c r="M248" s="118"/>
      <c r="N248" s="118"/>
      <c r="O248" s="118"/>
      <c r="P248" s="118"/>
      <c r="Q248" s="118"/>
      <c r="R248" s="118"/>
      <c r="S248" s="118"/>
      <c r="T248" s="118"/>
      <c r="U248" s="118"/>
      <c r="V248" s="118"/>
      <c r="W248" s="118"/>
      <c r="X248" s="118"/>
      <c r="Y248" s="118"/>
      <c r="Z248" s="118"/>
      <c r="AA248" s="118"/>
      <c r="AB248" s="118"/>
      <c r="AC248" s="118"/>
      <c r="AD248" s="118"/>
      <c r="AE248" s="118"/>
      <c r="AF248" s="118"/>
      <c r="AG248" s="118"/>
      <c r="AH248" s="118"/>
      <c r="AI248" s="118"/>
      <c r="AJ248" s="118"/>
      <c r="AK248" s="118"/>
      <c r="AL248" s="118"/>
      <c r="AM248" s="118"/>
      <c r="AN248" s="118"/>
      <c r="AO248" s="118"/>
      <c r="AP248" s="118"/>
      <c r="AQ248" s="118"/>
      <c r="AR248" s="118"/>
      <c r="AS248" s="118"/>
      <c r="AT248" s="118"/>
      <c r="AU248" s="118"/>
      <c r="AV248" s="118"/>
      <c r="AW248" s="118"/>
      <c r="AX248" s="118"/>
      <c r="AY248" s="118"/>
      <c r="AZ248" s="118"/>
      <c r="BA248" s="118"/>
      <c r="BB248" s="118"/>
      <c r="BC248" s="118"/>
      <c r="BD248" s="118"/>
      <c r="BE248" s="118"/>
      <c r="BF248" s="118"/>
      <c r="BG248" s="118"/>
      <c r="BH248" s="118"/>
      <c r="BI248" s="118"/>
      <c r="BJ248" s="118"/>
      <c r="BK248" s="118"/>
      <c r="BL248" s="118"/>
      <c r="BM248" s="118"/>
      <c r="BN248" s="118"/>
      <c r="BO248" s="118"/>
      <c r="BP248" s="118"/>
      <c r="BQ248" s="118"/>
      <c r="BR248" s="118"/>
      <c r="BS248" s="118"/>
      <c r="BT248" s="118"/>
      <c r="BU248" s="118"/>
      <c r="BV248" s="118"/>
      <c r="BW248" s="118"/>
      <c r="BX248" s="118"/>
      <c r="BY248" s="118"/>
      <c r="BZ248" s="118"/>
      <c r="CA248" s="118"/>
      <c r="CB248" s="118"/>
      <c r="CC248" s="118"/>
      <c r="CD248" s="118"/>
      <c r="CE248" s="118"/>
      <c r="CF248" s="118"/>
      <c r="CG248" s="118"/>
      <c r="CH248" s="118"/>
      <c r="CI248" s="118"/>
      <c r="CJ248" s="118"/>
      <c r="CK248" s="118"/>
      <c r="CL248" s="118"/>
      <c r="CM248" s="118"/>
      <c r="CN248" s="118"/>
      <c r="CO248" s="118"/>
      <c r="CP248" s="118"/>
      <c r="CQ248" s="118"/>
      <c r="CR248" s="118"/>
      <c r="CS248" s="118"/>
      <c r="CT248" s="118"/>
      <c r="CU248" s="118"/>
      <c r="CV248" s="118"/>
      <c r="CW248" s="118"/>
      <c r="CX248" s="118"/>
      <c r="CY248" s="118"/>
      <c r="CZ248" s="118"/>
      <c r="DA248" s="118"/>
      <c r="DB248" s="118"/>
      <c r="DC248" s="118"/>
      <c r="DD248" s="118"/>
      <c r="DE248" s="118"/>
      <c r="DF248" s="118"/>
      <c r="DG248" s="118"/>
      <c r="DH248" s="118"/>
      <c r="DI248" s="118"/>
      <c r="DJ248" s="118"/>
      <c r="DK248" s="118"/>
      <c r="DL248" s="118"/>
      <c r="DM248" s="118"/>
      <c r="DN248" s="118"/>
      <c r="DO248" s="118"/>
      <c r="DP248" s="118"/>
      <c r="DQ248" s="118"/>
      <c r="DR248" s="118"/>
      <c r="DS248" s="118"/>
      <c r="DT248" s="118"/>
      <c r="DU248" s="118"/>
    </row>
    <row r="249" spans="1:125" ht="15.75" customHeight="1">
      <c r="A249" s="119" t="s">
        <v>5136</v>
      </c>
      <c r="B249" s="119" t="e">
        <f t="shared" ca="1" si="0"/>
        <v>#NAME?</v>
      </c>
      <c r="C249" s="119"/>
      <c r="D249" s="119"/>
      <c r="E249" s="119"/>
      <c r="F249" s="119"/>
      <c r="G249" s="119"/>
      <c r="H249" s="119" t="s">
        <v>5137</v>
      </c>
      <c r="I249" s="119"/>
      <c r="J249" s="119"/>
      <c r="K249" s="119"/>
      <c r="L249" s="119"/>
      <c r="M249" s="119"/>
      <c r="N249" s="119"/>
      <c r="O249" s="119"/>
      <c r="P249" s="119"/>
      <c r="Q249" s="119"/>
      <c r="R249" s="119"/>
      <c r="S249" s="119"/>
      <c r="T249" s="119"/>
      <c r="U249" s="119"/>
      <c r="V249" s="119"/>
      <c r="W249" s="119"/>
      <c r="X249" s="119"/>
      <c r="Y249" s="119"/>
      <c r="Z249" s="119"/>
      <c r="AA249" s="119"/>
      <c r="AB249" s="119"/>
      <c r="AC249" s="119"/>
      <c r="AD249" s="119"/>
      <c r="AE249" s="119"/>
      <c r="AF249" s="119"/>
      <c r="AG249" s="119"/>
      <c r="AH249" s="119"/>
      <c r="AI249" s="119"/>
      <c r="AJ249" s="119"/>
      <c r="AK249" s="119"/>
      <c r="AL249" s="119"/>
      <c r="AM249" s="119"/>
      <c r="AN249" s="119"/>
      <c r="AO249" s="119"/>
      <c r="AP249" s="119"/>
      <c r="AQ249" s="119"/>
      <c r="AR249" s="119"/>
      <c r="AS249" s="119"/>
      <c r="AT249" s="119"/>
      <c r="AU249" s="119"/>
      <c r="AV249" s="119"/>
      <c r="AW249" s="119"/>
      <c r="AX249" s="119"/>
      <c r="AY249" s="119"/>
      <c r="AZ249" s="119"/>
      <c r="BA249" s="119"/>
      <c r="BB249" s="119"/>
      <c r="BC249" s="119"/>
      <c r="BD249" s="119"/>
      <c r="BE249" s="119"/>
      <c r="BF249" s="119"/>
      <c r="BG249" s="119"/>
      <c r="BH249" s="119"/>
      <c r="BI249" s="119"/>
      <c r="BJ249" s="119"/>
      <c r="BK249" s="119"/>
      <c r="BL249" s="119"/>
      <c r="BM249" s="119"/>
      <c r="BN249" s="119"/>
      <c r="BO249" s="119"/>
      <c r="BP249" s="119"/>
      <c r="BQ249" s="119"/>
      <c r="BR249" s="119"/>
      <c r="BS249" s="119"/>
      <c r="BT249" s="119"/>
      <c r="BU249" s="119"/>
      <c r="BV249" s="119"/>
      <c r="BW249" s="119"/>
      <c r="BX249" s="119"/>
      <c r="BY249" s="119"/>
      <c r="BZ249" s="119"/>
      <c r="CA249" s="119"/>
      <c r="CB249" s="119"/>
      <c r="CC249" s="119"/>
      <c r="CD249" s="119"/>
      <c r="CE249" s="119"/>
      <c r="CF249" s="119"/>
      <c r="CG249" s="119"/>
      <c r="CH249" s="119"/>
      <c r="CI249" s="119"/>
      <c r="CJ249" s="119"/>
      <c r="CK249" s="119"/>
      <c r="CL249" s="119"/>
      <c r="CM249" s="119"/>
      <c r="CN249" s="119"/>
      <c r="CO249" s="119"/>
      <c r="CP249" s="119"/>
      <c r="CQ249" s="119"/>
      <c r="CR249" s="119"/>
      <c r="CS249" s="119"/>
      <c r="CT249" s="119"/>
      <c r="CU249" s="119"/>
      <c r="CV249" s="119"/>
      <c r="CW249" s="119"/>
      <c r="CX249" s="119"/>
      <c r="CY249" s="119"/>
      <c r="CZ249" s="119"/>
      <c r="DA249" s="119"/>
      <c r="DB249" s="119"/>
      <c r="DC249" s="119"/>
      <c r="DD249" s="119"/>
      <c r="DE249" s="119"/>
      <c r="DF249" s="119"/>
      <c r="DG249" s="119"/>
      <c r="DH249" s="119"/>
      <c r="DI249" s="119"/>
      <c r="DJ249" s="119"/>
      <c r="DK249" s="119"/>
      <c r="DL249" s="119"/>
      <c r="DM249" s="119"/>
      <c r="DN249" s="119"/>
      <c r="DO249" s="119"/>
      <c r="DP249" s="119"/>
      <c r="DQ249" s="119"/>
      <c r="DR249" s="119"/>
      <c r="DS249" s="119"/>
      <c r="DT249" s="119"/>
      <c r="DU249" s="119"/>
    </row>
    <row r="250" spans="1:125" ht="15.75" customHeight="1">
      <c r="A250" s="118"/>
      <c r="B250" s="118"/>
      <c r="C250" s="118"/>
      <c r="D250" s="118"/>
      <c r="E250" s="118"/>
      <c r="F250" s="118"/>
      <c r="G250" s="118"/>
      <c r="H250" s="118" t="s">
        <v>239</v>
      </c>
      <c r="I250" s="118"/>
      <c r="J250" s="118"/>
      <c r="K250" s="118"/>
      <c r="L250" s="118"/>
      <c r="M250" s="118"/>
      <c r="N250" s="118"/>
      <c r="O250" s="118"/>
      <c r="P250" s="118"/>
      <c r="Q250" s="118"/>
      <c r="R250" s="118"/>
      <c r="S250" s="118"/>
      <c r="T250" s="118"/>
      <c r="U250" s="118"/>
      <c r="V250" s="118"/>
      <c r="W250" s="118"/>
      <c r="X250" s="118"/>
      <c r="Y250" s="118"/>
      <c r="Z250" s="118"/>
      <c r="AA250" s="118"/>
      <c r="AB250" s="118"/>
      <c r="AC250" s="118"/>
      <c r="AD250" s="118"/>
      <c r="AE250" s="118"/>
      <c r="AF250" s="118"/>
      <c r="AG250" s="118"/>
      <c r="AH250" s="118"/>
      <c r="AI250" s="118"/>
      <c r="AJ250" s="118"/>
      <c r="AK250" s="118"/>
      <c r="AL250" s="118"/>
      <c r="AM250" s="118"/>
      <c r="AN250" s="118"/>
      <c r="AO250" s="118"/>
      <c r="AP250" s="118"/>
      <c r="AQ250" s="118"/>
      <c r="AR250" s="118"/>
      <c r="AS250" s="118"/>
      <c r="AT250" s="118"/>
      <c r="AU250" s="118"/>
      <c r="AV250" s="118"/>
      <c r="AW250" s="118"/>
      <c r="AX250" s="118"/>
      <c r="AY250" s="118"/>
      <c r="AZ250" s="118"/>
      <c r="BA250" s="118"/>
      <c r="BB250" s="118"/>
      <c r="BC250" s="118"/>
      <c r="BD250" s="118"/>
      <c r="BE250" s="118"/>
      <c r="BF250" s="118"/>
      <c r="BG250" s="118"/>
      <c r="BH250" s="118"/>
      <c r="BI250" s="118"/>
      <c r="BJ250" s="118"/>
      <c r="BK250" s="118"/>
      <c r="BL250" s="118"/>
      <c r="BM250" s="118"/>
      <c r="BN250" s="118"/>
      <c r="BO250" s="118"/>
      <c r="BP250" s="118"/>
      <c r="BQ250" s="118"/>
      <c r="BR250" s="118"/>
      <c r="BS250" s="118"/>
      <c r="BT250" s="118"/>
      <c r="BU250" s="118"/>
      <c r="BV250" s="118"/>
      <c r="BW250" s="118"/>
      <c r="BX250" s="118"/>
      <c r="BY250" s="118"/>
      <c r="BZ250" s="118"/>
      <c r="CA250" s="118"/>
      <c r="CB250" s="118"/>
      <c r="CC250" s="118"/>
      <c r="CD250" s="118"/>
      <c r="CE250" s="118"/>
      <c r="CF250" s="118"/>
      <c r="CG250" s="118"/>
      <c r="CH250" s="118"/>
      <c r="CI250" s="118"/>
      <c r="CJ250" s="118"/>
      <c r="CK250" s="118"/>
      <c r="CL250" s="118"/>
      <c r="CM250" s="118"/>
      <c r="CN250" s="118"/>
      <c r="CO250" s="118"/>
      <c r="CP250" s="118"/>
      <c r="CQ250" s="118"/>
      <c r="CR250" s="118"/>
      <c r="CS250" s="118"/>
      <c r="CT250" s="118"/>
      <c r="CU250" s="118"/>
      <c r="CV250" s="118"/>
      <c r="CW250" s="118"/>
      <c r="CX250" s="118"/>
      <c r="CY250" s="118"/>
      <c r="CZ250" s="118"/>
      <c r="DA250" s="118"/>
      <c r="DB250" s="118"/>
      <c r="DC250" s="118"/>
      <c r="DD250" s="118"/>
      <c r="DE250" s="118"/>
      <c r="DF250" s="118"/>
      <c r="DG250" s="118"/>
      <c r="DH250" s="118"/>
      <c r="DI250" s="118"/>
      <c r="DJ250" s="118"/>
      <c r="DK250" s="118"/>
      <c r="DL250" s="118"/>
      <c r="DM250" s="118"/>
      <c r="DN250" s="118"/>
      <c r="DO250" s="118"/>
      <c r="DP250" s="118"/>
      <c r="DQ250" s="118"/>
      <c r="DR250" s="118"/>
      <c r="DS250" s="118"/>
      <c r="DT250" s="118"/>
      <c r="DU250" s="118"/>
    </row>
    <row r="251" spans="1:125" ht="15.75" customHeight="1">
      <c r="A251" s="119"/>
      <c r="B251" s="119"/>
      <c r="C251" s="119"/>
      <c r="D251" s="119"/>
      <c r="E251" s="119"/>
      <c r="F251" s="119"/>
      <c r="G251" s="119"/>
      <c r="H251" s="119" t="s">
        <v>5138</v>
      </c>
      <c r="I251" s="119"/>
      <c r="J251" s="119"/>
      <c r="K251" s="119"/>
      <c r="L251" s="119"/>
      <c r="M251" s="119"/>
      <c r="N251" s="119"/>
      <c r="O251" s="119"/>
      <c r="P251" s="119"/>
      <c r="Q251" s="119"/>
      <c r="R251" s="119"/>
      <c r="S251" s="119"/>
      <c r="T251" s="119"/>
      <c r="U251" s="119"/>
      <c r="V251" s="119"/>
      <c r="W251" s="119"/>
      <c r="X251" s="119"/>
      <c r="Y251" s="119"/>
      <c r="Z251" s="119"/>
      <c r="AA251" s="119"/>
      <c r="AB251" s="119"/>
      <c r="AC251" s="119"/>
      <c r="AD251" s="119"/>
      <c r="AE251" s="119"/>
      <c r="AF251" s="119"/>
      <c r="AG251" s="119"/>
      <c r="AH251" s="119"/>
      <c r="AI251" s="119"/>
      <c r="AJ251" s="119"/>
      <c r="AK251" s="119"/>
      <c r="AL251" s="119"/>
      <c r="AM251" s="119"/>
      <c r="AN251" s="119"/>
      <c r="AO251" s="119"/>
      <c r="AP251" s="119"/>
      <c r="AQ251" s="119"/>
      <c r="AR251" s="119"/>
      <c r="AS251" s="119"/>
      <c r="AT251" s="119"/>
      <c r="AU251" s="119"/>
      <c r="AV251" s="119"/>
      <c r="AW251" s="119"/>
      <c r="AX251" s="119"/>
      <c r="AY251" s="119"/>
      <c r="AZ251" s="119"/>
      <c r="BA251" s="119"/>
      <c r="BB251" s="119"/>
      <c r="BC251" s="119"/>
      <c r="BD251" s="119"/>
      <c r="BE251" s="119"/>
      <c r="BF251" s="119"/>
      <c r="BG251" s="119"/>
      <c r="BH251" s="119"/>
      <c r="BI251" s="119"/>
      <c r="BJ251" s="119"/>
      <c r="BK251" s="119"/>
      <c r="BL251" s="119"/>
      <c r="BM251" s="119"/>
      <c r="BN251" s="119"/>
      <c r="BO251" s="119"/>
      <c r="BP251" s="119"/>
      <c r="BQ251" s="119"/>
      <c r="BR251" s="119"/>
      <c r="BS251" s="119"/>
      <c r="BT251" s="119"/>
      <c r="BU251" s="119"/>
      <c r="BV251" s="119"/>
      <c r="BW251" s="119"/>
      <c r="BX251" s="119"/>
      <c r="BY251" s="119"/>
      <c r="BZ251" s="119"/>
      <c r="CA251" s="119"/>
      <c r="CB251" s="119"/>
      <c r="CC251" s="119"/>
      <c r="CD251" s="119"/>
      <c r="CE251" s="119"/>
      <c r="CF251" s="119"/>
      <c r="CG251" s="119"/>
      <c r="CH251" s="119"/>
      <c r="CI251" s="119"/>
      <c r="CJ251" s="119"/>
      <c r="CK251" s="119"/>
      <c r="CL251" s="119"/>
      <c r="CM251" s="119"/>
      <c r="CN251" s="119"/>
      <c r="CO251" s="119"/>
      <c r="CP251" s="119"/>
      <c r="CQ251" s="119"/>
      <c r="CR251" s="119"/>
      <c r="CS251" s="119"/>
      <c r="CT251" s="119"/>
      <c r="CU251" s="119"/>
      <c r="CV251" s="119"/>
      <c r="CW251" s="119"/>
      <c r="CX251" s="119"/>
      <c r="CY251" s="119"/>
      <c r="CZ251" s="119"/>
      <c r="DA251" s="119"/>
      <c r="DB251" s="119"/>
      <c r="DC251" s="119"/>
      <c r="DD251" s="119"/>
      <c r="DE251" s="119"/>
      <c r="DF251" s="119"/>
      <c r="DG251" s="119"/>
      <c r="DH251" s="119"/>
      <c r="DI251" s="119"/>
      <c r="DJ251" s="119"/>
      <c r="DK251" s="119"/>
      <c r="DL251" s="119"/>
      <c r="DM251" s="119"/>
      <c r="DN251" s="119"/>
      <c r="DO251" s="119"/>
      <c r="DP251" s="119"/>
      <c r="DQ251" s="119"/>
      <c r="DR251" s="119"/>
      <c r="DS251" s="119"/>
      <c r="DT251" s="119"/>
      <c r="DU251" s="119"/>
    </row>
    <row r="252" spans="1:125" ht="15.75" customHeight="1">
      <c r="A252" s="118"/>
      <c r="B252" s="118"/>
      <c r="C252" s="118"/>
      <c r="D252" s="118"/>
      <c r="E252" s="118"/>
      <c r="F252" s="118"/>
      <c r="G252" s="118"/>
      <c r="H252" s="118" t="s">
        <v>5139</v>
      </c>
      <c r="I252" s="118"/>
      <c r="J252" s="118"/>
      <c r="K252" s="118"/>
      <c r="L252" s="118"/>
      <c r="M252" s="118"/>
      <c r="N252" s="118"/>
      <c r="O252" s="118"/>
      <c r="P252" s="118"/>
      <c r="Q252" s="118"/>
      <c r="R252" s="118"/>
      <c r="S252" s="118"/>
      <c r="T252" s="118"/>
      <c r="U252" s="118"/>
      <c r="V252" s="118"/>
      <c r="W252" s="118"/>
      <c r="X252" s="118"/>
      <c r="Y252" s="118"/>
      <c r="Z252" s="118"/>
      <c r="AA252" s="118"/>
      <c r="AB252" s="118"/>
      <c r="AC252" s="118"/>
      <c r="AD252" s="118"/>
      <c r="AE252" s="118"/>
      <c r="AF252" s="118"/>
      <c r="AG252" s="118"/>
      <c r="AH252" s="118"/>
      <c r="AI252" s="118"/>
      <c r="AJ252" s="118"/>
      <c r="AK252" s="118"/>
      <c r="AL252" s="118"/>
      <c r="AM252" s="118"/>
      <c r="AN252" s="118"/>
      <c r="AO252" s="118"/>
      <c r="AP252" s="118"/>
      <c r="AQ252" s="118"/>
      <c r="AR252" s="118"/>
      <c r="AS252" s="118"/>
      <c r="AT252" s="118"/>
      <c r="AU252" s="118"/>
      <c r="AV252" s="118"/>
      <c r="AW252" s="118"/>
      <c r="AX252" s="118"/>
      <c r="AY252" s="118"/>
      <c r="AZ252" s="118"/>
      <c r="BA252" s="118"/>
      <c r="BB252" s="118"/>
      <c r="BC252" s="118"/>
      <c r="BD252" s="118"/>
      <c r="BE252" s="118"/>
      <c r="BF252" s="118"/>
      <c r="BG252" s="118"/>
      <c r="BH252" s="118"/>
      <c r="BI252" s="118"/>
      <c r="BJ252" s="118"/>
      <c r="BK252" s="118"/>
      <c r="BL252" s="118"/>
      <c r="BM252" s="118"/>
      <c r="BN252" s="118"/>
      <c r="BO252" s="118"/>
      <c r="BP252" s="118"/>
      <c r="BQ252" s="118"/>
      <c r="BR252" s="118"/>
      <c r="BS252" s="118"/>
      <c r="BT252" s="118"/>
      <c r="BU252" s="118"/>
      <c r="BV252" s="118"/>
      <c r="BW252" s="118"/>
      <c r="BX252" s="118"/>
      <c r="BY252" s="118"/>
      <c r="BZ252" s="118"/>
      <c r="CA252" s="118"/>
      <c r="CB252" s="118"/>
      <c r="CC252" s="118"/>
      <c r="CD252" s="118"/>
      <c r="CE252" s="118"/>
      <c r="CF252" s="118"/>
      <c r="CG252" s="118"/>
      <c r="CH252" s="118"/>
      <c r="CI252" s="118"/>
      <c r="CJ252" s="118"/>
      <c r="CK252" s="118"/>
      <c r="CL252" s="118"/>
      <c r="CM252" s="118"/>
      <c r="CN252" s="118"/>
      <c r="CO252" s="118"/>
      <c r="CP252" s="118"/>
      <c r="CQ252" s="118"/>
      <c r="CR252" s="118"/>
      <c r="CS252" s="118"/>
      <c r="CT252" s="118"/>
      <c r="CU252" s="118"/>
      <c r="CV252" s="118"/>
      <c r="CW252" s="118"/>
      <c r="CX252" s="118"/>
      <c r="CY252" s="118"/>
      <c r="CZ252" s="118"/>
      <c r="DA252" s="118"/>
      <c r="DB252" s="118"/>
      <c r="DC252" s="118"/>
      <c r="DD252" s="118"/>
      <c r="DE252" s="118"/>
      <c r="DF252" s="118"/>
      <c r="DG252" s="118"/>
      <c r="DH252" s="118"/>
      <c r="DI252" s="118"/>
      <c r="DJ252" s="118"/>
      <c r="DK252" s="118"/>
      <c r="DL252" s="118"/>
      <c r="DM252" s="118"/>
      <c r="DN252" s="118"/>
      <c r="DO252" s="118"/>
      <c r="DP252" s="118"/>
      <c r="DQ252" s="118"/>
      <c r="DR252" s="118"/>
      <c r="DS252" s="118"/>
      <c r="DT252" s="118"/>
      <c r="DU252" s="118"/>
    </row>
    <row r="253" spans="1:125" ht="15.75" customHeight="1">
      <c r="A253" s="119"/>
      <c r="B253" s="119"/>
      <c r="C253" s="119"/>
      <c r="D253" s="119"/>
      <c r="E253" s="119"/>
      <c r="F253" s="119"/>
      <c r="G253" s="119"/>
      <c r="H253" s="119" t="s">
        <v>5140</v>
      </c>
      <c r="I253" s="119"/>
      <c r="J253" s="119"/>
      <c r="K253" s="119"/>
      <c r="L253" s="119"/>
      <c r="M253" s="119"/>
      <c r="N253" s="119"/>
      <c r="O253" s="119"/>
      <c r="P253" s="119"/>
      <c r="Q253" s="119"/>
      <c r="R253" s="119"/>
      <c r="S253" s="119"/>
      <c r="T253" s="119"/>
      <c r="U253" s="119"/>
      <c r="V253" s="119"/>
      <c r="W253" s="119"/>
      <c r="X253" s="119"/>
      <c r="Y253" s="119"/>
      <c r="Z253" s="119"/>
      <c r="AA253" s="119"/>
      <c r="AB253" s="119"/>
      <c r="AC253" s="119"/>
      <c r="AD253" s="119"/>
      <c r="AE253" s="119"/>
      <c r="AF253" s="119"/>
      <c r="AG253" s="119"/>
      <c r="AH253" s="119"/>
      <c r="AI253" s="119"/>
      <c r="AJ253" s="119"/>
      <c r="AK253" s="119"/>
      <c r="AL253" s="119"/>
      <c r="AM253" s="119"/>
      <c r="AN253" s="119"/>
      <c r="AO253" s="119"/>
      <c r="AP253" s="119"/>
      <c r="AQ253" s="119"/>
      <c r="AR253" s="119"/>
      <c r="AS253" s="119"/>
      <c r="AT253" s="119"/>
      <c r="AU253" s="119"/>
      <c r="AV253" s="119"/>
      <c r="AW253" s="119"/>
      <c r="AX253" s="119"/>
      <c r="AY253" s="119"/>
      <c r="AZ253" s="119"/>
      <c r="BA253" s="119"/>
      <c r="BB253" s="119"/>
      <c r="BC253" s="119"/>
      <c r="BD253" s="119"/>
      <c r="BE253" s="119"/>
      <c r="BF253" s="119"/>
      <c r="BG253" s="119"/>
      <c r="BH253" s="119"/>
      <c r="BI253" s="119"/>
      <c r="BJ253" s="119"/>
      <c r="BK253" s="119"/>
      <c r="BL253" s="119"/>
      <c r="BM253" s="119"/>
      <c r="BN253" s="119"/>
      <c r="BO253" s="119"/>
      <c r="BP253" s="119"/>
      <c r="BQ253" s="119"/>
      <c r="BR253" s="119"/>
      <c r="BS253" s="119"/>
      <c r="BT253" s="119"/>
      <c r="BU253" s="119"/>
      <c r="BV253" s="119"/>
      <c r="BW253" s="119"/>
      <c r="BX253" s="119"/>
      <c r="BY253" s="119"/>
      <c r="BZ253" s="119"/>
      <c r="CA253" s="119"/>
      <c r="CB253" s="119"/>
      <c r="CC253" s="119"/>
      <c r="CD253" s="119"/>
      <c r="CE253" s="119"/>
      <c r="CF253" s="119"/>
      <c r="CG253" s="119"/>
      <c r="CH253" s="119"/>
      <c r="CI253" s="119"/>
      <c r="CJ253" s="119"/>
      <c r="CK253" s="119"/>
      <c r="CL253" s="119"/>
      <c r="CM253" s="119"/>
      <c r="CN253" s="119"/>
      <c r="CO253" s="119"/>
      <c r="CP253" s="119"/>
      <c r="CQ253" s="119"/>
      <c r="CR253" s="119"/>
      <c r="CS253" s="119"/>
      <c r="CT253" s="119"/>
      <c r="CU253" s="119"/>
      <c r="CV253" s="119"/>
      <c r="CW253" s="119"/>
      <c r="CX253" s="119"/>
      <c r="CY253" s="119"/>
      <c r="CZ253" s="119"/>
      <c r="DA253" s="119"/>
      <c r="DB253" s="119"/>
      <c r="DC253" s="119"/>
      <c r="DD253" s="119"/>
      <c r="DE253" s="119"/>
      <c r="DF253" s="119"/>
      <c r="DG253" s="119"/>
      <c r="DH253" s="119"/>
      <c r="DI253" s="119"/>
      <c r="DJ253" s="119"/>
      <c r="DK253" s="119"/>
      <c r="DL253" s="119"/>
      <c r="DM253" s="119"/>
      <c r="DN253" s="119"/>
      <c r="DO253" s="119"/>
      <c r="DP253" s="119"/>
      <c r="DQ253" s="119"/>
      <c r="DR253" s="119"/>
      <c r="DS253" s="119"/>
      <c r="DT253" s="119"/>
      <c r="DU253" s="119"/>
    </row>
    <row r="254" spans="1:125" ht="15.75" customHeight="1">
      <c r="A254" s="118"/>
      <c r="B254" s="118"/>
      <c r="C254" s="118"/>
      <c r="D254" s="118"/>
      <c r="E254" s="118"/>
      <c r="F254" s="118"/>
      <c r="G254" s="118"/>
      <c r="H254" s="118" t="s">
        <v>5141</v>
      </c>
      <c r="I254" s="118"/>
      <c r="J254" s="118"/>
      <c r="K254" s="118"/>
      <c r="L254" s="118"/>
      <c r="M254" s="118"/>
      <c r="N254" s="118"/>
      <c r="O254" s="118"/>
      <c r="P254" s="118"/>
      <c r="Q254" s="118"/>
      <c r="R254" s="118"/>
      <c r="S254" s="118"/>
      <c r="T254" s="118"/>
      <c r="U254" s="118"/>
      <c r="V254" s="118"/>
      <c r="W254" s="118"/>
      <c r="X254" s="118"/>
      <c r="Y254" s="118"/>
      <c r="Z254" s="118"/>
      <c r="AA254" s="118"/>
      <c r="AB254" s="118"/>
      <c r="AC254" s="118"/>
      <c r="AD254" s="118"/>
      <c r="AE254" s="118"/>
      <c r="AF254" s="118"/>
      <c r="AG254" s="118"/>
      <c r="AH254" s="118"/>
      <c r="AI254" s="118"/>
      <c r="AJ254" s="118"/>
      <c r="AK254" s="118"/>
      <c r="AL254" s="118"/>
      <c r="AM254" s="118"/>
      <c r="AN254" s="118"/>
      <c r="AO254" s="118"/>
      <c r="AP254" s="118"/>
      <c r="AQ254" s="118"/>
      <c r="AR254" s="118"/>
      <c r="AS254" s="118"/>
      <c r="AT254" s="118"/>
      <c r="AU254" s="118"/>
      <c r="AV254" s="118"/>
      <c r="AW254" s="118"/>
      <c r="AX254" s="118"/>
      <c r="AY254" s="118"/>
      <c r="AZ254" s="118"/>
      <c r="BA254" s="118"/>
      <c r="BB254" s="118"/>
      <c r="BC254" s="118"/>
      <c r="BD254" s="118"/>
      <c r="BE254" s="118"/>
      <c r="BF254" s="118"/>
      <c r="BG254" s="118"/>
      <c r="BH254" s="118"/>
      <c r="BI254" s="118"/>
      <c r="BJ254" s="118"/>
      <c r="BK254" s="118"/>
      <c r="BL254" s="118"/>
      <c r="BM254" s="118"/>
      <c r="BN254" s="118"/>
      <c r="BO254" s="118"/>
      <c r="BP254" s="118"/>
      <c r="BQ254" s="118"/>
      <c r="BR254" s="118"/>
      <c r="BS254" s="118"/>
      <c r="BT254" s="118"/>
      <c r="BU254" s="118"/>
      <c r="BV254" s="118"/>
      <c r="BW254" s="118"/>
      <c r="BX254" s="118"/>
      <c r="BY254" s="118"/>
      <c r="BZ254" s="118"/>
      <c r="CA254" s="118"/>
      <c r="CB254" s="118"/>
      <c r="CC254" s="118"/>
      <c r="CD254" s="118"/>
      <c r="CE254" s="118"/>
      <c r="CF254" s="118"/>
      <c r="CG254" s="118"/>
      <c r="CH254" s="118"/>
      <c r="CI254" s="118"/>
      <c r="CJ254" s="118"/>
      <c r="CK254" s="118"/>
      <c r="CL254" s="118"/>
      <c r="CM254" s="118"/>
      <c r="CN254" s="118"/>
      <c r="CO254" s="118"/>
      <c r="CP254" s="118"/>
      <c r="CQ254" s="118"/>
      <c r="CR254" s="118"/>
      <c r="CS254" s="118"/>
      <c r="CT254" s="118"/>
      <c r="CU254" s="118"/>
      <c r="CV254" s="118"/>
      <c r="CW254" s="118"/>
      <c r="CX254" s="118"/>
      <c r="CY254" s="118"/>
      <c r="CZ254" s="118"/>
      <c r="DA254" s="118"/>
      <c r="DB254" s="118"/>
      <c r="DC254" s="118"/>
      <c r="DD254" s="118"/>
      <c r="DE254" s="118"/>
      <c r="DF254" s="118"/>
      <c r="DG254" s="118"/>
      <c r="DH254" s="118"/>
      <c r="DI254" s="118"/>
      <c r="DJ254" s="118"/>
      <c r="DK254" s="118"/>
      <c r="DL254" s="118"/>
      <c r="DM254" s="118"/>
      <c r="DN254" s="118"/>
      <c r="DO254" s="118"/>
      <c r="DP254" s="118"/>
      <c r="DQ254" s="118"/>
      <c r="DR254" s="118"/>
      <c r="DS254" s="118"/>
      <c r="DT254" s="118"/>
      <c r="DU254" s="118"/>
    </row>
    <row r="255" spans="1:125" ht="15.75" customHeight="1">
      <c r="A255" s="119"/>
      <c r="B255" s="119"/>
      <c r="C255" s="119"/>
      <c r="D255" s="119"/>
      <c r="E255" s="119"/>
      <c r="F255" s="119"/>
      <c r="G255" s="119"/>
      <c r="H255" s="119" t="s">
        <v>5142</v>
      </c>
      <c r="I255" s="119"/>
      <c r="J255" s="119"/>
      <c r="K255" s="119"/>
      <c r="L255" s="119"/>
      <c r="M255" s="119"/>
      <c r="N255" s="119"/>
      <c r="O255" s="119"/>
      <c r="P255" s="119"/>
      <c r="Q255" s="119"/>
      <c r="R255" s="119"/>
      <c r="S255" s="119"/>
      <c r="T255" s="119"/>
      <c r="U255" s="119"/>
      <c r="V255" s="119"/>
      <c r="W255" s="119"/>
      <c r="X255" s="119"/>
      <c r="Y255" s="119"/>
      <c r="Z255" s="119"/>
      <c r="AA255" s="119"/>
      <c r="AB255" s="119"/>
      <c r="AC255" s="119"/>
      <c r="AD255" s="119"/>
      <c r="AE255" s="119"/>
      <c r="AF255" s="119"/>
      <c r="AG255" s="119"/>
      <c r="AH255" s="119"/>
      <c r="AI255" s="119"/>
      <c r="AJ255" s="119"/>
      <c r="AK255" s="119"/>
      <c r="AL255" s="119"/>
      <c r="AM255" s="119"/>
      <c r="AN255" s="119"/>
      <c r="AO255" s="119"/>
      <c r="AP255" s="119"/>
      <c r="AQ255" s="119"/>
      <c r="AR255" s="119"/>
      <c r="AS255" s="119"/>
      <c r="AT255" s="119"/>
      <c r="AU255" s="119"/>
      <c r="AV255" s="119"/>
      <c r="AW255" s="119"/>
      <c r="AX255" s="119"/>
      <c r="AY255" s="119"/>
      <c r="AZ255" s="119"/>
      <c r="BA255" s="119"/>
      <c r="BB255" s="119"/>
      <c r="BC255" s="119"/>
      <c r="BD255" s="119"/>
      <c r="BE255" s="119"/>
      <c r="BF255" s="119"/>
      <c r="BG255" s="119"/>
      <c r="BH255" s="119"/>
      <c r="BI255" s="119"/>
      <c r="BJ255" s="119"/>
      <c r="BK255" s="119"/>
      <c r="BL255" s="119"/>
      <c r="BM255" s="119"/>
      <c r="BN255" s="119"/>
      <c r="BO255" s="119"/>
      <c r="BP255" s="119"/>
      <c r="BQ255" s="119"/>
      <c r="BR255" s="119"/>
      <c r="BS255" s="119"/>
      <c r="BT255" s="119"/>
      <c r="BU255" s="119"/>
      <c r="BV255" s="119"/>
      <c r="BW255" s="119"/>
      <c r="BX255" s="119"/>
      <c r="BY255" s="119"/>
      <c r="BZ255" s="119"/>
      <c r="CA255" s="119"/>
      <c r="CB255" s="119"/>
      <c r="CC255" s="119"/>
      <c r="CD255" s="119"/>
      <c r="CE255" s="119"/>
      <c r="CF255" s="119"/>
      <c r="CG255" s="119"/>
      <c r="CH255" s="119"/>
      <c r="CI255" s="119"/>
      <c r="CJ255" s="119"/>
      <c r="CK255" s="119"/>
      <c r="CL255" s="119"/>
      <c r="CM255" s="119"/>
      <c r="CN255" s="119"/>
      <c r="CO255" s="119"/>
      <c r="CP255" s="119"/>
      <c r="CQ255" s="119"/>
      <c r="CR255" s="119"/>
      <c r="CS255" s="119"/>
      <c r="CT255" s="119"/>
      <c r="CU255" s="119"/>
      <c r="CV255" s="119"/>
      <c r="CW255" s="119"/>
      <c r="CX255" s="119"/>
      <c r="CY255" s="119"/>
      <c r="CZ255" s="119"/>
      <c r="DA255" s="119"/>
      <c r="DB255" s="119"/>
      <c r="DC255" s="119"/>
      <c r="DD255" s="119"/>
      <c r="DE255" s="119"/>
      <c r="DF255" s="119"/>
      <c r="DG255" s="119"/>
      <c r="DH255" s="119"/>
      <c r="DI255" s="119"/>
      <c r="DJ255" s="119"/>
      <c r="DK255" s="119"/>
      <c r="DL255" s="119"/>
      <c r="DM255" s="119"/>
      <c r="DN255" s="119"/>
      <c r="DO255" s="119"/>
      <c r="DP255" s="119"/>
      <c r="DQ255" s="119"/>
      <c r="DR255" s="119"/>
      <c r="DS255" s="119"/>
      <c r="DT255" s="119"/>
      <c r="DU255" s="119"/>
    </row>
    <row r="256" spans="1:125" ht="15.75" customHeight="1">
      <c r="A256" s="118"/>
      <c r="B256" s="118"/>
      <c r="C256" s="118"/>
      <c r="D256" s="118"/>
      <c r="E256" s="118"/>
      <c r="F256" s="118"/>
      <c r="G256" s="118"/>
      <c r="H256" s="118" t="s">
        <v>5143</v>
      </c>
      <c r="I256" s="118"/>
      <c r="J256" s="118"/>
      <c r="K256" s="118"/>
      <c r="L256" s="118"/>
      <c r="M256" s="118"/>
      <c r="N256" s="118"/>
      <c r="O256" s="118"/>
      <c r="P256" s="118"/>
      <c r="Q256" s="118"/>
      <c r="R256" s="118"/>
      <c r="S256" s="118"/>
      <c r="T256" s="118"/>
      <c r="U256" s="118"/>
      <c r="V256" s="118"/>
      <c r="W256" s="118"/>
      <c r="X256" s="118"/>
      <c r="Y256" s="118"/>
      <c r="Z256" s="118"/>
      <c r="AA256" s="118"/>
      <c r="AB256" s="118"/>
      <c r="AC256" s="118"/>
      <c r="AD256" s="118"/>
      <c r="AE256" s="118"/>
      <c r="AF256" s="118"/>
      <c r="AG256" s="118"/>
      <c r="AH256" s="118"/>
      <c r="AI256" s="118"/>
      <c r="AJ256" s="118"/>
      <c r="AK256" s="118"/>
      <c r="AL256" s="118"/>
      <c r="AM256" s="118"/>
      <c r="AN256" s="118"/>
      <c r="AO256" s="118"/>
      <c r="AP256" s="118"/>
      <c r="AQ256" s="118"/>
      <c r="AR256" s="118"/>
      <c r="AS256" s="118"/>
      <c r="AT256" s="118"/>
      <c r="AU256" s="118"/>
      <c r="AV256" s="118"/>
      <c r="AW256" s="118"/>
      <c r="AX256" s="118"/>
      <c r="AY256" s="118"/>
      <c r="AZ256" s="118"/>
      <c r="BA256" s="118"/>
      <c r="BB256" s="118"/>
      <c r="BC256" s="118"/>
      <c r="BD256" s="118"/>
      <c r="BE256" s="118"/>
      <c r="BF256" s="118"/>
      <c r="BG256" s="118"/>
      <c r="BH256" s="118"/>
      <c r="BI256" s="118"/>
      <c r="BJ256" s="118"/>
      <c r="BK256" s="118"/>
      <c r="BL256" s="118"/>
      <c r="BM256" s="118"/>
      <c r="BN256" s="118"/>
      <c r="BO256" s="118"/>
      <c r="BP256" s="118"/>
      <c r="BQ256" s="118"/>
      <c r="BR256" s="118"/>
      <c r="BS256" s="118"/>
      <c r="BT256" s="118"/>
      <c r="BU256" s="118"/>
      <c r="BV256" s="118"/>
      <c r="BW256" s="118"/>
      <c r="BX256" s="118"/>
      <c r="BY256" s="118"/>
      <c r="BZ256" s="118"/>
      <c r="CA256" s="118"/>
      <c r="CB256" s="118"/>
      <c r="CC256" s="118"/>
      <c r="CD256" s="118"/>
      <c r="CE256" s="118"/>
      <c r="CF256" s="118"/>
      <c r="CG256" s="118"/>
      <c r="CH256" s="118"/>
      <c r="CI256" s="118"/>
      <c r="CJ256" s="118"/>
      <c r="CK256" s="118"/>
      <c r="CL256" s="118"/>
      <c r="CM256" s="118"/>
      <c r="CN256" s="118"/>
      <c r="CO256" s="118"/>
      <c r="CP256" s="118"/>
      <c r="CQ256" s="118"/>
      <c r="CR256" s="118"/>
      <c r="CS256" s="118"/>
      <c r="CT256" s="118"/>
      <c r="CU256" s="118"/>
      <c r="CV256" s="118"/>
      <c r="CW256" s="118"/>
      <c r="CX256" s="118"/>
      <c r="CY256" s="118"/>
      <c r="CZ256" s="118"/>
      <c r="DA256" s="118"/>
      <c r="DB256" s="118"/>
      <c r="DC256" s="118"/>
      <c r="DD256" s="118"/>
      <c r="DE256" s="118"/>
      <c r="DF256" s="118"/>
      <c r="DG256" s="118"/>
      <c r="DH256" s="118"/>
      <c r="DI256" s="118"/>
      <c r="DJ256" s="118"/>
      <c r="DK256" s="118"/>
      <c r="DL256" s="118"/>
      <c r="DM256" s="118"/>
      <c r="DN256" s="118"/>
      <c r="DO256" s="118"/>
      <c r="DP256" s="118"/>
      <c r="DQ256" s="118"/>
      <c r="DR256" s="118"/>
      <c r="DS256" s="118"/>
      <c r="DT256" s="118"/>
      <c r="DU256" s="118"/>
    </row>
    <row r="257" spans="1:125" ht="15.75" customHeight="1">
      <c r="A257" s="119"/>
      <c r="B257" s="119"/>
      <c r="C257" s="119"/>
      <c r="D257" s="119"/>
      <c r="E257" s="119"/>
      <c r="F257" s="119"/>
      <c r="G257" s="119"/>
      <c r="H257" s="119" t="s">
        <v>5144</v>
      </c>
      <c r="I257" s="119"/>
      <c r="J257" s="119"/>
      <c r="K257" s="119"/>
      <c r="L257" s="119"/>
      <c r="M257" s="119"/>
      <c r="N257" s="119"/>
      <c r="O257" s="119"/>
      <c r="P257" s="119"/>
      <c r="Q257" s="119"/>
      <c r="R257" s="119"/>
      <c r="S257" s="119"/>
      <c r="T257" s="119"/>
      <c r="U257" s="119"/>
      <c r="V257" s="119"/>
      <c r="W257" s="119"/>
      <c r="X257" s="119"/>
      <c r="Y257" s="119"/>
      <c r="Z257" s="119"/>
      <c r="AA257" s="119"/>
      <c r="AB257" s="119"/>
      <c r="AC257" s="119"/>
      <c r="AD257" s="119"/>
      <c r="AE257" s="119"/>
      <c r="AF257" s="119"/>
      <c r="AG257" s="119"/>
      <c r="AH257" s="119"/>
      <c r="AI257" s="119"/>
      <c r="AJ257" s="119"/>
      <c r="AK257" s="119"/>
      <c r="AL257" s="119"/>
      <c r="AM257" s="119"/>
      <c r="AN257" s="119"/>
      <c r="AO257" s="119"/>
      <c r="AP257" s="119"/>
      <c r="AQ257" s="119"/>
      <c r="AR257" s="119"/>
      <c r="AS257" s="119"/>
      <c r="AT257" s="119"/>
      <c r="AU257" s="119"/>
      <c r="AV257" s="119"/>
      <c r="AW257" s="119"/>
      <c r="AX257" s="119"/>
      <c r="AY257" s="119"/>
      <c r="AZ257" s="119"/>
      <c r="BA257" s="119"/>
      <c r="BB257" s="119"/>
      <c r="BC257" s="119"/>
      <c r="BD257" s="119"/>
      <c r="BE257" s="119"/>
      <c r="BF257" s="119"/>
      <c r="BG257" s="119"/>
      <c r="BH257" s="119"/>
      <c r="BI257" s="119"/>
      <c r="BJ257" s="119"/>
      <c r="BK257" s="119"/>
      <c r="BL257" s="119"/>
      <c r="BM257" s="119"/>
      <c r="BN257" s="119"/>
      <c r="BO257" s="119"/>
      <c r="BP257" s="119"/>
      <c r="BQ257" s="119"/>
      <c r="BR257" s="119"/>
      <c r="BS257" s="119"/>
      <c r="BT257" s="119"/>
      <c r="BU257" s="119"/>
      <c r="BV257" s="119"/>
      <c r="BW257" s="119"/>
      <c r="BX257" s="119"/>
      <c r="BY257" s="119"/>
      <c r="BZ257" s="119"/>
      <c r="CA257" s="119"/>
      <c r="CB257" s="119"/>
      <c r="CC257" s="119"/>
      <c r="CD257" s="119"/>
      <c r="CE257" s="119"/>
      <c r="CF257" s="119"/>
      <c r="CG257" s="119"/>
      <c r="CH257" s="119"/>
      <c r="CI257" s="119"/>
      <c r="CJ257" s="119"/>
      <c r="CK257" s="119"/>
      <c r="CL257" s="119"/>
      <c r="CM257" s="119"/>
      <c r="CN257" s="119"/>
      <c r="CO257" s="119"/>
      <c r="CP257" s="119"/>
      <c r="CQ257" s="119"/>
      <c r="CR257" s="119"/>
      <c r="CS257" s="119"/>
      <c r="CT257" s="119"/>
      <c r="CU257" s="119"/>
      <c r="CV257" s="119"/>
      <c r="CW257" s="119"/>
      <c r="CX257" s="119"/>
      <c r="CY257" s="119"/>
      <c r="CZ257" s="119"/>
      <c r="DA257" s="119"/>
      <c r="DB257" s="119"/>
      <c r="DC257" s="119"/>
      <c r="DD257" s="119"/>
      <c r="DE257" s="119"/>
      <c r="DF257" s="119"/>
      <c r="DG257" s="119"/>
      <c r="DH257" s="119"/>
      <c r="DI257" s="119"/>
      <c r="DJ257" s="119"/>
      <c r="DK257" s="119"/>
      <c r="DL257" s="119"/>
      <c r="DM257" s="119"/>
      <c r="DN257" s="119"/>
      <c r="DO257" s="119"/>
      <c r="DP257" s="119"/>
      <c r="DQ257" s="119"/>
      <c r="DR257" s="119"/>
      <c r="DS257" s="119"/>
      <c r="DT257" s="119"/>
      <c r="DU257" s="119"/>
    </row>
    <row r="258" spans="1:125" ht="15.75" customHeight="1">
      <c r="A258" s="118"/>
      <c r="B258" s="118"/>
      <c r="C258" s="118"/>
      <c r="D258" s="118"/>
      <c r="E258" s="118"/>
      <c r="F258" s="118"/>
      <c r="G258" s="118"/>
      <c r="H258" s="118" t="s">
        <v>5145</v>
      </c>
      <c r="I258" s="118"/>
      <c r="J258" s="118"/>
      <c r="K258" s="118"/>
      <c r="L258" s="118"/>
      <c r="M258" s="118"/>
      <c r="N258" s="118"/>
      <c r="O258" s="118"/>
      <c r="P258" s="118"/>
      <c r="Q258" s="118"/>
      <c r="R258" s="118"/>
      <c r="S258" s="118"/>
      <c r="T258" s="118"/>
      <c r="U258" s="118"/>
      <c r="V258" s="118"/>
      <c r="W258" s="118"/>
      <c r="X258" s="118"/>
      <c r="Y258" s="118"/>
      <c r="Z258" s="118"/>
      <c r="AA258" s="118"/>
      <c r="AB258" s="118"/>
      <c r="AC258" s="118"/>
      <c r="AD258" s="118"/>
      <c r="AE258" s="118"/>
      <c r="AF258" s="118"/>
      <c r="AG258" s="118"/>
      <c r="AH258" s="118"/>
      <c r="AI258" s="118"/>
      <c r="AJ258" s="118"/>
      <c r="AK258" s="118"/>
      <c r="AL258" s="118"/>
      <c r="AM258" s="118"/>
      <c r="AN258" s="118"/>
      <c r="AO258" s="118"/>
      <c r="AP258" s="118"/>
      <c r="AQ258" s="118"/>
      <c r="AR258" s="118"/>
      <c r="AS258" s="118"/>
      <c r="AT258" s="118"/>
      <c r="AU258" s="118"/>
      <c r="AV258" s="118"/>
      <c r="AW258" s="118"/>
      <c r="AX258" s="118"/>
      <c r="AY258" s="118"/>
      <c r="AZ258" s="118"/>
      <c r="BA258" s="118"/>
      <c r="BB258" s="118"/>
      <c r="BC258" s="118"/>
      <c r="BD258" s="118"/>
      <c r="BE258" s="118"/>
      <c r="BF258" s="118"/>
      <c r="BG258" s="118"/>
      <c r="BH258" s="118"/>
      <c r="BI258" s="118"/>
      <c r="BJ258" s="118"/>
      <c r="BK258" s="118"/>
      <c r="BL258" s="118"/>
      <c r="BM258" s="118"/>
      <c r="BN258" s="118"/>
      <c r="BO258" s="118"/>
      <c r="BP258" s="118"/>
      <c r="BQ258" s="118"/>
      <c r="BR258" s="118"/>
      <c r="BS258" s="118"/>
      <c r="BT258" s="118"/>
      <c r="BU258" s="118"/>
      <c r="BV258" s="118"/>
      <c r="BW258" s="118"/>
      <c r="BX258" s="118"/>
      <c r="BY258" s="118"/>
      <c r="BZ258" s="118"/>
      <c r="CA258" s="118"/>
      <c r="CB258" s="118"/>
      <c r="CC258" s="118"/>
      <c r="CD258" s="118"/>
      <c r="CE258" s="118"/>
      <c r="CF258" s="118"/>
      <c r="CG258" s="118"/>
      <c r="CH258" s="118"/>
      <c r="CI258" s="118"/>
      <c r="CJ258" s="118"/>
      <c r="CK258" s="118"/>
      <c r="CL258" s="118"/>
      <c r="CM258" s="118"/>
      <c r="CN258" s="118"/>
      <c r="CO258" s="118"/>
      <c r="CP258" s="118"/>
      <c r="CQ258" s="118"/>
      <c r="CR258" s="118"/>
      <c r="CS258" s="118"/>
      <c r="CT258" s="118"/>
      <c r="CU258" s="118"/>
      <c r="CV258" s="118"/>
      <c r="CW258" s="118"/>
      <c r="CX258" s="118"/>
      <c r="CY258" s="118"/>
      <c r="CZ258" s="118"/>
      <c r="DA258" s="118"/>
      <c r="DB258" s="118"/>
      <c r="DC258" s="118"/>
      <c r="DD258" s="118"/>
      <c r="DE258" s="118"/>
      <c r="DF258" s="118"/>
      <c r="DG258" s="118"/>
      <c r="DH258" s="118"/>
      <c r="DI258" s="118"/>
      <c r="DJ258" s="118"/>
      <c r="DK258" s="118"/>
      <c r="DL258" s="118"/>
      <c r="DM258" s="118"/>
      <c r="DN258" s="118"/>
      <c r="DO258" s="118"/>
      <c r="DP258" s="118"/>
      <c r="DQ258" s="118"/>
      <c r="DR258" s="118"/>
      <c r="DS258" s="118"/>
      <c r="DT258" s="118"/>
      <c r="DU258" s="118"/>
    </row>
    <row r="259" spans="1:125" ht="15.75" customHeight="1">
      <c r="A259" s="119"/>
      <c r="B259" s="119"/>
      <c r="C259" s="119"/>
      <c r="D259" s="119"/>
      <c r="E259" s="119"/>
      <c r="F259" s="119"/>
      <c r="G259" s="119"/>
      <c r="H259" s="119" t="s">
        <v>5146</v>
      </c>
      <c r="I259" s="119"/>
      <c r="J259" s="119"/>
      <c r="K259" s="119"/>
      <c r="L259" s="119"/>
      <c r="M259" s="119"/>
      <c r="N259" s="119"/>
      <c r="O259" s="119"/>
      <c r="P259" s="119"/>
      <c r="Q259" s="119"/>
      <c r="R259" s="119"/>
      <c r="S259" s="119"/>
      <c r="T259" s="119"/>
      <c r="U259" s="119"/>
      <c r="V259" s="119"/>
      <c r="W259" s="119"/>
      <c r="X259" s="119"/>
      <c r="Y259" s="119"/>
      <c r="Z259" s="119"/>
      <c r="AA259" s="119"/>
      <c r="AB259" s="119"/>
      <c r="AC259" s="119"/>
      <c r="AD259" s="119"/>
      <c r="AE259" s="119"/>
      <c r="AF259" s="119"/>
      <c r="AG259" s="119"/>
      <c r="AH259" s="119"/>
      <c r="AI259" s="119"/>
      <c r="AJ259" s="119"/>
      <c r="AK259" s="119"/>
      <c r="AL259" s="119"/>
      <c r="AM259" s="119"/>
      <c r="AN259" s="119"/>
      <c r="AO259" s="119"/>
      <c r="AP259" s="119"/>
      <c r="AQ259" s="119"/>
      <c r="AR259" s="119"/>
      <c r="AS259" s="119"/>
      <c r="AT259" s="119"/>
      <c r="AU259" s="119"/>
      <c r="AV259" s="119"/>
      <c r="AW259" s="119"/>
      <c r="AX259" s="119"/>
      <c r="AY259" s="119"/>
      <c r="AZ259" s="119"/>
      <c r="BA259" s="119"/>
      <c r="BB259" s="119"/>
      <c r="BC259" s="119"/>
      <c r="BD259" s="119"/>
      <c r="BE259" s="119"/>
      <c r="BF259" s="119"/>
      <c r="BG259" s="119"/>
      <c r="BH259" s="119"/>
      <c r="BI259" s="119"/>
      <c r="BJ259" s="119"/>
      <c r="BK259" s="119"/>
      <c r="BL259" s="119"/>
      <c r="BM259" s="119"/>
      <c r="BN259" s="119"/>
      <c r="BO259" s="119"/>
      <c r="BP259" s="119"/>
      <c r="BQ259" s="119"/>
      <c r="BR259" s="119"/>
      <c r="BS259" s="119"/>
      <c r="BT259" s="119"/>
      <c r="BU259" s="119"/>
      <c r="BV259" s="119"/>
      <c r="BW259" s="119"/>
      <c r="BX259" s="119"/>
      <c r="BY259" s="119"/>
      <c r="BZ259" s="119"/>
      <c r="CA259" s="119"/>
      <c r="CB259" s="119"/>
      <c r="CC259" s="119"/>
      <c r="CD259" s="119"/>
      <c r="CE259" s="119"/>
      <c r="CF259" s="119"/>
      <c r="CG259" s="119"/>
      <c r="CH259" s="119"/>
      <c r="CI259" s="119"/>
      <c r="CJ259" s="119"/>
      <c r="CK259" s="119"/>
      <c r="CL259" s="119"/>
      <c r="CM259" s="119"/>
      <c r="CN259" s="119"/>
      <c r="CO259" s="119"/>
      <c r="CP259" s="119"/>
      <c r="CQ259" s="119"/>
      <c r="CR259" s="119"/>
      <c r="CS259" s="119"/>
      <c r="CT259" s="119"/>
      <c r="CU259" s="119"/>
      <c r="CV259" s="119"/>
      <c r="CW259" s="119"/>
      <c r="CX259" s="119"/>
      <c r="CY259" s="119"/>
      <c r="CZ259" s="119"/>
      <c r="DA259" s="119"/>
      <c r="DB259" s="119"/>
      <c r="DC259" s="119"/>
      <c r="DD259" s="119"/>
      <c r="DE259" s="119"/>
      <c r="DF259" s="119"/>
      <c r="DG259" s="119"/>
      <c r="DH259" s="119"/>
      <c r="DI259" s="119"/>
      <c r="DJ259" s="119"/>
      <c r="DK259" s="119"/>
      <c r="DL259" s="119"/>
      <c r="DM259" s="119"/>
      <c r="DN259" s="119"/>
      <c r="DO259" s="119"/>
      <c r="DP259" s="119"/>
      <c r="DQ259" s="119"/>
      <c r="DR259" s="119"/>
      <c r="DS259" s="119"/>
      <c r="DT259" s="119"/>
      <c r="DU259" s="119"/>
    </row>
    <row r="260" spans="1:125" ht="15.75" customHeight="1">
      <c r="A260" s="118"/>
      <c r="B260" s="118"/>
      <c r="C260" s="118"/>
      <c r="D260" s="118"/>
      <c r="E260" s="118"/>
      <c r="F260" s="118"/>
      <c r="G260" s="118"/>
      <c r="H260" s="118" t="s">
        <v>5147</v>
      </c>
      <c r="I260" s="118"/>
      <c r="J260" s="118"/>
      <c r="K260" s="118"/>
      <c r="L260" s="118"/>
      <c r="M260" s="118"/>
      <c r="N260" s="118"/>
      <c r="O260" s="118"/>
      <c r="P260" s="118"/>
      <c r="Q260" s="118"/>
      <c r="R260" s="118"/>
      <c r="S260" s="118"/>
      <c r="T260" s="118"/>
      <c r="U260" s="118"/>
      <c r="V260" s="118"/>
      <c r="W260" s="118"/>
      <c r="X260" s="118"/>
      <c r="Y260" s="118"/>
      <c r="Z260" s="118"/>
      <c r="AA260" s="118"/>
      <c r="AB260" s="118"/>
      <c r="AC260" s="118"/>
      <c r="AD260" s="118"/>
      <c r="AE260" s="118"/>
      <c r="AF260" s="118"/>
      <c r="AG260" s="118"/>
      <c r="AH260" s="118"/>
      <c r="AI260" s="118"/>
      <c r="AJ260" s="118"/>
      <c r="AK260" s="118"/>
      <c r="AL260" s="118"/>
      <c r="AM260" s="118"/>
      <c r="AN260" s="118"/>
      <c r="AO260" s="118"/>
      <c r="AP260" s="118"/>
      <c r="AQ260" s="118"/>
      <c r="AR260" s="118"/>
      <c r="AS260" s="118"/>
      <c r="AT260" s="118"/>
      <c r="AU260" s="118"/>
      <c r="AV260" s="118"/>
      <c r="AW260" s="118"/>
      <c r="AX260" s="118"/>
      <c r="AY260" s="118"/>
      <c r="AZ260" s="118"/>
      <c r="BA260" s="118"/>
      <c r="BB260" s="118"/>
      <c r="BC260" s="118"/>
      <c r="BD260" s="118"/>
      <c r="BE260" s="118"/>
      <c r="BF260" s="118"/>
      <c r="BG260" s="118"/>
      <c r="BH260" s="118"/>
      <c r="BI260" s="118"/>
      <c r="BJ260" s="118"/>
      <c r="BK260" s="118"/>
      <c r="BL260" s="118"/>
      <c r="BM260" s="118"/>
      <c r="BN260" s="118"/>
      <c r="BO260" s="118"/>
      <c r="BP260" s="118"/>
      <c r="BQ260" s="118"/>
      <c r="BR260" s="118"/>
      <c r="BS260" s="118"/>
      <c r="BT260" s="118"/>
      <c r="BU260" s="118"/>
      <c r="BV260" s="118"/>
      <c r="BW260" s="118"/>
      <c r="BX260" s="118"/>
      <c r="BY260" s="118"/>
      <c r="BZ260" s="118"/>
      <c r="CA260" s="118"/>
      <c r="CB260" s="118"/>
      <c r="CC260" s="118"/>
      <c r="CD260" s="118"/>
      <c r="CE260" s="118"/>
      <c r="CF260" s="118"/>
      <c r="CG260" s="118"/>
      <c r="CH260" s="118"/>
      <c r="CI260" s="118"/>
      <c r="CJ260" s="118"/>
      <c r="CK260" s="118"/>
      <c r="CL260" s="118"/>
      <c r="CM260" s="118"/>
      <c r="CN260" s="118"/>
      <c r="CO260" s="118"/>
      <c r="CP260" s="118"/>
      <c r="CQ260" s="118"/>
      <c r="CR260" s="118"/>
      <c r="CS260" s="118"/>
      <c r="CT260" s="118"/>
      <c r="CU260" s="118"/>
      <c r="CV260" s="118"/>
      <c r="CW260" s="118"/>
      <c r="CX260" s="118"/>
      <c r="CY260" s="118"/>
      <c r="CZ260" s="118"/>
      <c r="DA260" s="118"/>
      <c r="DB260" s="118"/>
      <c r="DC260" s="118"/>
      <c r="DD260" s="118"/>
      <c r="DE260" s="118"/>
      <c r="DF260" s="118"/>
      <c r="DG260" s="118"/>
      <c r="DH260" s="118"/>
      <c r="DI260" s="118"/>
      <c r="DJ260" s="118"/>
      <c r="DK260" s="118"/>
      <c r="DL260" s="118"/>
      <c r="DM260" s="118"/>
      <c r="DN260" s="118"/>
      <c r="DO260" s="118"/>
      <c r="DP260" s="118"/>
      <c r="DQ260" s="118"/>
      <c r="DR260" s="118"/>
      <c r="DS260" s="118"/>
      <c r="DT260" s="118"/>
      <c r="DU260" s="118"/>
    </row>
    <row r="261" spans="1:125" ht="15.75" customHeight="1">
      <c r="A261" s="119"/>
      <c r="B261" s="119"/>
      <c r="C261" s="119"/>
      <c r="D261" s="119"/>
      <c r="E261" s="119"/>
      <c r="F261" s="119"/>
      <c r="G261" s="119"/>
      <c r="H261" s="119" t="s">
        <v>235</v>
      </c>
      <c r="I261" s="119"/>
      <c r="J261" s="119"/>
      <c r="K261" s="119"/>
      <c r="L261" s="119"/>
      <c r="M261" s="119"/>
      <c r="N261" s="119"/>
      <c r="O261" s="119"/>
      <c r="P261" s="119"/>
      <c r="Q261" s="119"/>
      <c r="R261" s="119"/>
      <c r="S261" s="119"/>
      <c r="T261" s="119"/>
      <c r="U261" s="119"/>
      <c r="V261" s="119"/>
      <c r="W261" s="119"/>
      <c r="X261" s="119"/>
      <c r="Y261" s="119"/>
      <c r="Z261" s="119"/>
      <c r="AA261" s="119"/>
      <c r="AB261" s="119"/>
      <c r="AC261" s="119"/>
      <c r="AD261" s="119"/>
      <c r="AE261" s="119"/>
      <c r="AF261" s="119"/>
      <c r="AG261" s="119"/>
      <c r="AH261" s="119"/>
      <c r="AI261" s="119"/>
      <c r="AJ261" s="119"/>
      <c r="AK261" s="119"/>
      <c r="AL261" s="119"/>
      <c r="AM261" s="119"/>
      <c r="AN261" s="119"/>
      <c r="AO261" s="119"/>
      <c r="AP261" s="119"/>
      <c r="AQ261" s="119"/>
      <c r="AR261" s="119"/>
      <c r="AS261" s="119"/>
      <c r="AT261" s="119"/>
      <c r="AU261" s="119"/>
      <c r="AV261" s="119"/>
      <c r="AW261" s="119"/>
      <c r="AX261" s="119"/>
      <c r="AY261" s="119"/>
      <c r="AZ261" s="119"/>
      <c r="BA261" s="119"/>
      <c r="BB261" s="119"/>
      <c r="BC261" s="119"/>
      <c r="BD261" s="119"/>
      <c r="BE261" s="119"/>
      <c r="BF261" s="119"/>
      <c r="BG261" s="119"/>
      <c r="BH261" s="119"/>
      <c r="BI261" s="119"/>
      <c r="BJ261" s="119"/>
      <c r="BK261" s="119"/>
      <c r="BL261" s="119"/>
      <c r="BM261" s="119"/>
      <c r="BN261" s="119"/>
      <c r="BO261" s="119"/>
      <c r="BP261" s="119"/>
      <c r="BQ261" s="119"/>
      <c r="BR261" s="119"/>
      <c r="BS261" s="119"/>
      <c r="BT261" s="119"/>
      <c r="BU261" s="119"/>
      <c r="BV261" s="119"/>
      <c r="BW261" s="119"/>
      <c r="BX261" s="119"/>
      <c r="BY261" s="119"/>
      <c r="BZ261" s="119"/>
      <c r="CA261" s="119"/>
      <c r="CB261" s="119"/>
      <c r="CC261" s="119"/>
      <c r="CD261" s="119"/>
      <c r="CE261" s="119"/>
      <c r="CF261" s="119"/>
      <c r="CG261" s="119"/>
      <c r="CH261" s="119"/>
      <c r="CI261" s="119"/>
      <c r="CJ261" s="119"/>
      <c r="CK261" s="119"/>
      <c r="CL261" s="119"/>
      <c r="CM261" s="119"/>
      <c r="CN261" s="119"/>
      <c r="CO261" s="119"/>
      <c r="CP261" s="119"/>
      <c r="CQ261" s="119"/>
      <c r="CR261" s="119"/>
      <c r="CS261" s="119"/>
      <c r="CT261" s="119"/>
      <c r="CU261" s="119"/>
      <c r="CV261" s="119"/>
      <c r="CW261" s="119"/>
      <c r="CX261" s="119"/>
      <c r="CY261" s="119"/>
      <c r="CZ261" s="119"/>
      <c r="DA261" s="119"/>
      <c r="DB261" s="119"/>
      <c r="DC261" s="119"/>
      <c r="DD261" s="119"/>
      <c r="DE261" s="119"/>
      <c r="DF261" s="119"/>
      <c r="DG261" s="119"/>
      <c r="DH261" s="119"/>
      <c r="DI261" s="119"/>
      <c r="DJ261" s="119"/>
      <c r="DK261" s="119"/>
      <c r="DL261" s="119"/>
      <c r="DM261" s="119"/>
      <c r="DN261" s="119"/>
      <c r="DO261" s="119"/>
      <c r="DP261" s="119"/>
      <c r="DQ261" s="119"/>
      <c r="DR261" s="119"/>
      <c r="DS261" s="119"/>
      <c r="DT261" s="119"/>
      <c r="DU261" s="119"/>
    </row>
    <row r="262" spans="1:125" ht="15.75" customHeight="1">
      <c r="A262" s="118"/>
      <c r="B262" s="118"/>
      <c r="C262" s="118"/>
      <c r="D262" s="118"/>
      <c r="E262" s="118"/>
      <c r="F262" s="118"/>
      <c r="G262" s="118"/>
      <c r="H262" s="118" t="s">
        <v>5148</v>
      </c>
      <c r="I262" s="118"/>
      <c r="J262" s="118"/>
      <c r="K262" s="118"/>
      <c r="L262" s="118"/>
      <c r="M262" s="118"/>
      <c r="N262" s="118"/>
      <c r="O262" s="118"/>
      <c r="P262" s="118"/>
      <c r="Q262" s="118"/>
      <c r="R262" s="118"/>
      <c r="S262" s="118"/>
      <c r="T262" s="118"/>
      <c r="U262" s="118"/>
      <c r="V262" s="118"/>
      <c r="W262" s="118"/>
      <c r="X262" s="118"/>
      <c r="Y262" s="118"/>
      <c r="Z262" s="118"/>
      <c r="AA262" s="118"/>
      <c r="AB262" s="118"/>
      <c r="AC262" s="118"/>
      <c r="AD262" s="118"/>
      <c r="AE262" s="118"/>
      <c r="AF262" s="118"/>
      <c r="AG262" s="118"/>
      <c r="AH262" s="118"/>
      <c r="AI262" s="118"/>
      <c r="AJ262" s="118"/>
      <c r="AK262" s="118"/>
      <c r="AL262" s="118"/>
      <c r="AM262" s="118"/>
      <c r="AN262" s="118"/>
      <c r="AO262" s="118"/>
      <c r="AP262" s="118"/>
      <c r="AQ262" s="118"/>
      <c r="AR262" s="118"/>
      <c r="AS262" s="118"/>
      <c r="AT262" s="118"/>
      <c r="AU262" s="118"/>
      <c r="AV262" s="118"/>
      <c r="AW262" s="118"/>
      <c r="AX262" s="118"/>
      <c r="AY262" s="118"/>
      <c r="AZ262" s="118"/>
      <c r="BA262" s="118"/>
      <c r="BB262" s="118"/>
      <c r="BC262" s="118"/>
      <c r="BD262" s="118"/>
      <c r="BE262" s="118"/>
      <c r="BF262" s="118"/>
      <c r="BG262" s="118"/>
      <c r="BH262" s="118"/>
      <c r="BI262" s="118"/>
      <c r="BJ262" s="118"/>
      <c r="BK262" s="118"/>
      <c r="BL262" s="118"/>
      <c r="BM262" s="118"/>
      <c r="BN262" s="118"/>
      <c r="BO262" s="118"/>
      <c r="BP262" s="118"/>
      <c r="BQ262" s="118"/>
      <c r="BR262" s="118"/>
      <c r="BS262" s="118"/>
      <c r="BT262" s="118"/>
      <c r="BU262" s="118"/>
      <c r="BV262" s="118"/>
      <c r="BW262" s="118"/>
      <c r="BX262" s="118"/>
      <c r="BY262" s="118"/>
      <c r="BZ262" s="118"/>
      <c r="CA262" s="118"/>
      <c r="CB262" s="118"/>
      <c r="CC262" s="118"/>
      <c r="CD262" s="118"/>
      <c r="CE262" s="118"/>
      <c r="CF262" s="118"/>
      <c r="CG262" s="118"/>
      <c r="CH262" s="118"/>
      <c r="CI262" s="118"/>
      <c r="CJ262" s="118"/>
      <c r="CK262" s="118"/>
      <c r="CL262" s="118"/>
      <c r="CM262" s="118"/>
      <c r="CN262" s="118"/>
      <c r="CO262" s="118"/>
      <c r="CP262" s="118"/>
      <c r="CQ262" s="118"/>
      <c r="CR262" s="118"/>
      <c r="CS262" s="118"/>
      <c r="CT262" s="118"/>
      <c r="CU262" s="118"/>
      <c r="CV262" s="118"/>
      <c r="CW262" s="118"/>
      <c r="CX262" s="118"/>
      <c r="CY262" s="118"/>
      <c r="CZ262" s="118"/>
      <c r="DA262" s="118"/>
      <c r="DB262" s="118"/>
      <c r="DC262" s="118"/>
      <c r="DD262" s="118"/>
      <c r="DE262" s="118"/>
      <c r="DF262" s="118"/>
      <c r="DG262" s="118"/>
      <c r="DH262" s="118"/>
      <c r="DI262" s="118"/>
      <c r="DJ262" s="118"/>
      <c r="DK262" s="118"/>
      <c r="DL262" s="118"/>
      <c r="DM262" s="118"/>
      <c r="DN262" s="118"/>
      <c r="DO262" s="118"/>
      <c r="DP262" s="118"/>
      <c r="DQ262" s="118"/>
      <c r="DR262" s="118"/>
      <c r="DS262" s="118"/>
      <c r="DT262" s="118"/>
      <c r="DU262" s="118"/>
    </row>
    <row r="263" spans="1:125" ht="15.75" customHeight="1">
      <c r="A263" s="119"/>
      <c r="B263" s="119"/>
      <c r="C263" s="119"/>
      <c r="D263" s="119"/>
      <c r="E263" s="119"/>
      <c r="F263" s="119"/>
      <c r="G263" s="119"/>
      <c r="H263" s="119" t="s">
        <v>5149</v>
      </c>
      <c r="I263" s="119"/>
      <c r="J263" s="119"/>
      <c r="K263" s="119"/>
      <c r="L263" s="119"/>
      <c r="M263" s="119"/>
      <c r="N263" s="119"/>
      <c r="O263" s="119"/>
      <c r="P263" s="119"/>
      <c r="Q263" s="119"/>
      <c r="R263" s="119"/>
      <c r="S263" s="119"/>
      <c r="T263" s="119"/>
      <c r="U263" s="119"/>
      <c r="V263" s="119"/>
      <c r="W263" s="119"/>
      <c r="X263" s="119"/>
      <c r="Y263" s="119"/>
      <c r="Z263" s="119"/>
      <c r="AA263" s="119"/>
      <c r="AB263" s="119"/>
      <c r="AC263" s="119"/>
      <c r="AD263" s="119"/>
      <c r="AE263" s="119"/>
      <c r="AF263" s="119"/>
      <c r="AG263" s="119"/>
      <c r="AH263" s="119"/>
      <c r="AI263" s="119"/>
      <c r="AJ263" s="119"/>
      <c r="AK263" s="119"/>
      <c r="AL263" s="119"/>
      <c r="AM263" s="119"/>
      <c r="AN263" s="119"/>
      <c r="AO263" s="119"/>
      <c r="AP263" s="119"/>
      <c r="AQ263" s="119"/>
      <c r="AR263" s="119"/>
      <c r="AS263" s="119"/>
      <c r="AT263" s="119"/>
      <c r="AU263" s="119"/>
      <c r="AV263" s="119"/>
      <c r="AW263" s="119"/>
      <c r="AX263" s="119"/>
      <c r="AY263" s="119"/>
      <c r="AZ263" s="119"/>
      <c r="BA263" s="119"/>
      <c r="BB263" s="119"/>
      <c r="BC263" s="119"/>
      <c r="BD263" s="119"/>
      <c r="BE263" s="119"/>
      <c r="BF263" s="119"/>
      <c r="BG263" s="119"/>
      <c r="BH263" s="119"/>
      <c r="BI263" s="119"/>
      <c r="BJ263" s="119"/>
      <c r="BK263" s="119"/>
      <c r="BL263" s="119"/>
      <c r="BM263" s="119"/>
      <c r="BN263" s="119"/>
      <c r="BO263" s="119"/>
      <c r="BP263" s="119"/>
      <c r="BQ263" s="119"/>
      <c r="BR263" s="119"/>
      <c r="BS263" s="119"/>
      <c r="BT263" s="119"/>
      <c r="BU263" s="119"/>
      <c r="BV263" s="119"/>
      <c r="BW263" s="119"/>
      <c r="BX263" s="119"/>
      <c r="BY263" s="119"/>
      <c r="BZ263" s="119"/>
      <c r="CA263" s="119"/>
      <c r="CB263" s="119"/>
      <c r="CC263" s="119"/>
      <c r="CD263" s="119"/>
      <c r="CE263" s="119"/>
      <c r="CF263" s="119"/>
      <c r="CG263" s="119"/>
      <c r="CH263" s="119"/>
      <c r="CI263" s="119"/>
      <c r="CJ263" s="119"/>
      <c r="CK263" s="119"/>
      <c r="CL263" s="119"/>
      <c r="CM263" s="119"/>
      <c r="CN263" s="119"/>
      <c r="CO263" s="119"/>
      <c r="CP263" s="119"/>
      <c r="CQ263" s="119"/>
      <c r="CR263" s="119"/>
      <c r="CS263" s="119"/>
      <c r="CT263" s="119"/>
      <c r="CU263" s="119"/>
      <c r="CV263" s="119"/>
      <c r="CW263" s="119"/>
      <c r="CX263" s="119"/>
      <c r="CY263" s="119"/>
      <c r="CZ263" s="119"/>
      <c r="DA263" s="119"/>
      <c r="DB263" s="119"/>
      <c r="DC263" s="119"/>
      <c r="DD263" s="119"/>
      <c r="DE263" s="119"/>
      <c r="DF263" s="119"/>
      <c r="DG263" s="119"/>
      <c r="DH263" s="119"/>
      <c r="DI263" s="119"/>
      <c r="DJ263" s="119"/>
      <c r="DK263" s="119"/>
      <c r="DL263" s="119"/>
      <c r="DM263" s="119"/>
      <c r="DN263" s="119"/>
      <c r="DO263" s="119"/>
      <c r="DP263" s="119"/>
      <c r="DQ263" s="119"/>
      <c r="DR263" s="119"/>
      <c r="DS263" s="119"/>
      <c r="DT263" s="119"/>
      <c r="DU263" s="119"/>
    </row>
    <row r="264" spans="1:125" ht="15.75" customHeight="1">
      <c r="A264" s="118"/>
      <c r="B264" s="118"/>
      <c r="C264" s="118"/>
      <c r="D264" s="118"/>
      <c r="E264" s="118"/>
      <c r="F264" s="118"/>
      <c r="G264" s="118"/>
      <c r="H264" s="118" t="s">
        <v>5150</v>
      </c>
      <c r="I264" s="118"/>
      <c r="J264" s="118"/>
      <c r="K264" s="118"/>
      <c r="L264" s="118"/>
      <c r="M264" s="118"/>
      <c r="N264" s="118"/>
      <c r="O264" s="118"/>
      <c r="P264" s="118"/>
      <c r="Q264" s="118"/>
      <c r="R264" s="118"/>
      <c r="S264" s="118"/>
      <c r="T264" s="118"/>
      <c r="U264" s="118"/>
      <c r="V264" s="118"/>
      <c r="W264" s="118"/>
      <c r="X264" s="118"/>
      <c r="Y264" s="118"/>
      <c r="Z264" s="118"/>
      <c r="AA264" s="118"/>
      <c r="AB264" s="118"/>
      <c r="AC264" s="118"/>
      <c r="AD264" s="118"/>
      <c r="AE264" s="118"/>
      <c r="AF264" s="118"/>
      <c r="AG264" s="118"/>
      <c r="AH264" s="118"/>
      <c r="AI264" s="118"/>
      <c r="AJ264" s="118"/>
      <c r="AK264" s="118"/>
      <c r="AL264" s="118"/>
      <c r="AM264" s="118"/>
      <c r="AN264" s="118"/>
      <c r="AO264" s="118"/>
      <c r="AP264" s="118"/>
      <c r="AQ264" s="118"/>
      <c r="AR264" s="118"/>
      <c r="AS264" s="118"/>
      <c r="AT264" s="118"/>
      <c r="AU264" s="118"/>
      <c r="AV264" s="118"/>
      <c r="AW264" s="118"/>
      <c r="AX264" s="118"/>
      <c r="AY264" s="118"/>
      <c r="AZ264" s="118"/>
      <c r="BA264" s="118"/>
      <c r="BB264" s="118"/>
      <c r="BC264" s="118"/>
      <c r="BD264" s="118"/>
      <c r="BE264" s="118"/>
      <c r="BF264" s="118"/>
      <c r="BG264" s="118"/>
      <c r="BH264" s="118"/>
      <c r="BI264" s="118"/>
      <c r="BJ264" s="118"/>
      <c r="BK264" s="118"/>
      <c r="BL264" s="118"/>
      <c r="BM264" s="118"/>
      <c r="BN264" s="118"/>
      <c r="BO264" s="118"/>
      <c r="BP264" s="118"/>
      <c r="BQ264" s="118"/>
      <c r="BR264" s="118"/>
      <c r="BS264" s="118"/>
      <c r="BT264" s="118"/>
      <c r="BU264" s="118"/>
      <c r="BV264" s="118"/>
      <c r="BW264" s="118"/>
      <c r="BX264" s="118"/>
      <c r="BY264" s="118"/>
      <c r="BZ264" s="118"/>
      <c r="CA264" s="118"/>
      <c r="CB264" s="118"/>
      <c r="CC264" s="118"/>
      <c r="CD264" s="118"/>
      <c r="CE264" s="118"/>
      <c r="CF264" s="118"/>
      <c r="CG264" s="118"/>
      <c r="CH264" s="118"/>
      <c r="CI264" s="118"/>
      <c r="CJ264" s="118"/>
      <c r="CK264" s="118"/>
      <c r="CL264" s="118"/>
      <c r="CM264" s="118"/>
      <c r="CN264" s="118"/>
      <c r="CO264" s="118"/>
      <c r="CP264" s="118"/>
      <c r="CQ264" s="118"/>
      <c r="CR264" s="118"/>
      <c r="CS264" s="118"/>
      <c r="CT264" s="118"/>
      <c r="CU264" s="118"/>
      <c r="CV264" s="118"/>
      <c r="CW264" s="118"/>
      <c r="CX264" s="118"/>
      <c r="CY264" s="118"/>
      <c r="CZ264" s="118"/>
      <c r="DA264" s="118"/>
      <c r="DB264" s="118"/>
      <c r="DC264" s="118"/>
      <c r="DD264" s="118"/>
      <c r="DE264" s="118"/>
      <c r="DF264" s="118"/>
      <c r="DG264" s="118"/>
      <c r="DH264" s="118"/>
      <c r="DI264" s="118"/>
      <c r="DJ264" s="118"/>
      <c r="DK264" s="118"/>
      <c r="DL264" s="118"/>
      <c r="DM264" s="118"/>
      <c r="DN264" s="118"/>
      <c r="DO264" s="118"/>
      <c r="DP264" s="118"/>
      <c r="DQ264" s="118"/>
      <c r="DR264" s="118"/>
      <c r="DS264" s="118"/>
      <c r="DT264" s="118"/>
      <c r="DU264" s="118"/>
    </row>
    <row r="265" spans="1:125" ht="15.75" customHeight="1">
      <c r="A265" s="119"/>
      <c r="B265" s="119"/>
      <c r="C265" s="119"/>
      <c r="D265" s="119"/>
      <c r="E265" s="119"/>
      <c r="F265" s="119"/>
      <c r="G265" s="119"/>
      <c r="H265" s="119" t="s">
        <v>5151</v>
      </c>
      <c r="I265" s="119"/>
      <c r="J265" s="119"/>
      <c r="K265" s="119"/>
      <c r="L265" s="119"/>
      <c r="M265" s="119"/>
      <c r="N265" s="119"/>
      <c r="O265" s="119"/>
      <c r="P265" s="119"/>
      <c r="Q265" s="119"/>
      <c r="R265" s="119"/>
      <c r="S265" s="119"/>
      <c r="T265" s="119"/>
      <c r="U265" s="119"/>
      <c r="V265" s="119"/>
      <c r="W265" s="119"/>
      <c r="X265" s="119"/>
      <c r="Y265" s="119"/>
      <c r="Z265" s="119"/>
      <c r="AA265" s="119"/>
      <c r="AB265" s="119"/>
      <c r="AC265" s="119"/>
      <c r="AD265" s="119"/>
      <c r="AE265" s="119"/>
      <c r="AF265" s="119"/>
      <c r="AG265" s="119"/>
      <c r="AH265" s="119"/>
      <c r="AI265" s="119"/>
      <c r="AJ265" s="119"/>
      <c r="AK265" s="119"/>
      <c r="AL265" s="119"/>
      <c r="AM265" s="119"/>
      <c r="AN265" s="119"/>
      <c r="AO265" s="119"/>
      <c r="AP265" s="119"/>
      <c r="AQ265" s="119"/>
      <c r="AR265" s="119"/>
      <c r="AS265" s="119"/>
      <c r="AT265" s="119"/>
      <c r="AU265" s="119"/>
      <c r="AV265" s="119"/>
      <c r="AW265" s="119"/>
      <c r="AX265" s="119"/>
      <c r="AY265" s="119"/>
      <c r="AZ265" s="119"/>
      <c r="BA265" s="119"/>
      <c r="BB265" s="119"/>
      <c r="BC265" s="119"/>
      <c r="BD265" s="119"/>
      <c r="BE265" s="119"/>
      <c r="BF265" s="119"/>
      <c r="BG265" s="119"/>
      <c r="BH265" s="119"/>
      <c r="BI265" s="119"/>
      <c r="BJ265" s="119"/>
      <c r="BK265" s="119"/>
      <c r="BL265" s="119"/>
      <c r="BM265" s="119"/>
      <c r="BN265" s="119"/>
      <c r="BO265" s="119"/>
      <c r="BP265" s="119"/>
      <c r="BQ265" s="119"/>
      <c r="BR265" s="119"/>
      <c r="BS265" s="119"/>
      <c r="BT265" s="119"/>
      <c r="BU265" s="119"/>
      <c r="BV265" s="119"/>
      <c r="BW265" s="119"/>
      <c r="BX265" s="119"/>
      <c r="BY265" s="119"/>
      <c r="BZ265" s="119"/>
      <c r="CA265" s="119"/>
      <c r="CB265" s="119"/>
      <c r="CC265" s="119"/>
      <c r="CD265" s="119"/>
      <c r="CE265" s="119"/>
      <c r="CF265" s="119"/>
      <c r="CG265" s="119"/>
      <c r="CH265" s="119"/>
      <c r="CI265" s="119"/>
      <c r="CJ265" s="119"/>
      <c r="CK265" s="119"/>
      <c r="CL265" s="119"/>
      <c r="CM265" s="119"/>
      <c r="CN265" s="119"/>
      <c r="CO265" s="119"/>
      <c r="CP265" s="119"/>
      <c r="CQ265" s="119"/>
      <c r="CR265" s="119"/>
      <c r="CS265" s="119"/>
      <c r="CT265" s="119"/>
      <c r="CU265" s="119"/>
      <c r="CV265" s="119"/>
      <c r="CW265" s="119"/>
      <c r="CX265" s="119"/>
      <c r="CY265" s="119"/>
      <c r="CZ265" s="119"/>
      <c r="DA265" s="119"/>
      <c r="DB265" s="119"/>
      <c r="DC265" s="119"/>
      <c r="DD265" s="119"/>
      <c r="DE265" s="119"/>
      <c r="DF265" s="119"/>
      <c r="DG265" s="119"/>
      <c r="DH265" s="119"/>
      <c r="DI265" s="119"/>
      <c r="DJ265" s="119"/>
      <c r="DK265" s="119"/>
      <c r="DL265" s="119"/>
      <c r="DM265" s="119"/>
      <c r="DN265" s="119"/>
      <c r="DO265" s="119"/>
      <c r="DP265" s="119"/>
      <c r="DQ265" s="119"/>
      <c r="DR265" s="119"/>
      <c r="DS265" s="119"/>
      <c r="DT265" s="119"/>
      <c r="DU265" s="119"/>
    </row>
    <row r="266" spans="1:125" ht="15.75" customHeight="1">
      <c r="A266" s="118"/>
      <c r="B266" s="118"/>
      <c r="C266" s="118"/>
      <c r="D266" s="118"/>
      <c r="E266" s="118"/>
      <c r="F266" s="118"/>
      <c r="G266" s="118"/>
      <c r="H266" s="118" t="s">
        <v>5152</v>
      </c>
      <c r="I266" s="118"/>
      <c r="J266" s="118"/>
      <c r="K266" s="118"/>
      <c r="L266" s="118"/>
      <c r="M266" s="118"/>
      <c r="N266" s="118"/>
      <c r="O266" s="118"/>
      <c r="P266" s="118"/>
      <c r="Q266" s="118"/>
      <c r="R266" s="118"/>
      <c r="S266" s="118"/>
      <c r="T266" s="118"/>
      <c r="U266" s="118"/>
      <c r="V266" s="118"/>
      <c r="W266" s="118"/>
      <c r="X266" s="118"/>
      <c r="Y266" s="118"/>
      <c r="Z266" s="118"/>
      <c r="AA266" s="118"/>
      <c r="AB266" s="118"/>
      <c r="AC266" s="118"/>
      <c r="AD266" s="118"/>
      <c r="AE266" s="118"/>
      <c r="AF266" s="118"/>
      <c r="AG266" s="118"/>
      <c r="AH266" s="118"/>
      <c r="AI266" s="118"/>
      <c r="AJ266" s="118"/>
      <c r="AK266" s="118"/>
      <c r="AL266" s="118"/>
      <c r="AM266" s="118"/>
      <c r="AN266" s="118"/>
      <c r="AO266" s="118"/>
      <c r="AP266" s="118"/>
      <c r="AQ266" s="118"/>
      <c r="AR266" s="118"/>
      <c r="AS266" s="118"/>
      <c r="AT266" s="118"/>
      <c r="AU266" s="118"/>
      <c r="AV266" s="118"/>
      <c r="AW266" s="118"/>
      <c r="AX266" s="118"/>
      <c r="AY266" s="118"/>
      <c r="AZ266" s="118"/>
      <c r="BA266" s="118"/>
      <c r="BB266" s="118"/>
      <c r="BC266" s="118"/>
      <c r="BD266" s="118"/>
      <c r="BE266" s="118"/>
      <c r="BF266" s="118"/>
      <c r="BG266" s="118"/>
      <c r="BH266" s="118"/>
      <c r="BI266" s="118"/>
      <c r="BJ266" s="118"/>
      <c r="BK266" s="118"/>
      <c r="BL266" s="118"/>
      <c r="BM266" s="118"/>
      <c r="BN266" s="118"/>
      <c r="BO266" s="118"/>
      <c r="BP266" s="118"/>
      <c r="BQ266" s="118"/>
      <c r="BR266" s="118"/>
      <c r="BS266" s="118"/>
      <c r="BT266" s="118"/>
      <c r="BU266" s="118"/>
      <c r="BV266" s="118"/>
      <c r="BW266" s="118"/>
      <c r="BX266" s="118"/>
      <c r="BY266" s="118"/>
      <c r="BZ266" s="118"/>
      <c r="CA266" s="118"/>
      <c r="CB266" s="118"/>
      <c r="CC266" s="118"/>
      <c r="CD266" s="118"/>
      <c r="CE266" s="118"/>
      <c r="CF266" s="118"/>
      <c r="CG266" s="118"/>
      <c r="CH266" s="118"/>
      <c r="CI266" s="118"/>
      <c r="CJ266" s="118"/>
      <c r="CK266" s="118"/>
      <c r="CL266" s="118"/>
      <c r="CM266" s="118"/>
      <c r="CN266" s="118"/>
      <c r="CO266" s="118"/>
      <c r="CP266" s="118"/>
      <c r="CQ266" s="118"/>
      <c r="CR266" s="118"/>
      <c r="CS266" s="118"/>
      <c r="CT266" s="118"/>
      <c r="CU266" s="118"/>
      <c r="CV266" s="118"/>
      <c r="CW266" s="118"/>
      <c r="CX266" s="118"/>
      <c r="CY266" s="118"/>
      <c r="CZ266" s="118"/>
      <c r="DA266" s="118"/>
      <c r="DB266" s="118"/>
      <c r="DC266" s="118"/>
      <c r="DD266" s="118"/>
      <c r="DE266" s="118"/>
      <c r="DF266" s="118"/>
      <c r="DG266" s="118"/>
      <c r="DH266" s="118"/>
      <c r="DI266" s="118"/>
      <c r="DJ266" s="118"/>
      <c r="DK266" s="118"/>
      <c r="DL266" s="118"/>
      <c r="DM266" s="118"/>
      <c r="DN266" s="118"/>
      <c r="DO266" s="118"/>
      <c r="DP266" s="118"/>
      <c r="DQ266" s="118"/>
      <c r="DR266" s="118"/>
      <c r="DS266" s="118"/>
      <c r="DT266" s="118"/>
      <c r="DU266" s="118"/>
    </row>
    <row r="267" spans="1:125" ht="15.75" customHeight="1">
      <c r="A267" s="119"/>
      <c r="B267" s="119"/>
      <c r="C267" s="119"/>
      <c r="D267" s="119"/>
      <c r="E267" s="119"/>
      <c r="F267" s="119"/>
      <c r="G267" s="119"/>
      <c r="H267" s="119" t="s">
        <v>5153</v>
      </c>
      <c r="I267" s="119"/>
      <c r="J267" s="119"/>
      <c r="K267" s="119"/>
      <c r="L267" s="119"/>
      <c r="M267" s="119"/>
      <c r="N267" s="119"/>
      <c r="O267" s="119"/>
      <c r="P267" s="119"/>
      <c r="Q267" s="119"/>
      <c r="R267" s="119"/>
      <c r="S267" s="119"/>
      <c r="T267" s="119"/>
      <c r="U267" s="119"/>
      <c r="V267" s="119"/>
      <c r="W267" s="119"/>
      <c r="X267" s="119"/>
      <c r="Y267" s="119"/>
      <c r="Z267" s="119"/>
      <c r="AA267" s="119"/>
      <c r="AB267" s="119"/>
      <c r="AC267" s="119"/>
      <c r="AD267" s="119"/>
      <c r="AE267" s="119"/>
      <c r="AF267" s="119"/>
      <c r="AG267" s="119"/>
      <c r="AH267" s="119"/>
      <c r="AI267" s="119"/>
      <c r="AJ267" s="119"/>
      <c r="AK267" s="119"/>
      <c r="AL267" s="119"/>
      <c r="AM267" s="119"/>
      <c r="AN267" s="119"/>
      <c r="AO267" s="119"/>
      <c r="AP267" s="119"/>
      <c r="AQ267" s="119"/>
      <c r="AR267" s="119"/>
      <c r="AS267" s="119"/>
      <c r="AT267" s="119"/>
      <c r="AU267" s="119"/>
      <c r="AV267" s="119"/>
      <c r="AW267" s="119"/>
      <c r="AX267" s="119"/>
      <c r="AY267" s="119"/>
      <c r="AZ267" s="119"/>
      <c r="BA267" s="119"/>
      <c r="BB267" s="119"/>
      <c r="BC267" s="119"/>
      <c r="BD267" s="119"/>
      <c r="BE267" s="119"/>
      <c r="BF267" s="119"/>
      <c r="BG267" s="119"/>
      <c r="BH267" s="119"/>
      <c r="BI267" s="119"/>
      <c r="BJ267" s="119"/>
      <c r="BK267" s="119"/>
      <c r="BL267" s="119"/>
      <c r="BM267" s="119"/>
      <c r="BN267" s="119"/>
      <c r="BO267" s="119"/>
      <c r="BP267" s="119"/>
      <c r="BQ267" s="119"/>
      <c r="BR267" s="119"/>
      <c r="BS267" s="119"/>
      <c r="BT267" s="119"/>
      <c r="BU267" s="119"/>
      <c r="BV267" s="119"/>
      <c r="BW267" s="119"/>
      <c r="BX267" s="119"/>
      <c r="BY267" s="119"/>
      <c r="BZ267" s="119"/>
      <c r="CA267" s="119"/>
      <c r="CB267" s="119"/>
      <c r="CC267" s="119"/>
      <c r="CD267" s="119"/>
      <c r="CE267" s="119"/>
      <c r="CF267" s="119"/>
      <c r="CG267" s="119"/>
      <c r="CH267" s="119"/>
      <c r="CI267" s="119"/>
      <c r="CJ267" s="119"/>
      <c r="CK267" s="119"/>
      <c r="CL267" s="119"/>
      <c r="CM267" s="119"/>
      <c r="CN267" s="119"/>
      <c r="CO267" s="119"/>
      <c r="CP267" s="119"/>
      <c r="CQ267" s="119"/>
      <c r="CR267" s="119"/>
      <c r="CS267" s="119"/>
      <c r="CT267" s="119"/>
      <c r="CU267" s="119"/>
      <c r="CV267" s="119"/>
      <c r="CW267" s="119"/>
      <c r="CX267" s="119"/>
      <c r="CY267" s="119"/>
      <c r="CZ267" s="119"/>
      <c r="DA267" s="119"/>
      <c r="DB267" s="119"/>
      <c r="DC267" s="119"/>
      <c r="DD267" s="119"/>
      <c r="DE267" s="119"/>
      <c r="DF267" s="119"/>
      <c r="DG267" s="119"/>
      <c r="DH267" s="119"/>
      <c r="DI267" s="119"/>
      <c r="DJ267" s="119"/>
      <c r="DK267" s="119"/>
      <c r="DL267" s="119"/>
      <c r="DM267" s="119"/>
      <c r="DN267" s="119"/>
      <c r="DO267" s="119"/>
      <c r="DP267" s="119"/>
      <c r="DQ267" s="119"/>
      <c r="DR267" s="119"/>
      <c r="DS267" s="119"/>
      <c r="DT267" s="119"/>
      <c r="DU267" s="119"/>
    </row>
    <row r="268" spans="1:125" ht="15.75" customHeight="1">
      <c r="A268" s="118"/>
      <c r="B268" s="118"/>
      <c r="C268" s="118"/>
      <c r="D268" s="118"/>
      <c r="E268" s="118"/>
      <c r="F268" s="118"/>
      <c r="G268" s="118"/>
      <c r="H268" s="118" t="s">
        <v>5154</v>
      </c>
      <c r="I268" s="118"/>
      <c r="J268" s="118"/>
      <c r="K268" s="118"/>
      <c r="L268" s="118"/>
      <c r="M268" s="118"/>
      <c r="N268" s="118"/>
      <c r="O268" s="118"/>
      <c r="P268" s="118"/>
      <c r="Q268" s="118"/>
      <c r="R268" s="118"/>
      <c r="S268" s="118"/>
      <c r="T268" s="118"/>
      <c r="U268" s="118"/>
      <c r="V268" s="118"/>
      <c r="W268" s="118"/>
      <c r="X268" s="118"/>
      <c r="Y268" s="118"/>
      <c r="Z268" s="118"/>
      <c r="AA268" s="118"/>
      <c r="AB268" s="118"/>
      <c r="AC268" s="118"/>
      <c r="AD268" s="118"/>
      <c r="AE268" s="118"/>
      <c r="AF268" s="118"/>
      <c r="AG268" s="118"/>
      <c r="AH268" s="118"/>
      <c r="AI268" s="118"/>
      <c r="AJ268" s="118"/>
      <c r="AK268" s="118"/>
      <c r="AL268" s="118"/>
      <c r="AM268" s="118"/>
      <c r="AN268" s="118"/>
      <c r="AO268" s="118"/>
      <c r="AP268" s="118"/>
      <c r="AQ268" s="118"/>
      <c r="AR268" s="118"/>
      <c r="AS268" s="118"/>
      <c r="AT268" s="118"/>
      <c r="AU268" s="118"/>
      <c r="AV268" s="118"/>
      <c r="AW268" s="118"/>
      <c r="AX268" s="118"/>
      <c r="AY268" s="118"/>
      <c r="AZ268" s="118"/>
      <c r="BA268" s="118"/>
      <c r="BB268" s="118"/>
      <c r="BC268" s="118"/>
      <c r="BD268" s="118"/>
      <c r="BE268" s="118"/>
      <c r="BF268" s="118"/>
      <c r="BG268" s="118"/>
      <c r="BH268" s="118"/>
      <c r="BI268" s="118"/>
      <c r="BJ268" s="118"/>
      <c r="BK268" s="118"/>
      <c r="BL268" s="118"/>
      <c r="BM268" s="118"/>
      <c r="BN268" s="118"/>
      <c r="BO268" s="118"/>
      <c r="BP268" s="118"/>
      <c r="BQ268" s="118"/>
      <c r="BR268" s="118"/>
      <c r="BS268" s="118"/>
      <c r="BT268" s="118"/>
      <c r="BU268" s="118"/>
      <c r="BV268" s="118"/>
      <c r="BW268" s="118"/>
      <c r="BX268" s="118"/>
      <c r="BY268" s="118"/>
      <c r="BZ268" s="118"/>
      <c r="CA268" s="118"/>
      <c r="CB268" s="118"/>
      <c r="CC268" s="118"/>
      <c r="CD268" s="118"/>
      <c r="CE268" s="118"/>
      <c r="CF268" s="118"/>
      <c r="CG268" s="118"/>
      <c r="CH268" s="118"/>
      <c r="CI268" s="118"/>
      <c r="CJ268" s="118"/>
      <c r="CK268" s="118"/>
      <c r="CL268" s="118"/>
      <c r="CM268" s="118"/>
      <c r="CN268" s="118"/>
      <c r="CO268" s="118"/>
      <c r="CP268" s="118"/>
      <c r="CQ268" s="118"/>
      <c r="CR268" s="118"/>
      <c r="CS268" s="118"/>
      <c r="CT268" s="118"/>
      <c r="CU268" s="118"/>
      <c r="CV268" s="118"/>
      <c r="CW268" s="118"/>
      <c r="CX268" s="118"/>
      <c r="CY268" s="118"/>
      <c r="CZ268" s="118"/>
      <c r="DA268" s="118"/>
      <c r="DB268" s="118"/>
      <c r="DC268" s="118"/>
      <c r="DD268" s="118"/>
      <c r="DE268" s="118"/>
      <c r="DF268" s="118"/>
      <c r="DG268" s="118"/>
      <c r="DH268" s="118"/>
      <c r="DI268" s="118"/>
      <c r="DJ268" s="118"/>
      <c r="DK268" s="118"/>
      <c r="DL268" s="118"/>
      <c r="DM268" s="118"/>
      <c r="DN268" s="118"/>
      <c r="DO268" s="118"/>
      <c r="DP268" s="118"/>
      <c r="DQ268" s="118"/>
      <c r="DR268" s="118"/>
      <c r="DS268" s="118"/>
      <c r="DT268" s="118"/>
      <c r="DU268" s="118"/>
    </row>
    <row r="269" spans="1:125" ht="15.75" customHeight="1">
      <c r="A269" s="119"/>
      <c r="B269" s="119"/>
      <c r="C269" s="119"/>
      <c r="D269" s="119"/>
      <c r="E269" s="119"/>
      <c r="F269" s="119"/>
      <c r="G269" s="119"/>
      <c r="H269" s="119" t="s">
        <v>5155</v>
      </c>
      <c r="I269" s="119"/>
      <c r="J269" s="119"/>
      <c r="K269" s="119"/>
      <c r="L269" s="119"/>
      <c r="M269" s="119"/>
      <c r="N269" s="119"/>
      <c r="O269" s="119"/>
      <c r="P269" s="119"/>
      <c r="Q269" s="119"/>
      <c r="R269" s="119"/>
      <c r="S269" s="119"/>
      <c r="T269" s="119"/>
      <c r="U269" s="119"/>
      <c r="V269" s="119"/>
      <c r="W269" s="119"/>
      <c r="X269" s="119"/>
      <c r="Y269" s="119"/>
      <c r="Z269" s="119"/>
      <c r="AA269" s="119"/>
      <c r="AB269" s="119"/>
      <c r="AC269" s="119"/>
      <c r="AD269" s="119"/>
      <c r="AE269" s="119"/>
      <c r="AF269" s="119"/>
      <c r="AG269" s="119"/>
      <c r="AH269" s="119"/>
      <c r="AI269" s="119"/>
      <c r="AJ269" s="119"/>
      <c r="AK269" s="119"/>
      <c r="AL269" s="119"/>
      <c r="AM269" s="119"/>
      <c r="AN269" s="119"/>
      <c r="AO269" s="119"/>
      <c r="AP269" s="119"/>
      <c r="AQ269" s="119"/>
      <c r="AR269" s="119"/>
      <c r="AS269" s="119"/>
      <c r="AT269" s="119"/>
      <c r="AU269" s="119"/>
      <c r="AV269" s="119"/>
      <c r="AW269" s="119"/>
      <c r="AX269" s="119"/>
      <c r="AY269" s="119"/>
      <c r="AZ269" s="119"/>
      <c r="BA269" s="119"/>
      <c r="BB269" s="119"/>
      <c r="BC269" s="119"/>
      <c r="BD269" s="119"/>
      <c r="BE269" s="119"/>
      <c r="BF269" s="119"/>
      <c r="BG269" s="119"/>
      <c r="BH269" s="119"/>
      <c r="BI269" s="119"/>
      <c r="BJ269" s="119"/>
      <c r="BK269" s="119"/>
      <c r="BL269" s="119"/>
      <c r="BM269" s="119"/>
      <c r="BN269" s="119"/>
      <c r="BO269" s="119"/>
      <c r="BP269" s="119"/>
      <c r="BQ269" s="119"/>
      <c r="BR269" s="119"/>
      <c r="BS269" s="119"/>
      <c r="BT269" s="119"/>
      <c r="BU269" s="119"/>
      <c r="BV269" s="119"/>
      <c r="BW269" s="119"/>
      <c r="BX269" s="119"/>
      <c r="BY269" s="119"/>
      <c r="BZ269" s="119"/>
      <c r="CA269" s="119"/>
      <c r="CB269" s="119"/>
      <c r="CC269" s="119"/>
      <c r="CD269" s="119"/>
      <c r="CE269" s="119"/>
      <c r="CF269" s="119"/>
      <c r="CG269" s="119"/>
      <c r="CH269" s="119"/>
      <c r="CI269" s="119"/>
      <c r="CJ269" s="119"/>
      <c r="CK269" s="119"/>
      <c r="CL269" s="119"/>
      <c r="CM269" s="119"/>
      <c r="CN269" s="119"/>
      <c r="CO269" s="119"/>
      <c r="CP269" s="119"/>
      <c r="CQ269" s="119"/>
      <c r="CR269" s="119"/>
      <c r="CS269" s="119"/>
      <c r="CT269" s="119"/>
      <c r="CU269" s="119"/>
      <c r="CV269" s="119"/>
      <c r="CW269" s="119"/>
      <c r="CX269" s="119"/>
      <c r="CY269" s="119"/>
      <c r="CZ269" s="119"/>
      <c r="DA269" s="119"/>
      <c r="DB269" s="119"/>
      <c r="DC269" s="119"/>
      <c r="DD269" s="119"/>
      <c r="DE269" s="119"/>
      <c r="DF269" s="119"/>
      <c r="DG269" s="119"/>
      <c r="DH269" s="119"/>
      <c r="DI269" s="119"/>
      <c r="DJ269" s="119"/>
      <c r="DK269" s="119"/>
      <c r="DL269" s="119"/>
      <c r="DM269" s="119"/>
      <c r="DN269" s="119"/>
      <c r="DO269" s="119"/>
      <c r="DP269" s="119"/>
      <c r="DQ269" s="119"/>
      <c r="DR269" s="119"/>
      <c r="DS269" s="119"/>
      <c r="DT269" s="119"/>
      <c r="DU269" s="119"/>
    </row>
    <row r="270" spans="1:125" ht="15.75" customHeight="1">
      <c r="A270" s="118"/>
      <c r="B270" s="118"/>
      <c r="C270" s="118"/>
      <c r="D270" s="118"/>
      <c r="E270" s="118"/>
      <c r="F270" s="118"/>
      <c r="G270" s="118"/>
      <c r="H270" s="118" t="s">
        <v>5156</v>
      </c>
      <c r="I270" s="118"/>
      <c r="J270" s="118"/>
      <c r="K270" s="118"/>
      <c r="L270" s="118"/>
      <c r="M270" s="118"/>
      <c r="N270" s="118"/>
      <c r="O270" s="118"/>
      <c r="P270" s="118"/>
      <c r="Q270" s="118"/>
      <c r="R270" s="118"/>
      <c r="S270" s="118"/>
      <c r="T270" s="118"/>
      <c r="U270" s="118"/>
      <c r="V270" s="118"/>
      <c r="W270" s="118"/>
      <c r="X270" s="118"/>
      <c r="Y270" s="118"/>
      <c r="Z270" s="118"/>
      <c r="AA270" s="118"/>
      <c r="AB270" s="118"/>
      <c r="AC270" s="118"/>
      <c r="AD270" s="118"/>
      <c r="AE270" s="118"/>
      <c r="AF270" s="118"/>
      <c r="AG270" s="118"/>
      <c r="AH270" s="118"/>
      <c r="AI270" s="118"/>
      <c r="AJ270" s="118"/>
      <c r="AK270" s="118"/>
      <c r="AL270" s="118"/>
      <c r="AM270" s="118"/>
      <c r="AN270" s="118"/>
      <c r="AO270" s="118"/>
      <c r="AP270" s="118"/>
      <c r="AQ270" s="118"/>
      <c r="AR270" s="118"/>
      <c r="AS270" s="118"/>
      <c r="AT270" s="118"/>
      <c r="AU270" s="118"/>
      <c r="AV270" s="118"/>
      <c r="AW270" s="118"/>
      <c r="AX270" s="118"/>
      <c r="AY270" s="118"/>
      <c r="AZ270" s="118"/>
      <c r="BA270" s="118"/>
      <c r="BB270" s="118"/>
      <c r="BC270" s="118"/>
      <c r="BD270" s="118"/>
      <c r="BE270" s="118"/>
      <c r="BF270" s="118"/>
      <c r="BG270" s="118"/>
      <c r="BH270" s="118"/>
      <c r="BI270" s="118"/>
      <c r="BJ270" s="118"/>
      <c r="BK270" s="118"/>
      <c r="BL270" s="118"/>
      <c r="BM270" s="118"/>
      <c r="BN270" s="118"/>
      <c r="BO270" s="118"/>
      <c r="BP270" s="118"/>
      <c r="BQ270" s="118"/>
      <c r="BR270" s="118"/>
      <c r="BS270" s="118"/>
      <c r="BT270" s="118"/>
      <c r="BU270" s="118"/>
      <c r="BV270" s="118"/>
      <c r="BW270" s="118"/>
      <c r="BX270" s="118"/>
      <c r="BY270" s="118"/>
      <c r="BZ270" s="118"/>
      <c r="CA270" s="118"/>
      <c r="CB270" s="118"/>
      <c r="CC270" s="118"/>
      <c r="CD270" s="118"/>
      <c r="CE270" s="118"/>
      <c r="CF270" s="118"/>
      <c r="CG270" s="118"/>
      <c r="CH270" s="118"/>
      <c r="CI270" s="118"/>
      <c r="CJ270" s="118"/>
      <c r="CK270" s="118"/>
      <c r="CL270" s="118"/>
      <c r="CM270" s="118"/>
      <c r="CN270" s="118"/>
      <c r="CO270" s="118"/>
      <c r="CP270" s="118"/>
      <c r="CQ270" s="118"/>
      <c r="CR270" s="118"/>
      <c r="CS270" s="118"/>
      <c r="CT270" s="118"/>
      <c r="CU270" s="118"/>
      <c r="CV270" s="118"/>
      <c r="CW270" s="118"/>
      <c r="CX270" s="118"/>
      <c r="CY270" s="118"/>
      <c r="CZ270" s="118"/>
      <c r="DA270" s="118"/>
      <c r="DB270" s="118"/>
      <c r="DC270" s="118"/>
      <c r="DD270" s="118"/>
      <c r="DE270" s="118"/>
      <c r="DF270" s="118"/>
      <c r="DG270" s="118"/>
      <c r="DH270" s="118"/>
      <c r="DI270" s="118"/>
      <c r="DJ270" s="118"/>
      <c r="DK270" s="118"/>
      <c r="DL270" s="118"/>
      <c r="DM270" s="118"/>
      <c r="DN270" s="118"/>
      <c r="DO270" s="118"/>
      <c r="DP270" s="118"/>
      <c r="DQ270" s="118"/>
      <c r="DR270" s="118"/>
      <c r="DS270" s="118"/>
      <c r="DT270" s="118"/>
      <c r="DU270" s="118"/>
    </row>
    <row r="271" spans="1:125" ht="15.75" customHeight="1">
      <c r="A271" s="119"/>
      <c r="B271" s="119"/>
      <c r="C271" s="119"/>
      <c r="D271" s="119"/>
      <c r="E271" s="119"/>
      <c r="F271" s="119"/>
      <c r="G271" s="119"/>
      <c r="H271" s="119" t="s">
        <v>5157</v>
      </c>
      <c r="I271" s="119"/>
      <c r="J271" s="119"/>
      <c r="K271" s="119"/>
      <c r="L271" s="119"/>
      <c r="M271" s="119"/>
      <c r="N271" s="119"/>
      <c r="O271" s="119"/>
      <c r="P271" s="119"/>
      <c r="Q271" s="119"/>
      <c r="R271" s="119"/>
      <c r="S271" s="119"/>
      <c r="T271" s="119"/>
      <c r="U271" s="119"/>
      <c r="V271" s="119"/>
      <c r="W271" s="119"/>
      <c r="X271" s="119"/>
      <c r="Y271" s="119"/>
      <c r="Z271" s="119"/>
      <c r="AA271" s="119"/>
      <c r="AB271" s="119"/>
      <c r="AC271" s="119"/>
      <c r="AD271" s="119"/>
      <c r="AE271" s="119"/>
      <c r="AF271" s="119"/>
      <c r="AG271" s="119"/>
      <c r="AH271" s="119"/>
      <c r="AI271" s="119"/>
      <c r="AJ271" s="119"/>
      <c r="AK271" s="119"/>
      <c r="AL271" s="119"/>
      <c r="AM271" s="119"/>
      <c r="AN271" s="119"/>
      <c r="AO271" s="119"/>
      <c r="AP271" s="119"/>
      <c r="AQ271" s="119"/>
      <c r="AR271" s="119"/>
      <c r="AS271" s="119"/>
      <c r="AT271" s="119"/>
      <c r="AU271" s="119"/>
      <c r="AV271" s="119"/>
      <c r="AW271" s="119"/>
      <c r="AX271" s="119"/>
      <c r="AY271" s="119"/>
      <c r="AZ271" s="119"/>
      <c r="BA271" s="119"/>
      <c r="BB271" s="119"/>
      <c r="BC271" s="119"/>
      <c r="BD271" s="119"/>
      <c r="BE271" s="119"/>
      <c r="BF271" s="119"/>
      <c r="BG271" s="119"/>
      <c r="BH271" s="119"/>
      <c r="BI271" s="119"/>
      <c r="BJ271" s="119"/>
      <c r="BK271" s="119"/>
      <c r="BL271" s="119"/>
      <c r="BM271" s="119"/>
      <c r="BN271" s="119"/>
      <c r="BO271" s="119"/>
      <c r="BP271" s="119"/>
      <c r="BQ271" s="119"/>
      <c r="BR271" s="119"/>
      <c r="BS271" s="119"/>
      <c r="BT271" s="119"/>
      <c r="BU271" s="119"/>
      <c r="BV271" s="119"/>
      <c r="BW271" s="119"/>
      <c r="BX271" s="119"/>
      <c r="BY271" s="119"/>
      <c r="BZ271" s="119"/>
      <c r="CA271" s="119"/>
      <c r="CB271" s="119"/>
      <c r="CC271" s="119"/>
      <c r="CD271" s="119"/>
      <c r="CE271" s="119"/>
      <c r="CF271" s="119"/>
      <c r="CG271" s="119"/>
      <c r="CH271" s="119"/>
      <c r="CI271" s="119"/>
      <c r="CJ271" s="119"/>
      <c r="CK271" s="119"/>
      <c r="CL271" s="119"/>
      <c r="CM271" s="119"/>
      <c r="CN271" s="119"/>
      <c r="CO271" s="119"/>
      <c r="CP271" s="119"/>
      <c r="CQ271" s="119"/>
      <c r="CR271" s="119"/>
      <c r="CS271" s="119"/>
      <c r="CT271" s="119"/>
      <c r="CU271" s="119"/>
      <c r="CV271" s="119"/>
      <c r="CW271" s="119"/>
      <c r="CX271" s="119"/>
      <c r="CY271" s="119"/>
      <c r="CZ271" s="119"/>
      <c r="DA271" s="119"/>
      <c r="DB271" s="119"/>
      <c r="DC271" s="119"/>
      <c r="DD271" s="119"/>
      <c r="DE271" s="119"/>
      <c r="DF271" s="119"/>
      <c r="DG271" s="119"/>
      <c r="DH271" s="119"/>
      <c r="DI271" s="119"/>
      <c r="DJ271" s="119"/>
      <c r="DK271" s="119"/>
      <c r="DL271" s="119"/>
      <c r="DM271" s="119"/>
      <c r="DN271" s="119"/>
      <c r="DO271" s="119"/>
      <c r="DP271" s="119"/>
      <c r="DQ271" s="119"/>
      <c r="DR271" s="119"/>
      <c r="DS271" s="119"/>
      <c r="DT271" s="119"/>
      <c r="DU271" s="119"/>
    </row>
    <row r="272" spans="1:125" ht="15.75" customHeight="1">
      <c r="A272" s="118"/>
      <c r="B272" s="118"/>
      <c r="C272" s="118"/>
      <c r="D272" s="118"/>
      <c r="E272" s="118"/>
      <c r="F272" s="118"/>
      <c r="G272" s="118"/>
      <c r="H272" s="118" t="s">
        <v>5158</v>
      </c>
      <c r="I272" s="118"/>
      <c r="J272" s="118"/>
      <c r="K272" s="118"/>
      <c r="L272" s="118"/>
      <c r="M272" s="118"/>
      <c r="N272" s="118"/>
      <c r="O272" s="118"/>
      <c r="P272" s="118"/>
      <c r="Q272" s="118"/>
      <c r="R272" s="118"/>
      <c r="S272" s="118"/>
      <c r="T272" s="118"/>
      <c r="U272" s="118"/>
      <c r="V272" s="118"/>
      <c r="W272" s="118"/>
      <c r="X272" s="118"/>
      <c r="Y272" s="118"/>
      <c r="Z272" s="118"/>
      <c r="AA272" s="118"/>
      <c r="AB272" s="118"/>
      <c r="AC272" s="118"/>
      <c r="AD272" s="118"/>
      <c r="AE272" s="118"/>
      <c r="AF272" s="118"/>
      <c r="AG272" s="118"/>
      <c r="AH272" s="118"/>
      <c r="AI272" s="118"/>
      <c r="AJ272" s="118"/>
      <c r="AK272" s="118"/>
      <c r="AL272" s="118"/>
      <c r="AM272" s="118"/>
      <c r="AN272" s="118"/>
      <c r="AO272" s="118"/>
      <c r="AP272" s="118"/>
      <c r="AQ272" s="118"/>
      <c r="AR272" s="118"/>
      <c r="AS272" s="118"/>
      <c r="AT272" s="118"/>
      <c r="AU272" s="118"/>
      <c r="AV272" s="118"/>
      <c r="AW272" s="118"/>
      <c r="AX272" s="118"/>
      <c r="AY272" s="118"/>
      <c r="AZ272" s="118"/>
      <c r="BA272" s="118"/>
      <c r="BB272" s="118"/>
      <c r="BC272" s="118"/>
      <c r="BD272" s="118"/>
      <c r="BE272" s="118"/>
      <c r="BF272" s="118"/>
      <c r="BG272" s="118"/>
      <c r="BH272" s="118"/>
      <c r="BI272" s="118"/>
      <c r="BJ272" s="118"/>
      <c r="BK272" s="118"/>
      <c r="BL272" s="118"/>
      <c r="BM272" s="118"/>
      <c r="BN272" s="118"/>
      <c r="BO272" s="118"/>
      <c r="BP272" s="118"/>
      <c r="BQ272" s="118"/>
      <c r="BR272" s="118"/>
      <c r="BS272" s="118"/>
      <c r="BT272" s="118"/>
      <c r="BU272" s="118"/>
      <c r="BV272" s="118"/>
      <c r="BW272" s="118"/>
      <c r="BX272" s="118"/>
      <c r="BY272" s="118"/>
      <c r="BZ272" s="118"/>
      <c r="CA272" s="118"/>
      <c r="CB272" s="118"/>
      <c r="CC272" s="118"/>
      <c r="CD272" s="118"/>
      <c r="CE272" s="118"/>
      <c r="CF272" s="118"/>
      <c r="CG272" s="118"/>
      <c r="CH272" s="118"/>
      <c r="CI272" s="118"/>
      <c r="CJ272" s="118"/>
      <c r="CK272" s="118"/>
      <c r="CL272" s="118"/>
      <c r="CM272" s="118"/>
      <c r="CN272" s="118"/>
      <c r="CO272" s="118"/>
      <c r="CP272" s="118"/>
      <c r="CQ272" s="118"/>
      <c r="CR272" s="118"/>
      <c r="CS272" s="118"/>
      <c r="CT272" s="118"/>
      <c r="CU272" s="118"/>
      <c r="CV272" s="118"/>
      <c r="CW272" s="118"/>
      <c r="CX272" s="118"/>
      <c r="CY272" s="118"/>
      <c r="CZ272" s="118"/>
      <c r="DA272" s="118"/>
      <c r="DB272" s="118"/>
      <c r="DC272" s="118"/>
      <c r="DD272" s="118"/>
      <c r="DE272" s="118"/>
      <c r="DF272" s="118"/>
      <c r="DG272" s="118"/>
      <c r="DH272" s="118"/>
      <c r="DI272" s="118"/>
      <c r="DJ272" s="118"/>
      <c r="DK272" s="118"/>
      <c r="DL272" s="118"/>
      <c r="DM272" s="118"/>
      <c r="DN272" s="118"/>
      <c r="DO272" s="118"/>
      <c r="DP272" s="118"/>
      <c r="DQ272" s="118"/>
      <c r="DR272" s="118"/>
      <c r="DS272" s="118"/>
      <c r="DT272" s="118"/>
      <c r="DU272" s="118"/>
    </row>
    <row r="273" spans="1:125" ht="15.75" customHeight="1">
      <c r="A273" s="119"/>
      <c r="B273" s="119"/>
      <c r="C273" s="119"/>
      <c r="D273" s="119"/>
      <c r="E273" s="119"/>
      <c r="F273" s="119"/>
      <c r="G273" s="119"/>
      <c r="H273" s="119" t="s">
        <v>5159</v>
      </c>
      <c r="I273" s="119"/>
      <c r="J273" s="119"/>
      <c r="K273" s="119"/>
      <c r="L273" s="119"/>
      <c r="M273" s="119"/>
      <c r="N273" s="119"/>
      <c r="O273" s="119"/>
      <c r="P273" s="119"/>
      <c r="Q273" s="119"/>
      <c r="R273" s="119"/>
      <c r="S273" s="119"/>
      <c r="T273" s="119"/>
      <c r="U273" s="119"/>
      <c r="V273" s="119"/>
      <c r="W273" s="119"/>
      <c r="X273" s="119"/>
      <c r="Y273" s="119"/>
      <c r="Z273" s="119"/>
      <c r="AA273" s="119"/>
      <c r="AB273" s="119"/>
      <c r="AC273" s="119"/>
      <c r="AD273" s="119"/>
      <c r="AE273" s="119"/>
      <c r="AF273" s="119"/>
      <c r="AG273" s="119"/>
      <c r="AH273" s="119"/>
      <c r="AI273" s="119"/>
      <c r="AJ273" s="119"/>
      <c r="AK273" s="119"/>
      <c r="AL273" s="119"/>
      <c r="AM273" s="119"/>
      <c r="AN273" s="119"/>
      <c r="AO273" s="119"/>
      <c r="AP273" s="119"/>
      <c r="AQ273" s="119"/>
      <c r="AR273" s="119"/>
      <c r="AS273" s="119"/>
      <c r="AT273" s="119"/>
      <c r="AU273" s="119"/>
      <c r="AV273" s="119"/>
      <c r="AW273" s="119"/>
      <c r="AX273" s="119"/>
      <c r="AY273" s="119"/>
      <c r="AZ273" s="119"/>
      <c r="BA273" s="119"/>
      <c r="BB273" s="119"/>
      <c r="BC273" s="119"/>
      <c r="BD273" s="119"/>
      <c r="BE273" s="119"/>
      <c r="BF273" s="119"/>
      <c r="BG273" s="119"/>
      <c r="BH273" s="119"/>
      <c r="BI273" s="119"/>
      <c r="BJ273" s="119"/>
      <c r="BK273" s="119"/>
      <c r="BL273" s="119"/>
      <c r="BM273" s="119"/>
      <c r="BN273" s="119"/>
      <c r="BO273" s="119"/>
      <c r="BP273" s="119"/>
      <c r="BQ273" s="119"/>
      <c r="BR273" s="119"/>
      <c r="BS273" s="119"/>
      <c r="BT273" s="119"/>
      <c r="BU273" s="119"/>
      <c r="BV273" s="119"/>
      <c r="BW273" s="119"/>
      <c r="BX273" s="119"/>
      <c r="BY273" s="119"/>
      <c r="BZ273" s="119"/>
      <c r="CA273" s="119"/>
      <c r="CB273" s="119"/>
      <c r="CC273" s="119"/>
      <c r="CD273" s="119"/>
      <c r="CE273" s="119"/>
      <c r="CF273" s="119"/>
      <c r="CG273" s="119"/>
      <c r="CH273" s="119"/>
      <c r="CI273" s="119"/>
      <c r="CJ273" s="119"/>
      <c r="CK273" s="119"/>
      <c r="CL273" s="119"/>
      <c r="CM273" s="119"/>
      <c r="CN273" s="119"/>
      <c r="CO273" s="119"/>
      <c r="CP273" s="119"/>
      <c r="CQ273" s="119"/>
      <c r="CR273" s="119"/>
      <c r="CS273" s="119"/>
      <c r="CT273" s="119"/>
      <c r="CU273" s="119"/>
      <c r="CV273" s="119"/>
      <c r="CW273" s="119"/>
      <c r="CX273" s="119"/>
      <c r="CY273" s="119"/>
      <c r="CZ273" s="119"/>
      <c r="DA273" s="119"/>
      <c r="DB273" s="119"/>
      <c r="DC273" s="119"/>
      <c r="DD273" s="119"/>
      <c r="DE273" s="119"/>
      <c r="DF273" s="119"/>
      <c r="DG273" s="119"/>
      <c r="DH273" s="119"/>
      <c r="DI273" s="119"/>
      <c r="DJ273" s="119"/>
      <c r="DK273" s="119"/>
      <c r="DL273" s="119"/>
      <c r="DM273" s="119"/>
      <c r="DN273" s="119"/>
      <c r="DO273" s="119"/>
      <c r="DP273" s="119"/>
      <c r="DQ273" s="119"/>
      <c r="DR273" s="119"/>
      <c r="DS273" s="119"/>
      <c r="DT273" s="119"/>
      <c r="DU273" s="119"/>
    </row>
    <row r="274" spans="1:125" ht="15.75" customHeight="1">
      <c r="A274" s="118"/>
      <c r="B274" s="118"/>
      <c r="C274" s="118"/>
      <c r="D274" s="118"/>
      <c r="E274" s="118"/>
      <c r="F274" s="118"/>
      <c r="G274" s="118"/>
      <c r="H274" s="118" t="s">
        <v>5160</v>
      </c>
      <c r="I274" s="118"/>
      <c r="J274" s="118"/>
      <c r="K274" s="118"/>
      <c r="L274" s="118"/>
      <c r="M274" s="118"/>
      <c r="N274" s="118"/>
      <c r="O274" s="118"/>
      <c r="P274" s="118"/>
      <c r="Q274" s="118"/>
      <c r="R274" s="118"/>
      <c r="S274" s="118"/>
      <c r="T274" s="118"/>
      <c r="U274" s="118"/>
      <c r="V274" s="118"/>
      <c r="W274" s="118"/>
      <c r="X274" s="118"/>
      <c r="Y274" s="118"/>
      <c r="Z274" s="118"/>
      <c r="AA274" s="118"/>
      <c r="AB274" s="118"/>
      <c r="AC274" s="118"/>
      <c r="AD274" s="118"/>
      <c r="AE274" s="118"/>
      <c r="AF274" s="118"/>
      <c r="AG274" s="118"/>
      <c r="AH274" s="118"/>
      <c r="AI274" s="118"/>
      <c r="AJ274" s="118"/>
      <c r="AK274" s="118"/>
      <c r="AL274" s="118"/>
      <c r="AM274" s="118"/>
      <c r="AN274" s="118"/>
      <c r="AO274" s="118"/>
      <c r="AP274" s="118"/>
      <c r="AQ274" s="118"/>
      <c r="AR274" s="118"/>
      <c r="AS274" s="118"/>
      <c r="AT274" s="118"/>
      <c r="AU274" s="118"/>
      <c r="AV274" s="118"/>
      <c r="AW274" s="118"/>
      <c r="AX274" s="118"/>
      <c r="AY274" s="118"/>
      <c r="AZ274" s="118"/>
      <c r="BA274" s="118"/>
      <c r="BB274" s="118"/>
      <c r="BC274" s="118"/>
      <c r="BD274" s="118"/>
      <c r="BE274" s="118"/>
      <c r="BF274" s="118"/>
      <c r="BG274" s="118"/>
      <c r="BH274" s="118"/>
      <c r="BI274" s="118"/>
      <c r="BJ274" s="118"/>
      <c r="BK274" s="118"/>
      <c r="BL274" s="118"/>
      <c r="BM274" s="118"/>
      <c r="BN274" s="118"/>
      <c r="BO274" s="118"/>
      <c r="BP274" s="118"/>
      <c r="BQ274" s="118"/>
      <c r="BR274" s="118"/>
      <c r="BS274" s="118"/>
      <c r="BT274" s="118"/>
      <c r="BU274" s="118"/>
      <c r="BV274" s="118"/>
      <c r="BW274" s="118"/>
      <c r="BX274" s="118"/>
      <c r="BY274" s="118"/>
      <c r="BZ274" s="118"/>
      <c r="CA274" s="118"/>
      <c r="CB274" s="118"/>
      <c r="CC274" s="118"/>
      <c r="CD274" s="118"/>
      <c r="CE274" s="118"/>
      <c r="CF274" s="118"/>
      <c r="CG274" s="118"/>
      <c r="CH274" s="118"/>
      <c r="CI274" s="118"/>
      <c r="CJ274" s="118"/>
      <c r="CK274" s="118"/>
      <c r="CL274" s="118"/>
      <c r="CM274" s="118"/>
      <c r="CN274" s="118"/>
      <c r="CO274" s="118"/>
      <c r="CP274" s="118"/>
      <c r="CQ274" s="118"/>
      <c r="CR274" s="118"/>
      <c r="CS274" s="118"/>
      <c r="CT274" s="118"/>
      <c r="CU274" s="118"/>
      <c r="CV274" s="118"/>
      <c r="CW274" s="118"/>
      <c r="CX274" s="118"/>
      <c r="CY274" s="118"/>
      <c r="CZ274" s="118"/>
      <c r="DA274" s="118"/>
      <c r="DB274" s="118"/>
      <c r="DC274" s="118"/>
      <c r="DD274" s="118"/>
      <c r="DE274" s="118"/>
      <c r="DF274" s="118"/>
      <c r="DG274" s="118"/>
      <c r="DH274" s="118"/>
      <c r="DI274" s="118"/>
      <c r="DJ274" s="118"/>
      <c r="DK274" s="118"/>
      <c r="DL274" s="118"/>
      <c r="DM274" s="118"/>
      <c r="DN274" s="118"/>
      <c r="DO274" s="118"/>
      <c r="DP274" s="118"/>
      <c r="DQ274" s="118"/>
      <c r="DR274" s="118"/>
      <c r="DS274" s="118"/>
      <c r="DT274" s="118"/>
      <c r="DU274" s="118"/>
    </row>
    <row r="275" spans="1:125" ht="15.75" customHeight="1">
      <c r="A275" s="119"/>
      <c r="B275" s="119"/>
      <c r="C275" s="119"/>
      <c r="D275" s="119"/>
      <c r="E275" s="119"/>
      <c r="F275" s="119"/>
      <c r="G275" s="119"/>
      <c r="H275" s="119" t="s">
        <v>5161</v>
      </c>
      <c r="I275" s="119"/>
      <c r="J275" s="119"/>
      <c r="K275" s="119"/>
      <c r="L275" s="119"/>
      <c r="M275" s="119"/>
      <c r="N275" s="119"/>
      <c r="O275" s="119"/>
      <c r="P275" s="119"/>
      <c r="Q275" s="119"/>
      <c r="R275" s="119"/>
      <c r="S275" s="119"/>
      <c r="T275" s="119"/>
      <c r="U275" s="119"/>
      <c r="V275" s="119"/>
      <c r="W275" s="119"/>
      <c r="X275" s="119"/>
      <c r="Y275" s="119"/>
      <c r="Z275" s="119"/>
      <c r="AA275" s="119"/>
      <c r="AB275" s="119"/>
      <c r="AC275" s="119"/>
      <c r="AD275" s="119"/>
      <c r="AE275" s="119"/>
      <c r="AF275" s="119"/>
      <c r="AG275" s="119"/>
      <c r="AH275" s="119"/>
      <c r="AI275" s="119"/>
      <c r="AJ275" s="119"/>
      <c r="AK275" s="119"/>
      <c r="AL275" s="119"/>
      <c r="AM275" s="119"/>
      <c r="AN275" s="119"/>
      <c r="AO275" s="119"/>
      <c r="AP275" s="119"/>
      <c r="AQ275" s="119"/>
      <c r="AR275" s="119"/>
      <c r="AS275" s="119"/>
      <c r="AT275" s="119"/>
      <c r="AU275" s="119"/>
      <c r="AV275" s="119"/>
      <c r="AW275" s="119"/>
      <c r="AX275" s="119"/>
      <c r="AY275" s="119"/>
      <c r="AZ275" s="119"/>
      <c r="BA275" s="119"/>
      <c r="BB275" s="119"/>
      <c r="BC275" s="119"/>
      <c r="BD275" s="119"/>
      <c r="BE275" s="119"/>
      <c r="BF275" s="119"/>
      <c r="BG275" s="119"/>
      <c r="BH275" s="119"/>
      <c r="BI275" s="119"/>
      <c r="BJ275" s="119"/>
      <c r="BK275" s="119"/>
      <c r="BL275" s="119"/>
      <c r="BM275" s="119"/>
      <c r="BN275" s="119"/>
      <c r="BO275" s="119"/>
      <c r="BP275" s="119"/>
      <c r="BQ275" s="119"/>
      <c r="BR275" s="119"/>
      <c r="BS275" s="119"/>
      <c r="BT275" s="119"/>
      <c r="BU275" s="119"/>
      <c r="BV275" s="119"/>
      <c r="BW275" s="119"/>
      <c r="BX275" s="119"/>
      <c r="BY275" s="119"/>
      <c r="BZ275" s="119"/>
      <c r="CA275" s="119"/>
      <c r="CB275" s="119"/>
      <c r="CC275" s="119"/>
      <c r="CD275" s="119"/>
      <c r="CE275" s="119"/>
      <c r="CF275" s="119"/>
      <c r="CG275" s="119"/>
      <c r="CH275" s="119"/>
      <c r="CI275" s="119"/>
      <c r="CJ275" s="119"/>
      <c r="CK275" s="119"/>
      <c r="CL275" s="119"/>
      <c r="CM275" s="119"/>
      <c r="CN275" s="119"/>
      <c r="CO275" s="119"/>
      <c r="CP275" s="119"/>
      <c r="CQ275" s="119"/>
      <c r="CR275" s="119"/>
      <c r="CS275" s="119"/>
      <c r="CT275" s="119"/>
      <c r="CU275" s="119"/>
      <c r="CV275" s="119"/>
      <c r="CW275" s="119"/>
      <c r="CX275" s="119"/>
      <c r="CY275" s="119"/>
      <c r="CZ275" s="119"/>
      <c r="DA275" s="119"/>
      <c r="DB275" s="119"/>
      <c r="DC275" s="119"/>
      <c r="DD275" s="119"/>
      <c r="DE275" s="119"/>
      <c r="DF275" s="119"/>
      <c r="DG275" s="119"/>
      <c r="DH275" s="119"/>
      <c r="DI275" s="119"/>
      <c r="DJ275" s="119"/>
      <c r="DK275" s="119"/>
      <c r="DL275" s="119"/>
      <c r="DM275" s="119"/>
      <c r="DN275" s="119"/>
      <c r="DO275" s="119"/>
      <c r="DP275" s="119"/>
      <c r="DQ275" s="119"/>
      <c r="DR275" s="119"/>
      <c r="DS275" s="119"/>
      <c r="DT275" s="119"/>
      <c r="DU275" s="119"/>
    </row>
    <row r="276" spans="1:125" ht="15.75" customHeight="1">
      <c r="A276" s="118"/>
      <c r="B276" s="118"/>
      <c r="C276" s="118"/>
      <c r="D276" s="118"/>
      <c r="E276" s="118"/>
      <c r="F276" s="118"/>
      <c r="G276" s="118"/>
      <c r="H276" s="118" t="s">
        <v>5162</v>
      </c>
      <c r="I276" s="118"/>
      <c r="J276" s="118"/>
      <c r="K276" s="118"/>
      <c r="L276" s="118"/>
      <c r="M276" s="118"/>
      <c r="N276" s="118"/>
      <c r="O276" s="118"/>
      <c r="P276" s="118"/>
      <c r="Q276" s="118"/>
      <c r="R276" s="118"/>
      <c r="S276" s="118"/>
      <c r="T276" s="118"/>
      <c r="U276" s="118"/>
      <c r="V276" s="118"/>
      <c r="W276" s="118"/>
      <c r="X276" s="118"/>
      <c r="Y276" s="118"/>
      <c r="Z276" s="118"/>
      <c r="AA276" s="118"/>
      <c r="AB276" s="118"/>
      <c r="AC276" s="118"/>
      <c r="AD276" s="118"/>
      <c r="AE276" s="118"/>
      <c r="AF276" s="118"/>
      <c r="AG276" s="118"/>
      <c r="AH276" s="118"/>
      <c r="AI276" s="118"/>
      <c r="AJ276" s="118"/>
      <c r="AK276" s="118"/>
      <c r="AL276" s="118"/>
      <c r="AM276" s="118"/>
      <c r="AN276" s="118"/>
      <c r="AO276" s="118"/>
      <c r="AP276" s="118"/>
      <c r="AQ276" s="118"/>
      <c r="AR276" s="118"/>
      <c r="AS276" s="118"/>
      <c r="AT276" s="118"/>
      <c r="AU276" s="118"/>
      <c r="AV276" s="118"/>
      <c r="AW276" s="118"/>
      <c r="AX276" s="118"/>
      <c r="AY276" s="118"/>
      <c r="AZ276" s="118"/>
      <c r="BA276" s="118"/>
      <c r="BB276" s="118"/>
      <c r="BC276" s="118"/>
      <c r="BD276" s="118"/>
      <c r="BE276" s="118"/>
      <c r="BF276" s="118"/>
      <c r="BG276" s="118"/>
      <c r="BH276" s="118"/>
      <c r="BI276" s="118"/>
      <c r="BJ276" s="118"/>
      <c r="BK276" s="118"/>
      <c r="BL276" s="118"/>
      <c r="BM276" s="118"/>
      <c r="BN276" s="118"/>
      <c r="BO276" s="118"/>
      <c r="BP276" s="118"/>
      <c r="BQ276" s="118"/>
      <c r="BR276" s="118"/>
      <c r="BS276" s="118"/>
      <c r="BT276" s="118"/>
      <c r="BU276" s="118"/>
      <c r="BV276" s="118"/>
      <c r="BW276" s="118"/>
      <c r="BX276" s="118"/>
      <c r="BY276" s="118"/>
      <c r="BZ276" s="118"/>
      <c r="CA276" s="118"/>
      <c r="CB276" s="118"/>
      <c r="CC276" s="118"/>
      <c r="CD276" s="118"/>
      <c r="CE276" s="118"/>
      <c r="CF276" s="118"/>
      <c r="CG276" s="118"/>
      <c r="CH276" s="118"/>
      <c r="CI276" s="118"/>
      <c r="CJ276" s="118"/>
      <c r="CK276" s="118"/>
      <c r="CL276" s="118"/>
      <c r="CM276" s="118"/>
      <c r="CN276" s="118"/>
      <c r="CO276" s="118"/>
      <c r="CP276" s="118"/>
      <c r="CQ276" s="118"/>
      <c r="CR276" s="118"/>
      <c r="CS276" s="118"/>
      <c r="CT276" s="118"/>
      <c r="CU276" s="118"/>
      <c r="CV276" s="118"/>
      <c r="CW276" s="118"/>
      <c r="CX276" s="118"/>
      <c r="CY276" s="118"/>
      <c r="CZ276" s="118"/>
      <c r="DA276" s="118"/>
      <c r="DB276" s="118"/>
      <c r="DC276" s="118"/>
      <c r="DD276" s="118"/>
      <c r="DE276" s="118"/>
      <c r="DF276" s="118"/>
      <c r="DG276" s="118"/>
      <c r="DH276" s="118"/>
      <c r="DI276" s="118"/>
      <c r="DJ276" s="118"/>
      <c r="DK276" s="118"/>
      <c r="DL276" s="118"/>
      <c r="DM276" s="118"/>
      <c r="DN276" s="118"/>
      <c r="DO276" s="118"/>
      <c r="DP276" s="118"/>
      <c r="DQ276" s="118"/>
      <c r="DR276" s="118"/>
      <c r="DS276" s="118"/>
      <c r="DT276" s="118"/>
      <c r="DU276" s="118"/>
    </row>
    <row r="277" spans="1:125" ht="15.75" customHeight="1">
      <c r="A277" s="119"/>
      <c r="B277" s="119"/>
      <c r="C277" s="119"/>
      <c r="D277" s="119"/>
      <c r="E277" s="119"/>
      <c r="F277" s="119"/>
      <c r="G277" s="119"/>
      <c r="H277" s="119" t="s">
        <v>5163</v>
      </c>
      <c r="I277" s="119"/>
      <c r="J277" s="119"/>
      <c r="K277" s="119"/>
      <c r="L277" s="119"/>
      <c r="M277" s="119"/>
      <c r="N277" s="119"/>
      <c r="O277" s="119"/>
      <c r="P277" s="119"/>
      <c r="Q277" s="119"/>
      <c r="R277" s="119"/>
      <c r="S277" s="119"/>
      <c r="T277" s="119"/>
      <c r="U277" s="119"/>
      <c r="V277" s="119"/>
      <c r="W277" s="119"/>
      <c r="X277" s="119"/>
      <c r="Y277" s="119"/>
      <c r="Z277" s="119"/>
      <c r="AA277" s="119"/>
      <c r="AB277" s="119"/>
      <c r="AC277" s="119"/>
      <c r="AD277" s="119"/>
      <c r="AE277" s="119"/>
      <c r="AF277" s="119"/>
      <c r="AG277" s="119"/>
      <c r="AH277" s="119"/>
      <c r="AI277" s="119"/>
      <c r="AJ277" s="119"/>
      <c r="AK277" s="119"/>
      <c r="AL277" s="119"/>
      <c r="AM277" s="119"/>
      <c r="AN277" s="119"/>
      <c r="AO277" s="119"/>
      <c r="AP277" s="119"/>
      <c r="AQ277" s="119"/>
      <c r="AR277" s="119"/>
      <c r="AS277" s="119"/>
      <c r="AT277" s="119"/>
      <c r="AU277" s="119"/>
      <c r="AV277" s="119"/>
      <c r="AW277" s="119"/>
      <c r="AX277" s="119"/>
      <c r="AY277" s="119"/>
      <c r="AZ277" s="119"/>
      <c r="BA277" s="119"/>
      <c r="BB277" s="119"/>
      <c r="BC277" s="119"/>
      <c r="BD277" s="119"/>
      <c r="BE277" s="119"/>
      <c r="BF277" s="119"/>
      <c r="BG277" s="119"/>
      <c r="BH277" s="119"/>
      <c r="BI277" s="119"/>
      <c r="BJ277" s="119"/>
      <c r="BK277" s="119"/>
      <c r="BL277" s="119"/>
      <c r="BM277" s="119"/>
      <c r="BN277" s="119"/>
      <c r="BO277" s="119"/>
      <c r="BP277" s="119"/>
      <c r="BQ277" s="119"/>
      <c r="BR277" s="119"/>
      <c r="BS277" s="119"/>
      <c r="BT277" s="119"/>
      <c r="BU277" s="119"/>
      <c r="BV277" s="119"/>
      <c r="BW277" s="119"/>
      <c r="BX277" s="119"/>
      <c r="BY277" s="119"/>
      <c r="BZ277" s="119"/>
      <c r="CA277" s="119"/>
      <c r="CB277" s="119"/>
      <c r="CC277" s="119"/>
      <c r="CD277" s="119"/>
      <c r="CE277" s="119"/>
      <c r="CF277" s="119"/>
      <c r="CG277" s="119"/>
      <c r="CH277" s="119"/>
      <c r="CI277" s="119"/>
      <c r="CJ277" s="119"/>
      <c r="CK277" s="119"/>
      <c r="CL277" s="119"/>
      <c r="CM277" s="119"/>
      <c r="CN277" s="119"/>
      <c r="CO277" s="119"/>
      <c r="CP277" s="119"/>
      <c r="CQ277" s="119"/>
      <c r="CR277" s="119"/>
      <c r="CS277" s="119"/>
      <c r="CT277" s="119"/>
      <c r="CU277" s="119"/>
      <c r="CV277" s="119"/>
      <c r="CW277" s="119"/>
      <c r="CX277" s="119"/>
      <c r="CY277" s="119"/>
      <c r="CZ277" s="119"/>
      <c r="DA277" s="119"/>
      <c r="DB277" s="119"/>
      <c r="DC277" s="119"/>
      <c r="DD277" s="119"/>
      <c r="DE277" s="119"/>
      <c r="DF277" s="119"/>
      <c r="DG277" s="119"/>
      <c r="DH277" s="119"/>
      <c r="DI277" s="119"/>
      <c r="DJ277" s="119"/>
      <c r="DK277" s="119"/>
      <c r="DL277" s="119"/>
      <c r="DM277" s="119"/>
      <c r="DN277" s="119"/>
      <c r="DO277" s="119"/>
      <c r="DP277" s="119"/>
      <c r="DQ277" s="119"/>
      <c r="DR277" s="119"/>
      <c r="DS277" s="119"/>
      <c r="DT277" s="119"/>
      <c r="DU277" s="119"/>
    </row>
    <row r="278" spans="1:125" ht="15.75" customHeight="1">
      <c r="A278" s="118"/>
      <c r="B278" s="118"/>
      <c r="C278" s="118"/>
      <c r="D278" s="118"/>
      <c r="E278" s="118"/>
      <c r="F278" s="118"/>
      <c r="G278" s="118"/>
      <c r="H278" s="118" t="s">
        <v>5164</v>
      </c>
      <c r="I278" s="118"/>
      <c r="J278" s="118"/>
      <c r="K278" s="118"/>
      <c r="L278" s="118"/>
      <c r="M278" s="118"/>
      <c r="N278" s="118"/>
      <c r="O278" s="118"/>
      <c r="P278" s="118"/>
      <c r="Q278" s="118"/>
      <c r="R278" s="118"/>
      <c r="S278" s="118"/>
      <c r="T278" s="118"/>
      <c r="U278" s="118"/>
      <c r="V278" s="118"/>
      <c r="W278" s="118"/>
      <c r="X278" s="118"/>
      <c r="Y278" s="118"/>
      <c r="Z278" s="118"/>
      <c r="AA278" s="118"/>
      <c r="AB278" s="118"/>
      <c r="AC278" s="118"/>
      <c r="AD278" s="118"/>
      <c r="AE278" s="118"/>
      <c r="AF278" s="118"/>
      <c r="AG278" s="118"/>
      <c r="AH278" s="118"/>
      <c r="AI278" s="118"/>
      <c r="AJ278" s="118"/>
      <c r="AK278" s="118"/>
      <c r="AL278" s="118"/>
      <c r="AM278" s="118"/>
      <c r="AN278" s="118"/>
      <c r="AO278" s="118"/>
      <c r="AP278" s="118"/>
      <c r="AQ278" s="118"/>
      <c r="AR278" s="118"/>
      <c r="AS278" s="118"/>
      <c r="AT278" s="118"/>
      <c r="AU278" s="118"/>
      <c r="AV278" s="118"/>
      <c r="AW278" s="118"/>
      <c r="AX278" s="118"/>
      <c r="AY278" s="118"/>
      <c r="AZ278" s="118"/>
      <c r="BA278" s="118"/>
      <c r="BB278" s="118"/>
      <c r="BC278" s="118"/>
      <c r="BD278" s="118"/>
      <c r="BE278" s="118"/>
      <c r="BF278" s="118"/>
      <c r="BG278" s="118"/>
      <c r="BH278" s="118"/>
      <c r="BI278" s="118"/>
      <c r="BJ278" s="118"/>
      <c r="BK278" s="118"/>
      <c r="BL278" s="118"/>
      <c r="BM278" s="118"/>
      <c r="BN278" s="118"/>
      <c r="BO278" s="118"/>
      <c r="BP278" s="118"/>
      <c r="BQ278" s="118"/>
      <c r="BR278" s="118"/>
      <c r="BS278" s="118"/>
      <c r="BT278" s="118"/>
      <c r="BU278" s="118"/>
      <c r="BV278" s="118"/>
      <c r="BW278" s="118"/>
      <c r="BX278" s="118"/>
      <c r="BY278" s="118"/>
      <c r="BZ278" s="118"/>
      <c r="CA278" s="118"/>
      <c r="CB278" s="118"/>
      <c r="CC278" s="118"/>
      <c r="CD278" s="118"/>
      <c r="CE278" s="118"/>
      <c r="CF278" s="118"/>
      <c r="CG278" s="118"/>
      <c r="CH278" s="118"/>
      <c r="CI278" s="118"/>
      <c r="CJ278" s="118"/>
      <c r="CK278" s="118"/>
      <c r="CL278" s="118"/>
      <c r="CM278" s="118"/>
      <c r="CN278" s="118"/>
      <c r="CO278" s="118"/>
      <c r="CP278" s="118"/>
      <c r="CQ278" s="118"/>
      <c r="CR278" s="118"/>
      <c r="CS278" s="118"/>
      <c r="CT278" s="118"/>
      <c r="CU278" s="118"/>
      <c r="CV278" s="118"/>
      <c r="CW278" s="118"/>
      <c r="CX278" s="118"/>
      <c r="CY278" s="118"/>
      <c r="CZ278" s="118"/>
      <c r="DA278" s="118"/>
      <c r="DB278" s="118"/>
      <c r="DC278" s="118"/>
      <c r="DD278" s="118"/>
      <c r="DE278" s="118"/>
      <c r="DF278" s="118"/>
      <c r="DG278" s="118"/>
      <c r="DH278" s="118"/>
      <c r="DI278" s="118"/>
      <c r="DJ278" s="118"/>
      <c r="DK278" s="118"/>
      <c r="DL278" s="118"/>
      <c r="DM278" s="118"/>
      <c r="DN278" s="118"/>
      <c r="DO278" s="118"/>
      <c r="DP278" s="118"/>
      <c r="DQ278" s="118"/>
      <c r="DR278" s="118"/>
      <c r="DS278" s="118"/>
      <c r="DT278" s="118"/>
      <c r="DU278" s="118"/>
    </row>
    <row r="279" spans="1:125" ht="15.75" customHeight="1">
      <c r="A279" s="119"/>
      <c r="B279" s="119"/>
      <c r="C279" s="119"/>
      <c r="D279" s="119"/>
      <c r="E279" s="119"/>
      <c r="F279" s="119"/>
      <c r="G279" s="119"/>
      <c r="H279" s="119" t="s">
        <v>5165</v>
      </c>
      <c r="I279" s="119"/>
      <c r="J279" s="119"/>
      <c r="K279" s="119"/>
      <c r="L279" s="119"/>
      <c r="M279" s="119"/>
      <c r="N279" s="119"/>
      <c r="O279" s="119"/>
      <c r="P279" s="119"/>
      <c r="Q279" s="119"/>
      <c r="R279" s="119"/>
      <c r="S279" s="119"/>
      <c r="T279" s="119"/>
      <c r="U279" s="119"/>
      <c r="V279" s="119"/>
      <c r="W279" s="119"/>
      <c r="X279" s="119"/>
      <c r="Y279" s="119"/>
      <c r="Z279" s="119"/>
      <c r="AA279" s="119"/>
      <c r="AB279" s="119"/>
      <c r="AC279" s="119"/>
      <c r="AD279" s="119"/>
      <c r="AE279" s="119"/>
      <c r="AF279" s="119"/>
      <c r="AG279" s="119"/>
      <c r="AH279" s="119"/>
      <c r="AI279" s="119"/>
      <c r="AJ279" s="119"/>
      <c r="AK279" s="119"/>
      <c r="AL279" s="119"/>
      <c r="AM279" s="119"/>
      <c r="AN279" s="119"/>
      <c r="AO279" s="119"/>
      <c r="AP279" s="119"/>
      <c r="AQ279" s="119"/>
      <c r="AR279" s="119"/>
      <c r="AS279" s="119"/>
      <c r="AT279" s="119"/>
      <c r="AU279" s="119"/>
      <c r="AV279" s="119"/>
      <c r="AW279" s="119"/>
      <c r="AX279" s="119"/>
      <c r="AY279" s="119"/>
      <c r="AZ279" s="119"/>
      <c r="BA279" s="119"/>
      <c r="BB279" s="119"/>
      <c r="BC279" s="119"/>
      <c r="BD279" s="119"/>
      <c r="BE279" s="119"/>
      <c r="BF279" s="119"/>
      <c r="BG279" s="119"/>
      <c r="BH279" s="119"/>
      <c r="BI279" s="119"/>
      <c r="BJ279" s="119"/>
      <c r="BK279" s="119"/>
      <c r="BL279" s="119"/>
      <c r="BM279" s="119"/>
      <c r="BN279" s="119"/>
      <c r="BO279" s="119"/>
      <c r="BP279" s="119"/>
      <c r="BQ279" s="119"/>
      <c r="BR279" s="119"/>
      <c r="BS279" s="119"/>
      <c r="BT279" s="119"/>
      <c r="BU279" s="119"/>
      <c r="BV279" s="119"/>
      <c r="BW279" s="119"/>
      <c r="BX279" s="119"/>
      <c r="BY279" s="119"/>
      <c r="BZ279" s="119"/>
      <c r="CA279" s="119"/>
      <c r="CB279" s="119"/>
      <c r="CC279" s="119"/>
      <c r="CD279" s="119"/>
      <c r="CE279" s="119"/>
      <c r="CF279" s="119"/>
      <c r="CG279" s="119"/>
      <c r="CH279" s="119"/>
      <c r="CI279" s="119"/>
      <c r="CJ279" s="119"/>
      <c r="CK279" s="119"/>
      <c r="CL279" s="119"/>
      <c r="CM279" s="119"/>
      <c r="CN279" s="119"/>
      <c r="CO279" s="119"/>
      <c r="CP279" s="119"/>
      <c r="CQ279" s="119"/>
      <c r="CR279" s="119"/>
      <c r="CS279" s="119"/>
      <c r="CT279" s="119"/>
      <c r="CU279" s="119"/>
      <c r="CV279" s="119"/>
      <c r="CW279" s="119"/>
      <c r="CX279" s="119"/>
      <c r="CY279" s="119"/>
      <c r="CZ279" s="119"/>
      <c r="DA279" s="119"/>
      <c r="DB279" s="119"/>
      <c r="DC279" s="119"/>
      <c r="DD279" s="119"/>
      <c r="DE279" s="119"/>
      <c r="DF279" s="119"/>
      <c r="DG279" s="119"/>
      <c r="DH279" s="119"/>
      <c r="DI279" s="119"/>
      <c r="DJ279" s="119"/>
      <c r="DK279" s="119"/>
      <c r="DL279" s="119"/>
      <c r="DM279" s="119"/>
      <c r="DN279" s="119"/>
      <c r="DO279" s="119"/>
      <c r="DP279" s="119"/>
      <c r="DQ279" s="119"/>
      <c r="DR279" s="119"/>
      <c r="DS279" s="119"/>
      <c r="DT279" s="119"/>
      <c r="DU279" s="119"/>
    </row>
    <row r="280" spans="1:125" ht="15.75" customHeight="1">
      <c r="A280" s="118"/>
      <c r="B280" s="118"/>
      <c r="C280" s="118"/>
      <c r="D280" s="118"/>
      <c r="E280" s="118"/>
      <c r="F280" s="118"/>
      <c r="G280" s="118"/>
      <c r="H280" s="118" t="s">
        <v>5166</v>
      </c>
      <c r="I280" s="118"/>
      <c r="J280" s="118"/>
      <c r="K280" s="118"/>
      <c r="L280" s="118"/>
      <c r="M280" s="118"/>
      <c r="N280" s="118"/>
      <c r="O280" s="118"/>
      <c r="P280" s="118"/>
      <c r="Q280" s="118"/>
      <c r="R280" s="118"/>
      <c r="S280" s="118"/>
      <c r="T280" s="118"/>
      <c r="U280" s="118"/>
      <c r="V280" s="118"/>
      <c r="W280" s="118"/>
      <c r="X280" s="118"/>
      <c r="Y280" s="118"/>
      <c r="Z280" s="118"/>
      <c r="AA280" s="118"/>
      <c r="AB280" s="118"/>
      <c r="AC280" s="118"/>
      <c r="AD280" s="118"/>
      <c r="AE280" s="118"/>
      <c r="AF280" s="118"/>
      <c r="AG280" s="118"/>
      <c r="AH280" s="118"/>
      <c r="AI280" s="118"/>
      <c r="AJ280" s="118"/>
      <c r="AK280" s="118"/>
      <c r="AL280" s="118"/>
      <c r="AM280" s="118"/>
      <c r="AN280" s="118"/>
      <c r="AO280" s="118"/>
      <c r="AP280" s="118"/>
      <c r="AQ280" s="118"/>
      <c r="AR280" s="118"/>
      <c r="AS280" s="118"/>
      <c r="AT280" s="118"/>
      <c r="AU280" s="118"/>
      <c r="AV280" s="118"/>
      <c r="AW280" s="118"/>
      <c r="AX280" s="118"/>
      <c r="AY280" s="118"/>
      <c r="AZ280" s="118"/>
      <c r="BA280" s="118"/>
      <c r="BB280" s="118"/>
      <c r="BC280" s="118"/>
      <c r="BD280" s="118"/>
      <c r="BE280" s="118"/>
      <c r="BF280" s="118"/>
      <c r="BG280" s="118"/>
      <c r="BH280" s="118"/>
      <c r="BI280" s="118"/>
      <c r="BJ280" s="118"/>
      <c r="BK280" s="118"/>
      <c r="BL280" s="118"/>
      <c r="BM280" s="118"/>
      <c r="BN280" s="118"/>
      <c r="BO280" s="118"/>
      <c r="BP280" s="118"/>
      <c r="BQ280" s="118"/>
      <c r="BR280" s="118"/>
      <c r="BS280" s="118"/>
      <c r="BT280" s="118"/>
      <c r="BU280" s="118"/>
      <c r="BV280" s="118"/>
      <c r="BW280" s="118"/>
      <c r="BX280" s="118"/>
      <c r="BY280" s="118"/>
      <c r="BZ280" s="118"/>
      <c r="CA280" s="118"/>
      <c r="CB280" s="118"/>
      <c r="CC280" s="118"/>
      <c r="CD280" s="118"/>
      <c r="CE280" s="118"/>
      <c r="CF280" s="118"/>
      <c r="CG280" s="118"/>
      <c r="CH280" s="118"/>
      <c r="CI280" s="118"/>
      <c r="CJ280" s="118"/>
      <c r="CK280" s="118"/>
      <c r="CL280" s="118"/>
      <c r="CM280" s="118"/>
      <c r="CN280" s="118"/>
      <c r="CO280" s="118"/>
      <c r="CP280" s="118"/>
      <c r="CQ280" s="118"/>
      <c r="CR280" s="118"/>
      <c r="CS280" s="118"/>
      <c r="CT280" s="118"/>
      <c r="CU280" s="118"/>
      <c r="CV280" s="118"/>
      <c r="CW280" s="118"/>
      <c r="CX280" s="118"/>
      <c r="CY280" s="118"/>
      <c r="CZ280" s="118"/>
      <c r="DA280" s="118"/>
      <c r="DB280" s="118"/>
      <c r="DC280" s="118"/>
      <c r="DD280" s="118"/>
      <c r="DE280" s="118"/>
      <c r="DF280" s="118"/>
      <c r="DG280" s="118"/>
      <c r="DH280" s="118"/>
      <c r="DI280" s="118"/>
      <c r="DJ280" s="118"/>
      <c r="DK280" s="118"/>
      <c r="DL280" s="118"/>
      <c r="DM280" s="118"/>
      <c r="DN280" s="118"/>
      <c r="DO280" s="118"/>
      <c r="DP280" s="118"/>
      <c r="DQ280" s="118"/>
      <c r="DR280" s="118"/>
      <c r="DS280" s="118"/>
      <c r="DT280" s="118"/>
      <c r="DU280" s="118"/>
    </row>
    <row r="281" spans="1:125" ht="15.75" customHeight="1">
      <c r="A281" s="119"/>
      <c r="B281" s="119"/>
      <c r="C281" s="119"/>
      <c r="D281" s="119"/>
      <c r="E281" s="119"/>
      <c r="F281" s="119"/>
      <c r="G281" s="119"/>
      <c r="H281" s="119" t="s">
        <v>5167</v>
      </c>
      <c r="I281" s="119"/>
      <c r="J281" s="119"/>
      <c r="K281" s="119"/>
      <c r="L281" s="119"/>
      <c r="M281" s="119"/>
      <c r="N281" s="119"/>
      <c r="O281" s="119"/>
      <c r="P281" s="119"/>
      <c r="Q281" s="119"/>
      <c r="R281" s="119"/>
      <c r="S281" s="119"/>
      <c r="T281" s="119"/>
      <c r="U281" s="119"/>
      <c r="V281" s="119"/>
      <c r="W281" s="119"/>
      <c r="X281" s="119"/>
      <c r="Y281" s="119"/>
      <c r="Z281" s="119"/>
      <c r="AA281" s="119"/>
      <c r="AB281" s="119"/>
      <c r="AC281" s="119"/>
      <c r="AD281" s="119"/>
      <c r="AE281" s="119"/>
      <c r="AF281" s="119"/>
      <c r="AG281" s="119"/>
      <c r="AH281" s="119"/>
      <c r="AI281" s="119"/>
      <c r="AJ281" s="119"/>
      <c r="AK281" s="119"/>
      <c r="AL281" s="119"/>
      <c r="AM281" s="119"/>
      <c r="AN281" s="119"/>
      <c r="AO281" s="119"/>
      <c r="AP281" s="119"/>
      <c r="AQ281" s="119"/>
      <c r="AR281" s="119"/>
      <c r="AS281" s="119"/>
      <c r="AT281" s="119"/>
      <c r="AU281" s="119"/>
      <c r="AV281" s="119"/>
      <c r="AW281" s="119"/>
      <c r="AX281" s="119"/>
      <c r="AY281" s="119"/>
      <c r="AZ281" s="119"/>
      <c r="BA281" s="119"/>
      <c r="BB281" s="119"/>
      <c r="BC281" s="119"/>
      <c r="BD281" s="119"/>
      <c r="BE281" s="119"/>
      <c r="BF281" s="119"/>
      <c r="BG281" s="119"/>
      <c r="BH281" s="119"/>
      <c r="BI281" s="119"/>
      <c r="BJ281" s="119"/>
      <c r="BK281" s="119"/>
      <c r="BL281" s="119"/>
      <c r="BM281" s="119"/>
      <c r="BN281" s="119"/>
      <c r="BO281" s="119"/>
      <c r="BP281" s="119"/>
      <c r="BQ281" s="119"/>
      <c r="BR281" s="119"/>
      <c r="BS281" s="119"/>
      <c r="BT281" s="119"/>
      <c r="BU281" s="119"/>
      <c r="BV281" s="119"/>
      <c r="BW281" s="119"/>
      <c r="BX281" s="119"/>
      <c r="BY281" s="119"/>
      <c r="BZ281" s="119"/>
      <c r="CA281" s="119"/>
      <c r="CB281" s="119"/>
      <c r="CC281" s="119"/>
      <c r="CD281" s="119"/>
      <c r="CE281" s="119"/>
      <c r="CF281" s="119"/>
      <c r="CG281" s="119"/>
      <c r="CH281" s="119"/>
      <c r="CI281" s="119"/>
      <c r="CJ281" s="119"/>
      <c r="CK281" s="119"/>
      <c r="CL281" s="119"/>
      <c r="CM281" s="119"/>
      <c r="CN281" s="119"/>
      <c r="CO281" s="119"/>
      <c r="CP281" s="119"/>
      <c r="CQ281" s="119"/>
      <c r="CR281" s="119"/>
      <c r="CS281" s="119"/>
      <c r="CT281" s="119"/>
      <c r="CU281" s="119"/>
      <c r="CV281" s="119"/>
      <c r="CW281" s="119"/>
      <c r="CX281" s="119"/>
      <c r="CY281" s="119"/>
      <c r="CZ281" s="119"/>
      <c r="DA281" s="119"/>
      <c r="DB281" s="119"/>
      <c r="DC281" s="119"/>
      <c r="DD281" s="119"/>
      <c r="DE281" s="119"/>
      <c r="DF281" s="119"/>
      <c r="DG281" s="119"/>
      <c r="DH281" s="119"/>
      <c r="DI281" s="119"/>
      <c r="DJ281" s="119"/>
      <c r="DK281" s="119"/>
      <c r="DL281" s="119"/>
      <c r="DM281" s="119"/>
      <c r="DN281" s="119"/>
      <c r="DO281" s="119"/>
      <c r="DP281" s="119"/>
      <c r="DQ281" s="119"/>
      <c r="DR281" s="119"/>
      <c r="DS281" s="119"/>
      <c r="DT281" s="119"/>
      <c r="DU281" s="119"/>
    </row>
    <row r="282" spans="1:125" ht="15.75" customHeight="1">
      <c r="A282" s="118"/>
      <c r="B282" s="118"/>
      <c r="C282" s="118"/>
      <c r="D282" s="118"/>
      <c r="E282" s="118"/>
      <c r="F282" s="118"/>
      <c r="G282" s="118"/>
      <c r="H282" s="118" t="s">
        <v>5168</v>
      </c>
      <c r="I282" s="118"/>
      <c r="J282" s="118"/>
      <c r="K282" s="118"/>
      <c r="L282" s="118"/>
      <c r="M282" s="118"/>
      <c r="N282" s="118"/>
      <c r="O282" s="118"/>
      <c r="P282" s="118"/>
      <c r="Q282" s="118"/>
      <c r="R282" s="118"/>
      <c r="S282" s="118"/>
      <c r="T282" s="118"/>
      <c r="U282" s="118"/>
      <c r="V282" s="118"/>
      <c r="W282" s="118"/>
      <c r="X282" s="118"/>
      <c r="Y282" s="118"/>
      <c r="Z282" s="118"/>
      <c r="AA282" s="118"/>
      <c r="AB282" s="118"/>
      <c r="AC282" s="118"/>
      <c r="AD282" s="118"/>
      <c r="AE282" s="118"/>
      <c r="AF282" s="118"/>
      <c r="AG282" s="118"/>
      <c r="AH282" s="118"/>
      <c r="AI282" s="118"/>
      <c r="AJ282" s="118"/>
      <c r="AK282" s="118"/>
      <c r="AL282" s="118"/>
      <c r="AM282" s="118"/>
      <c r="AN282" s="118"/>
      <c r="AO282" s="118"/>
      <c r="AP282" s="118"/>
      <c r="AQ282" s="118"/>
      <c r="AR282" s="118"/>
      <c r="AS282" s="118"/>
      <c r="AT282" s="118"/>
      <c r="AU282" s="118"/>
      <c r="AV282" s="118"/>
      <c r="AW282" s="118"/>
      <c r="AX282" s="118"/>
      <c r="AY282" s="118"/>
      <c r="AZ282" s="118"/>
      <c r="BA282" s="118"/>
      <c r="BB282" s="118"/>
      <c r="BC282" s="118"/>
      <c r="BD282" s="118"/>
      <c r="BE282" s="118"/>
      <c r="BF282" s="118"/>
      <c r="BG282" s="118"/>
      <c r="BH282" s="118"/>
      <c r="BI282" s="118"/>
      <c r="BJ282" s="118"/>
      <c r="BK282" s="118"/>
      <c r="BL282" s="118"/>
      <c r="BM282" s="118"/>
      <c r="BN282" s="118"/>
      <c r="BO282" s="118"/>
      <c r="BP282" s="118"/>
      <c r="BQ282" s="118"/>
      <c r="BR282" s="118"/>
      <c r="BS282" s="118"/>
      <c r="BT282" s="118"/>
      <c r="BU282" s="118"/>
      <c r="BV282" s="118"/>
      <c r="BW282" s="118"/>
      <c r="BX282" s="118"/>
      <c r="BY282" s="118"/>
      <c r="BZ282" s="118"/>
      <c r="CA282" s="118"/>
      <c r="CB282" s="118"/>
      <c r="CC282" s="118"/>
      <c r="CD282" s="118"/>
      <c r="CE282" s="118"/>
      <c r="CF282" s="118"/>
      <c r="CG282" s="118"/>
      <c r="CH282" s="118"/>
      <c r="CI282" s="118"/>
      <c r="CJ282" s="118"/>
      <c r="CK282" s="118"/>
      <c r="CL282" s="118"/>
      <c r="CM282" s="118"/>
      <c r="CN282" s="118"/>
      <c r="CO282" s="118"/>
      <c r="CP282" s="118"/>
      <c r="CQ282" s="118"/>
      <c r="CR282" s="118"/>
      <c r="CS282" s="118"/>
      <c r="CT282" s="118"/>
      <c r="CU282" s="118"/>
      <c r="CV282" s="118"/>
      <c r="CW282" s="118"/>
      <c r="CX282" s="118"/>
      <c r="CY282" s="118"/>
      <c r="CZ282" s="118"/>
      <c r="DA282" s="118"/>
      <c r="DB282" s="118"/>
      <c r="DC282" s="118"/>
      <c r="DD282" s="118"/>
      <c r="DE282" s="118"/>
      <c r="DF282" s="118"/>
      <c r="DG282" s="118"/>
      <c r="DH282" s="118"/>
      <c r="DI282" s="118"/>
      <c r="DJ282" s="118"/>
      <c r="DK282" s="118"/>
      <c r="DL282" s="118"/>
      <c r="DM282" s="118"/>
      <c r="DN282" s="118"/>
      <c r="DO282" s="118"/>
      <c r="DP282" s="118"/>
      <c r="DQ282" s="118"/>
      <c r="DR282" s="118"/>
      <c r="DS282" s="118"/>
      <c r="DT282" s="118"/>
      <c r="DU282" s="118"/>
    </row>
    <row r="283" spans="1:125" ht="15.75" customHeight="1">
      <c r="A283" s="119"/>
      <c r="B283" s="119"/>
      <c r="C283" s="119"/>
      <c r="D283" s="119"/>
      <c r="E283" s="119"/>
      <c r="F283" s="119"/>
      <c r="G283" s="119"/>
      <c r="H283" s="119" t="s">
        <v>5169</v>
      </c>
      <c r="I283" s="119"/>
      <c r="J283" s="119"/>
      <c r="K283" s="119"/>
      <c r="L283" s="119"/>
      <c r="M283" s="119"/>
      <c r="N283" s="119"/>
      <c r="O283" s="119"/>
      <c r="P283" s="119"/>
      <c r="Q283" s="119"/>
      <c r="R283" s="119"/>
      <c r="S283" s="119"/>
      <c r="T283" s="119"/>
      <c r="U283" s="119"/>
      <c r="V283" s="119"/>
      <c r="W283" s="119"/>
      <c r="X283" s="119"/>
      <c r="Y283" s="119"/>
      <c r="Z283" s="119"/>
      <c r="AA283" s="119"/>
      <c r="AB283" s="119"/>
      <c r="AC283" s="119"/>
      <c r="AD283" s="119"/>
      <c r="AE283" s="119"/>
      <c r="AF283" s="119"/>
      <c r="AG283" s="119"/>
      <c r="AH283" s="119"/>
      <c r="AI283" s="119"/>
      <c r="AJ283" s="119"/>
      <c r="AK283" s="119"/>
      <c r="AL283" s="119"/>
      <c r="AM283" s="119"/>
      <c r="AN283" s="119"/>
      <c r="AO283" s="119"/>
      <c r="AP283" s="119"/>
      <c r="AQ283" s="119"/>
      <c r="AR283" s="119"/>
      <c r="AS283" s="119"/>
      <c r="AT283" s="119"/>
      <c r="AU283" s="119"/>
      <c r="AV283" s="119"/>
      <c r="AW283" s="119"/>
      <c r="AX283" s="119"/>
      <c r="AY283" s="119"/>
      <c r="AZ283" s="119"/>
      <c r="BA283" s="119"/>
      <c r="BB283" s="119"/>
      <c r="BC283" s="119"/>
      <c r="BD283" s="119"/>
      <c r="BE283" s="119"/>
      <c r="BF283" s="119"/>
      <c r="BG283" s="119"/>
      <c r="BH283" s="119"/>
      <c r="BI283" s="119"/>
      <c r="BJ283" s="119"/>
      <c r="BK283" s="119"/>
      <c r="BL283" s="119"/>
      <c r="BM283" s="119"/>
      <c r="BN283" s="119"/>
      <c r="BO283" s="119"/>
      <c r="BP283" s="119"/>
      <c r="BQ283" s="119"/>
      <c r="BR283" s="119"/>
      <c r="BS283" s="119"/>
      <c r="BT283" s="119"/>
      <c r="BU283" s="119"/>
      <c r="BV283" s="119"/>
      <c r="BW283" s="119"/>
      <c r="BX283" s="119"/>
      <c r="BY283" s="119"/>
      <c r="BZ283" s="119"/>
      <c r="CA283" s="119"/>
      <c r="CB283" s="119"/>
      <c r="CC283" s="119"/>
      <c r="CD283" s="119"/>
      <c r="CE283" s="119"/>
      <c r="CF283" s="119"/>
      <c r="CG283" s="119"/>
      <c r="CH283" s="119"/>
      <c r="CI283" s="119"/>
      <c r="CJ283" s="119"/>
      <c r="CK283" s="119"/>
      <c r="CL283" s="119"/>
      <c r="CM283" s="119"/>
      <c r="CN283" s="119"/>
      <c r="CO283" s="119"/>
      <c r="CP283" s="119"/>
      <c r="CQ283" s="119"/>
      <c r="CR283" s="119"/>
      <c r="CS283" s="119"/>
      <c r="CT283" s="119"/>
      <c r="CU283" s="119"/>
      <c r="CV283" s="119"/>
      <c r="CW283" s="119"/>
      <c r="CX283" s="119"/>
      <c r="CY283" s="119"/>
      <c r="CZ283" s="119"/>
      <c r="DA283" s="119"/>
      <c r="DB283" s="119"/>
      <c r="DC283" s="119"/>
      <c r="DD283" s="119"/>
      <c r="DE283" s="119"/>
      <c r="DF283" s="119"/>
      <c r="DG283" s="119"/>
      <c r="DH283" s="119"/>
      <c r="DI283" s="119"/>
      <c r="DJ283" s="119"/>
      <c r="DK283" s="119"/>
      <c r="DL283" s="119"/>
      <c r="DM283" s="119"/>
      <c r="DN283" s="119"/>
      <c r="DO283" s="119"/>
      <c r="DP283" s="119"/>
      <c r="DQ283" s="119"/>
      <c r="DR283" s="119"/>
      <c r="DS283" s="119"/>
      <c r="DT283" s="119"/>
      <c r="DU283" s="119"/>
    </row>
    <row r="284" spans="1:125" ht="15.75" customHeight="1">
      <c r="A284" s="118"/>
      <c r="B284" s="118"/>
      <c r="C284" s="118"/>
      <c r="D284" s="118"/>
      <c r="E284" s="118"/>
      <c r="F284" s="118"/>
      <c r="G284" s="118"/>
      <c r="H284" s="118" t="s">
        <v>5170</v>
      </c>
      <c r="I284" s="118"/>
      <c r="J284" s="118"/>
      <c r="K284" s="118"/>
      <c r="L284" s="118"/>
      <c r="M284" s="118"/>
      <c r="N284" s="118"/>
      <c r="O284" s="118"/>
      <c r="P284" s="118"/>
      <c r="Q284" s="118"/>
      <c r="R284" s="118"/>
      <c r="S284" s="118"/>
      <c r="T284" s="118"/>
      <c r="U284" s="118"/>
      <c r="V284" s="118"/>
      <c r="W284" s="118"/>
      <c r="X284" s="118"/>
      <c r="Y284" s="118"/>
      <c r="Z284" s="118"/>
      <c r="AA284" s="118"/>
      <c r="AB284" s="118"/>
      <c r="AC284" s="118"/>
      <c r="AD284" s="118"/>
      <c r="AE284" s="118"/>
      <c r="AF284" s="118"/>
      <c r="AG284" s="118"/>
      <c r="AH284" s="118"/>
      <c r="AI284" s="118"/>
      <c r="AJ284" s="118"/>
      <c r="AK284" s="118"/>
      <c r="AL284" s="118"/>
      <c r="AM284" s="118"/>
      <c r="AN284" s="118"/>
      <c r="AO284" s="118"/>
      <c r="AP284" s="118"/>
      <c r="AQ284" s="118"/>
      <c r="AR284" s="118"/>
      <c r="AS284" s="118"/>
      <c r="AT284" s="118"/>
      <c r="AU284" s="118"/>
      <c r="AV284" s="118"/>
      <c r="AW284" s="118"/>
      <c r="AX284" s="118"/>
      <c r="AY284" s="118"/>
      <c r="AZ284" s="118"/>
      <c r="BA284" s="118"/>
      <c r="BB284" s="118"/>
      <c r="BC284" s="118"/>
      <c r="BD284" s="118"/>
      <c r="BE284" s="118"/>
      <c r="BF284" s="118"/>
      <c r="BG284" s="118"/>
      <c r="BH284" s="118"/>
      <c r="BI284" s="118"/>
      <c r="BJ284" s="118"/>
      <c r="BK284" s="118"/>
      <c r="BL284" s="118"/>
      <c r="BM284" s="118"/>
      <c r="BN284" s="118"/>
      <c r="BO284" s="118"/>
      <c r="BP284" s="118"/>
      <c r="BQ284" s="118"/>
      <c r="BR284" s="118"/>
      <c r="BS284" s="118"/>
      <c r="BT284" s="118"/>
      <c r="BU284" s="118"/>
      <c r="BV284" s="118"/>
      <c r="BW284" s="118"/>
      <c r="BX284" s="118"/>
      <c r="BY284" s="118"/>
      <c r="BZ284" s="118"/>
      <c r="CA284" s="118"/>
      <c r="CB284" s="118"/>
      <c r="CC284" s="118"/>
      <c r="CD284" s="118"/>
      <c r="CE284" s="118"/>
      <c r="CF284" s="118"/>
      <c r="CG284" s="118"/>
      <c r="CH284" s="118"/>
      <c r="CI284" s="118"/>
      <c r="CJ284" s="118"/>
      <c r="CK284" s="118"/>
      <c r="CL284" s="118"/>
      <c r="CM284" s="118"/>
      <c r="CN284" s="118"/>
      <c r="CO284" s="118"/>
      <c r="CP284" s="118"/>
      <c r="CQ284" s="118"/>
      <c r="CR284" s="118"/>
      <c r="CS284" s="118"/>
      <c r="CT284" s="118"/>
      <c r="CU284" s="118"/>
      <c r="CV284" s="118"/>
      <c r="CW284" s="118"/>
      <c r="CX284" s="118"/>
      <c r="CY284" s="118"/>
      <c r="CZ284" s="118"/>
      <c r="DA284" s="118"/>
      <c r="DB284" s="118"/>
      <c r="DC284" s="118"/>
      <c r="DD284" s="118"/>
      <c r="DE284" s="118"/>
      <c r="DF284" s="118"/>
      <c r="DG284" s="118"/>
      <c r="DH284" s="118"/>
      <c r="DI284" s="118"/>
      <c r="DJ284" s="118"/>
      <c r="DK284" s="118"/>
      <c r="DL284" s="118"/>
      <c r="DM284" s="118"/>
      <c r="DN284" s="118"/>
      <c r="DO284" s="118"/>
      <c r="DP284" s="118"/>
      <c r="DQ284" s="118"/>
      <c r="DR284" s="118"/>
      <c r="DS284" s="118"/>
      <c r="DT284" s="118"/>
      <c r="DU284" s="118"/>
    </row>
    <row r="285" spans="1:125" ht="15.75" customHeight="1">
      <c r="A285" s="119"/>
      <c r="B285" s="119"/>
      <c r="C285" s="119"/>
      <c r="D285" s="119"/>
      <c r="E285" s="119"/>
      <c r="F285" s="119"/>
      <c r="G285" s="119"/>
      <c r="H285" s="119" t="s">
        <v>5171</v>
      </c>
      <c r="I285" s="119"/>
      <c r="J285" s="119"/>
      <c r="K285" s="119"/>
      <c r="L285" s="119"/>
      <c r="M285" s="119"/>
      <c r="N285" s="119"/>
      <c r="O285" s="119"/>
      <c r="P285" s="119"/>
      <c r="Q285" s="119"/>
      <c r="R285" s="119"/>
      <c r="S285" s="119"/>
      <c r="T285" s="119"/>
      <c r="U285" s="119"/>
      <c r="V285" s="119"/>
      <c r="W285" s="119"/>
      <c r="X285" s="119"/>
      <c r="Y285" s="119"/>
      <c r="Z285" s="119"/>
      <c r="AA285" s="119"/>
      <c r="AB285" s="119"/>
      <c r="AC285" s="119"/>
      <c r="AD285" s="119"/>
      <c r="AE285" s="119"/>
      <c r="AF285" s="119"/>
      <c r="AG285" s="119"/>
      <c r="AH285" s="119"/>
      <c r="AI285" s="119"/>
      <c r="AJ285" s="119"/>
      <c r="AK285" s="119"/>
      <c r="AL285" s="119"/>
      <c r="AM285" s="119"/>
      <c r="AN285" s="119"/>
      <c r="AO285" s="119"/>
      <c r="AP285" s="119"/>
      <c r="AQ285" s="119"/>
      <c r="AR285" s="119"/>
      <c r="AS285" s="119"/>
      <c r="AT285" s="119"/>
      <c r="AU285" s="119"/>
      <c r="AV285" s="119"/>
      <c r="AW285" s="119"/>
      <c r="AX285" s="119"/>
      <c r="AY285" s="119"/>
      <c r="AZ285" s="119"/>
      <c r="BA285" s="119"/>
      <c r="BB285" s="119"/>
      <c r="BC285" s="119"/>
      <c r="BD285" s="119"/>
      <c r="BE285" s="119"/>
      <c r="BF285" s="119"/>
      <c r="BG285" s="119"/>
      <c r="BH285" s="119"/>
      <c r="BI285" s="119"/>
      <c r="BJ285" s="119"/>
      <c r="BK285" s="119"/>
      <c r="BL285" s="119"/>
      <c r="BM285" s="119"/>
      <c r="BN285" s="119"/>
      <c r="BO285" s="119"/>
      <c r="BP285" s="119"/>
      <c r="BQ285" s="119"/>
      <c r="BR285" s="119"/>
      <c r="BS285" s="119"/>
      <c r="BT285" s="119"/>
      <c r="BU285" s="119"/>
      <c r="BV285" s="119"/>
      <c r="BW285" s="119"/>
      <c r="BX285" s="119"/>
      <c r="BY285" s="119"/>
      <c r="BZ285" s="119"/>
      <c r="CA285" s="119"/>
      <c r="CB285" s="119"/>
      <c r="CC285" s="119"/>
      <c r="CD285" s="119"/>
      <c r="CE285" s="119"/>
      <c r="CF285" s="119"/>
      <c r="CG285" s="119"/>
      <c r="CH285" s="119"/>
      <c r="CI285" s="119"/>
      <c r="CJ285" s="119"/>
      <c r="CK285" s="119"/>
      <c r="CL285" s="119"/>
      <c r="CM285" s="119"/>
      <c r="CN285" s="119"/>
      <c r="CO285" s="119"/>
      <c r="CP285" s="119"/>
      <c r="CQ285" s="119"/>
      <c r="CR285" s="119"/>
      <c r="CS285" s="119"/>
      <c r="CT285" s="119"/>
      <c r="CU285" s="119"/>
      <c r="CV285" s="119"/>
      <c r="CW285" s="119"/>
      <c r="CX285" s="119"/>
      <c r="CY285" s="119"/>
      <c r="CZ285" s="119"/>
      <c r="DA285" s="119"/>
      <c r="DB285" s="119"/>
      <c r="DC285" s="119"/>
      <c r="DD285" s="119"/>
      <c r="DE285" s="119"/>
      <c r="DF285" s="119"/>
      <c r="DG285" s="119"/>
      <c r="DH285" s="119"/>
      <c r="DI285" s="119"/>
      <c r="DJ285" s="119"/>
      <c r="DK285" s="119"/>
      <c r="DL285" s="119"/>
      <c r="DM285" s="119"/>
      <c r="DN285" s="119"/>
      <c r="DO285" s="119"/>
      <c r="DP285" s="119"/>
      <c r="DQ285" s="119"/>
      <c r="DR285" s="119"/>
      <c r="DS285" s="119"/>
      <c r="DT285" s="119"/>
      <c r="DU285" s="119"/>
    </row>
    <row r="286" spans="1:125" ht="15.75" customHeight="1">
      <c r="A286" s="118"/>
      <c r="B286" s="118"/>
      <c r="C286" s="118"/>
      <c r="D286" s="118"/>
      <c r="E286" s="118"/>
      <c r="F286" s="118"/>
      <c r="G286" s="118"/>
      <c r="H286" s="118" t="s">
        <v>5172</v>
      </c>
      <c r="I286" s="118"/>
      <c r="J286" s="118"/>
      <c r="K286" s="118"/>
      <c r="L286" s="118"/>
      <c r="M286" s="118"/>
      <c r="N286" s="118"/>
      <c r="O286" s="118"/>
      <c r="P286" s="118"/>
      <c r="Q286" s="118"/>
      <c r="R286" s="118"/>
      <c r="S286" s="118"/>
      <c r="T286" s="118"/>
      <c r="U286" s="118"/>
      <c r="V286" s="118"/>
      <c r="W286" s="118"/>
      <c r="X286" s="118"/>
      <c r="Y286" s="118"/>
      <c r="Z286" s="118"/>
      <c r="AA286" s="118"/>
      <c r="AB286" s="118"/>
      <c r="AC286" s="118"/>
      <c r="AD286" s="118"/>
      <c r="AE286" s="118"/>
      <c r="AF286" s="118"/>
      <c r="AG286" s="118"/>
      <c r="AH286" s="118"/>
      <c r="AI286" s="118"/>
      <c r="AJ286" s="118"/>
      <c r="AK286" s="118"/>
      <c r="AL286" s="118"/>
      <c r="AM286" s="118"/>
      <c r="AN286" s="118"/>
      <c r="AO286" s="118"/>
      <c r="AP286" s="118"/>
      <c r="AQ286" s="118"/>
      <c r="AR286" s="118"/>
      <c r="AS286" s="118"/>
      <c r="AT286" s="118"/>
      <c r="AU286" s="118"/>
      <c r="AV286" s="118"/>
      <c r="AW286" s="118"/>
      <c r="AX286" s="118"/>
      <c r="AY286" s="118"/>
      <c r="AZ286" s="118"/>
      <c r="BA286" s="118"/>
      <c r="BB286" s="118"/>
      <c r="BC286" s="118"/>
      <c r="BD286" s="118"/>
      <c r="BE286" s="118"/>
      <c r="BF286" s="118"/>
      <c r="BG286" s="118"/>
      <c r="BH286" s="118"/>
      <c r="BI286" s="118"/>
      <c r="BJ286" s="118"/>
      <c r="BK286" s="118"/>
      <c r="BL286" s="118"/>
      <c r="BM286" s="118"/>
      <c r="BN286" s="118"/>
      <c r="BO286" s="118"/>
      <c r="BP286" s="118"/>
      <c r="BQ286" s="118"/>
      <c r="BR286" s="118"/>
      <c r="BS286" s="118"/>
      <c r="BT286" s="118"/>
      <c r="BU286" s="118"/>
      <c r="BV286" s="118"/>
      <c r="BW286" s="118"/>
      <c r="BX286" s="118"/>
      <c r="BY286" s="118"/>
      <c r="BZ286" s="118"/>
      <c r="CA286" s="118"/>
      <c r="CB286" s="118"/>
      <c r="CC286" s="118"/>
      <c r="CD286" s="118"/>
      <c r="CE286" s="118"/>
      <c r="CF286" s="118"/>
      <c r="CG286" s="118"/>
      <c r="CH286" s="118"/>
      <c r="CI286" s="118"/>
      <c r="CJ286" s="118"/>
      <c r="CK286" s="118"/>
      <c r="CL286" s="118"/>
      <c r="CM286" s="118"/>
      <c r="CN286" s="118"/>
      <c r="CO286" s="118"/>
      <c r="CP286" s="118"/>
      <c r="CQ286" s="118"/>
      <c r="CR286" s="118"/>
      <c r="CS286" s="118"/>
      <c r="CT286" s="118"/>
      <c r="CU286" s="118"/>
      <c r="CV286" s="118"/>
      <c r="CW286" s="118"/>
      <c r="CX286" s="118"/>
      <c r="CY286" s="118"/>
      <c r="CZ286" s="118"/>
      <c r="DA286" s="118"/>
      <c r="DB286" s="118"/>
      <c r="DC286" s="118"/>
      <c r="DD286" s="118"/>
      <c r="DE286" s="118"/>
      <c r="DF286" s="118"/>
      <c r="DG286" s="118"/>
      <c r="DH286" s="118"/>
      <c r="DI286" s="118"/>
      <c r="DJ286" s="118"/>
      <c r="DK286" s="118"/>
      <c r="DL286" s="118"/>
      <c r="DM286" s="118"/>
      <c r="DN286" s="118"/>
      <c r="DO286" s="118"/>
      <c r="DP286" s="118"/>
      <c r="DQ286" s="118"/>
      <c r="DR286" s="118"/>
      <c r="DS286" s="118"/>
      <c r="DT286" s="118"/>
      <c r="DU286" s="118"/>
    </row>
    <row r="287" spans="1:125" ht="15.75" customHeight="1">
      <c r="A287" s="119"/>
      <c r="B287" s="119"/>
      <c r="C287" s="119"/>
      <c r="D287" s="119"/>
      <c r="E287" s="119"/>
      <c r="F287" s="119"/>
      <c r="G287" s="119"/>
      <c r="H287" s="119" t="s">
        <v>5173</v>
      </c>
      <c r="I287" s="119"/>
      <c r="J287" s="119"/>
      <c r="K287" s="119"/>
      <c r="L287" s="119"/>
      <c r="M287" s="119"/>
      <c r="N287" s="119"/>
      <c r="O287" s="119"/>
      <c r="P287" s="119"/>
      <c r="Q287" s="119"/>
      <c r="R287" s="119"/>
      <c r="S287" s="119"/>
      <c r="T287" s="119"/>
      <c r="U287" s="119"/>
      <c r="V287" s="119"/>
      <c r="W287" s="119"/>
      <c r="X287" s="119"/>
      <c r="Y287" s="119"/>
      <c r="Z287" s="119"/>
      <c r="AA287" s="119"/>
      <c r="AB287" s="119"/>
      <c r="AC287" s="119"/>
      <c r="AD287" s="119"/>
      <c r="AE287" s="119"/>
      <c r="AF287" s="119"/>
      <c r="AG287" s="119"/>
      <c r="AH287" s="119"/>
      <c r="AI287" s="119"/>
      <c r="AJ287" s="119"/>
      <c r="AK287" s="119"/>
      <c r="AL287" s="119"/>
      <c r="AM287" s="119"/>
      <c r="AN287" s="119"/>
      <c r="AO287" s="119"/>
      <c r="AP287" s="119"/>
      <c r="AQ287" s="119"/>
      <c r="AR287" s="119"/>
      <c r="AS287" s="119"/>
      <c r="AT287" s="119"/>
      <c r="AU287" s="119"/>
      <c r="AV287" s="119"/>
      <c r="AW287" s="119"/>
      <c r="AX287" s="119"/>
      <c r="AY287" s="119"/>
      <c r="AZ287" s="119"/>
      <c r="BA287" s="119"/>
      <c r="BB287" s="119"/>
      <c r="BC287" s="119"/>
      <c r="BD287" s="119"/>
      <c r="BE287" s="119"/>
      <c r="BF287" s="119"/>
      <c r="BG287" s="119"/>
      <c r="BH287" s="119"/>
      <c r="BI287" s="119"/>
      <c r="BJ287" s="119"/>
      <c r="BK287" s="119"/>
      <c r="BL287" s="119"/>
      <c r="BM287" s="119"/>
      <c r="BN287" s="119"/>
      <c r="BO287" s="119"/>
      <c r="BP287" s="119"/>
      <c r="BQ287" s="119"/>
      <c r="BR287" s="119"/>
      <c r="BS287" s="119"/>
      <c r="BT287" s="119"/>
      <c r="BU287" s="119"/>
      <c r="BV287" s="119"/>
      <c r="BW287" s="119"/>
      <c r="BX287" s="119"/>
      <c r="BY287" s="119"/>
      <c r="BZ287" s="119"/>
      <c r="CA287" s="119"/>
      <c r="CB287" s="119"/>
      <c r="CC287" s="119"/>
      <c r="CD287" s="119"/>
      <c r="CE287" s="119"/>
      <c r="CF287" s="119"/>
      <c r="CG287" s="119"/>
      <c r="CH287" s="119"/>
      <c r="CI287" s="119"/>
      <c r="CJ287" s="119"/>
      <c r="CK287" s="119"/>
      <c r="CL287" s="119"/>
      <c r="CM287" s="119"/>
      <c r="CN287" s="119"/>
      <c r="CO287" s="119"/>
      <c r="CP287" s="119"/>
      <c r="CQ287" s="119"/>
      <c r="CR287" s="119"/>
      <c r="CS287" s="119"/>
      <c r="CT287" s="119"/>
      <c r="CU287" s="119"/>
      <c r="CV287" s="119"/>
      <c r="CW287" s="119"/>
      <c r="CX287" s="119"/>
      <c r="CY287" s="119"/>
      <c r="CZ287" s="119"/>
      <c r="DA287" s="119"/>
      <c r="DB287" s="119"/>
      <c r="DC287" s="119"/>
      <c r="DD287" s="119"/>
      <c r="DE287" s="119"/>
      <c r="DF287" s="119"/>
      <c r="DG287" s="119"/>
      <c r="DH287" s="119"/>
      <c r="DI287" s="119"/>
      <c r="DJ287" s="119"/>
      <c r="DK287" s="119"/>
      <c r="DL287" s="119"/>
      <c r="DM287" s="119"/>
      <c r="DN287" s="119"/>
      <c r="DO287" s="119"/>
      <c r="DP287" s="119"/>
      <c r="DQ287" s="119"/>
      <c r="DR287" s="119"/>
      <c r="DS287" s="119"/>
      <c r="DT287" s="119"/>
      <c r="DU287" s="119"/>
    </row>
    <row r="288" spans="1:125" ht="15.75" customHeight="1">
      <c r="A288" s="118"/>
      <c r="B288" s="118"/>
      <c r="C288" s="118"/>
      <c r="D288" s="118"/>
      <c r="E288" s="118"/>
      <c r="F288" s="118"/>
      <c r="G288" s="118"/>
      <c r="H288" s="118" t="s">
        <v>5174</v>
      </c>
      <c r="I288" s="118"/>
      <c r="J288" s="118"/>
      <c r="K288" s="118"/>
      <c r="L288" s="118"/>
      <c r="M288" s="118"/>
      <c r="N288" s="118"/>
      <c r="O288" s="118"/>
      <c r="P288" s="118"/>
      <c r="Q288" s="118"/>
      <c r="R288" s="118"/>
      <c r="S288" s="118"/>
      <c r="T288" s="118"/>
      <c r="U288" s="118"/>
      <c r="V288" s="118"/>
      <c r="W288" s="118"/>
      <c r="X288" s="118"/>
      <c r="Y288" s="118"/>
      <c r="Z288" s="118"/>
      <c r="AA288" s="118"/>
      <c r="AB288" s="118"/>
      <c r="AC288" s="118"/>
      <c r="AD288" s="118"/>
      <c r="AE288" s="118"/>
      <c r="AF288" s="118"/>
      <c r="AG288" s="118"/>
      <c r="AH288" s="118"/>
      <c r="AI288" s="118"/>
      <c r="AJ288" s="118"/>
      <c r="AK288" s="118"/>
      <c r="AL288" s="118"/>
      <c r="AM288" s="118"/>
      <c r="AN288" s="118"/>
      <c r="AO288" s="118"/>
      <c r="AP288" s="118"/>
      <c r="AQ288" s="118"/>
      <c r="AR288" s="118"/>
      <c r="AS288" s="118"/>
      <c r="AT288" s="118"/>
      <c r="AU288" s="118"/>
      <c r="AV288" s="118"/>
      <c r="AW288" s="118"/>
      <c r="AX288" s="118"/>
      <c r="AY288" s="118"/>
      <c r="AZ288" s="118"/>
      <c r="BA288" s="118"/>
      <c r="BB288" s="118"/>
      <c r="BC288" s="118"/>
      <c r="BD288" s="118"/>
      <c r="BE288" s="118"/>
      <c r="BF288" s="118"/>
      <c r="BG288" s="118"/>
      <c r="BH288" s="118"/>
      <c r="BI288" s="118"/>
      <c r="BJ288" s="118"/>
      <c r="BK288" s="118"/>
      <c r="BL288" s="118"/>
      <c r="BM288" s="118"/>
      <c r="BN288" s="118"/>
      <c r="BO288" s="118"/>
      <c r="BP288" s="118"/>
      <c r="BQ288" s="118"/>
      <c r="BR288" s="118"/>
      <c r="BS288" s="118"/>
      <c r="BT288" s="118"/>
      <c r="BU288" s="118"/>
      <c r="BV288" s="118"/>
      <c r="BW288" s="118"/>
      <c r="BX288" s="118"/>
      <c r="BY288" s="118"/>
      <c r="BZ288" s="118"/>
      <c r="CA288" s="118"/>
      <c r="CB288" s="118"/>
      <c r="CC288" s="118"/>
      <c r="CD288" s="118"/>
      <c r="CE288" s="118"/>
      <c r="CF288" s="118"/>
      <c r="CG288" s="118"/>
      <c r="CH288" s="118"/>
      <c r="CI288" s="118"/>
      <c r="CJ288" s="118"/>
      <c r="CK288" s="118"/>
      <c r="CL288" s="118"/>
      <c r="CM288" s="118"/>
      <c r="CN288" s="118"/>
      <c r="CO288" s="118"/>
      <c r="CP288" s="118"/>
      <c r="CQ288" s="118"/>
      <c r="CR288" s="118"/>
      <c r="CS288" s="118"/>
      <c r="CT288" s="118"/>
      <c r="CU288" s="118"/>
      <c r="CV288" s="118"/>
      <c r="CW288" s="118"/>
      <c r="CX288" s="118"/>
      <c r="CY288" s="118"/>
      <c r="CZ288" s="118"/>
      <c r="DA288" s="118"/>
      <c r="DB288" s="118"/>
      <c r="DC288" s="118"/>
      <c r="DD288" s="118"/>
      <c r="DE288" s="118"/>
      <c r="DF288" s="118"/>
      <c r="DG288" s="118"/>
      <c r="DH288" s="118"/>
      <c r="DI288" s="118"/>
      <c r="DJ288" s="118"/>
      <c r="DK288" s="118"/>
      <c r="DL288" s="118"/>
      <c r="DM288" s="118"/>
      <c r="DN288" s="118"/>
      <c r="DO288" s="118"/>
      <c r="DP288" s="118"/>
      <c r="DQ288" s="118"/>
      <c r="DR288" s="118"/>
      <c r="DS288" s="118"/>
      <c r="DT288" s="118"/>
      <c r="DU288" s="118"/>
    </row>
    <row r="289" spans="1:125" ht="15.75" customHeight="1">
      <c r="A289" s="119"/>
      <c r="B289" s="119"/>
      <c r="C289" s="119"/>
      <c r="D289" s="119"/>
      <c r="E289" s="119"/>
      <c r="F289" s="119"/>
      <c r="G289" s="119"/>
      <c r="H289" s="119" t="s">
        <v>5175</v>
      </c>
      <c r="I289" s="119"/>
      <c r="J289" s="119"/>
      <c r="K289" s="119"/>
      <c r="L289" s="119"/>
      <c r="M289" s="119"/>
      <c r="N289" s="119"/>
      <c r="O289" s="119"/>
      <c r="P289" s="119"/>
      <c r="Q289" s="119"/>
      <c r="R289" s="119"/>
      <c r="S289" s="119"/>
      <c r="T289" s="119"/>
      <c r="U289" s="119"/>
      <c r="V289" s="119"/>
      <c r="W289" s="119"/>
      <c r="X289" s="119"/>
      <c r="Y289" s="119"/>
      <c r="Z289" s="119"/>
      <c r="AA289" s="119"/>
      <c r="AB289" s="119"/>
      <c r="AC289" s="119"/>
      <c r="AD289" s="119"/>
      <c r="AE289" s="119"/>
      <c r="AF289" s="119"/>
      <c r="AG289" s="119"/>
      <c r="AH289" s="119"/>
      <c r="AI289" s="119"/>
      <c r="AJ289" s="119"/>
      <c r="AK289" s="119"/>
      <c r="AL289" s="119"/>
      <c r="AM289" s="119"/>
      <c r="AN289" s="119"/>
      <c r="AO289" s="119"/>
      <c r="AP289" s="119"/>
      <c r="AQ289" s="119"/>
      <c r="AR289" s="119"/>
      <c r="AS289" s="119"/>
      <c r="AT289" s="119"/>
      <c r="AU289" s="119"/>
      <c r="AV289" s="119"/>
      <c r="AW289" s="119"/>
      <c r="AX289" s="119"/>
      <c r="AY289" s="119"/>
      <c r="AZ289" s="119"/>
      <c r="BA289" s="119"/>
      <c r="BB289" s="119"/>
      <c r="BC289" s="119"/>
      <c r="BD289" s="119"/>
      <c r="BE289" s="119"/>
      <c r="BF289" s="119"/>
      <c r="BG289" s="119"/>
      <c r="BH289" s="119"/>
      <c r="BI289" s="119"/>
      <c r="BJ289" s="119"/>
      <c r="BK289" s="119"/>
      <c r="BL289" s="119"/>
      <c r="BM289" s="119"/>
      <c r="BN289" s="119"/>
      <c r="BO289" s="119"/>
      <c r="BP289" s="119"/>
      <c r="BQ289" s="119"/>
      <c r="BR289" s="119"/>
      <c r="BS289" s="119"/>
      <c r="BT289" s="119"/>
      <c r="BU289" s="119"/>
      <c r="BV289" s="119"/>
      <c r="BW289" s="119"/>
      <c r="BX289" s="119"/>
      <c r="BY289" s="119"/>
      <c r="BZ289" s="119"/>
      <c r="CA289" s="119"/>
      <c r="CB289" s="119"/>
      <c r="CC289" s="119"/>
      <c r="CD289" s="119"/>
      <c r="CE289" s="119"/>
      <c r="CF289" s="119"/>
      <c r="CG289" s="119"/>
      <c r="CH289" s="119"/>
      <c r="CI289" s="119"/>
      <c r="CJ289" s="119"/>
      <c r="CK289" s="119"/>
      <c r="CL289" s="119"/>
      <c r="CM289" s="119"/>
      <c r="CN289" s="119"/>
      <c r="CO289" s="119"/>
      <c r="CP289" s="119"/>
      <c r="CQ289" s="119"/>
      <c r="CR289" s="119"/>
      <c r="CS289" s="119"/>
      <c r="CT289" s="119"/>
      <c r="CU289" s="119"/>
      <c r="CV289" s="119"/>
      <c r="CW289" s="119"/>
      <c r="CX289" s="119"/>
      <c r="CY289" s="119"/>
      <c r="CZ289" s="119"/>
      <c r="DA289" s="119"/>
      <c r="DB289" s="119"/>
      <c r="DC289" s="119"/>
      <c r="DD289" s="119"/>
      <c r="DE289" s="119"/>
      <c r="DF289" s="119"/>
      <c r="DG289" s="119"/>
      <c r="DH289" s="119"/>
      <c r="DI289" s="119"/>
      <c r="DJ289" s="119"/>
      <c r="DK289" s="119"/>
      <c r="DL289" s="119"/>
      <c r="DM289" s="119"/>
      <c r="DN289" s="119"/>
      <c r="DO289" s="119"/>
      <c r="DP289" s="119"/>
      <c r="DQ289" s="119"/>
      <c r="DR289" s="119"/>
      <c r="DS289" s="119"/>
      <c r="DT289" s="119"/>
      <c r="DU289" s="119"/>
    </row>
    <row r="290" spans="1:125" ht="15.75" customHeight="1">
      <c r="A290" s="118"/>
      <c r="B290" s="118"/>
      <c r="C290" s="118"/>
      <c r="D290" s="118"/>
      <c r="E290" s="118"/>
      <c r="F290" s="118"/>
      <c r="G290" s="118"/>
      <c r="H290" s="118" t="s">
        <v>5176</v>
      </c>
      <c r="I290" s="118"/>
      <c r="J290" s="118"/>
      <c r="K290" s="118"/>
      <c r="L290" s="118"/>
      <c r="M290" s="118"/>
      <c r="N290" s="118"/>
      <c r="O290" s="118"/>
      <c r="P290" s="118"/>
      <c r="Q290" s="118"/>
      <c r="R290" s="118"/>
      <c r="S290" s="118"/>
      <c r="T290" s="118"/>
      <c r="U290" s="118"/>
      <c r="V290" s="118"/>
      <c r="W290" s="118"/>
      <c r="X290" s="118"/>
      <c r="Y290" s="118"/>
      <c r="Z290" s="118"/>
      <c r="AA290" s="118"/>
      <c r="AB290" s="118"/>
      <c r="AC290" s="118"/>
      <c r="AD290" s="118"/>
      <c r="AE290" s="118"/>
      <c r="AF290" s="118"/>
      <c r="AG290" s="118"/>
      <c r="AH290" s="118"/>
      <c r="AI290" s="118"/>
      <c r="AJ290" s="118"/>
      <c r="AK290" s="118"/>
      <c r="AL290" s="118"/>
      <c r="AM290" s="118"/>
      <c r="AN290" s="118"/>
      <c r="AO290" s="118"/>
      <c r="AP290" s="118"/>
      <c r="AQ290" s="118"/>
      <c r="AR290" s="118"/>
      <c r="AS290" s="118"/>
      <c r="AT290" s="118"/>
      <c r="AU290" s="118"/>
      <c r="AV290" s="118"/>
      <c r="AW290" s="118"/>
      <c r="AX290" s="118"/>
      <c r="AY290" s="118"/>
      <c r="AZ290" s="118"/>
      <c r="BA290" s="118"/>
      <c r="BB290" s="118"/>
      <c r="BC290" s="118"/>
      <c r="BD290" s="118"/>
      <c r="BE290" s="118"/>
      <c r="BF290" s="118"/>
      <c r="BG290" s="118"/>
      <c r="BH290" s="118"/>
      <c r="BI290" s="118"/>
      <c r="BJ290" s="118"/>
      <c r="BK290" s="118"/>
      <c r="BL290" s="118"/>
      <c r="BM290" s="118"/>
      <c r="BN290" s="118"/>
      <c r="BO290" s="118"/>
      <c r="BP290" s="118"/>
      <c r="BQ290" s="118"/>
      <c r="BR290" s="118"/>
      <c r="BS290" s="118"/>
      <c r="BT290" s="118"/>
      <c r="BU290" s="118"/>
      <c r="BV290" s="118"/>
      <c r="BW290" s="118"/>
      <c r="BX290" s="118"/>
      <c r="BY290" s="118"/>
      <c r="BZ290" s="118"/>
      <c r="CA290" s="118"/>
      <c r="CB290" s="118"/>
      <c r="CC290" s="118"/>
      <c r="CD290" s="118"/>
      <c r="CE290" s="118"/>
      <c r="CF290" s="118"/>
      <c r="CG290" s="118"/>
      <c r="CH290" s="118"/>
      <c r="CI290" s="118"/>
      <c r="CJ290" s="118"/>
      <c r="CK290" s="118"/>
      <c r="CL290" s="118"/>
      <c r="CM290" s="118"/>
      <c r="CN290" s="118"/>
      <c r="CO290" s="118"/>
      <c r="CP290" s="118"/>
      <c r="CQ290" s="118"/>
      <c r="CR290" s="118"/>
      <c r="CS290" s="118"/>
      <c r="CT290" s="118"/>
      <c r="CU290" s="118"/>
      <c r="CV290" s="118"/>
      <c r="CW290" s="118"/>
      <c r="CX290" s="118"/>
      <c r="CY290" s="118"/>
      <c r="CZ290" s="118"/>
      <c r="DA290" s="118"/>
      <c r="DB290" s="118"/>
      <c r="DC290" s="118"/>
      <c r="DD290" s="118"/>
      <c r="DE290" s="118"/>
      <c r="DF290" s="118"/>
      <c r="DG290" s="118"/>
      <c r="DH290" s="118"/>
      <c r="DI290" s="118"/>
      <c r="DJ290" s="118"/>
      <c r="DK290" s="118"/>
      <c r="DL290" s="118"/>
      <c r="DM290" s="118"/>
      <c r="DN290" s="118"/>
      <c r="DO290" s="118"/>
      <c r="DP290" s="118"/>
      <c r="DQ290" s="118"/>
      <c r="DR290" s="118"/>
      <c r="DS290" s="118"/>
      <c r="DT290" s="118"/>
      <c r="DU290" s="118"/>
    </row>
    <row r="291" spans="1:125" ht="15.75" customHeight="1">
      <c r="A291" s="119"/>
      <c r="B291" s="119"/>
      <c r="C291" s="119"/>
      <c r="D291" s="119"/>
      <c r="E291" s="119"/>
      <c r="F291" s="119"/>
      <c r="G291" s="119"/>
      <c r="H291" s="119" t="s">
        <v>5177</v>
      </c>
      <c r="I291" s="119"/>
      <c r="J291" s="119"/>
      <c r="K291" s="119"/>
      <c r="L291" s="119"/>
      <c r="M291" s="119"/>
      <c r="N291" s="119"/>
      <c r="O291" s="119"/>
      <c r="P291" s="119"/>
      <c r="Q291" s="119"/>
      <c r="R291" s="119"/>
      <c r="S291" s="119"/>
      <c r="T291" s="119"/>
      <c r="U291" s="119"/>
      <c r="V291" s="119"/>
      <c r="W291" s="119"/>
      <c r="X291" s="119"/>
      <c r="Y291" s="119"/>
      <c r="Z291" s="119"/>
      <c r="AA291" s="119"/>
      <c r="AB291" s="119"/>
      <c r="AC291" s="119"/>
      <c r="AD291" s="119"/>
      <c r="AE291" s="119"/>
      <c r="AF291" s="119"/>
      <c r="AG291" s="119"/>
      <c r="AH291" s="119"/>
      <c r="AI291" s="119"/>
      <c r="AJ291" s="119"/>
      <c r="AK291" s="119"/>
      <c r="AL291" s="119"/>
      <c r="AM291" s="119"/>
      <c r="AN291" s="119"/>
      <c r="AO291" s="119"/>
      <c r="AP291" s="119"/>
      <c r="AQ291" s="119"/>
      <c r="AR291" s="119"/>
      <c r="AS291" s="119"/>
      <c r="AT291" s="119"/>
      <c r="AU291" s="119"/>
      <c r="AV291" s="119"/>
      <c r="AW291" s="119"/>
      <c r="AX291" s="119"/>
      <c r="AY291" s="119"/>
      <c r="AZ291" s="119"/>
      <c r="BA291" s="119"/>
      <c r="BB291" s="119"/>
      <c r="BC291" s="119"/>
      <c r="BD291" s="119"/>
      <c r="BE291" s="119"/>
      <c r="BF291" s="119"/>
      <c r="BG291" s="119"/>
      <c r="BH291" s="119"/>
      <c r="BI291" s="119"/>
      <c r="BJ291" s="119"/>
      <c r="BK291" s="119"/>
      <c r="BL291" s="119"/>
      <c r="BM291" s="119"/>
      <c r="BN291" s="119"/>
      <c r="BO291" s="119"/>
      <c r="BP291" s="119"/>
      <c r="BQ291" s="119"/>
      <c r="BR291" s="119"/>
      <c r="BS291" s="119"/>
      <c r="BT291" s="119"/>
      <c r="BU291" s="119"/>
      <c r="BV291" s="119"/>
      <c r="BW291" s="119"/>
      <c r="BX291" s="119"/>
      <c r="BY291" s="119"/>
      <c r="BZ291" s="119"/>
      <c r="CA291" s="119"/>
      <c r="CB291" s="119"/>
      <c r="CC291" s="119"/>
      <c r="CD291" s="119"/>
      <c r="CE291" s="119"/>
      <c r="CF291" s="119"/>
      <c r="CG291" s="119"/>
      <c r="CH291" s="119"/>
      <c r="CI291" s="119"/>
      <c r="CJ291" s="119"/>
      <c r="CK291" s="119"/>
      <c r="CL291" s="119"/>
      <c r="CM291" s="119"/>
      <c r="CN291" s="119"/>
      <c r="CO291" s="119"/>
      <c r="CP291" s="119"/>
      <c r="CQ291" s="119"/>
      <c r="CR291" s="119"/>
      <c r="CS291" s="119"/>
      <c r="CT291" s="119"/>
      <c r="CU291" s="119"/>
      <c r="CV291" s="119"/>
      <c r="CW291" s="119"/>
      <c r="CX291" s="119"/>
      <c r="CY291" s="119"/>
      <c r="CZ291" s="119"/>
      <c r="DA291" s="119"/>
      <c r="DB291" s="119"/>
      <c r="DC291" s="119"/>
      <c r="DD291" s="119"/>
      <c r="DE291" s="119"/>
      <c r="DF291" s="119"/>
      <c r="DG291" s="119"/>
      <c r="DH291" s="119"/>
      <c r="DI291" s="119"/>
      <c r="DJ291" s="119"/>
      <c r="DK291" s="119"/>
      <c r="DL291" s="119"/>
      <c r="DM291" s="119"/>
      <c r="DN291" s="119"/>
      <c r="DO291" s="119"/>
      <c r="DP291" s="119"/>
      <c r="DQ291" s="119"/>
      <c r="DR291" s="119"/>
      <c r="DS291" s="119"/>
      <c r="DT291" s="119"/>
      <c r="DU291" s="119"/>
    </row>
    <row r="292" spans="1:125" ht="15.75" customHeight="1">
      <c r="A292" s="118"/>
      <c r="B292" s="118"/>
      <c r="C292" s="118"/>
      <c r="D292" s="118"/>
      <c r="E292" s="118"/>
      <c r="F292" s="118"/>
      <c r="G292" s="118"/>
      <c r="H292" s="118" t="s">
        <v>5178</v>
      </c>
      <c r="I292" s="118"/>
      <c r="J292" s="118"/>
      <c r="K292" s="118"/>
      <c r="L292" s="118"/>
      <c r="M292" s="118"/>
      <c r="N292" s="118"/>
      <c r="O292" s="118"/>
      <c r="P292" s="118"/>
      <c r="Q292" s="118"/>
      <c r="R292" s="118"/>
      <c r="S292" s="118"/>
      <c r="T292" s="118"/>
      <c r="U292" s="118"/>
      <c r="V292" s="118"/>
      <c r="W292" s="118"/>
      <c r="X292" s="118"/>
      <c r="Y292" s="118"/>
      <c r="Z292" s="118"/>
      <c r="AA292" s="118"/>
      <c r="AB292" s="118"/>
      <c r="AC292" s="118"/>
      <c r="AD292" s="118"/>
      <c r="AE292" s="118"/>
      <c r="AF292" s="118"/>
      <c r="AG292" s="118"/>
      <c r="AH292" s="118"/>
      <c r="AI292" s="118"/>
      <c r="AJ292" s="118"/>
      <c r="AK292" s="118"/>
      <c r="AL292" s="118"/>
      <c r="AM292" s="118"/>
      <c r="AN292" s="118"/>
      <c r="AO292" s="118"/>
      <c r="AP292" s="118"/>
      <c r="AQ292" s="118"/>
      <c r="AR292" s="118"/>
      <c r="AS292" s="118"/>
      <c r="AT292" s="118"/>
      <c r="AU292" s="118"/>
      <c r="AV292" s="118"/>
      <c r="AW292" s="118"/>
      <c r="AX292" s="118"/>
      <c r="AY292" s="118"/>
      <c r="AZ292" s="118"/>
      <c r="BA292" s="118"/>
      <c r="BB292" s="118"/>
      <c r="BC292" s="118"/>
      <c r="BD292" s="118"/>
      <c r="BE292" s="118"/>
      <c r="BF292" s="118"/>
      <c r="BG292" s="118"/>
      <c r="BH292" s="118"/>
      <c r="BI292" s="118"/>
      <c r="BJ292" s="118"/>
      <c r="BK292" s="118"/>
      <c r="BL292" s="118"/>
      <c r="BM292" s="118"/>
      <c r="BN292" s="118"/>
      <c r="BO292" s="118"/>
      <c r="BP292" s="118"/>
      <c r="BQ292" s="118"/>
      <c r="BR292" s="118"/>
      <c r="BS292" s="118"/>
      <c r="BT292" s="118"/>
      <c r="BU292" s="118"/>
      <c r="BV292" s="118"/>
      <c r="BW292" s="118"/>
      <c r="BX292" s="118"/>
      <c r="BY292" s="118"/>
      <c r="BZ292" s="118"/>
      <c r="CA292" s="118"/>
      <c r="CB292" s="118"/>
      <c r="CC292" s="118"/>
      <c r="CD292" s="118"/>
      <c r="CE292" s="118"/>
      <c r="CF292" s="118"/>
      <c r="CG292" s="118"/>
      <c r="CH292" s="118"/>
      <c r="CI292" s="118"/>
      <c r="CJ292" s="118"/>
      <c r="CK292" s="118"/>
      <c r="CL292" s="118"/>
      <c r="CM292" s="118"/>
      <c r="CN292" s="118"/>
      <c r="CO292" s="118"/>
      <c r="CP292" s="118"/>
      <c r="CQ292" s="118"/>
      <c r="CR292" s="118"/>
      <c r="CS292" s="118"/>
      <c r="CT292" s="118"/>
      <c r="CU292" s="118"/>
      <c r="CV292" s="118"/>
      <c r="CW292" s="118"/>
      <c r="CX292" s="118"/>
      <c r="CY292" s="118"/>
      <c r="CZ292" s="118"/>
      <c r="DA292" s="118"/>
      <c r="DB292" s="118"/>
      <c r="DC292" s="118"/>
      <c r="DD292" s="118"/>
      <c r="DE292" s="118"/>
      <c r="DF292" s="118"/>
      <c r="DG292" s="118"/>
      <c r="DH292" s="118"/>
      <c r="DI292" s="118"/>
      <c r="DJ292" s="118"/>
      <c r="DK292" s="118"/>
      <c r="DL292" s="118"/>
      <c r="DM292" s="118"/>
      <c r="DN292" s="118"/>
      <c r="DO292" s="118"/>
      <c r="DP292" s="118"/>
      <c r="DQ292" s="118"/>
      <c r="DR292" s="118"/>
      <c r="DS292" s="118"/>
      <c r="DT292" s="118"/>
      <c r="DU292" s="118"/>
    </row>
    <row r="293" spans="1:125" ht="15.75" customHeight="1">
      <c r="A293" s="119"/>
      <c r="B293" s="119"/>
      <c r="C293" s="119"/>
      <c r="D293" s="119"/>
      <c r="E293" s="119"/>
      <c r="F293" s="119"/>
      <c r="G293" s="119"/>
      <c r="H293" s="119" t="s">
        <v>5179</v>
      </c>
      <c r="I293" s="119"/>
      <c r="J293" s="119"/>
      <c r="K293" s="119"/>
      <c r="L293" s="119"/>
      <c r="M293" s="119"/>
      <c r="N293" s="119"/>
      <c r="O293" s="119"/>
      <c r="P293" s="119"/>
      <c r="Q293" s="119"/>
      <c r="R293" s="119"/>
      <c r="S293" s="119"/>
      <c r="T293" s="119"/>
      <c r="U293" s="119"/>
      <c r="V293" s="119"/>
      <c r="W293" s="119"/>
      <c r="X293" s="119"/>
      <c r="Y293" s="119"/>
      <c r="Z293" s="119"/>
      <c r="AA293" s="119"/>
      <c r="AB293" s="119"/>
      <c r="AC293" s="119"/>
      <c r="AD293" s="119"/>
      <c r="AE293" s="119"/>
      <c r="AF293" s="119"/>
      <c r="AG293" s="119"/>
      <c r="AH293" s="119"/>
      <c r="AI293" s="119"/>
      <c r="AJ293" s="119"/>
      <c r="AK293" s="119"/>
      <c r="AL293" s="119"/>
      <c r="AM293" s="119"/>
      <c r="AN293" s="119"/>
      <c r="AO293" s="119"/>
      <c r="AP293" s="119"/>
      <c r="AQ293" s="119"/>
      <c r="AR293" s="119"/>
      <c r="AS293" s="119"/>
      <c r="AT293" s="119"/>
      <c r="AU293" s="119"/>
      <c r="AV293" s="119"/>
      <c r="AW293" s="119"/>
      <c r="AX293" s="119"/>
      <c r="AY293" s="119"/>
      <c r="AZ293" s="119"/>
      <c r="BA293" s="119"/>
      <c r="BB293" s="119"/>
      <c r="BC293" s="119"/>
      <c r="BD293" s="119"/>
      <c r="BE293" s="119"/>
      <c r="BF293" s="119"/>
      <c r="BG293" s="119"/>
      <c r="BH293" s="119"/>
      <c r="BI293" s="119"/>
      <c r="BJ293" s="119"/>
      <c r="BK293" s="119"/>
      <c r="BL293" s="119"/>
      <c r="BM293" s="119"/>
      <c r="BN293" s="119"/>
      <c r="BO293" s="119"/>
      <c r="BP293" s="119"/>
      <c r="BQ293" s="119"/>
      <c r="BR293" s="119"/>
      <c r="BS293" s="119"/>
      <c r="BT293" s="119"/>
      <c r="BU293" s="119"/>
      <c r="BV293" s="119"/>
      <c r="BW293" s="119"/>
      <c r="BX293" s="119"/>
      <c r="BY293" s="119"/>
      <c r="BZ293" s="119"/>
      <c r="CA293" s="119"/>
      <c r="CB293" s="119"/>
      <c r="CC293" s="119"/>
      <c r="CD293" s="119"/>
      <c r="CE293" s="119"/>
      <c r="CF293" s="119"/>
      <c r="CG293" s="119"/>
      <c r="CH293" s="119"/>
      <c r="CI293" s="119"/>
      <c r="CJ293" s="119"/>
      <c r="CK293" s="119"/>
      <c r="CL293" s="119"/>
      <c r="CM293" s="119"/>
      <c r="CN293" s="119"/>
      <c r="CO293" s="119"/>
      <c r="CP293" s="119"/>
      <c r="CQ293" s="119"/>
      <c r="CR293" s="119"/>
      <c r="CS293" s="119"/>
      <c r="CT293" s="119"/>
      <c r="CU293" s="119"/>
      <c r="CV293" s="119"/>
      <c r="CW293" s="119"/>
      <c r="CX293" s="119"/>
      <c r="CY293" s="119"/>
      <c r="CZ293" s="119"/>
      <c r="DA293" s="119"/>
      <c r="DB293" s="119"/>
      <c r="DC293" s="119"/>
      <c r="DD293" s="119"/>
      <c r="DE293" s="119"/>
      <c r="DF293" s="119"/>
      <c r="DG293" s="119"/>
      <c r="DH293" s="119"/>
      <c r="DI293" s="119"/>
      <c r="DJ293" s="119"/>
      <c r="DK293" s="119"/>
      <c r="DL293" s="119"/>
      <c r="DM293" s="119"/>
      <c r="DN293" s="119"/>
      <c r="DO293" s="119"/>
      <c r="DP293" s="119"/>
      <c r="DQ293" s="119"/>
      <c r="DR293" s="119"/>
      <c r="DS293" s="119"/>
      <c r="DT293" s="119"/>
      <c r="DU293" s="119"/>
    </row>
    <row r="294" spans="1:125" ht="15.75" customHeight="1">
      <c r="A294" s="118"/>
      <c r="B294" s="118"/>
      <c r="C294" s="118"/>
      <c r="D294" s="118"/>
      <c r="E294" s="118"/>
      <c r="F294" s="118"/>
      <c r="G294" s="118"/>
      <c r="H294" s="118" t="s">
        <v>5180</v>
      </c>
      <c r="I294" s="118"/>
      <c r="J294" s="118"/>
      <c r="K294" s="118"/>
      <c r="L294" s="118"/>
      <c r="M294" s="118"/>
      <c r="N294" s="118"/>
      <c r="O294" s="118"/>
      <c r="P294" s="118"/>
      <c r="Q294" s="118"/>
      <c r="R294" s="118"/>
      <c r="S294" s="118"/>
      <c r="T294" s="118"/>
      <c r="U294" s="118"/>
      <c r="V294" s="118"/>
      <c r="W294" s="118"/>
      <c r="X294" s="118"/>
      <c r="Y294" s="118"/>
      <c r="Z294" s="118"/>
      <c r="AA294" s="118"/>
      <c r="AB294" s="118"/>
      <c r="AC294" s="118"/>
      <c r="AD294" s="118"/>
      <c r="AE294" s="118"/>
      <c r="AF294" s="118"/>
      <c r="AG294" s="118"/>
      <c r="AH294" s="118"/>
      <c r="AI294" s="118"/>
      <c r="AJ294" s="118"/>
      <c r="AK294" s="118"/>
      <c r="AL294" s="118"/>
      <c r="AM294" s="118"/>
      <c r="AN294" s="118"/>
      <c r="AO294" s="118"/>
      <c r="AP294" s="118"/>
      <c r="AQ294" s="118"/>
      <c r="AR294" s="118"/>
      <c r="AS294" s="118"/>
      <c r="AT294" s="118"/>
      <c r="AU294" s="118"/>
      <c r="AV294" s="118"/>
      <c r="AW294" s="118"/>
      <c r="AX294" s="118"/>
      <c r="AY294" s="118"/>
      <c r="AZ294" s="118"/>
      <c r="BA294" s="118"/>
      <c r="BB294" s="118"/>
      <c r="BC294" s="118"/>
      <c r="BD294" s="118"/>
      <c r="BE294" s="118"/>
      <c r="BF294" s="118"/>
      <c r="BG294" s="118"/>
      <c r="BH294" s="118"/>
      <c r="BI294" s="118"/>
      <c r="BJ294" s="118"/>
      <c r="BK294" s="118"/>
      <c r="BL294" s="118"/>
      <c r="BM294" s="118"/>
      <c r="BN294" s="118"/>
      <c r="BO294" s="118"/>
      <c r="BP294" s="118"/>
      <c r="BQ294" s="118"/>
      <c r="BR294" s="118"/>
      <c r="BS294" s="118"/>
      <c r="BT294" s="118"/>
      <c r="BU294" s="118"/>
      <c r="BV294" s="118"/>
      <c r="BW294" s="118"/>
      <c r="BX294" s="118"/>
      <c r="BY294" s="118"/>
      <c r="BZ294" s="118"/>
      <c r="CA294" s="118"/>
      <c r="CB294" s="118"/>
      <c r="CC294" s="118"/>
      <c r="CD294" s="118"/>
      <c r="CE294" s="118"/>
      <c r="CF294" s="118"/>
      <c r="CG294" s="118"/>
      <c r="CH294" s="118"/>
      <c r="CI294" s="118"/>
      <c r="CJ294" s="118"/>
      <c r="CK294" s="118"/>
      <c r="CL294" s="118"/>
      <c r="CM294" s="118"/>
      <c r="CN294" s="118"/>
      <c r="CO294" s="118"/>
      <c r="CP294" s="118"/>
      <c r="CQ294" s="118"/>
      <c r="CR294" s="118"/>
      <c r="CS294" s="118"/>
      <c r="CT294" s="118"/>
      <c r="CU294" s="118"/>
      <c r="CV294" s="118"/>
      <c r="CW294" s="118"/>
      <c r="CX294" s="118"/>
      <c r="CY294" s="118"/>
      <c r="CZ294" s="118"/>
      <c r="DA294" s="118"/>
      <c r="DB294" s="118"/>
      <c r="DC294" s="118"/>
      <c r="DD294" s="118"/>
      <c r="DE294" s="118"/>
      <c r="DF294" s="118"/>
      <c r="DG294" s="118"/>
      <c r="DH294" s="118"/>
      <c r="DI294" s="118"/>
      <c r="DJ294" s="118"/>
      <c r="DK294" s="118"/>
      <c r="DL294" s="118"/>
      <c r="DM294" s="118"/>
      <c r="DN294" s="118"/>
      <c r="DO294" s="118"/>
      <c r="DP294" s="118"/>
      <c r="DQ294" s="118"/>
      <c r="DR294" s="118"/>
      <c r="DS294" s="118"/>
      <c r="DT294" s="118"/>
      <c r="DU294" s="118"/>
    </row>
    <row r="295" spans="1:125" ht="15.75" customHeight="1">
      <c r="A295" s="119"/>
      <c r="B295" s="119"/>
      <c r="C295" s="119"/>
      <c r="D295" s="119"/>
      <c r="E295" s="119"/>
      <c r="F295" s="119"/>
      <c r="G295" s="119"/>
      <c r="H295" s="119" t="s">
        <v>5181</v>
      </c>
      <c r="I295" s="119"/>
      <c r="J295" s="119"/>
      <c r="K295" s="119"/>
      <c r="L295" s="119"/>
      <c r="M295" s="119"/>
      <c r="N295" s="119"/>
      <c r="O295" s="119"/>
      <c r="P295" s="119"/>
      <c r="Q295" s="119"/>
      <c r="R295" s="119"/>
      <c r="S295" s="119"/>
      <c r="T295" s="119"/>
      <c r="U295" s="119"/>
      <c r="V295" s="119"/>
      <c r="W295" s="119"/>
      <c r="X295" s="119"/>
      <c r="Y295" s="119"/>
      <c r="Z295" s="119"/>
      <c r="AA295" s="119"/>
      <c r="AB295" s="119"/>
      <c r="AC295" s="119"/>
      <c r="AD295" s="119"/>
      <c r="AE295" s="119"/>
      <c r="AF295" s="119"/>
      <c r="AG295" s="119"/>
      <c r="AH295" s="119"/>
      <c r="AI295" s="119"/>
      <c r="AJ295" s="119"/>
      <c r="AK295" s="119"/>
      <c r="AL295" s="119"/>
      <c r="AM295" s="119"/>
      <c r="AN295" s="119"/>
      <c r="AO295" s="119"/>
      <c r="AP295" s="119"/>
      <c r="AQ295" s="119"/>
      <c r="AR295" s="119"/>
      <c r="AS295" s="119"/>
      <c r="AT295" s="119"/>
      <c r="AU295" s="119"/>
      <c r="AV295" s="119"/>
      <c r="AW295" s="119"/>
      <c r="AX295" s="119"/>
      <c r="AY295" s="119"/>
      <c r="AZ295" s="119"/>
      <c r="BA295" s="119"/>
      <c r="BB295" s="119"/>
      <c r="BC295" s="119"/>
      <c r="BD295" s="119"/>
      <c r="BE295" s="119"/>
      <c r="BF295" s="119"/>
      <c r="BG295" s="119"/>
      <c r="BH295" s="119"/>
      <c r="BI295" s="119"/>
      <c r="BJ295" s="119"/>
      <c r="BK295" s="119"/>
      <c r="BL295" s="119"/>
      <c r="BM295" s="119"/>
      <c r="BN295" s="119"/>
      <c r="BO295" s="119"/>
      <c r="BP295" s="119"/>
      <c r="BQ295" s="119"/>
      <c r="BR295" s="119"/>
      <c r="BS295" s="119"/>
      <c r="BT295" s="119"/>
      <c r="BU295" s="119"/>
      <c r="BV295" s="119"/>
      <c r="BW295" s="119"/>
      <c r="BX295" s="119"/>
      <c r="BY295" s="119"/>
      <c r="BZ295" s="119"/>
      <c r="CA295" s="119"/>
      <c r="CB295" s="119"/>
      <c r="CC295" s="119"/>
      <c r="CD295" s="119"/>
      <c r="CE295" s="119"/>
      <c r="CF295" s="119"/>
      <c r="CG295" s="119"/>
      <c r="CH295" s="119"/>
      <c r="CI295" s="119"/>
      <c r="CJ295" s="119"/>
      <c r="CK295" s="119"/>
      <c r="CL295" s="119"/>
      <c r="CM295" s="119"/>
      <c r="CN295" s="119"/>
      <c r="CO295" s="119"/>
      <c r="CP295" s="119"/>
      <c r="CQ295" s="119"/>
      <c r="CR295" s="119"/>
      <c r="CS295" s="119"/>
      <c r="CT295" s="119"/>
      <c r="CU295" s="119"/>
      <c r="CV295" s="119"/>
      <c r="CW295" s="119"/>
      <c r="CX295" s="119"/>
      <c r="CY295" s="119"/>
      <c r="CZ295" s="119"/>
      <c r="DA295" s="119"/>
      <c r="DB295" s="119"/>
      <c r="DC295" s="119"/>
      <c r="DD295" s="119"/>
      <c r="DE295" s="119"/>
      <c r="DF295" s="119"/>
      <c r="DG295" s="119"/>
      <c r="DH295" s="119"/>
      <c r="DI295" s="119"/>
      <c r="DJ295" s="119"/>
      <c r="DK295" s="119"/>
      <c r="DL295" s="119"/>
      <c r="DM295" s="119"/>
      <c r="DN295" s="119"/>
      <c r="DO295" s="119"/>
      <c r="DP295" s="119"/>
      <c r="DQ295" s="119"/>
      <c r="DR295" s="119"/>
      <c r="DS295" s="119"/>
      <c r="DT295" s="119"/>
      <c r="DU295" s="119"/>
    </row>
    <row r="296" spans="1:125" ht="15.75" customHeight="1">
      <c r="A296" s="118"/>
      <c r="B296" s="118"/>
      <c r="C296" s="118"/>
      <c r="D296" s="118"/>
      <c r="E296" s="118"/>
      <c r="F296" s="118"/>
      <c r="G296" s="118"/>
      <c r="H296" s="118" t="s">
        <v>5182</v>
      </c>
      <c r="I296" s="118"/>
      <c r="J296" s="118"/>
      <c r="K296" s="118"/>
      <c r="L296" s="118"/>
      <c r="M296" s="118"/>
      <c r="N296" s="118"/>
      <c r="O296" s="118"/>
      <c r="P296" s="118"/>
      <c r="Q296" s="118"/>
      <c r="R296" s="118"/>
      <c r="S296" s="118"/>
      <c r="T296" s="118"/>
      <c r="U296" s="118"/>
      <c r="V296" s="118"/>
      <c r="W296" s="118"/>
      <c r="X296" s="118"/>
      <c r="Y296" s="118"/>
      <c r="Z296" s="118"/>
      <c r="AA296" s="118"/>
      <c r="AB296" s="118"/>
      <c r="AC296" s="118"/>
      <c r="AD296" s="118"/>
      <c r="AE296" s="118"/>
      <c r="AF296" s="118"/>
      <c r="AG296" s="118"/>
      <c r="AH296" s="118"/>
      <c r="AI296" s="118"/>
      <c r="AJ296" s="118"/>
      <c r="AK296" s="118"/>
      <c r="AL296" s="118"/>
      <c r="AM296" s="118"/>
      <c r="AN296" s="118"/>
      <c r="AO296" s="118"/>
      <c r="AP296" s="118"/>
      <c r="AQ296" s="118"/>
      <c r="AR296" s="118"/>
      <c r="AS296" s="118"/>
      <c r="AT296" s="118"/>
      <c r="AU296" s="118"/>
      <c r="AV296" s="118"/>
      <c r="AW296" s="118"/>
      <c r="AX296" s="118"/>
      <c r="AY296" s="118"/>
      <c r="AZ296" s="118"/>
      <c r="BA296" s="118"/>
      <c r="BB296" s="118"/>
      <c r="BC296" s="118"/>
      <c r="BD296" s="118"/>
      <c r="BE296" s="118"/>
      <c r="BF296" s="118"/>
      <c r="BG296" s="118"/>
      <c r="BH296" s="118"/>
      <c r="BI296" s="118"/>
      <c r="BJ296" s="118"/>
      <c r="BK296" s="118"/>
      <c r="BL296" s="118"/>
      <c r="BM296" s="118"/>
      <c r="BN296" s="118"/>
      <c r="BO296" s="118"/>
      <c r="BP296" s="118"/>
      <c r="BQ296" s="118"/>
      <c r="BR296" s="118"/>
      <c r="BS296" s="118"/>
      <c r="BT296" s="118"/>
      <c r="BU296" s="118"/>
      <c r="BV296" s="118"/>
      <c r="BW296" s="118"/>
      <c r="BX296" s="118"/>
      <c r="BY296" s="118"/>
      <c r="BZ296" s="118"/>
      <c r="CA296" s="118"/>
      <c r="CB296" s="118"/>
      <c r="CC296" s="118"/>
      <c r="CD296" s="118"/>
      <c r="CE296" s="118"/>
      <c r="CF296" s="118"/>
      <c r="CG296" s="118"/>
      <c r="CH296" s="118"/>
      <c r="CI296" s="118"/>
      <c r="CJ296" s="118"/>
      <c r="CK296" s="118"/>
      <c r="CL296" s="118"/>
      <c r="CM296" s="118"/>
      <c r="CN296" s="118"/>
      <c r="CO296" s="118"/>
      <c r="CP296" s="118"/>
      <c r="CQ296" s="118"/>
      <c r="CR296" s="118"/>
      <c r="CS296" s="118"/>
      <c r="CT296" s="118"/>
      <c r="CU296" s="118"/>
      <c r="CV296" s="118"/>
      <c r="CW296" s="118"/>
      <c r="CX296" s="118"/>
      <c r="CY296" s="118"/>
      <c r="CZ296" s="118"/>
      <c r="DA296" s="118"/>
      <c r="DB296" s="118"/>
      <c r="DC296" s="118"/>
      <c r="DD296" s="118"/>
      <c r="DE296" s="118"/>
      <c r="DF296" s="118"/>
      <c r="DG296" s="118"/>
      <c r="DH296" s="118"/>
      <c r="DI296" s="118"/>
      <c r="DJ296" s="118"/>
      <c r="DK296" s="118"/>
      <c r="DL296" s="118"/>
      <c r="DM296" s="118"/>
      <c r="DN296" s="118"/>
      <c r="DO296" s="118"/>
      <c r="DP296" s="118"/>
      <c r="DQ296" s="118"/>
      <c r="DR296" s="118"/>
      <c r="DS296" s="118"/>
      <c r="DT296" s="118"/>
      <c r="DU296" s="118"/>
    </row>
    <row r="297" spans="1:125" ht="15.75" customHeight="1">
      <c r="A297" s="119"/>
      <c r="B297" s="119"/>
      <c r="C297" s="119"/>
      <c r="D297" s="119"/>
      <c r="E297" s="119"/>
      <c r="F297" s="119"/>
      <c r="G297" s="119"/>
      <c r="H297" s="119" t="s">
        <v>5183</v>
      </c>
      <c r="I297" s="119"/>
      <c r="J297" s="119"/>
      <c r="K297" s="119"/>
      <c r="L297" s="119"/>
      <c r="M297" s="119"/>
      <c r="N297" s="119"/>
      <c r="O297" s="119"/>
      <c r="P297" s="119"/>
      <c r="Q297" s="119"/>
      <c r="R297" s="119"/>
      <c r="S297" s="119"/>
      <c r="T297" s="119"/>
      <c r="U297" s="119"/>
      <c r="V297" s="119"/>
      <c r="W297" s="119"/>
      <c r="X297" s="119"/>
      <c r="Y297" s="119"/>
      <c r="Z297" s="119"/>
      <c r="AA297" s="119"/>
      <c r="AB297" s="119"/>
      <c r="AC297" s="119"/>
      <c r="AD297" s="119"/>
      <c r="AE297" s="119"/>
      <c r="AF297" s="119"/>
      <c r="AG297" s="119"/>
      <c r="AH297" s="119"/>
      <c r="AI297" s="119"/>
      <c r="AJ297" s="119"/>
      <c r="AK297" s="119"/>
      <c r="AL297" s="119"/>
      <c r="AM297" s="119"/>
      <c r="AN297" s="119"/>
      <c r="AO297" s="119"/>
      <c r="AP297" s="119"/>
      <c r="AQ297" s="119"/>
      <c r="AR297" s="119"/>
      <c r="AS297" s="119"/>
      <c r="AT297" s="119"/>
      <c r="AU297" s="119"/>
      <c r="AV297" s="119"/>
      <c r="AW297" s="119"/>
      <c r="AX297" s="119"/>
      <c r="AY297" s="119"/>
      <c r="AZ297" s="119"/>
      <c r="BA297" s="119"/>
      <c r="BB297" s="119"/>
      <c r="BC297" s="119"/>
      <c r="BD297" s="119"/>
      <c r="BE297" s="119"/>
      <c r="BF297" s="119"/>
      <c r="BG297" s="119"/>
      <c r="BH297" s="119"/>
      <c r="BI297" s="119"/>
      <c r="BJ297" s="119"/>
      <c r="BK297" s="119"/>
      <c r="BL297" s="119"/>
      <c r="BM297" s="119"/>
      <c r="BN297" s="119"/>
      <c r="BO297" s="119"/>
      <c r="BP297" s="119"/>
      <c r="BQ297" s="119"/>
      <c r="BR297" s="119"/>
      <c r="BS297" s="119"/>
      <c r="BT297" s="119"/>
      <c r="BU297" s="119"/>
      <c r="BV297" s="119"/>
      <c r="BW297" s="119"/>
      <c r="BX297" s="119"/>
      <c r="BY297" s="119"/>
      <c r="BZ297" s="119"/>
      <c r="CA297" s="119"/>
      <c r="CB297" s="119"/>
      <c r="CC297" s="119"/>
      <c r="CD297" s="119"/>
      <c r="CE297" s="119"/>
      <c r="CF297" s="119"/>
      <c r="CG297" s="119"/>
      <c r="CH297" s="119"/>
      <c r="CI297" s="119"/>
      <c r="CJ297" s="119"/>
      <c r="CK297" s="119"/>
      <c r="CL297" s="119"/>
      <c r="CM297" s="119"/>
      <c r="CN297" s="119"/>
      <c r="CO297" s="119"/>
      <c r="CP297" s="119"/>
      <c r="CQ297" s="119"/>
      <c r="CR297" s="119"/>
      <c r="CS297" s="119"/>
      <c r="CT297" s="119"/>
      <c r="CU297" s="119"/>
      <c r="CV297" s="119"/>
      <c r="CW297" s="119"/>
      <c r="CX297" s="119"/>
      <c r="CY297" s="119"/>
      <c r="CZ297" s="119"/>
      <c r="DA297" s="119"/>
      <c r="DB297" s="119"/>
      <c r="DC297" s="119"/>
      <c r="DD297" s="119"/>
      <c r="DE297" s="119"/>
      <c r="DF297" s="119"/>
      <c r="DG297" s="119"/>
      <c r="DH297" s="119"/>
      <c r="DI297" s="119"/>
      <c r="DJ297" s="119"/>
      <c r="DK297" s="119"/>
      <c r="DL297" s="119"/>
      <c r="DM297" s="119"/>
      <c r="DN297" s="119"/>
      <c r="DO297" s="119"/>
      <c r="DP297" s="119"/>
      <c r="DQ297" s="119"/>
      <c r="DR297" s="119"/>
      <c r="DS297" s="119"/>
      <c r="DT297" s="119"/>
      <c r="DU297" s="119"/>
    </row>
    <row r="298" spans="1:125" ht="15.75" customHeight="1">
      <c r="A298" s="118"/>
      <c r="B298" s="118"/>
      <c r="C298" s="118"/>
      <c r="D298" s="118"/>
      <c r="E298" s="118"/>
      <c r="F298" s="118"/>
      <c r="G298" s="118"/>
      <c r="H298" s="118" t="s">
        <v>5184</v>
      </c>
      <c r="I298" s="118"/>
      <c r="J298" s="118"/>
      <c r="K298" s="118"/>
      <c r="L298" s="118"/>
      <c r="M298" s="118"/>
      <c r="N298" s="118"/>
      <c r="O298" s="118"/>
      <c r="P298" s="118"/>
      <c r="Q298" s="118"/>
      <c r="R298" s="118"/>
      <c r="S298" s="118"/>
      <c r="T298" s="118"/>
      <c r="U298" s="118"/>
      <c r="V298" s="118"/>
      <c r="W298" s="118"/>
      <c r="X298" s="118"/>
      <c r="Y298" s="118"/>
      <c r="Z298" s="118"/>
      <c r="AA298" s="118"/>
      <c r="AB298" s="118"/>
      <c r="AC298" s="118"/>
      <c r="AD298" s="118"/>
      <c r="AE298" s="118"/>
      <c r="AF298" s="118"/>
      <c r="AG298" s="118"/>
      <c r="AH298" s="118"/>
      <c r="AI298" s="118"/>
      <c r="AJ298" s="118"/>
      <c r="AK298" s="118"/>
      <c r="AL298" s="118"/>
      <c r="AM298" s="118"/>
      <c r="AN298" s="118"/>
      <c r="AO298" s="118"/>
      <c r="AP298" s="118"/>
      <c r="AQ298" s="118"/>
      <c r="AR298" s="118"/>
      <c r="AS298" s="118"/>
      <c r="AT298" s="118"/>
      <c r="AU298" s="118"/>
      <c r="AV298" s="118"/>
      <c r="AW298" s="118"/>
      <c r="AX298" s="118"/>
      <c r="AY298" s="118"/>
      <c r="AZ298" s="118"/>
      <c r="BA298" s="118"/>
      <c r="BB298" s="118"/>
      <c r="BC298" s="118"/>
      <c r="BD298" s="118"/>
      <c r="BE298" s="118"/>
      <c r="BF298" s="118"/>
      <c r="BG298" s="118"/>
      <c r="BH298" s="118"/>
      <c r="BI298" s="118"/>
      <c r="BJ298" s="118"/>
      <c r="BK298" s="118"/>
      <c r="BL298" s="118"/>
      <c r="BM298" s="118"/>
      <c r="BN298" s="118"/>
      <c r="BO298" s="118"/>
      <c r="BP298" s="118"/>
      <c r="BQ298" s="118"/>
      <c r="BR298" s="118"/>
      <c r="BS298" s="118"/>
      <c r="BT298" s="118"/>
      <c r="BU298" s="118"/>
      <c r="BV298" s="118"/>
      <c r="BW298" s="118"/>
      <c r="BX298" s="118"/>
      <c r="BY298" s="118"/>
      <c r="BZ298" s="118"/>
      <c r="CA298" s="118"/>
      <c r="CB298" s="118"/>
      <c r="CC298" s="118"/>
      <c r="CD298" s="118"/>
      <c r="CE298" s="118"/>
      <c r="CF298" s="118"/>
      <c r="CG298" s="118"/>
      <c r="CH298" s="118"/>
      <c r="CI298" s="118"/>
      <c r="CJ298" s="118"/>
      <c r="CK298" s="118"/>
      <c r="CL298" s="118"/>
      <c r="CM298" s="118"/>
      <c r="CN298" s="118"/>
      <c r="CO298" s="118"/>
      <c r="CP298" s="118"/>
      <c r="CQ298" s="118"/>
      <c r="CR298" s="118"/>
      <c r="CS298" s="118"/>
      <c r="CT298" s="118"/>
      <c r="CU298" s="118"/>
      <c r="CV298" s="118"/>
      <c r="CW298" s="118"/>
      <c r="CX298" s="118"/>
      <c r="CY298" s="118"/>
      <c r="CZ298" s="118"/>
      <c r="DA298" s="118"/>
      <c r="DB298" s="118"/>
      <c r="DC298" s="118"/>
      <c r="DD298" s="118"/>
      <c r="DE298" s="118"/>
      <c r="DF298" s="118"/>
      <c r="DG298" s="118"/>
      <c r="DH298" s="118"/>
      <c r="DI298" s="118"/>
      <c r="DJ298" s="118"/>
      <c r="DK298" s="118"/>
      <c r="DL298" s="118"/>
      <c r="DM298" s="118"/>
      <c r="DN298" s="118"/>
      <c r="DO298" s="118"/>
      <c r="DP298" s="118"/>
      <c r="DQ298" s="118"/>
      <c r="DR298" s="118"/>
      <c r="DS298" s="118"/>
      <c r="DT298" s="118"/>
      <c r="DU298" s="118"/>
    </row>
    <row r="299" spans="1:125" ht="15.75" customHeight="1">
      <c r="A299" s="119"/>
      <c r="B299" s="119"/>
      <c r="C299" s="119"/>
      <c r="D299" s="119"/>
      <c r="E299" s="119"/>
      <c r="F299" s="119"/>
      <c r="G299" s="119"/>
      <c r="H299" s="119" t="s">
        <v>5185</v>
      </c>
      <c r="I299" s="119"/>
      <c r="J299" s="119"/>
      <c r="K299" s="119"/>
      <c r="L299" s="119"/>
      <c r="M299" s="119"/>
      <c r="N299" s="119"/>
      <c r="O299" s="119"/>
      <c r="P299" s="119"/>
      <c r="Q299" s="119"/>
      <c r="R299" s="119"/>
      <c r="S299" s="119"/>
      <c r="T299" s="119"/>
      <c r="U299" s="119"/>
      <c r="V299" s="119"/>
      <c r="W299" s="119"/>
      <c r="X299" s="119"/>
      <c r="Y299" s="119"/>
      <c r="Z299" s="119"/>
      <c r="AA299" s="119"/>
      <c r="AB299" s="119"/>
      <c r="AC299" s="119"/>
      <c r="AD299" s="119"/>
      <c r="AE299" s="119"/>
      <c r="AF299" s="119"/>
      <c r="AG299" s="119"/>
      <c r="AH299" s="119"/>
      <c r="AI299" s="119"/>
      <c r="AJ299" s="119"/>
      <c r="AK299" s="119"/>
      <c r="AL299" s="119"/>
      <c r="AM299" s="119"/>
      <c r="AN299" s="119"/>
      <c r="AO299" s="119"/>
      <c r="AP299" s="119"/>
      <c r="AQ299" s="119"/>
      <c r="AR299" s="119"/>
      <c r="AS299" s="119"/>
      <c r="AT299" s="119"/>
      <c r="AU299" s="119"/>
      <c r="AV299" s="119"/>
      <c r="AW299" s="119"/>
      <c r="AX299" s="119"/>
      <c r="AY299" s="119"/>
      <c r="AZ299" s="119"/>
      <c r="BA299" s="119"/>
      <c r="BB299" s="119"/>
      <c r="BC299" s="119"/>
      <c r="BD299" s="119"/>
      <c r="BE299" s="119"/>
      <c r="BF299" s="119"/>
      <c r="BG299" s="119"/>
      <c r="BH299" s="119"/>
      <c r="BI299" s="119"/>
      <c r="BJ299" s="119"/>
      <c r="BK299" s="119"/>
      <c r="BL299" s="119"/>
      <c r="BM299" s="119"/>
      <c r="BN299" s="119"/>
      <c r="BO299" s="119"/>
      <c r="BP299" s="119"/>
      <c r="BQ299" s="119"/>
      <c r="BR299" s="119"/>
      <c r="BS299" s="119"/>
      <c r="BT299" s="119"/>
      <c r="BU299" s="119"/>
      <c r="BV299" s="119"/>
      <c r="BW299" s="119"/>
      <c r="BX299" s="119"/>
      <c r="BY299" s="119"/>
      <c r="BZ299" s="119"/>
      <c r="CA299" s="119"/>
      <c r="CB299" s="119"/>
      <c r="CC299" s="119"/>
      <c r="CD299" s="119"/>
      <c r="CE299" s="119"/>
      <c r="CF299" s="119"/>
      <c r="CG299" s="119"/>
      <c r="CH299" s="119"/>
      <c r="CI299" s="119"/>
      <c r="CJ299" s="119"/>
      <c r="CK299" s="119"/>
      <c r="CL299" s="119"/>
      <c r="CM299" s="119"/>
      <c r="CN299" s="119"/>
      <c r="CO299" s="119"/>
      <c r="CP299" s="119"/>
      <c r="CQ299" s="119"/>
      <c r="CR299" s="119"/>
      <c r="CS299" s="119"/>
      <c r="CT299" s="119"/>
      <c r="CU299" s="119"/>
      <c r="CV299" s="119"/>
      <c r="CW299" s="119"/>
      <c r="CX299" s="119"/>
      <c r="CY299" s="119"/>
      <c r="CZ299" s="119"/>
      <c r="DA299" s="119"/>
      <c r="DB299" s="119"/>
      <c r="DC299" s="119"/>
      <c r="DD299" s="119"/>
      <c r="DE299" s="119"/>
      <c r="DF299" s="119"/>
      <c r="DG299" s="119"/>
      <c r="DH299" s="119"/>
      <c r="DI299" s="119"/>
      <c r="DJ299" s="119"/>
      <c r="DK299" s="119"/>
      <c r="DL299" s="119"/>
      <c r="DM299" s="119"/>
      <c r="DN299" s="119"/>
      <c r="DO299" s="119"/>
      <c r="DP299" s="119"/>
      <c r="DQ299" s="119"/>
      <c r="DR299" s="119"/>
      <c r="DS299" s="119"/>
      <c r="DT299" s="119"/>
      <c r="DU299" s="119"/>
    </row>
    <row r="300" spans="1:125" ht="15.75" customHeight="1">
      <c r="A300" s="118"/>
      <c r="B300" s="118"/>
      <c r="C300" s="118"/>
      <c r="D300" s="118"/>
      <c r="E300" s="118"/>
      <c r="F300" s="118"/>
      <c r="G300" s="118"/>
      <c r="H300" s="118" t="s">
        <v>5186</v>
      </c>
      <c r="I300" s="118"/>
      <c r="J300" s="118"/>
      <c r="K300" s="118"/>
      <c r="L300" s="118"/>
      <c r="M300" s="118"/>
      <c r="N300" s="118"/>
      <c r="O300" s="118"/>
      <c r="P300" s="118"/>
      <c r="Q300" s="118"/>
      <c r="R300" s="118"/>
      <c r="S300" s="118"/>
      <c r="T300" s="118"/>
      <c r="U300" s="118"/>
      <c r="V300" s="118"/>
      <c r="W300" s="118"/>
      <c r="X300" s="118"/>
      <c r="Y300" s="118"/>
      <c r="Z300" s="118"/>
      <c r="AA300" s="118"/>
      <c r="AB300" s="118"/>
      <c r="AC300" s="118"/>
      <c r="AD300" s="118"/>
      <c r="AE300" s="118"/>
      <c r="AF300" s="118"/>
      <c r="AG300" s="118"/>
      <c r="AH300" s="118"/>
      <c r="AI300" s="118"/>
      <c r="AJ300" s="118"/>
      <c r="AK300" s="118"/>
      <c r="AL300" s="118"/>
      <c r="AM300" s="118"/>
      <c r="AN300" s="118"/>
      <c r="AO300" s="118"/>
      <c r="AP300" s="118"/>
      <c r="AQ300" s="118"/>
      <c r="AR300" s="118"/>
      <c r="AS300" s="118"/>
      <c r="AT300" s="118"/>
      <c r="AU300" s="118"/>
      <c r="AV300" s="118"/>
      <c r="AW300" s="118"/>
      <c r="AX300" s="118"/>
      <c r="AY300" s="118"/>
      <c r="AZ300" s="118"/>
      <c r="BA300" s="118"/>
      <c r="BB300" s="118"/>
      <c r="BC300" s="118"/>
      <c r="BD300" s="118"/>
      <c r="BE300" s="118"/>
      <c r="BF300" s="118"/>
      <c r="BG300" s="118"/>
      <c r="BH300" s="118"/>
      <c r="BI300" s="118"/>
      <c r="BJ300" s="118"/>
      <c r="BK300" s="118"/>
      <c r="BL300" s="118"/>
      <c r="BM300" s="118"/>
      <c r="BN300" s="118"/>
      <c r="BO300" s="118"/>
      <c r="BP300" s="118"/>
      <c r="BQ300" s="118"/>
      <c r="BR300" s="118"/>
      <c r="BS300" s="118"/>
      <c r="BT300" s="118"/>
      <c r="BU300" s="118"/>
      <c r="BV300" s="118"/>
      <c r="BW300" s="118"/>
      <c r="BX300" s="118"/>
      <c r="BY300" s="118"/>
      <c r="BZ300" s="118"/>
      <c r="CA300" s="118"/>
      <c r="CB300" s="118"/>
      <c r="CC300" s="118"/>
      <c r="CD300" s="118"/>
      <c r="CE300" s="118"/>
      <c r="CF300" s="118"/>
      <c r="CG300" s="118"/>
      <c r="CH300" s="118"/>
      <c r="CI300" s="118"/>
      <c r="CJ300" s="118"/>
      <c r="CK300" s="118"/>
      <c r="CL300" s="118"/>
      <c r="CM300" s="118"/>
      <c r="CN300" s="118"/>
      <c r="CO300" s="118"/>
      <c r="CP300" s="118"/>
      <c r="CQ300" s="118"/>
      <c r="CR300" s="118"/>
      <c r="CS300" s="118"/>
      <c r="CT300" s="118"/>
      <c r="CU300" s="118"/>
      <c r="CV300" s="118"/>
      <c r="CW300" s="118"/>
      <c r="CX300" s="118"/>
      <c r="CY300" s="118"/>
      <c r="CZ300" s="118"/>
      <c r="DA300" s="118"/>
      <c r="DB300" s="118"/>
      <c r="DC300" s="118"/>
      <c r="DD300" s="118"/>
      <c r="DE300" s="118"/>
      <c r="DF300" s="118"/>
      <c r="DG300" s="118"/>
      <c r="DH300" s="118"/>
      <c r="DI300" s="118"/>
      <c r="DJ300" s="118"/>
      <c r="DK300" s="118"/>
      <c r="DL300" s="118"/>
      <c r="DM300" s="118"/>
      <c r="DN300" s="118"/>
      <c r="DO300" s="118"/>
      <c r="DP300" s="118"/>
      <c r="DQ300" s="118"/>
      <c r="DR300" s="118"/>
      <c r="DS300" s="118"/>
      <c r="DT300" s="118"/>
      <c r="DU300" s="118"/>
    </row>
    <row r="301" spans="1:125" ht="15.75" customHeight="1">
      <c r="A301" s="119"/>
      <c r="B301" s="119"/>
      <c r="C301" s="119"/>
      <c r="D301" s="119"/>
      <c r="E301" s="119"/>
      <c r="F301" s="119"/>
      <c r="G301" s="119"/>
      <c r="H301" s="119" t="s">
        <v>5187</v>
      </c>
      <c r="I301" s="119"/>
      <c r="J301" s="119"/>
      <c r="K301" s="119"/>
      <c r="L301" s="119"/>
      <c r="M301" s="119"/>
      <c r="N301" s="119"/>
      <c r="O301" s="119"/>
      <c r="P301" s="119"/>
      <c r="Q301" s="119"/>
      <c r="R301" s="119"/>
      <c r="S301" s="119"/>
      <c r="T301" s="119"/>
      <c r="U301" s="119"/>
      <c r="V301" s="119"/>
      <c r="W301" s="119"/>
      <c r="X301" s="119"/>
      <c r="Y301" s="119"/>
      <c r="Z301" s="119"/>
      <c r="AA301" s="119"/>
      <c r="AB301" s="119"/>
      <c r="AC301" s="119"/>
      <c r="AD301" s="119"/>
      <c r="AE301" s="119"/>
      <c r="AF301" s="119"/>
      <c r="AG301" s="119"/>
      <c r="AH301" s="119"/>
      <c r="AI301" s="119"/>
      <c r="AJ301" s="119"/>
      <c r="AK301" s="119"/>
      <c r="AL301" s="119"/>
      <c r="AM301" s="119"/>
      <c r="AN301" s="119"/>
      <c r="AO301" s="119"/>
      <c r="AP301" s="119"/>
      <c r="AQ301" s="119"/>
      <c r="AR301" s="119"/>
      <c r="AS301" s="119"/>
      <c r="AT301" s="119"/>
      <c r="AU301" s="119"/>
      <c r="AV301" s="119"/>
      <c r="AW301" s="119"/>
      <c r="AX301" s="119"/>
      <c r="AY301" s="119"/>
      <c r="AZ301" s="119"/>
      <c r="BA301" s="119"/>
      <c r="BB301" s="119"/>
      <c r="BC301" s="119"/>
      <c r="BD301" s="119"/>
      <c r="BE301" s="119"/>
      <c r="BF301" s="119"/>
      <c r="BG301" s="119"/>
      <c r="BH301" s="119"/>
      <c r="BI301" s="119"/>
      <c r="BJ301" s="119"/>
      <c r="BK301" s="119"/>
      <c r="BL301" s="119"/>
      <c r="BM301" s="119"/>
      <c r="BN301" s="119"/>
      <c r="BO301" s="119"/>
      <c r="BP301" s="119"/>
      <c r="BQ301" s="119"/>
      <c r="BR301" s="119"/>
      <c r="BS301" s="119"/>
      <c r="BT301" s="119"/>
      <c r="BU301" s="119"/>
      <c r="BV301" s="119"/>
      <c r="BW301" s="119"/>
      <c r="BX301" s="119"/>
      <c r="BY301" s="119"/>
      <c r="BZ301" s="119"/>
      <c r="CA301" s="119"/>
      <c r="CB301" s="119"/>
      <c r="CC301" s="119"/>
      <c r="CD301" s="119"/>
      <c r="CE301" s="119"/>
      <c r="CF301" s="119"/>
      <c r="CG301" s="119"/>
      <c r="CH301" s="119"/>
      <c r="CI301" s="119"/>
      <c r="CJ301" s="119"/>
      <c r="CK301" s="119"/>
      <c r="CL301" s="119"/>
      <c r="CM301" s="119"/>
      <c r="CN301" s="119"/>
      <c r="CO301" s="119"/>
      <c r="CP301" s="119"/>
      <c r="CQ301" s="119"/>
      <c r="CR301" s="119"/>
      <c r="CS301" s="119"/>
      <c r="CT301" s="119"/>
      <c r="CU301" s="119"/>
      <c r="CV301" s="119"/>
      <c r="CW301" s="119"/>
      <c r="CX301" s="119"/>
      <c r="CY301" s="119"/>
      <c r="CZ301" s="119"/>
      <c r="DA301" s="119"/>
      <c r="DB301" s="119"/>
      <c r="DC301" s="119"/>
      <c r="DD301" s="119"/>
      <c r="DE301" s="119"/>
      <c r="DF301" s="119"/>
      <c r="DG301" s="119"/>
      <c r="DH301" s="119"/>
      <c r="DI301" s="119"/>
      <c r="DJ301" s="119"/>
      <c r="DK301" s="119"/>
      <c r="DL301" s="119"/>
      <c r="DM301" s="119"/>
      <c r="DN301" s="119"/>
      <c r="DO301" s="119"/>
      <c r="DP301" s="119"/>
      <c r="DQ301" s="119"/>
      <c r="DR301" s="119"/>
      <c r="DS301" s="119"/>
      <c r="DT301" s="119"/>
      <c r="DU301" s="119"/>
    </row>
    <row r="302" spans="1:125" ht="15.75" customHeight="1">
      <c r="A302" s="118"/>
      <c r="B302" s="118"/>
      <c r="C302" s="118"/>
      <c r="D302" s="118"/>
      <c r="E302" s="118"/>
      <c r="F302" s="118"/>
      <c r="G302" s="118"/>
      <c r="H302" s="118" t="s">
        <v>5188</v>
      </c>
      <c r="I302" s="118"/>
      <c r="J302" s="118"/>
      <c r="K302" s="118"/>
      <c r="L302" s="118"/>
      <c r="M302" s="118"/>
      <c r="N302" s="118"/>
      <c r="O302" s="118"/>
      <c r="P302" s="118"/>
      <c r="Q302" s="118"/>
      <c r="R302" s="118"/>
      <c r="S302" s="118"/>
      <c r="T302" s="118"/>
      <c r="U302" s="118"/>
      <c r="V302" s="118"/>
      <c r="W302" s="118"/>
      <c r="X302" s="118"/>
      <c r="Y302" s="118"/>
      <c r="Z302" s="118"/>
      <c r="AA302" s="118"/>
      <c r="AB302" s="118"/>
      <c r="AC302" s="118"/>
      <c r="AD302" s="118"/>
      <c r="AE302" s="118"/>
      <c r="AF302" s="118"/>
      <c r="AG302" s="118"/>
      <c r="AH302" s="118"/>
      <c r="AI302" s="118"/>
      <c r="AJ302" s="118"/>
      <c r="AK302" s="118"/>
      <c r="AL302" s="118"/>
      <c r="AM302" s="118"/>
      <c r="AN302" s="118"/>
      <c r="AO302" s="118"/>
      <c r="AP302" s="118"/>
      <c r="AQ302" s="118"/>
      <c r="AR302" s="118"/>
      <c r="AS302" s="118"/>
      <c r="AT302" s="118"/>
      <c r="AU302" s="118"/>
      <c r="AV302" s="118"/>
      <c r="AW302" s="118"/>
      <c r="AX302" s="118"/>
      <c r="AY302" s="118"/>
      <c r="AZ302" s="118"/>
      <c r="BA302" s="118"/>
      <c r="BB302" s="118"/>
      <c r="BC302" s="118"/>
      <c r="BD302" s="118"/>
      <c r="BE302" s="118"/>
      <c r="BF302" s="118"/>
      <c r="BG302" s="118"/>
      <c r="BH302" s="118"/>
      <c r="BI302" s="118"/>
      <c r="BJ302" s="118"/>
      <c r="BK302" s="118"/>
      <c r="BL302" s="118"/>
      <c r="BM302" s="118"/>
      <c r="BN302" s="118"/>
      <c r="BO302" s="118"/>
      <c r="BP302" s="118"/>
      <c r="BQ302" s="118"/>
      <c r="BR302" s="118"/>
      <c r="BS302" s="118"/>
      <c r="BT302" s="118"/>
      <c r="BU302" s="118"/>
      <c r="BV302" s="118"/>
      <c r="BW302" s="118"/>
      <c r="BX302" s="118"/>
      <c r="BY302" s="118"/>
      <c r="BZ302" s="118"/>
      <c r="CA302" s="118"/>
      <c r="CB302" s="118"/>
      <c r="CC302" s="118"/>
      <c r="CD302" s="118"/>
      <c r="CE302" s="118"/>
      <c r="CF302" s="118"/>
      <c r="CG302" s="118"/>
      <c r="CH302" s="118"/>
      <c r="CI302" s="118"/>
      <c r="CJ302" s="118"/>
      <c r="CK302" s="118"/>
      <c r="CL302" s="118"/>
      <c r="CM302" s="118"/>
      <c r="CN302" s="118"/>
      <c r="CO302" s="118"/>
      <c r="CP302" s="118"/>
      <c r="CQ302" s="118"/>
      <c r="CR302" s="118"/>
      <c r="CS302" s="118"/>
      <c r="CT302" s="118"/>
      <c r="CU302" s="118"/>
      <c r="CV302" s="118"/>
      <c r="CW302" s="118"/>
      <c r="CX302" s="118"/>
      <c r="CY302" s="118"/>
      <c r="CZ302" s="118"/>
      <c r="DA302" s="118"/>
      <c r="DB302" s="118"/>
      <c r="DC302" s="118"/>
      <c r="DD302" s="118"/>
      <c r="DE302" s="118"/>
      <c r="DF302" s="118"/>
      <c r="DG302" s="118"/>
      <c r="DH302" s="118"/>
      <c r="DI302" s="118"/>
      <c r="DJ302" s="118"/>
      <c r="DK302" s="118"/>
      <c r="DL302" s="118"/>
      <c r="DM302" s="118"/>
      <c r="DN302" s="118"/>
      <c r="DO302" s="118"/>
      <c r="DP302" s="118"/>
      <c r="DQ302" s="118"/>
      <c r="DR302" s="118"/>
      <c r="DS302" s="118"/>
      <c r="DT302" s="118"/>
      <c r="DU302" s="118"/>
    </row>
    <row r="303" spans="1:125" ht="15.75" customHeight="1">
      <c r="A303" s="119"/>
      <c r="B303" s="119"/>
      <c r="C303" s="119"/>
      <c r="D303" s="119"/>
      <c r="E303" s="119"/>
      <c r="F303" s="119"/>
      <c r="G303" s="119"/>
      <c r="H303" s="119" t="s">
        <v>5189</v>
      </c>
      <c r="I303" s="119"/>
      <c r="J303" s="119"/>
      <c r="K303" s="119"/>
      <c r="L303" s="119"/>
      <c r="M303" s="119"/>
      <c r="N303" s="119"/>
      <c r="O303" s="119"/>
      <c r="P303" s="119"/>
      <c r="Q303" s="119"/>
      <c r="R303" s="119"/>
      <c r="S303" s="119"/>
      <c r="T303" s="119"/>
      <c r="U303" s="119"/>
      <c r="V303" s="119"/>
      <c r="W303" s="119"/>
      <c r="X303" s="119"/>
      <c r="Y303" s="119"/>
      <c r="Z303" s="119"/>
      <c r="AA303" s="119"/>
      <c r="AB303" s="119"/>
      <c r="AC303" s="119"/>
      <c r="AD303" s="119"/>
      <c r="AE303" s="119"/>
      <c r="AF303" s="119"/>
      <c r="AG303" s="119"/>
      <c r="AH303" s="119"/>
      <c r="AI303" s="119"/>
      <c r="AJ303" s="119"/>
      <c r="AK303" s="119"/>
      <c r="AL303" s="119"/>
      <c r="AM303" s="119"/>
      <c r="AN303" s="119"/>
      <c r="AO303" s="119"/>
      <c r="AP303" s="119"/>
      <c r="AQ303" s="119"/>
      <c r="AR303" s="119"/>
      <c r="AS303" s="119"/>
      <c r="AT303" s="119"/>
      <c r="AU303" s="119"/>
      <c r="AV303" s="119"/>
      <c r="AW303" s="119"/>
      <c r="AX303" s="119"/>
      <c r="AY303" s="119"/>
      <c r="AZ303" s="119"/>
      <c r="BA303" s="119"/>
      <c r="BB303" s="119"/>
      <c r="BC303" s="119"/>
      <c r="BD303" s="119"/>
      <c r="BE303" s="119"/>
      <c r="BF303" s="119"/>
      <c r="BG303" s="119"/>
      <c r="BH303" s="119"/>
      <c r="BI303" s="119"/>
      <c r="BJ303" s="119"/>
      <c r="BK303" s="119"/>
      <c r="BL303" s="119"/>
      <c r="BM303" s="119"/>
      <c r="BN303" s="119"/>
      <c r="BO303" s="119"/>
      <c r="BP303" s="119"/>
      <c r="BQ303" s="119"/>
      <c r="BR303" s="119"/>
      <c r="BS303" s="119"/>
      <c r="BT303" s="119"/>
      <c r="BU303" s="119"/>
      <c r="BV303" s="119"/>
      <c r="BW303" s="119"/>
      <c r="BX303" s="119"/>
      <c r="BY303" s="119"/>
      <c r="BZ303" s="119"/>
      <c r="CA303" s="119"/>
      <c r="CB303" s="119"/>
      <c r="CC303" s="119"/>
      <c r="CD303" s="119"/>
      <c r="CE303" s="119"/>
      <c r="CF303" s="119"/>
      <c r="CG303" s="119"/>
      <c r="CH303" s="119"/>
      <c r="CI303" s="119"/>
      <c r="CJ303" s="119"/>
      <c r="CK303" s="119"/>
      <c r="CL303" s="119"/>
      <c r="CM303" s="119"/>
      <c r="CN303" s="119"/>
      <c r="CO303" s="119"/>
      <c r="CP303" s="119"/>
      <c r="CQ303" s="119"/>
      <c r="CR303" s="119"/>
      <c r="CS303" s="119"/>
      <c r="CT303" s="119"/>
      <c r="CU303" s="119"/>
      <c r="CV303" s="119"/>
      <c r="CW303" s="119"/>
      <c r="CX303" s="119"/>
      <c r="CY303" s="119"/>
      <c r="CZ303" s="119"/>
      <c r="DA303" s="119"/>
      <c r="DB303" s="119"/>
      <c r="DC303" s="119"/>
      <c r="DD303" s="119"/>
      <c r="DE303" s="119"/>
      <c r="DF303" s="119"/>
      <c r="DG303" s="119"/>
      <c r="DH303" s="119"/>
      <c r="DI303" s="119"/>
      <c r="DJ303" s="119"/>
      <c r="DK303" s="119"/>
      <c r="DL303" s="119"/>
      <c r="DM303" s="119"/>
      <c r="DN303" s="119"/>
      <c r="DO303" s="119"/>
      <c r="DP303" s="119"/>
      <c r="DQ303" s="119"/>
      <c r="DR303" s="119"/>
      <c r="DS303" s="119"/>
      <c r="DT303" s="119"/>
      <c r="DU303" s="119"/>
    </row>
    <row r="304" spans="1:125" ht="15.75" customHeight="1">
      <c r="A304" s="118"/>
      <c r="B304" s="118"/>
      <c r="C304" s="118"/>
      <c r="D304" s="118"/>
      <c r="E304" s="118"/>
      <c r="F304" s="118"/>
      <c r="G304" s="118"/>
      <c r="H304" s="118" t="s">
        <v>5190</v>
      </c>
      <c r="I304" s="118"/>
      <c r="J304" s="118"/>
      <c r="K304" s="118"/>
      <c r="L304" s="118"/>
      <c r="M304" s="118"/>
      <c r="N304" s="118"/>
      <c r="O304" s="118"/>
      <c r="P304" s="118"/>
      <c r="Q304" s="118"/>
      <c r="R304" s="118"/>
      <c r="S304" s="118"/>
      <c r="T304" s="118"/>
      <c r="U304" s="118"/>
      <c r="V304" s="118"/>
      <c r="W304" s="118"/>
      <c r="X304" s="118"/>
      <c r="Y304" s="118"/>
      <c r="Z304" s="118"/>
      <c r="AA304" s="118"/>
      <c r="AB304" s="118"/>
      <c r="AC304" s="118"/>
      <c r="AD304" s="118"/>
      <c r="AE304" s="118"/>
      <c r="AF304" s="118"/>
      <c r="AG304" s="118"/>
      <c r="AH304" s="118"/>
      <c r="AI304" s="118"/>
      <c r="AJ304" s="118"/>
      <c r="AK304" s="118"/>
      <c r="AL304" s="118"/>
      <c r="AM304" s="118"/>
      <c r="AN304" s="118"/>
      <c r="AO304" s="118"/>
      <c r="AP304" s="118"/>
      <c r="AQ304" s="118"/>
      <c r="AR304" s="118"/>
      <c r="AS304" s="118"/>
      <c r="AT304" s="118"/>
      <c r="AU304" s="118"/>
      <c r="AV304" s="118"/>
      <c r="AW304" s="118"/>
      <c r="AX304" s="118"/>
      <c r="AY304" s="118"/>
      <c r="AZ304" s="118"/>
      <c r="BA304" s="118"/>
      <c r="BB304" s="118"/>
      <c r="BC304" s="118"/>
      <c r="BD304" s="118"/>
      <c r="BE304" s="118"/>
      <c r="BF304" s="118"/>
      <c r="BG304" s="118"/>
      <c r="BH304" s="118"/>
      <c r="BI304" s="118"/>
      <c r="BJ304" s="118"/>
      <c r="BK304" s="118"/>
      <c r="BL304" s="118"/>
      <c r="BM304" s="118"/>
      <c r="BN304" s="118"/>
      <c r="BO304" s="118"/>
      <c r="BP304" s="118"/>
      <c r="BQ304" s="118"/>
      <c r="BR304" s="118"/>
      <c r="BS304" s="118"/>
      <c r="BT304" s="118"/>
      <c r="BU304" s="118"/>
      <c r="BV304" s="118"/>
      <c r="BW304" s="118"/>
      <c r="BX304" s="118"/>
      <c r="BY304" s="118"/>
      <c r="BZ304" s="118"/>
      <c r="CA304" s="118"/>
      <c r="CB304" s="118"/>
      <c r="CC304" s="118"/>
      <c r="CD304" s="118"/>
      <c r="CE304" s="118"/>
      <c r="CF304" s="118"/>
      <c r="CG304" s="118"/>
      <c r="CH304" s="118"/>
      <c r="CI304" s="118"/>
      <c r="CJ304" s="118"/>
      <c r="CK304" s="118"/>
      <c r="CL304" s="118"/>
      <c r="CM304" s="118"/>
      <c r="CN304" s="118"/>
      <c r="CO304" s="118"/>
      <c r="CP304" s="118"/>
      <c r="CQ304" s="118"/>
      <c r="CR304" s="118"/>
      <c r="CS304" s="118"/>
      <c r="CT304" s="118"/>
      <c r="CU304" s="118"/>
      <c r="CV304" s="118"/>
      <c r="CW304" s="118"/>
      <c r="CX304" s="118"/>
      <c r="CY304" s="118"/>
      <c r="CZ304" s="118"/>
      <c r="DA304" s="118"/>
      <c r="DB304" s="118"/>
      <c r="DC304" s="118"/>
      <c r="DD304" s="118"/>
      <c r="DE304" s="118"/>
      <c r="DF304" s="118"/>
      <c r="DG304" s="118"/>
      <c r="DH304" s="118"/>
      <c r="DI304" s="118"/>
      <c r="DJ304" s="118"/>
      <c r="DK304" s="118"/>
      <c r="DL304" s="118"/>
      <c r="DM304" s="118"/>
      <c r="DN304" s="118"/>
      <c r="DO304" s="118"/>
      <c r="DP304" s="118"/>
      <c r="DQ304" s="118"/>
      <c r="DR304" s="118"/>
      <c r="DS304" s="118"/>
      <c r="DT304" s="118"/>
      <c r="DU304" s="118"/>
    </row>
    <row r="305" spans="1:125" ht="15.75" customHeight="1">
      <c r="A305" s="119"/>
      <c r="B305" s="119"/>
      <c r="C305" s="119"/>
      <c r="D305" s="119"/>
      <c r="E305" s="119"/>
      <c r="F305" s="119"/>
      <c r="G305" s="119"/>
      <c r="H305" s="119" t="s">
        <v>5191</v>
      </c>
      <c r="I305" s="119"/>
      <c r="J305" s="119"/>
      <c r="K305" s="119"/>
      <c r="L305" s="119"/>
      <c r="M305" s="119"/>
      <c r="N305" s="119"/>
      <c r="O305" s="119"/>
      <c r="P305" s="119"/>
      <c r="Q305" s="119"/>
      <c r="R305" s="119"/>
      <c r="S305" s="119"/>
      <c r="T305" s="119"/>
      <c r="U305" s="119"/>
      <c r="V305" s="119"/>
      <c r="W305" s="119"/>
      <c r="X305" s="119"/>
      <c r="Y305" s="119"/>
      <c r="Z305" s="119"/>
      <c r="AA305" s="119"/>
      <c r="AB305" s="119"/>
      <c r="AC305" s="119"/>
      <c r="AD305" s="119"/>
      <c r="AE305" s="119"/>
      <c r="AF305" s="119"/>
      <c r="AG305" s="119"/>
      <c r="AH305" s="119"/>
      <c r="AI305" s="119"/>
      <c r="AJ305" s="119"/>
      <c r="AK305" s="119"/>
      <c r="AL305" s="119"/>
      <c r="AM305" s="119"/>
      <c r="AN305" s="119"/>
      <c r="AO305" s="119"/>
      <c r="AP305" s="119"/>
      <c r="AQ305" s="119"/>
      <c r="AR305" s="119"/>
      <c r="AS305" s="119"/>
      <c r="AT305" s="119"/>
      <c r="AU305" s="119"/>
      <c r="AV305" s="119"/>
      <c r="AW305" s="119"/>
      <c r="AX305" s="119"/>
      <c r="AY305" s="119"/>
      <c r="AZ305" s="119"/>
      <c r="BA305" s="119"/>
      <c r="BB305" s="119"/>
      <c r="BC305" s="119"/>
      <c r="BD305" s="119"/>
      <c r="BE305" s="119"/>
      <c r="BF305" s="119"/>
      <c r="BG305" s="119"/>
      <c r="BH305" s="119"/>
      <c r="BI305" s="119"/>
      <c r="BJ305" s="119"/>
      <c r="BK305" s="119"/>
      <c r="BL305" s="119"/>
      <c r="BM305" s="119"/>
      <c r="BN305" s="119"/>
      <c r="BO305" s="119"/>
      <c r="BP305" s="119"/>
      <c r="BQ305" s="119"/>
      <c r="BR305" s="119"/>
      <c r="BS305" s="119"/>
      <c r="BT305" s="119"/>
      <c r="BU305" s="119"/>
      <c r="BV305" s="119"/>
      <c r="BW305" s="119"/>
      <c r="BX305" s="119"/>
      <c r="BY305" s="119"/>
      <c r="BZ305" s="119"/>
      <c r="CA305" s="119"/>
      <c r="CB305" s="119"/>
      <c r="CC305" s="119"/>
      <c r="CD305" s="119"/>
      <c r="CE305" s="119"/>
      <c r="CF305" s="119"/>
      <c r="CG305" s="119"/>
      <c r="CH305" s="119"/>
      <c r="CI305" s="119"/>
      <c r="CJ305" s="119"/>
      <c r="CK305" s="119"/>
      <c r="CL305" s="119"/>
      <c r="CM305" s="119"/>
      <c r="CN305" s="119"/>
      <c r="CO305" s="119"/>
      <c r="CP305" s="119"/>
      <c r="CQ305" s="119"/>
      <c r="CR305" s="119"/>
      <c r="CS305" s="119"/>
      <c r="CT305" s="119"/>
      <c r="CU305" s="119"/>
      <c r="CV305" s="119"/>
      <c r="CW305" s="119"/>
      <c r="CX305" s="119"/>
      <c r="CY305" s="119"/>
      <c r="CZ305" s="119"/>
      <c r="DA305" s="119"/>
      <c r="DB305" s="119"/>
      <c r="DC305" s="119"/>
      <c r="DD305" s="119"/>
      <c r="DE305" s="119"/>
      <c r="DF305" s="119"/>
      <c r="DG305" s="119"/>
      <c r="DH305" s="119"/>
      <c r="DI305" s="119"/>
      <c r="DJ305" s="119"/>
      <c r="DK305" s="119"/>
      <c r="DL305" s="119"/>
      <c r="DM305" s="119"/>
      <c r="DN305" s="119"/>
      <c r="DO305" s="119"/>
      <c r="DP305" s="119"/>
      <c r="DQ305" s="119"/>
      <c r="DR305" s="119"/>
      <c r="DS305" s="119"/>
      <c r="DT305" s="119"/>
      <c r="DU305" s="119"/>
    </row>
    <row r="306" spans="1:125" ht="15.75" customHeight="1">
      <c r="A306" s="118"/>
      <c r="B306" s="118"/>
      <c r="C306" s="118"/>
      <c r="D306" s="118"/>
      <c r="E306" s="118"/>
      <c r="F306" s="118"/>
      <c r="G306" s="118"/>
      <c r="H306" s="118" t="s">
        <v>5192</v>
      </c>
      <c r="I306" s="118"/>
      <c r="J306" s="118"/>
      <c r="K306" s="118"/>
      <c r="L306" s="118"/>
      <c r="M306" s="118"/>
      <c r="N306" s="118"/>
      <c r="O306" s="118"/>
      <c r="P306" s="118"/>
      <c r="Q306" s="118"/>
      <c r="R306" s="118"/>
      <c r="S306" s="118"/>
      <c r="T306" s="118"/>
      <c r="U306" s="118"/>
      <c r="V306" s="118"/>
      <c r="W306" s="118"/>
      <c r="X306" s="118"/>
      <c r="Y306" s="118"/>
      <c r="Z306" s="118"/>
      <c r="AA306" s="118"/>
      <c r="AB306" s="118"/>
      <c r="AC306" s="118"/>
      <c r="AD306" s="118"/>
      <c r="AE306" s="118"/>
      <c r="AF306" s="118"/>
      <c r="AG306" s="118"/>
      <c r="AH306" s="118"/>
      <c r="AI306" s="118"/>
      <c r="AJ306" s="118"/>
      <c r="AK306" s="118"/>
      <c r="AL306" s="118"/>
      <c r="AM306" s="118"/>
      <c r="AN306" s="118"/>
      <c r="AO306" s="118"/>
      <c r="AP306" s="118"/>
      <c r="AQ306" s="118"/>
      <c r="AR306" s="118"/>
      <c r="AS306" s="118"/>
      <c r="AT306" s="118"/>
      <c r="AU306" s="118"/>
      <c r="AV306" s="118"/>
      <c r="AW306" s="118"/>
      <c r="AX306" s="118"/>
      <c r="AY306" s="118"/>
      <c r="AZ306" s="118"/>
      <c r="BA306" s="118"/>
      <c r="BB306" s="118"/>
      <c r="BC306" s="118"/>
      <c r="BD306" s="118"/>
      <c r="BE306" s="118"/>
      <c r="BF306" s="118"/>
      <c r="BG306" s="118"/>
      <c r="BH306" s="118"/>
      <c r="BI306" s="118"/>
      <c r="BJ306" s="118"/>
      <c r="BK306" s="118"/>
      <c r="BL306" s="118"/>
      <c r="BM306" s="118"/>
      <c r="BN306" s="118"/>
      <c r="BO306" s="118"/>
      <c r="BP306" s="118"/>
      <c r="BQ306" s="118"/>
      <c r="BR306" s="118"/>
      <c r="BS306" s="118"/>
      <c r="BT306" s="118"/>
      <c r="BU306" s="118"/>
      <c r="BV306" s="118"/>
      <c r="BW306" s="118"/>
      <c r="BX306" s="118"/>
      <c r="BY306" s="118"/>
      <c r="BZ306" s="118"/>
      <c r="CA306" s="118"/>
      <c r="CB306" s="118"/>
      <c r="CC306" s="118"/>
      <c r="CD306" s="118"/>
      <c r="CE306" s="118"/>
      <c r="CF306" s="118"/>
      <c r="CG306" s="118"/>
      <c r="CH306" s="118"/>
      <c r="CI306" s="118"/>
      <c r="CJ306" s="118"/>
      <c r="CK306" s="118"/>
      <c r="CL306" s="118"/>
      <c r="CM306" s="118"/>
      <c r="CN306" s="118"/>
      <c r="CO306" s="118"/>
      <c r="CP306" s="118"/>
      <c r="CQ306" s="118"/>
      <c r="CR306" s="118"/>
      <c r="CS306" s="118"/>
      <c r="CT306" s="118"/>
      <c r="CU306" s="118"/>
      <c r="CV306" s="118"/>
      <c r="CW306" s="118"/>
      <c r="CX306" s="118"/>
      <c r="CY306" s="118"/>
      <c r="CZ306" s="118"/>
      <c r="DA306" s="118"/>
      <c r="DB306" s="118"/>
      <c r="DC306" s="118"/>
      <c r="DD306" s="118"/>
      <c r="DE306" s="118"/>
      <c r="DF306" s="118"/>
      <c r="DG306" s="118"/>
      <c r="DH306" s="118"/>
      <c r="DI306" s="118"/>
      <c r="DJ306" s="118"/>
      <c r="DK306" s="118"/>
      <c r="DL306" s="118"/>
      <c r="DM306" s="118"/>
      <c r="DN306" s="118"/>
      <c r="DO306" s="118"/>
      <c r="DP306" s="118"/>
      <c r="DQ306" s="118"/>
      <c r="DR306" s="118"/>
      <c r="DS306" s="118"/>
      <c r="DT306" s="118"/>
      <c r="DU306" s="118"/>
    </row>
    <row r="307" spans="1:125" ht="15.75" customHeight="1">
      <c r="A307" s="119"/>
      <c r="B307" s="119"/>
      <c r="C307" s="119"/>
      <c r="D307" s="119"/>
      <c r="E307" s="119"/>
      <c r="F307" s="119"/>
      <c r="G307" s="119"/>
      <c r="H307" s="119" t="s">
        <v>5193</v>
      </c>
      <c r="I307" s="119"/>
      <c r="J307" s="119"/>
      <c r="K307" s="119"/>
      <c r="L307" s="119"/>
      <c r="M307" s="119"/>
      <c r="N307" s="119"/>
      <c r="O307" s="119"/>
      <c r="P307" s="119"/>
      <c r="Q307" s="119"/>
      <c r="R307" s="119"/>
      <c r="S307" s="119"/>
      <c r="T307" s="119"/>
      <c r="U307" s="119"/>
      <c r="V307" s="119"/>
      <c r="W307" s="119"/>
      <c r="X307" s="119"/>
      <c r="Y307" s="119"/>
      <c r="Z307" s="119"/>
      <c r="AA307" s="119"/>
      <c r="AB307" s="119"/>
      <c r="AC307" s="119"/>
      <c r="AD307" s="119"/>
      <c r="AE307" s="119"/>
      <c r="AF307" s="119"/>
      <c r="AG307" s="119"/>
      <c r="AH307" s="119"/>
      <c r="AI307" s="119"/>
      <c r="AJ307" s="119"/>
      <c r="AK307" s="119"/>
      <c r="AL307" s="119"/>
      <c r="AM307" s="119"/>
      <c r="AN307" s="119"/>
      <c r="AO307" s="119"/>
      <c r="AP307" s="119"/>
      <c r="AQ307" s="119"/>
      <c r="AR307" s="119"/>
      <c r="AS307" s="119"/>
      <c r="AT307" s="119"/>
      <c r="AU307" s="119"/>
      <c r="AV307" s="119"/>
      <c r="AW307" s="119"/>
      <c r="AX307" s="119"/>
      <c r="AY307" s="119"/>
      <c r="AZ307" s="119"/>
      <c r="BA307" s="119"/>
      <c r="BB307" s="119"/>
      <c r="BC307" s="119"/>
      <c r="BD307" s="119"/>
      <c r="BE307" s="119"/>
      <c r="BF307" s="119"/>
      <c r="BG307" s="119"/>
      <c r="BH307" s="119"/>
      <c r="BI307" s="119"/>
      <c r="BJ307" s="119"/>
      <c r="BK307" s="119"/>
      <c r="BL307" s="119"/>
      <c r="BM307" s="119"/>
      <c r="BN307" s="119"/>
      <c r="BO307" s="119"/>
      <c r="BP307" s="119"/>
      <c r="BQ307" s="119"/>
      <c r="BR307" s="119"/>
      <c r="BS307" s="119"/>
      <c r="BT307" s="119"/>
      <c r="BU307" s="119"/>
      <c r="BV307" s="119"/>
      <c r="BW307" s="119"/>
      <c r="BX307" s="119"/>
      <c r="BY307" s="119"/>
      <c r="BZ307" s="119"/>
      <c r="CA307" s="119"/>
      <c r="CB307" s="119"/>
      <c r="CC307" s="119"/>
      <c r="CD307" s="119"/>
      <c r="CE307" s="119"/>
      <c r="CF307" s="119"/>
      <c r="CG307" s="119"/>
      <c r="CH307" s="119"/>
      <c r="CI307" s="119"/>
      <c r="CJ307" s="119"/>
      <c r="CK307" s="119"/>
      <c r="CL307" s="119"/>
      <c r="CM307" s="119"/>
      <c r="CN307" s="119"/>
      <c r="CO307" s="119"/>
      <c r="CP307" s="119"/>
      <c r="CQ307" s="119"/>
      <c r="CR307" s="119"/>
      <c r="CS307" s="119"/>
      <c r="CT307" s="119"/>
      <c r="CU307" s="119"/>
      <c r="CV307" s="119"/>
      <c r="CW307" s="119"/>
      <c r="CX307" s="119"/>
      <c r="CY307" s="119"/>
      <c r="CZ307" s="119"/>
      <c r="DA307" s="119"/>
      <c r="DB307" s="119"/>
      <c r="DC307" s="119"/>
      <c r="DD307" s="119"/>
      <c r="DE307" s="119"/>
      <c r="DF307" s="119"/>
      <c r="DG307" s="119"/>
      <c r="DH307" s="119"/>
      <c r="DI307" s="119"/>
      <c r="DJ307" s="119"/>
      <c r="DK307" s="119"/>
      <c r="DL307" s="119"/>
      <c r="DM307" s="119"/>
      <c r="DN307" s="119"/>
      <c r="DO307" s="119"/>
      <c r="DP307" s="119"/>
      <c r="DQ307" s="119"/>
      <c r="DR307" s="119"/>
      <c r="DS307" s="119"/>
      <c r="DT307" s="119"/>
      <c r="DU307" s="119"/>
    </row>
    <row r="308" spans="1:125" ht="15.75" customHeight="1">
      <c r="A308" s="118"/>
      <c r="B308" s="118"/>
      <c r="C308" s="118"/>
      <c r="D308" s="118"/>
      <c r="E308" s="118"/>
      <c r="F308" s="118"/>
      <c r="G308" s="118"/>
      <c r="H308" s="118" t="s">
        <v>5194</v>
      </c>
      <c r="I308" s="118"/>
      <c r="J308" s="118"/>
      <c r="K308" s="118"/>
      <c r="L308" s="118"/>
      <c r="M308" s="118"/>
      <c r="N308" s="118"/>
      <c r="O308" s="118"/>
      <c r="P308" s="118"/>
      <c r="Q308" s="118"/>
      <c r="R308" s="118"/>
      <c r="S308" s="118"/>
      <c r="T308" s="118"/>
      <c r="U308" s="118"/>
      <c r="V308" s="118"/>
      <c r="W308" s="118"/>
      <c r="X308" s="118"/>
      <c r="Y308" s="118"/>
      <c r="Z308" s="118"/>
      <c r="AA308" s="118"/>
      <c r="AB308" s="118"/>
      <c r="AC308" s="118"/>
      <c r="AD308" s="118"/>
      <c r="AE308" s="118"/>
      <c r="AF308" s="118"/>
      <c r="AG308" s="118"/>
      <c r="AH308" s="118"/>
      <c r="AI308" s="118"/>
      <c r="AJ308" s="118"/>
      <c r="AK308" s="118"/>
      <c r="AL308" s="118"/>
      <c r="AM308" s="118"/>
      <c r="AN308" s="118"/>
      <c r="AO308" s="118"/>
      <c r="AP308" s="118"/>
      <c r="AQ308" s="118"/>
      <c r="AR308" s="118"/>
      <c r="AS308" s="118"/>
      <c r="AT308" s="118"/>
      <c r="AU308" s="118"/>
      <c r="AV308" s="118"/>
      <c r="AW308" s="118"/>
      <c r="AX308" s="118"/>
      <c r="AY308" s="118"/>
      <c r="AZ308" s="118"/>
      <c r="BA308" s="118"/>
      <c r="BB308" s="118"/>
      <c r="BC308" s="118"/>
      <c r="BD308" s="118"/>
      <c r="BE308" s="118"/>
      <c r="BF308" s="118"/>
      <c r="BG308" s="118"/>
      <c r="BH308" s="118"/>
      <c r="BI308" s="118"/>
      <c r="BJ308" s="118"/>
      <c r="BK308" s="118"/>
      <c r="BL308" s="118"/>
      <c r="BM308" s="118"/>
      <c r="BN308" s="118"/>
      <c r="BO308" s="118"/>
      <c r="BP308" s="118"/>
      <c r="BQ308" s="118"/>
      <c r="BR308" s="118"/>
      <c r="BS308" s="118"/>
      <c r="BT308" s="118"/>
      <c r="BU308" s="118"/>
      <c r="BV308" s="118"/>
      <c r="BW308" s="118"/>
      <c r="BX308" s="118"/>
      <c r="BY308" s="118"/>
      <c r="BZ308" s="118"/>
      <c r="CA308" s="118"/>
      <c r="CB308" s="118"/>
      <c r="CC308" s="118"/>
      <c r="CD308" s="118"/>
      <c r="CE308" s="118"/>
      <c r="CF308" s="118"/>
      <c r="CG308" s="118"/>
      <c r="CH308" s="118"/>
      <c r="CI308" s="118"/>
      <c r="CJ308" s="118"/>
      <c r="CK308" s="118"/>
      <c r="CL308" s="118"/>
      <c r="CM308" s="118"/>
      <c r="CN308" s="118"/>
      <c r="CO308" s="118"/>
      <c r="CP308" s="118"/>
      <c r="CQ308" s="118"/>
      <c r="CR308" s="118"/>
      <c r="CS308" s="118"/>
      <c r="CT308" s="118"/>
      <c r="CU308" s="118"/>
      <c r="CV308" s="118"/>
      <c r="CW308" s="118"/>
      <c r="CX308" s="118"/>
      <c r="CY308" s="118"/>
      <c r="CZ308" s="118"/>
      <c r="DA308" s="118"/>
      <c r="DB308" s="118"/>
      <c r="DC308" s="118"/>
      <c r="DD308" s="118"/>
      <c r="DE308" s="118"/>
      <c r="DF308" s="118"/>
      <c r="DG308" s="118"/>
      <c r="DH308" s="118"/>
      <c r="DI308" s="118"/>
      <c r="DJ308" s="118"/>
      <c r="DK308" s="118"/>
      <c r="DL308" s="118"/>
      <c r="DM308" s="118"/>
      <c r="DN308" s="118"/>
      <c r="DO308" s="118"/>
      <c r="DP308" s="118"/>
      <c r="DQ308" s="118"/>
      <c r="DR308" s="118"/>
      <c r="DS308" s="118"/>
      <c r="DT308" s="118"/>
      <c r="DU308" s="118"/>
    </row>
    <row r="309" spans="1:125" ht="15.75" customHeight="1">
      <c r="A309" s="119"/>
      <c r="B309" s="119"/>
      <c r="C309" s="119"/>
      <c r="D309" s="119"/>
      <c r="E309" s="119"/>
      <c r="F309" s="119"/>
      <c r="G309" s="119"/>
      <c r="H309" s="119" t="s">
        <v>5195</v>
      </c>
      <c r="I309" s="119"/>
      <c r="J309" s="119"/>
      <c r="K309" s="119"/>
      <c r="L309" s="119"/>
      <c r="M309" s="119"/>
      <c r="N309" s="119"/>
      <c r="O309" s="119"/>
      <c r="P309" s="119"/>
      <c r="Q309" s="119"/>
      <c r="R309" s="119"/>
      <c r="S309" s="119"/>
      <c r="T309" s="119"/>
      <c r="U309" s="119"/>
      <c r="V309" s="119"/>
      <c r="W309" s="119"/>
      <c r="X309" s="119"/>
      <c r="Y309" s="119"/>
      <c r="Z309" s="119"/>
      <c r="AA309" s="119"/>
      <c r="AB309" s="119"/>
      <c r="AC309" s="119"/>
      <c r="AD309" s="119"/>
      <c r="AE309" s="119"/>
      <c r="AF309" s="119"/>
      <c r="AG309" s="119"/>
      <c r="AH309" s="119"/>
      <c r="AI309" s="119"/>
      <c r="AJ309" s="119"/>
      <c r="AK309" s="119"/>
      <c r="AL309" s="119"/>
      <c r="AM309" s="119"/>
      <c r="AN309" s="119"/>
      <c r="AO309" s="119"/>
      <c r="AP309" s="119"/>
      <c r="AQ309" s="119"/>
      <c r="AR309" s="119"/>
      <c r="AS309" s="119"/>
      <c r="AT309" s="119"/>
      <c r="AU309" s="119"/>
      <c r="AV309" s="119"/>
      <c r="AW309" s="119"/>
      <c r="AX309" s="119"/>
      <c r="AY309" s="119"/>
      <c r="AZ309" s="119"/>
      <c r="BA309" s="119"/>
      <c r="BB309" s="119"/>
      <c r="BC309" s="119"/>
      <c r="BD309" s="119"/>
      <c r="BE309" s="119"/>
      <c r="BF309" s="119"/>
      <c r="BG309" s="119"/>
      <c r="BH309" s="119"/>
      <c r="BI309" s="119"/>
      <c r="BJ309" s="119"/>
      <c r="BK309" s="119"/>
      <c r="BL309" s="119"/>
      <c r="BM309" s="119"/>
      <c r="BN309" s="119"/>
      <c r="BO309" s="119"/>
      <c r="BP309" s="119"/>
      <c r="BQ309" s="119"/>
      <c r="BR309" s="119"/>
      <c r="BS309" s="119"/>
      <c r="BT309" s="119"/>
      <c r="BU309" s="119"/>
      <c r="BV309" s="119"/>
      <c r="BW309" s="119"/>
      <c r="BX309" s="119"/>
      <c r="BY309" s="119"/>
      <c r="BZ309" s="119"/>
      <c r="CA309" s="119"/>
      <c r="CB309" s="119"/>
      <c r="CC309" s="119"/>
      <c r="CD309" s="119"/>
      <c r="CE309" s="119"/>
      <c r="CF309" s="119"/>
      <c r="CG309" s="119"/>
      <c r="CH309" s="119"/>
      <c r="CI309" s="119"/>
      <c r="CJ309" s="119"/>
      <c r="CK309" s="119"/>
      <c r="CL309" s="119"/>
      <c r="CM309" s="119"/>
      <c r="CN309" s="119"/>
      <c r="CO309" s="119"/>
      <c r="CP309" s="119"/>
      <c r="CQ309" s="119"/>
      <c r="CR309" s="119"/>
      <c r="CS309" s="119"/>
      <c r="CT309" s="119"/>
      <c r="CU309" s="119"/>
      <c r="CV309" s="119"/>
      <c r="CW309" s="119"/>
      <c r="CX309" s="119"/>
      <c r="CY309" s="119"/>
      <c r="CZ309" s="119"/>
      <c r="DA309" s="119"/>
      <c r="DB309" s="119"/>
      <c r="DC309" s="119"/>
      <c r="DD309" s="119"/>
      <c r="DE309" s="119"/>
      <c r="DF309" s="119"/>
      <c r="DG309" s="119"/>
      <c r="DH309" s="119"/>
      <c r="DI309" s="119"/>
      <c r="DJ309" s="119"/>
      <c r="DK309" s="119"/>
      <c r="DL309" s="119"/>
      <c r="DM309" s="119"/>
      <c r="DN309" s="119"/>
      <c r="DO309" s="119"/>
      <c r="DP309" s="119"/>
      <c r="DQ309" s="119"/>
      <c r="DR309" s="119"/>
      <c r="DS309" s="119"/>
      <c r="DT309" s="119"/>
      <c r="DU309" s="119"/>
    </row>
    <row r="310" spans="1:125" ht="15.75" customHeight="1">
      <c r="A310" s="118"/>
      <c r="B310" s="118"/>
      <c r="C310" s="118"/>
      <c r="D310" s="118"/>
      <c r="E310" s="118"/>
      <c r="F310" s="118"/>
      <c r="G310" s="118"/>
      <c r="H310" s="118" t="s">
        <v>5196</v>
      </c>
      <c r="I310" s="118"/>
      <c r="J310" s="118"/>
      <c r="K310" s="118"/>
      <c r="L310" s="118"/>
      <c r="M310" s="118"/>
      <c r="N310" s="118"/>
      <c r="O310" s="118"/>
      <c r="P310" s="118"/>
      <c r="Q310" s="118"/>
      <c r="R310" s="118"/>
      <c r="S310" s="118"/>
      <c r="T310" s="118"/>
      <c r="U310" s="118"/>
      <c r="V310" s="118"/>
      <c r="W310" s="118"/>
      <c r="X310" s="118"/>
      <c r="Y310" s="118"/>
      <c r="Z310" s="118"/>
      <c r="AA310" s="118"/>
      <c r="AB310" s="118"/>
      <c r="AC310" s="118"/>
      <c r="AD310" s="118"/>
      <c r="AE310" s="118"/>
      <c r="AF310" s="118"/>
      <c r="AG310" s="118"/>
      <c r="AH310" s="118"/>
      <c r="AI310" s="118"/>
      <c r="AJ310" s="118"/>
      <c r="AK310" s="118"/>
      <c r="AL310" s="118"/>
      <c r="AM310" s="118"/>
      <c r="AN310" s="118"/>
      <c r="AO310" s="118"/>
      <c r="AP310" s="118"/>
      <c r="AQ310" s="118"/>
      <c r="AR310" s="118"/>
      <c r="AS310" s="118"/>
      <c r="AT310" s="118"/>
      <c r="AU310" s="118"/>
      <c r="AV310" s="118"/>
      <c r="AW310" s="118"/>
      <c r="AX310" s="118"/>
      <c r="AY310" s="118"/>
      <c r="AZ310" s="118"/>
      <c r="BA310" s="118"/>
      <c r="BB310" s="118"/>
      <c r="BC310" s="118"/>
      <c r="BD310" s="118"/>
      <c r="BE310" s="118"/>
      <c r="BF310" s="118"/>
      <c r="BG310" s="118"/>
      <c r="BH310" s="118"/>
      <c r="BI310" s="118"/>
      <c r="BJ310" s="118"/>
      <c r="BK310" s="118"/>
      <c r="BL310" s="118"/>
      <c r="BM310" s="118"/>
      <c r="BN310" s="118"/>
      <c r="BO310" s="118"/>
      <c r="BP310" s="118"/>
      <c r="BQ310" s="118"/>
      <c r="BR310" s="118"/>
      <c r="BS310" s="118"/>
      <c r="BT310" s="118"/>
      <c r="BU310" s="118"/>
      <c r="BV310" s="118"/>
      <c r="BW310" s="118"/>
      <c r="BX310" s="118"/>
      <c r="BY310" s="118"/>
      <c r="BZ310" s="118"/>
      <c r="CA310" s="118"/>
      <c r="CB310" s="118"/>
      <c r="CC310" s="118"/>
      <c r="CD310" s="118"/>
      <c r="CE310" s="118"/>
      <c r="CF310" s="118"/>
      <c r="CG310" s="118"/>
      <c r="CH310" s="118"/>
      <c r="CI310" s="118"/>
      <c r="CJ310" s="118"/>
      <c r="CK310" s="118"/>
      <c r="CL310" s="118"/>
      <c r="CM310" s="118"/>
      <c r="CN310" s="118"/>
      <c r="CO310" s="118"/>
      <c r="CP310" s="118"/>
      <c r="CQ310" s="118"/>
      <c r="CR310" s="118"/>
      <c r="CS310" s="118"/>
      <c r="CT310" s="118"/>
      <c r="CU310" s="118"/>
      <c r="CV310" s="118"/>
      <c r="CW310" s="118"/>
      <c r="CX310" s="118"/>
      <c r="CY310" s="118"/>
      <c r="CZ310" s="118"/>
      <c r="DA310" s="118"/>
      <c r="DB310" s="118"/>
      <c r="DC310" s="118"/>
      <c r="DD310" s="118"/>
      <c r="DE310" s="118"/>
      <c r="DF310" s="118"/>
      <c r="DG310" s="118"/>
      <c r="DH310" s="118"/>
      <c r="DI310" s="118"/>
      <c r="DJ310" s="118"/>
      <c r="DK310" s="118"/>
      <c r="DL310" s="118"/>
      <c r="DM310" s="118"/>
      <c r="DN310" s="118"/>
      <c r="DO310" s="118"/>
      <c r="DP310" s="118"/>
      <c r="DQ310" s="118"/>
      <c r="DR310" s="118"/>
      <c r="DS310" s="118"/>
      <c r="DT310" s="118"/>
      <c r="DU310" s="118"/>
    </row>
    <row r="311" spans="1:125" ht="15.75" customHeight="1">
      <c r="A311" s="119"/>
      <c r="B311" s="119"/>
      <c r="C311" s="119"/>
      <c r="D311" s="119"/>
      <c r="E311" s="119"/>
      <c r="F311" s="119"/>
      <c r="G311" s="119"/>
      <c r="H311" s="119" t="s">
        <v>5197</v>
      </c>
      <c r="I311" s="119"/>
      <c r="J311" s="119"/>
      <c r="K311" s="119"/>
      <c r="L311" s="119"/>
      <c r="M311" s="119"/>
      <c r="N311" s="119"/>
      <c r="O311" s="119"/>
      <c r="P311" s="119"/>
      <c r="Q311" s="119"/>
      <c r="R311" s="119"/>
      <c r="S311" s="119"/>
      <c r="T311" s="119"/>
      <c r="U311" s="119"/>
      <c r="V311" s="119"/>
      <c r="W311" s="119"/>
      <c r="X311" s="119"/>
      <c r="Y311" s="119"/>
      <c r="Z311" s="119"/>
      <c r="AA311" s="119"/>
      <c r="AB311" s="119"/>
      <c r="AC311" s="119"/>
      <c r="AD311" s="119"/>
      <c r="AE311" s="119"/>
      <c r="AF311" s="119"/>
      <c r="AG311" s="119"/>
      <c r="AH311" s="119"/>
      <c r="AI311" s="119"/>
      <c r="AJ311" s="119"/>
      <c r="AK311" s="119"/>
      <c r="AL311" s="119"/>
      <c r="AM311" s="119"/>
      <c r="AN311" s="119"/>
      <c r="AO311" s="119"/>
      <c r="AP311" s="119"/>
      <c r="AQ311" s="119"/>
      <c r="AR311" s="119"/>
      <c r="AS311" s="119"/>
      <c r="AT311" s="119"/>
      <c r="AU311" s="119"/>
      <c r="AV311" s="119"/>
      <c r="AW311" s="119"/>
      <c r="AX311" s="119"/>
      <c r="AY311" s="119"/>
      <c r="AZ311" s="119"/>
      <c r="BA311" s="119"/>
      <c r="BB311" s="119"/>
      <c r="BC311" s="119"/>
      <c r="BD311" s="119"/>
      <c r="BE311" s="119"/>
      <c r="BF311" s="119"/>
      <c r="BG311" s="119"/>
      <c r="BH311" s="119"/>
      <c r="BI311" s="119"/>
      <c r="BJ311" s="119"/>
      <c r="BK311" s="119"/>
      <c r="BL311" s="119"/>
      <c r="BM311" s="119"/>
      <c r="BN311" s="119"/>
      <c r="BO311" s="119"/>
      <c r="BP311" s="119"/>
      <c r="BQ311" s="119"/>
      <c r="BR311" s="119"/>
      <c r="BS311" s="119"/>
      <c r="BT311" s="119"/>
      <c r="BU311" s="119"/>
      <c r="BV311" s="119"/>
      <c r="BW311" s="119"/>
      <c r="BX311" s="119"/>
      <c r="BY311" s="119"/>
      <c r="BZ311" s="119"/>
      <c r="CA311" s="119"/>
      <c r="CB311" s="119"/>
      <c r="CC311" s="119"/>
      <c r="CD311" s="119"/>
      <c r="CE311" s="119"/>
      <c r="CF311" s="119"/>
      <c r="CG311" s="119"/>
      <c r="CH311" s="119"/>
      <c r="CI311" s="119"/>
      <c r="CJ311" s="119"/>
      <c r="CK311" s="119"/>
      <c r="CL311" s="119"/>
      <c r="CM311" s="119"/>
      <c r="CN311" s="119"/>
      <c r="CO311" s="119"/>
      <c r="CP311" s="119"/>
      <c r="CQ311" s="119"/>
      <c r="CR311" s="119"/>
      <c r="CS311" s="119"/>
      <c r="CT311" s="119"/>
      <c r="CU311" s="119"/>
      <c r="CV311" s="119"/>
      <c r="CW311" s="119"/>
      <c r="CX311" s="119"/>
      <c r="CY311" s="119"/>
      <c r="CZ311" s="119"/>
      <c r="DA311" s="119"/>
      <c r="DB311" s="119"/>
      <c r="DC311" s="119"/>
      <c r="DD311" s="119"/>
      <c r="DE311" s="119"/>
      <c r="DF311" s="119"/>
      <c r="DG311" s="119"/>
      <c r="DH311" s="119"/>
      <c r="DI311" s="119"/>
      <c r="DJ311" s="119"/>
      <c r="DK311" s="119"/>
      <c r="DL311" s="119"/>
      <c r="DM311" s="119"/>
      <c r="DN311" s="119"/>
      <c r="DO311" s="119"/>
      <c r="DP311" s="119"/>
      <c r="DQ311" s="119"/>
      <c r="DR311" s="119"/>
      <c r="DS311" s="119"/>
      <c r="DT311" s="119"/>
      <c r="DU311" s="119"/>
    </row>
    <row r="312" spans="1:125" ht="15.75" customHeight="1">
      <c r="A312" s="118"/>
      <c r="B312" s="118"/>
      <c r="C312" s="118"/>
      <c r="D312" s="118"/>
      <c r="E312" s="118"/>
      <c r="F312" s="118"/>
      <c r="G312" s="118"/>
      <c r="H312" s="118" t="s">
        <v>5198</v>
      </c>
      <c r="I312" s="118"/>
      <c r="J312" s="118"/>
      <c r="K312" s="118"/>
      <c r="L312" s="118"/>
      <c r="M312" s="118"/>
      <c r="N312" s="118"/>
      <c r="O312" s="118"/>
      <c r="P312" s="118"/>
      <c r="Q312" s="118"/>
      <c r="R312" s="118"/>
      <c r="S312" s="118"/>
      <c r="T312" s="118"/>
      <c r="U312" s="118"/>
      <c r="V312" s="118"/>
      <c r="W312" s="118"/>
      <c r="X312" s="118"/>
      <c r="Y312" s="118"/>
      <c r="Z312" s="118"/>
      <c r="AA312" s="118"/>
      <c r="AB312" s="118"/>
      <c r="AC312" s="118"/>
      <c r="AD312" s="118"/>
      <c r="AE312" s="118"/>
      <c r="AF312" s="118"/>
      <c r="AG312" s="118"/>
      <c r="AH312" s="118"/>
      <c r="AI312" s="118"/>
      <c r="AJ312" s="118"/>
      <c r="AK312" s="118"/>
      <c r="AL312" s="118"/>
      <c r="AM312" s="118"/>
      <c r="AN312" s="118"/>
      <c r="AO312" s="118"/>
      <c r="AP312" s="118"/>
      <c r="AQ312" s="118"/>
      <c r="AR312" s="118"/>
      <c r="AS312" s="118"/>
      <c r="AT312" s="118"/>
      <c r="AU312" s="118"/>
      <c r="AV312" s="118"/>
      <c r="AW312" s="118"/>
      <c r="AX312" s="118"/>
      <c r="AY312" s="118"/>
      <c r="AZ312" s="118"/>
      <c r="BA312" s="118"/>
      <c r="BB312" s="118"/>
      <c r="BC312" s="118"/>
      <c r="BD312" s="118"/>
      <c r="BE312" s="118"/>
      <c r="BF312" s="118"/>
      <c r="BG312" s="118"/>
      <c r="BH312" s="118"/>
      <c r="BI312" s="118"/>
      <c r="BJ312" s="118"/>
      <c r="BK312" s="118"/>
      <c r="BL312" s="118"/>
      <c r="BM312" s="118"/>
      <c r="BN312" s="118"/>
      <c r="BO312" s="118"/>
      <c r="BP312" s="118"/>
      <c r="BQ312" s="118"/>
      <c r="BR312" s="118"/>
      <c r="BS312" s="118"/>
      <c r="BT312" s="118"/>
      <c r="BU312" s="118"/>
      <c r="BV312" s="118"/>
      <c r="BW312" s="118"/>
      <c r="BX312" s="118"/>
      <c r="BY312" s="118"/>
      <c r="BZ312" s="118"/>
      <c r="CA312" s="118"/>
      <c r="CB312" s="118"/>
      <c r="CC312" s="118"/>
      <c r="CD312" s="118"/>
      <c r="CE312" s="118"/>
      <c r="CF312" s="118"/>
      <c r="CG312" s="118"/>
      <c r="CH312" s="118"/>
      <c r="CI312" s="118"/>
      <c r="CJ312" s="118"/>
      <c r="CK312" s="118"/>
      <c r="CL312" s="118"/>
      <c r="CM312" s="118"/>
      <c r="CN312" s="118"/>
      <c r="CO312" s="118"/>
      <c r="CP312" s="118"/>
      <c r="CQ312" s="118"/>
      <c r="CR312" s="118"/>
      <c r="CS312" s="118"/>
      <c r="CT312" s="118"/>
      <c r="CU312" s="118"/>
      <c r="CV312" s="118"/>
      <c r="CW312" s="118"/>
      <c r="CX312" s="118"/>
      <c r="CY312" s="118"/>
      <c r="CZ312" s="118"/>
      <c r="DA312" s="118"/>
      <c r="DB312" s="118"/>
      <c r="DC312" s="118"/>
      <c r="DD312" s="118"/>
      <c r="DE312" s="118"/>
      <c r="DF312" s="118"/>
      <c r="DG312" s="118"/>
      <c r="DH312" s="118"/>
      <c r="DI312" s="118"/>
      <c r="DJ312" s="118"/>
      <c r="DK312" s="118"/>
      <c r="DL312" s="118"/>
      <c r="DM312" s="118"/>
      <c r="DN312" s="118"/>
      <c r="DO312" s="118"/>
      <c r="DP312" s="118"/>
      <c r="DQ312" s="118"/>
      <c r="DR312" s="118"/>
      <c r="DS312" s="118"/>
      <c r="DT312" s="118"/>
      <c r="DU312" s="118"/>
    </row>
    <row r="313" spans="1:125" ht="15.75" customHeight="1">
      <c r="A313" s="119"/>
      <c r="B313" s="119"/>
      <c r="C313" s="119"/>
      <c r="D313" s="119"/>
      <c r="E313" s="119"/>
      <c r="F313" s="119"/>
      <c r="G313" s="119"/>
      <c r="H313" s="119" t="s">
        <v>5199</v>
      </c>
      <c r="I313" s="119"/>
      <c r="J313" s="119"/>
      <c r="K313" s="119"/>
      <c r="L313" s="119"/>
      <c r="M313" s="119"/>
      <c r="N313" s="119"/>
      <c r="O313" s="119"/>
      <c r="P313" s="119"/>
      <c r="Q313" s="119"/>
      <c r="R313" s="119"/>
      <c r="S313" s="119"/>
      <c r="T313" s="119"/>
      <c r="U313" s="119"/>
      <c r="V313" s="119"/>
      <c r="W313" s="119"/>
      <c r="X313" s="119"/>
      <c r="Y313" s="119"/>
      <c r="Z313" s="119"/>
      <c r="AA313" s="119"/>
      <c r="AB313" s="119"/>
      <c r="AC313" s="119"/>
      <c r="AD313" s="119"/>
      <c r="AE313" s="119"/>
      <c r="AF313" s="119"/>
      <c r="AG313" s="119"/>
      <c r="AH313" s="119"/>
      <c r="AI313" s="119"/>
      <c r="AJ313" s="119"/>
      <c r="AK313" s="119"/>
      <c r="AL313" s="119"/>
      <c r="AM313" s="119"/>
      <c r="AN313" s="119"/>
      <c r="AO313" s="119"/>
      <c r="AP313" s="119"/>
      <c r="AQ313" s="119"/>
      <c r="AR313" s="119"/>
      <c r="AS313" s="119"/>
      <c r="AT313" s="119"/>
      <c r="AU313" s="119"/>
      <c r="AV313" s="119"/>
      <c r="AW313" s="119"/>
      <c r="AX313" s="119"/>
      <c r="AY313" s="119"/>
      <c r="AZ313" s="119"/>
      <c r="BA313" s="119"/>
      <c r="BB313" s="119"/>
      <c r="BC313" s="119"/>
      <c r="BD313" s="119"/>
      <c r="BE313" s="119"/>
      <c r="BF313" s="119"/>
      <c r="BG313" s="119"/>
      <c r="BH313" s="119"/>
      <c r="BI313" s="119"/>
      <c r="BJ313" s="119"/>
      <c r="BK313" s="119"/>
      <c r="BL313" s="119"/>
      <c r="BM313" s="119"/>
      <c r="BN313" s="119"/>
      <c r="BO313" s="119"/>
      <c r="BP313" s="119"/>
      <c r="BQ313" s="119"/>
      <c r="BR313" s="119"/>
      <c r="BS313" s="119"/>
      <c r="BT313" s="119"/>
      <c r="BU313" s="119"/>
      <c r="BV313" s="119"/>
      <c r="BW313" s="119"/>
      <c r="BX313" s="119"/>
      <c r="BY313" s="119"/>
      <c r="BZ313" s="119"/>
      <c r="CA313" s="119"/>
      <c r="CB313" s="119"/>
      <c r="CC313" s="119"/>
      <c r="CD313" s="119"/>
      <c r="CE313" s="119"/>
      <c r="CF313" s="119"/>
      <c r="CG313" s="119"/>
      <c r="CH313" s="119"/>
      <c r="CI313" s="119"/>
      <c r="CJ313" s="119"/>
      <c r="CK313" s="119"/>
      <c r="CL313" s="119"/>
      <c r="CM313" s="119"/>
      <c r="CN313" s="119"/>
      <c r="CO313" s="119"/>
      <c r="CP313" s="119"/>
      <c r="CQ313" s="119"/>
      <c r="CR313" s="119"/>
      <c r="CS313" s="119"/>
      <c r="CT313" s="119"/>
      <c r="CU313" s="119"/>
      <c r="CV313" s="119"/>
      <c r="CW313" s="119"/>
      <c r="CX313" s="119"/>
      <c r="CY313" s="119"/>
      <c r="CZ313" s="119"/>
      <c r="DA313" s="119"/>
      <c r="DB313" s="119"/>
      <c r="DC313" s="119"/>
      <c r="DD313" s="119"/>
      <c r="DE313" s="119"/>
      <c r="DF313" s="119"/>
      <c r="DG313" s="119"/>
      <c r="DH313" s="119"/>
      <c r="DI313" s="119"/>
      <c r="DJ313" s="119"/>
      <c r="DK313" s="119"/>
      <c r="DL313" s="119"/>
      <c r="DM313" s="119"/>
      <c r="DN313" s="119"/>
      <c r="DO313" s="119"/>
      <c r="DP313" s="119"/>
      <c r="DQ313" s="119"/>
      <c r="DR313" s="119"/>
      <c r="DS313" s="119"/>
      <c r="DT313" s="119"/>
      <c r="DU313" s="119"/>
    </row>
    <row r="314" spans="1:125" ht="15.75" customHeight="1">
      <c r="A314" s="118"/>
      <c r="B314" s="118"/>
      <c r="C314" s="118"/>
      <c r="D314" s="118"/>
      <c r="E314" s="118"/>
      <c r="F314" s="118"/>
      <c r="G314" s="118"/>
      <c r="H314" s="118" t="s">
        <v>5200</v>
      </c>
      <c r="I314" s="118"/>
      <c r="J314" s="118"/>
      <c r="K314" s="118"/>
      <c r="L314" s="118"/>
      <c r="M314" s="118"/>
      <c r="N314" s="118"/>
      <c r="O314" s="118"/>
      <c r="P314" s="118"/>
      <c r="Q314" s="118"/>
      <c r="R314" s="118"/>
      <c r="S314" s="118"/>
      <c r="T314" s="118"/>
      <c r="U314" s="118"/>
      <c r="V314" s="118"/>
      <c r="W314" s="118"/>
      <c r="X314" s="118"/>
      <c r="Y314" s="118"/>
      <c r="Z314" s="118"/>
      <c r="AA314" s="118"/>
      <c r="AB314" s="118"/>
      <c r="AC314" s="118"/>
      <c r="AD314" s="118"/>
      <c r="AE314" s="118"/>
      <c r="AF314" s="118"/>
      <c r="AG314" s="118"/>
      <c r="AH314" s="118"/>
      <c r="AI314" s="118"/>
      <c r="AJ314" s="118"/>
      <c r="AK314" s="118"/>
      <c r="AL314" s="118"/>
      <c r="AM314" s="118"/>
      <c r="AN314" s="118"/>
      <c r="AO314" s="118"/>
      <c r="AP314" s="118"/>
      <c r="AQ314" s="118"/>
      <c r="AR314" s="118"/>
      <c r="AS314" s="118"/>
      <c r="AT314" s="118"/>
      <c r="AU314" s="118"/>
      <c r="AV314" s="118"/>
      <c r="AW314" s="118"/>
      <c r="AX314" s="118"/>
      <c r="AY314" s="118"/>
      <c r="AZ314" s="118"/>
      <c r="BA314" s="118"/>
      <c r="BB314" s="118"/>
      <c r="BC314" s="118"/>
      <c r="BD314" s="118"/>
      <c r="BE314" s="118"/>
      <c r="BF314" s="118"/>
      <c r="BG314" s="118"/>
      <c r="BH314" s="118"/>
      <c r="BI314" s="118"/>
      <c r="BJ314" s="118"/>
      <c r="BK314" s="118"/>
      <c r="BL314" s="118"/>
      <c r="BM314" s="118"/>
      <c r="BN314" s="118"/>
      <c r="BO314" s="118"/>
      <c r="BP314" s="118"/>
      <c r="BQ314" s="118"/>
      <c r="BR314" s="118"/>
      <c r="BS314" s="118"/>
      <c r="BT314" s="118"/>
      <c r="BU314" s="118"/>
      <c r="BV314" s="118"/>
      <c r="BW314" s="118"/>
      <c r="BX314" s="118"/>
      <c r="BY314" s="118"/>
      <c r="BZ314" s="118"/>
      <c r="CA314" s="118"/>
      <c r="CB314" s="118"/>
      <c r="CC314" s="118"/>
      <c r="CD314" s="118"/>
      <c r="CE314" s="118"/>
      <c r="CF314" s="118"/>
      <c r="CG314" s="118"/>
      <c r="CH314" s="118"/>
      <c r="CI314" s="118"/>
      <c r="CJ314" s="118"/>
      <c r="CK314" s="118"/>
      <c r="CL314" s="118"/>
      <c r="CM314" s="118"/>
      <c r="CN314" s="118"/>
      <c r="CO314" s="118"/>
      <c r="CP314" s="118"/>
      <c r="CQ314" s="118"/>
      <c r="CR314" s="118"/>
      <c r="CS314" s="118"/>
      <c r="CT314" s="118"/>
      <c r="CU314" s="118"/>
      <c r="CV314" s="118"/>
      <c r="CW314" s="118"/>
      <c r="CX314" s="118"/>
      <c r="CY314" s="118"/>
      <c r="CZ314" s="118"/>
      <c r="DA314" s="118"/>
      <c r="DB314" s="118"/>
      <c r="DC314" s="118"/>
      <c r="DD314" s="118"/>
      <c r="DE314" s="118"/>
      <c r="DF314" s="118"/>
      <c r="DG314" s="118"/>
      <c r="DH314" s="118"/>
      <c r="DI314" s="118"/>
      <c r="DJ314" s="118"/>
      <c r="DK314" s="118"/>
      <c r="DL314" s="118"/>
      <c r="DM314" s="118"/>
      <c r="DN314" s="118"/>
      <c r="DO314" s="118"/>
      <c r="DP314" s="118"/>
      <c r="DQ314" s="118"/>
      <c r="DR314" s="118"/>
      <c r="DS314" s="118"/>
      <c r="DT314" s="118"/>
      <c r="DU314" s="118"/>
    </row>
    <row r="315" spans="1:125" ht="15.75" customHeight="1">
      <c r="A315" s="119"/>
      <c r="B315" s="119"/>
      <c r="C315" s="119"/>
      <c r="D315" s="119"/>
      <c r="E315" s="119"/>
      <c r="F315" s="119"/>
      <c r="G315" s="119"/>
      <c r="H315" s="119" t="s">
        <v>5201</v>
      </c>
      <c r="I315" s="119"/>
      <c r="J315" s="119"/>
      <c r="K315" s="119"/>
      <c r="L315" s="119"/>
      <c r="M315" s="119"/>
      <c r="N315" s="119"/>
      <c r="O315" s="119"/>
      <c r="P315" s="119"/>
      <c r="Q315" s="119"/>
      <c r="R315" s="119"/>
      <c r="S315" s="119"/>
      <c r="T315" s="119"/>
      <c r="U315" s="119"/>
      <c r="V315" s="119"/>
      <c r="W315" s="119"/>
      <c r="X315" s="119"/>
      <c r="Y315" s="119"/>
      <c r="Z315" s="119"/>
      <c r="AA315" s="119"/>
      <c r="AB315" s="119"/>
      <c r="AC315" s="119"/>
      <c r="AD315" s="119"/>
      <c r="AE315" s="119"/>
      <c r="AF315" s="119"/>
      <c r="AG315" s="119"/>
      <c r="AH315" s="119"/>
      <c r="AI315" s="119"/>
      <c r="AJ315" s="119"/>
      <c r="AK315" s="119"/>
      <c r="AL315" s="119"/>
      <c r="AM315" s="119"/>
      <c r="AN315" s="119"/>
      <c r="AO315" s="119"/>
      <c r="AP315" s="119"/>
      <c r="AQ315" s="119"/>
      <c r="AR315" s="119"/>
      <c r="AS315" s="119"/>
      <c r="AT315" s="119"/>
      <c r="AU315" s="119"/>
      <c r="AV315" s="119"/>
      <c r="AW315" s="119"/>
      <c r="AX315" s="119"/>
      <c r="AY315" s="119"/>
      <c r="AZ315" s="119"/>
      <c r="BA315" s="119"/>
      <c r="BB315" s="119"/>
      <c r="BC315" s="119"/>
      <c r="BD315" s="119"/>
      <c r="BE315" s="119"/>
      <c r="BF315" s="119"/>
      <c r="BG315" s="119"/>
      <c r="BH315" s="119"/>
      <c r="BI315" s="119"/>
      <c r="BJ315" s="119"/>
      <c r="BK315" s="119"/>
      <c r="BL315" s="119"/>
      <c r="BM315" s="119"/>
      <c r="BN315" s="119"/>
      <c r="BO315" s="119"/>
      <c r="BP315" s="119"/>
      <c r="BQ315" s="119"/>
      <c r="BR315" s="119"/>
      <c r="BS315" s="119"/>
      <c r="BT315" s="119"/>
      <c r="BU315" s="119"/>
      <c r="BV315" s="119"/>
      <c r="BW315" s="119"/>
      <c r="BX315" s="119"/>
      <c r="BY315" s="119"/>
      <c r="BZ315" s="119"/>
      <c r="CA315" s="119"/>
      <c r="CB315" s="119"/>
      <c r="CC315" s="119"/>
      <c r="CD315" s="119"/>
      <c r="CE315" s="119"/>
      <c r="CF315" s="119"/>
      <c r="CG315" s="119"/>
      <c r="CH315" s="119"/>
      <c r="CI315" s="119"/>
      <c r="CJ315" s="119"/>
      <c r="CK315" s="119"/>
      <c r="CL315" s="119"/>
      <c r="CM315" s="119"/>
      <c r="CN315" s="119"/>
      <c r="CO315" s="119"/>
      <c r="CP315" s="119"/>
      <c r="CQ315" s="119"/>
      <c r="CR315" s="119"/>
      <c r="CS315" s="119"/>
      <c r="CT315" s="119"/>
      <c r="CU315" s="119"/>
      <c r="CV315" s="119"/>
      <c r="CW315" s="119"/>
      <c r="CX315" s="119"/>
      <c r="CY315" s="119"/>
      <c r="CZ315" s="119"/>
      <c r="DA315" s="119"/>
      <c r="DB315" s="119"/>
      <c r="DC315" s="119"/>
      <c r="DD315" s="119"/>
      <c r="DE315" s="119"/>
      <c r="DF315" s="119"/>
      <c r="DG315" s="119"/>
      <c r="DH315" s="119"/>
      <c r="DI315" s="119"/>
      <c r="DJ315" s="119"/>
      <c r="DK315" s="119"/>
      <c r="DL315" s="119"/>
      <c r="DM315" s="119"/>
      <c r="DN315" s="119"/>
      <c r="DO315" s="119"/>
      <c r="DP315" s="119"/>
      <c r="DQ315" s="119"/>
      <c r="DR315" s="119"/>
      <c r="DS315" s="119"/>
      <c r="DT315" s="119"/>
      <c r="DU315" s="119"/>
    </row>
    <row r="316" spans="1:125" ht="15.75" customHeight="1">
      <c r="A316" s="118"/>
      <c r="B316" s="118"/>
      <c r="C316" s="118"/>
      <c r="D316" s="118"/>
      <c r="E316" s="118"/>
      <c r="F316" s="118"/>
      <c r="G316" s="118"/>
      <c r="H316" s="118" t="s">
        <v>5202</v>
      </c>
      <c r="I316" s="118"/>
      <c r="J316" s="118"/>
      <c r="K316" s="118"/>
      <c r="L316" s="118"/>
      <c r="M316" s="118"/>
      <c r="N316" s="118"/>
      <c r="O316" s="118"/>
      <c r="P316" s="118"/>
      <c r="Q316" s="118"/>
      <c r="R316" s="118"/>
      <c r="S316" s="118"/>
      <c r="T316" s="118"/>
      <c r="U316" s="118"/>
      <c r="V316" s="118"/>
      <c r="W316" s="118"/>
      <c r="X316" s="118"/>
      <c r="Y316" s="118"/>
      <c r="Z316" s="118"/>
      <c r="AA316" s="118"/>
      <c r="AB316" s="118"/>
      <c r="AC316" s="118"/>
      <c r="AD316" s="118"/>
      <c r="AE316" s="118"/>
      <c r="AF316" s="118"/>
      <c r="AG316" s="118"/>
      <c r="AH316" s="118"/>
      <c r="AI316" s="118"/>
      <c r="AJ316" s="118"/>
      <c r="AK316" s="118"/>
      <c r="AL316" s="118"/>
      <c r="AM316" s="118"/>
      <c r="AN316" s="118"/>
      <c r="AO316" s="118"/>
      <c r="AP316" s="118"/>
      <c r="AQ316" s="118"/>
      <c r="AR316" s="118"/>
      <c r="AS316" s="118"/>
      <c r="AT316" s="118"/>
      <c r="AU316" s="118"/>
      <c r="AV316" s="118"/>
      <c r="AW316" s="118"/>
      <c r="AX316" s="118"/>
      <c r="AY316" s="118"/>
      <c r="AZ316" s="118"/>
      <c r="BA316" s="118"/>
      <c r="BB316" s="118"/>
      <c r="BC316" s="118"/>
      <c r="BD316" s="118"/>
      <c r="BE316" s="118"/>
      <c r="BF316" s="118"/>
      <c r="BG316" s="118"/>
      <c r="BH316" s="118"/>
      <c r="BI316" s="118"/>
      <c r="BJ316" s="118"/>
      <c r="BK316" s="118"/>
      <c r="BL316" s="118"/>
      <c r="BM316" s="118"/>
      <c r="BN316" s="118"/>
      <c r="BO316" s="118"/>
      <c r="BP316" s="118"/>
      <c r="BQ316" s="118"/>
      <c r="BR316" s="118"/>
      <c r="BS316" s="118"/>
      <c r="BT316" s="118"/>
      <c r="BU316" s="118"/>
      <c r="BV316" s="118"/>
      <c r="BW316" s="118"/>
      <c r="BX316" s="118"/>
      <c r="BY316" s="118"/>
      <c r="BZ316" s="118"/>
      <c r="CA316" s="118"/>
      <c r="CB316" s="118"/>
      <c r="CC316" s="118"/>
      <c r="CD316" s="118"/>
      <c r="CE316" s="118"/>
      <c r="CF316" s="118"/>
      <c r="CG316" s="118"/>
      <c r="CH316" s="118"/>
      <c r="CI316" s="118"/>
      <c r="CJ316" s="118"/>
      <c r="CK316" s="118"/>
      <c r="CL316" s="118"/>
      <c r="CM316" s="118"/>
      <c r="CN316" s="118"/>
      <c r="CO316" s="118"/>
      <c r="CP316" s="118"/>
      <c r="CQ316" s="118"/>
      <c r="CR316" s="118"/>
      <c r="CS316" s="118"/>
      <c r="CT316" s="118"/>
      <c r="CU316" s="118"/>
      <c r="CV316" s="118"/>
      <c r="CW316" s="118"/>
      <c r="CX316" s="118"/>
      <c r="CY316" s="118"/>
      <c r="CZ316" s="118"/>
      <c r="DA316" s="118"/>
      <c r="DB316" s="118"/>
      <c r="DC316" s="118"/>
      <c r="DD316" s="118"/>
      <c r="DE316" s="118"/>
      <c r="DF316" s="118"/>
      <c r="DG316" s="118"/>
      <c r="DH316" s="118"/>
      <c r="DI316" s="118"/>
      <c r="DJ316" s="118"/>
      <c r="DK316" s="118"/>
      <c r="DL316" s="118"/>
      <c r="DM316" s="118"/>
      <c r="DN316" s="118"/>
      <c r="DO316" s="118"/>
      <c r="DP316" s="118"/>
      <c r="DQ316" s="118"/>
      <c r="DR316" s="118"/>
      <c r="DS316" s="118"/>
      <c r="DT316" s="118"/>
      <c r="DU316" s="118"/>
    </row>
    <row r="317" spans="1:125" ht="15.75" customHeight="1">
      <c r="A317" s="119"/>
      <c r="B317" s="119"/>
      <c r="C317" s="119"/>
      <c r="D317" s="119"/>
      <c r="E317" s="119"/>
      <c r="F317" s="119"/>
      <c r="G317" s="119"/>
      <c r="H317" s="119" t="s">
        <v>5203</v>
      </c>
      <c r="I317" s="119"/>
      <c r="J317" s="119"/>
      <c r="K317" s="119"/>
      <c r="L317" s="119"/>
      <c r="M317" s="119"/>
      <c r="N317" s="119"/>
      <c r="O317" s="119"/>
      <c r="P317" s="119"/>
      <c r="Q317" s="119"/>
      <c r="R317" s="119"/>
      <c r="S317" s="119"/>
      <c r="T317" s="119"/>
      <c r="U317" s="119"/>
      <c r="V317" s="119"/>
      <c r="W317" s="119"/>
      <c r="X317" s="119"/>
      <c r="Y317" s="119"/>
      <c r="Z317" s="119"/>
      <c r="AA317" s="119"/>
      <c r="AB317" s="119"/>
      <c r="AC317" s="119"/>
      <c r="AD317" s="119"/>
      <c r="AE317" s="119"/>
      <c r="AF317" s="119"/>
      <c r="AG317" s="119"/>
      <c r="AH317" s="119"/>
      <c r="AI317" s="119"/>
      <c r="AJ317" s="119"/>
      <c r="AK317" s="119"/>
      <c r="AL317" s="119"/>
      <c r="AM317" s="119"/>
      <c r="AN317" s="119"/>
      <c r="AO317" s="119"/>
      <c r="AP317" s="119"/>
      <c r="AQ317" s="119"/>
      <c r="AR317" s="119"/>
      <c r="AS317" s="119"/>
      <c r="AT317" s="119"/>
      <c r="AU317" s="119"/>
      <c r="AV317" s="119"/>
      <c r="AW317" s="119"/>
      <c r="AX317" s="119"/>
      <c r="AY317" s="119"/>
      <c r="AZ317" s="119"/>
      <c r="BA317" s="119"/>
      <c r="BB317" s="119"/>
      <c r="BC317" s="119"/>
      <c r="BD317" s="119"/>
      <c r="BE317" s="119"/>
      <c r="BF317" s="119"/>
      <c r="BG317" s="119"/>
      <c r="BH317" s="119"/>
      <c r="BI317" s="119"/>
      <c r="BJ317" s="119"/>
      <c r="BK317" s="119"/>
      <c r="BL317" s="119"/>
      <c r="BM317" s="119"/>
      <c r="BN317" s="119"/>
      <c r="BO317" s="119"/>
      <c r="BP317" s="119"/>
      <c r="BQ317" s="119"/>
      <c r="BR317" s="119"/>
      <c r="BS317" s="119"/>
      <c r="BT317" s="119"/>
      <c r="BU317" s="119"/>
      <c r="BV317" s="119"/>
      <c r="BW317" s="119"/>
      <c r="BX317" s="119"/>
      <c r="BY317" s="119"/>
      <c r="BZ317" s="119"/>
      <c r="CA317" s="119"/>
      <c r="CB317" s="119"/>
      <c r="CC317" s="119"/>
      <c r="CD317" s="119"/>
      <c r="CE317" s="119"/>
      <c r="CF317" s="119"/>
      <c r="CG317" s="119"/>
      <c r="CH317" s="119"/>
      <c r="CI317" s="119"/>
      <c r="CJ317" s="119"/>
      <c r="CK317" s="119"/>
      <c r="CL317" s="119"/>
      <c r="CM317" s="119"/>
      <c r="CN317" s="119"/>
      <c r="CO317" s="119"/>
      <c r="CP317" s="119"/>
      <c r="CQ317" s="119"/>
      <c r="CR317" s="119"/>
      <c r="CS317" s="119"/>
      <c r="CT317" s="119"/>
      <c r="CU317" s="119"/>
      <c r="CV317" s="119"/>
      <c r="CW317" s="119"/>
      <c r="CX317" s="119"/>
      <c r="CY317" s="119"/>
      <c r="CZ317" s="119"/>
      <c r="DA317" s="119"/>
      <c r="DB317" s="119"/>
      <c r="DC317" s="119"/>
      <c r="DD317" s="119"/>
      <c r="DE317" s="119"/>
      <c r="DF317" s="119"/>
      <c r="DG317" s="119"/>
      <c r="DH317" s="119"/>
      <c r="DI317" s="119"/>
      <c r="DJ317" s="119"/>
      <c r="DK317" s="119"/>
      <c r="DL317" s="119"/>
      <c r="DM317" s="119"/>
      <c r="DN317" s="119"/>
      <c r="DO317" s="119"/>
      <c r="DP317" s="119"/>
      <c r="DQ317" s="119"/>
      <c r="DR317" s="119"/>
      <c r="DS317" s="119"/>
      <c r="DT317" s="119"/>
      <c r="DU317" s="119"/>
    </row>
    <row r="318" spans="1:125" ht="15.75" customHeight="1">
      <c r="A318" s="118"/>
      <c r="B318" s="118"/>
      <c r="C318" s="118"/>
      <c r="D318" s="118"/>
      <c r="E318" s="118"/>
      <c r="F318" s="118"/>
      <c r="G318" s="118"/>
      <c r="H318" s="118" t="s">
        <v>5204</v>
      </c>
      <c r="I318" s="118"/>
      <c r="J318" s="118"/>
      <c r="K318" s="118"/>
      <c r="L318" s="118"/>
      <c r="M318" s="118"/>
      <c r="N318" s="118"/>
      <c r="O318" s="118"/>
      <c r="P318" s="118"/>
      <c r="Q318" s="118"/>
      <c r="R318" s="118"/>
      <c r="S318" s="118"/>
      <c r="T318" s="118"/>
      <c r="U318" s="118"/>
      <c r="V318" s="118"/>
      <c r="W318" s="118"/>
      <c r="X318" s="118"/>
      <c r="Y318" s="118"/>
      <c r="Z318" s="118"/>
      <c r="AA318" s="118"/>
      <c r="AB318" s="118"/>
      <c r="AC318" s="118"/>
      <c r="AD318" s="118"/>
      <c r="AE318" s="118"/>
      <c r="AF318" s="118"/>
      <c r="AG318" s="118"/>
      <c r="AH318" s="118"/>
      <c r="AI318" s="118"/>
      <c r="AJ318" s="118"/>
      <c r="AK318" s="118"/>
      <c r="AL318" s="118"/>
      <c r="AM318" s="118"/>
      <c r="AN318" s="118"/>
      <c r="AO318" s="118"/>
      <c r="AP318" s="118"/>
      <c r="AQ318" s="118"/>
      <c r="AR318" s="118"/>
      <c r="AS318" s="118"/>
      <c r="AT318" s="118"/>
      <c r="AU318" s="118"/>
      <c r="AV318" s="118"/>
      <c r="AW318" s="118"/>
      <c r="AX318" s="118"/>
      <c r="AY318" s="118"/>
      <c r="AZ318" s="118"/>
      <c r="BA318" s="118"/>
      <c r="BB318" s="118"/>
      <c r="BC318" s="118"/>
      <c r="BD318" s="118"/>
      <c r="BE318" s="118"/>
      <c r="BF318" s="118"/>
      <c r="BG318" s="118"/>
      <c r="BH318" s="118"/>
      <c r="BI318" s="118"/>
      <c r="BJ318" s="118"/>
      <c r="BK318" s="118"/>
      <c r="BL318" s="118"/>
      <c r="BM318" s="118"/>
      <c r="BN318" s="118"/>
      <c r="BO318" s="118"/>
      <c r="BP318" s="118"/>
      <c r="BQ318" s="118"/>
      <c r="BR318" s="118"/>
      <c r="BS318" s="118"/>
      <c r="BT318" s="118"/>
      <c r="BU318" s="118"/>
      <c r="BV318" s="118"/>
      <c r="BW318" s="118"/>
      <c r="BX318" s="118"/>
      <c r="BY318" s="118"/>
      <c r="BZ318" s="118"/>
      <c r="CA318" s="118"/>
      <c r="CB318" s="118"/>
      <c r="CC318" s="118"/>
      <c r="CD318" s="118"/>
      <c r="CE318" s="118"/>
      <c r="CF318" s="118"/>
      <c r="CG318" s="118"/>
      <c r="CH318" s="118"/>
      <c r="CI318" s="118"/>
      <c r="CJ318" s="118"/>
      <c r="CK318" s="118"/>
      <c r="CL318" s="118"/>
      <c r="CM318" s="118"/>
      <c r="CN318" s="118"/>
      <c r="CO318" s="118"/>
      <c r="CP318" s="118"/>
      <c r="CQ318" s="118"/>
      <c r="CR318" s="118"/>
      <c r="CS318" s="118"/>
      <c r="CT318" s="118"/>
      <c r="CU318" s="118"/>
      <c r="CV318" s="118"/>
      <c r="CW318" s="118"/>
      <c r="CX318" s="118"/>
      <c r="CY318" s="118"/>
      <c r="CZ318" s="118"/>
      <c r="DA318" s="118"/>
      <c r="DB318" s="118"/>
      <c r="DC318" s="118"/>
      <c r="DD318" s="118"/>
      <c r="DE318" s="118"/>
      <c r="DF318" s="118"/>
      <c r="DG318" s="118"/>
      <c r="DH318" s="118"/>
      <c r="DI318" s="118"/>
      <c r="DJ318" s="118"/>
      <c r="DK318" s="118"/>
      <c r="DL318" s="118"/>
      <c r="DM318" s="118"/>
      <c r="DN318" s="118"/>
      <c r="DO318" s="118"/>
      <c r="DP318" s="118"/>
      <c r="DQ318" s="118"/>
      <c r="DR318" s="118"/>
      <c r="DS318" s="118"/>
      <c r="DT318" s="118"/>
      <c r="DU318" s="118"/>
    </row>
    <row r="319" spans="1:125" ht="15.75" customHeight="1">
      <c r="A319" s="119"/>
      <c r="B319" s="119"/>
      <c r="C319" s="119"/>
      <c r="D319" s="119"/>
      <c r="E319" s="119"/>
      <c r="F319" s="119"/>
      <c r="G319" s="119"/>
      <c r="H319" s="119" t="s">
        <v>5205</v>
      </c>
      <c r="I319" s="119"/>
      <c r="J319" s="119"/>
      <c r="K319" s="119"/>
      <c r="L319" s="119"/>
      <c r="M319" s="119"/>
      <c r="N319" s="119"/>
      <c r="O319" s="119"/>
      <c r="P319" s="119"/>
      <c r="Q319" s="119"/>
      <c r="R319" s="119"/>
      <c r="S319" s="119"/>
      <c r="T319" s="119"/>
      <c r="U319" s="119"/>
      <c r="V319" s="119"/>
      <c r="W319" s="119"/>
      <c r="X319" s="119"/>
      <c r="Y319" s="119"/>
      <c r="Z319" s="119"/>
      <c r="AA319" s="119"/>
      <c r="AB319" s="119"/>
      <c r="AC319" s="119"/>
      <c r="AD319" s="119"/>
      <c r="AE319" s="119"/>
      <c r="AF319" s="119"/>
      <c r="AG319" s="119"/>
      <c r="AH319" s="119"/>
      <c r="AI319" s="119"/>
      <c r="AJ319" s="119"/>
      <c r="AK319" s="119"/>
      <c r="AL319" s="119"/>
      <c r="AM319" s="119"/>
      <c r="AN319" s="119"/>
      <c r="AO319" s="119"/>
      <c r="AP319" s="119"/>
      <c r="AQ319" s="119"/>
      <c r="AR319" s="119"/>
      <c r="AS319" s="119"/>
      <c r="AT319" s="119"/>
      <c r="AU319" s="119"/>
      <c r="AV319" s="119"/>
      <c r="AW319" s="119"/>
      <c r="AX319" s="119"/>
      <c r="AY319" s="119"/>
      <c r="AZ319" s="119"/>
      <c r="BA319" s="119"/>
      <c r="BB319" s="119"/>
      <c r="BC319" s="119"/>
      <c r="BD319" s="119"/>
      <c r="BE319" s="119"/>
      <c r="BF319" s="119"/>
      <c r="BG319" s="119"/>
      <c r="BH319" s="119"/>
      <c r="BI319" s="119"/>
      <c r="BJ319" s="119"/>
      <c r="BK319" s="119"/>
      <c r="BL319" s="119"/>
      <c r="BM319" s="119"/>
      <c r="BN319" s="119"/>
      <c r="BO319" s="119"/>
      <c r="BP319" s="119"/>
      <c r="BQ319" s="119"/>
      <c r="BR319" s="119"/>
      <c r="BS319" s="119"/>
      <c r="BT319" s="119"/>
      <c r="BU319" s="119"/>
      <c r="BV319" s="119"/>
      <c r="BW319" s="119"/>
      <c r="BX319" s="119"/>
      <c r="BY319" s="119"/>
      <c r="BZ319" s="119"/>
      <c r="CA319" s="119"/>
      <c r="CB319" s="119"/>
      <c r="CC319" s="119"/>
      <c r="CD319" s="119"/>
      <c r="CE319" s="119"/>
      <c r="CF319" s="119"/>
      <c r="CG319" s="119"/>
      <c r="CH319" s="119"/>
      <c r="CI319" s="119"/>
      <c r="CJ319" s="119"/>
      <c r="CK319" s="119"/>
      <c r="CL319" s="119"/>
      <c r="CM319" s="119"/>
      <c r="CN319" s="119"/>
      <c r="CO319" s="119"/>
      <c r="CP319" s="119"/>
      <c r="CQ319" s="119"/>
      <c r="CR319" s="119"/>
      <c r="CS319" s="119"/>
      <c r="CT319" s="119"/>
      <c r="CU319" s="119"/>
      <c r="CV319" s="119"/>
      <c r="CW319" s="119"/>
      <c r="CX319" s="119"/>
      <c r="CY319" s="119"/>
      <c r="CZ319" s="119"/>
      <c r="DA319" s="119"/>
      <c r="DB319" s="119"/>
      <c r="DC319" s="119"/>
      <c r="DD319" s="119"/>
      <c r="DE319" s="119"/>
      <c r="DF319" s="119"/>
      <c r="DG319" s="119"/>
      <c r="DH319" s="119"/>
      <c r="DI319" s="119"/>
      <c r="DJ319" s="119"/>
      <c r="DK319" s="119"/>
      <c r="DL319" s="119"/>
      <c r="DM319" s="119"/>
      <c r="DN319" s="119"/>
      <c r="DO319" s="119"/>
      <c r="DP319" s="119"/>
      <c r="DQ319" s="119"/>
      <c r="DR319" s="119"/>
      <c r="DS319" s="119"/>
      <c r="DT319" s="119"/>
      <c r="DU319" s="119"/>
    </row>
    <row r="320" spans="1:125" ht="15.75" customHeight="1">
      <c r="A320" s="118"/>
      <c r="B320" s="118"/>
      <c r="C320" s="118"/>
      <c r="D320" s="118"/>
      <c r="E320" s="118"/>
      <c r="F320" s="118"/>
      <c r="G320" s="118"/>
      <c r="H320" s="118" t="s">
        <v>5206</v>
      </c>
      <c r="I320" s="118"/>
      <c r="J320" s="118"/>
      <c r="K320" s="118"/>
      <c r="L320" s="118"/>
      <c r="M320" s="118"/>
      <c r="N320" s="118"/>
      <c r="O320" s="118"/>
      <c r="P320" s="118"/>
      <c r="Q320" s="118"/>
      <c r="R320" s="118"/>
      <c r="S320" s="118"/>
      <c r="T320" s="118"/>
      <c r="U320" s="118"/>
      <c r="V320" s="118"/>
      <c r="W320" s="118"/>
      <c r="X320" s="118"/>
      <c r="Y320" s="118"/>
      <c r="Z320" s="118"/>
      <c r="AA320" s="118"/>
      <c r="AB320" s="118"/>
      <c r="AC320" s="118"/>
      <c r="AD320" s="118"/>
      <c r="AE320" s="118"/>
      <c r="AF320" s="118"/>
      <c r="AG320" s="118"/>
      <c r="AH320" s="118"/>
      <c r="AI320" s="118"/>
      <c r="AJ320" s="118"/>
      <c r="AK320" s="118"/>
      <c r="AL320" s="118"/>
      <c r="AM320" s="118"/>
      <c r="AN320" s="118"/>
      <c r="AO320" s="118"/>
      <c r="AP320" s="118"/>
      <c r="AQ320" s="118"/>
      <c r="AR320" s="118"/>
      <c r="AS320" s="118"/>
      <c r="AT320" s="118"/>
      <c r="AU320" s="118"/>
      <c r="AV320" s="118"/>
      <c r="AW320" s="118"/>
      <c r="AX320" s="118"/>
      <c r="AY320" s="118"/>
      <c r="AZ320" s="118"/>
      <c r="BA320" s="118"/>
      <c r="BB320" s="118"/>
      <c r="BC320" s="118"/>
      <c r="BD320" s="118"/>
      <c r="BE320" s="118"/>
      <c r="BF320" s="118"/>
      <c r="BG320" s="118"/>
      <c r="BH320" s="118"/>
      <c r="BI320" s="118"/>
      <c r="BJ320" s="118"/>
      <c r="BK320" s="118"/>
      <c r="BL320" s="118"/>
      <c r="BM320" s="118"/>
      <c r="BN320" s="118"/>
      <c r="BO320" s="118"/>
      <c r="BP320" s="118"/>
      <c r="BQ320" s="118"/>
      <c r="BR320" s="118"/>
      <c r="BS320" s="118"/>
      <c r="BT320" s="118"/>
      <c r="BU320" s="118"/>
      <c r="BV320" s="118"/>
      <c r="BW320" s="118"/>
      <c r="BX320" s="118"/>
      <c r="BY320" s="118"/>
      <c r="BZ320" s="118"/>
      <c r="CA320" s="118"/>
      <c r="CB320" s="118"/>
      <c r="CC320" s="118"/>
      <c r="CD320" s="118"/>
      <c r="CE320" s="118"/>
      <c r="CF320" s="118"/>
      <c r="CG320" s="118"/>
      <c r="CH320" s="118"/>
      <c r="CI320" s="118"/>
      <c r="CJ320" s="118"/>
      <c r="CK320" s="118"/>
      <c r="CL320" s="118"/>
      <c r="CM320" s="118"/>
      <c r="CN320" s="118"/>
      <c r="CO320" s="118"/>
      <c r="CP320" s="118"/>
      <c r="CQ320" s="118"/>
      <c r="CR320" s="118"/>
      <c r="CS320" s="118"/>
      <c r="CT320" s="118"/>
      <c r="CU320" s="118"/>
      <c r="CV320" s="118"/>
      <c r="CW320" s="118"/>
      <c r="CX320" s="118"/>
      <c r="CY320" s="118"/>
      <c r="CZ320" s="118"/>
      <c r="DA320" s="118"/>
      <c r="DB320" s="118"/>
      <c r="DC320" s="118"/>
      <c r="DD320" s="118"/>
      <c r="DE320" s="118"/>
      <c r="DF320" s="118"/>
      <c r="DG320" s="118"/>
      <c r="DH320" s="118"/>
      <c r="DI320" s="118"/>
      <c r="DJ320" s="118"/>
      <c r="DK320" s="118"/>
      <c r="DL320" s="118"/>
      <c r="DM320" s="118"/>
      <c r="DN320" s="118"/>
      <c r="DO320" s="118"/>
      <c r="DP320" s="118"/>
      <c r="DQ320" s="118"/>
      <c r="DR320" s="118"/>
      <c r="DS320" s="118"/>
      <c r="DT320" s="118"/>
      <c r="DU320" s="118"/>
    </row>
    <row r="321" spans="1:125" ht="15.75" customHeight="1">
      <c r="A321" s="119"/>
      <c r="B321" s="119"/>
      <c r="C321" s="119"/>
      <c r="D321" s="119"/>
      <c r="E321" s="119"/>
      <c r="F321" s="119"/>
      <c r="G321" s="119"/>
      <c r="H321" s="119" t="s">
        <v>5207</v>
      </c>
      <c r="I321" s="119"/>
      <c r="J321" s="119"/>
      <c r="K321" s="119"/>
      <c r="L321" s="119"/>
      <c r="M321" s="119"/>
      <c r="N321" s="119"/>
      <c r="O321" s="119"/>
      <c r="P321" s="119"/>
      <c r="Q321" s="119"/>
      <c r="R321" s="119"/>
      <c r="S321" s="119"/>
      <c r="T321" s="119"/>
      <c r="U321" s="119"/>
      <c r="V321" s="119"/>
      <c r="W321" s="119"/>
      <c r="X321" s="119"/>
      <c r="Y321" s="119"/>
      <c r="Z321" s="119"/>
      <c r="AA321" s="119"/>
      <c r="AB321" s="119"/>
      <c r="AC321" s="119"/>
      <c r="AD321" s="119"/>
      <c r="AE321" s="119"/>
      <c r="AF321" s="119"/>
      <c r="AG321" s="119"/>
      <c r="AH321" s="119"/>
      <c r="AI321" s="119"/>
      <c r="AJ321" s="119"/>
      <c r="AK321" s="119"/>
      <c r="AL321" s="119"/>
      <c r="AM321" s="119"/>
      <c r="AN321" s="119"/>
      <c r="AO321" s="119"/>
      <c r="AP321" s="119"/>
      <c r="AQ321" s="119"/>
      <c r="AR321" s="119"/>
      <c r="AS321" s="119"/>
      <c r="AT321" s="119"/>
      <c r="AU321" s="119"/>
      <c r="AV321" s="119"/>
      <c r="AW321" s="119"/>
      <c r="AX321" s="119"/>
      <c r="AY321" s="119"/>
      <c r="AZ321" s="119"/>
      <c r="BA321" s="119"/>
      <c r="BB321" s="119"/>
      <c r="BC321" s="119"/>
      <c r="BD321" s="119"/>
      <c r="BE321" s="119"/>
      <c r="BF321" s="119"/>
      <c r="BG321" s="119"/>
      <c r="BH321" s="119"/>
      <c r="BI321" s="119"/>
      <c r="BJ321" s="119"/>
      <c r="BK321" s="119"/>
      <c r="BL321" s="119"/>
      <c r="BM321" s="119"/>
      <c r="BN321" s="119"/>
      <c r="BO321" s="119"/>
      <c r="BP321" s="119"/>
      <c r="BQ321" s="119"/>
      <c r="BR321" s="119"/>
      <c r="BS321" s="119"/>
      <c r="BT321" s="119"/>
      <c r="BU321" s="119"/>
      <c r="BV321" s="119"/>
      <c r="BW321" s="119"/>
      <c r="BX321" s="119"/>
      <c r="BY321" s="119"/>
      <c r="BZ321" s="119"/>
      <c r="CA321" s="119"/>
      <c r="CB321" s="119"/>
      <c r="CC321" s="119"/>
      <c r="CD321" s="119"/>
      <c r="CE321" s="119"/>
      <c r="CF321" s="119"/>
      <c r="CG321" s="119"/>
      <c r="CH321" s="119"/>
      <c r="CI321" s="119"/>
      <c r="CJ321" s="119"/>
      <c r="CK321" s="119"/>
      <c r="CL321" s="119"/>
      <c r="CM321" s="119"/>
      <c r="CN321" s="119"/>
      <c r="CO321" s="119"/>
      <c r="CP321" s="119"/>
      <c r="CQ321" s="119"/>
      <c r="CR321" s="119"/>
      <c r="CS321" s="119"/>
      <c r="CT321" s="119"/>
      <c r="CU321" s="119"/>
      <c r="CV321" s="119"/>
      <c r="CW321" s="119"/>
      <c r="CX321" s="119"/>
      <c r="CY321" s="119"/>
      <c r="CZ321" s="119"/>
      <c r="DA321" s="119"/>
      <c r="DB321" s="119"/>
      <c r="DC321" s="119"/>
      <c r="DD321" s="119"/>
      <c r="DE321" s="119"/>
      <c r="DF321" s="119"/>
      <c r="DG321" s="119"/>
      <c r="DH321" s="119"/>
      <c r="DI321" s="119"/>
      <c r="DJ321" s="119"/>
      <c r="DK321" s="119"/>
      <c r="DL321" s="119"/>
      <c r="DM321" s="119"/>
      <c r="DN321" s="119"/>
      <c r="DO321" s="119"/>
      <c r="DP321" s="119"/>
      <c r="DQ321" s="119"/>
      <c r="DR321" s="119"/>
      <c r="DS321" s="119"/>
      <c r="DT321" s="119"/>
      <c r="DU321" s="119"/>
    </row>
    <row r="322" spans="1:125" ht="15.75" customHeight="1">
      <c r="A322" s="118"/>
      <c r="B322" s="118"/>
      <c r="C322" s="118"/>
      <c r="D322" s="118"/>
      <c r="E322" s="118"/>
      <c r="F322" s="118"/>
      <c r="G322" s="118"/>
      <c r="H322" s="118" t="s">
        <v>5208</v>
      </c>
      <c r="I322" s="118"/>
      <c r="J322" s="118"/>
      <c r="K322" s="118"/>
      <c r="L322" s="118"/>
      <c r="M322" s="118"/>
      <c r="N322" s="118"/>
      <c r="O322" s="118"/>
      <c r="P322" s="118"/>
      <c r="Q322" s="118"/>
      <c r="R322" s="118"/>
      <c r="S322" s="118"/>
      <c r="T322" s="118"/>
      <c r="U322" s="118"/>
      <c r="V322" s="118"/>
      <c r="W322" s="118"/>
      <c r="X322" s="118"/>
      <c r="Y322" s="118"/>
      <c r="Z322" s="118"/>
      <c r="AA322" s="118"/>
      <c r="AB322" s="118"/>
      <c r="AC322" s="118"/>
      <c r="AD322" s="118"/>
      <c r="AE322" s="118"/>
      <c r="AF322" s="118"/>
      <c r="AG322" s="118"/>
      <c r="AH322" s="118"/>
      <c r="AI322" s="118"/>
      <c r="AJ322" s="118"/>
      <c r="AK322" s="118"/>
      <c r="AL322" s="118"/>
      <c r="AM322" s="118"/>
      <c r="AN322" s="118"/>
      <c r="AO322" s="118"/>
      <c r="AP322" s="118"/>
      <c r="AQ322" s="118"/>
      <c r="AR322" s="118"/>
      <c r="AS322" s="118"/>
      <c r="AT322" s="118"/>
      <c r="AU322" s="118"/>
      <c r="AV322" s="118"/>
      <c r="AW322" s="118"/>
      <c r="AX322" s="118"/>
      <c r="AY322" s="118"/>
      <c r="AZ322" s="118"/>
      <c r="BA322" s="118"/>
      <c r="BB322" s="118"/>
      <c r="BC322" s="118"/>
      <c r="BD322" s="118"/>
      <c r="BE322" s="118"/>
      <c r="BF322" s="118"/>
      <c r="BG322" s="118"/>
      <c r="BH322" s="118"/>
      <c r="BI322" s="118"/>
      <c r="BJ322" s="118"/>
      <c r="BK322" s="118"/>
      <c r="BL322" s="118"/>
      <c r="BM322" s="118"/>
      <c r="BN322" s="118"/>
      <c r="BO322" s="118"/>
      <c r="BP322" s="118"/>
      <c r="BQ322" s="118"/>
      <c r="BR322" s="118"/>
      <c r="BS322" s="118"/>
      <c r="BT322" s="118"/>
      <c r="BU322" s="118"/>
      <c r="BV322" s="118"/>
      <c r="BW322" s="118"/>
      <c r="BX322" s="118"/>
      <c r="BY322" s="118"/>
      <c r="BZ322" s="118"/>
      <c r="CA322" s="118"/>
      <c r="CB322" s="118"/>
      <c r="CC322" s="118"/>
      <c r="CD322" s="118"/>
      <c r="CE322" s="118"/>
      <c r="CF322" s="118"/>
      <c r="CG322" s="118"/>
      <c r="CH322" s="118"/>
      <c r="CI322" s="118"/>
      <c r="CJ322" s="118"/>
      <c r="CK322" s="118"/>
      <c r="CL322" s="118"/>
      <c r="CM322" s="118"/>
      <c r="CN322" s="118"/>
      <c r="CO322" s="118"/>
      <c r="CP322" s="118"/>
      <c r="CQ322" s="118"/>
      <c r="CR322" s="118"/>
      <c r="CS322" s="118"/>
      <c r="CT322" s="118"/>
      <c r="CU322" s="118"/>
      <c r="CV322" s="118"/>
      <c r="CW322" s="118"/>
      <c r="CX322" s="118"/>
      <c r="CY322" s="118"/>
      <c r="CZ322" s="118"/>
      <c r="DA322" s="118"/>
      <c r="DB322" s="118"/>
      <c r="DC322" s="118"/>
      <c r="DD322" s="118"/>
      <c r="DE322" s="118"/>
      <c r="DF322" s="118"/>
      <c r="DG322" s="118"/>
      <c r="DH322" s="118"/>
      <c r="DI322" s="118"/>
      <c r="DJ322" s="118"/>
      <c r="DK322" s="118"/>
      <c r="DL322" s="118"/>
      <c r="DM322" s="118"/>
      <c r="DN322" s="118"/>
      <c r="DO322" s="118"/>
      <c r="DP322" s="118"/>
      <c r="DQ322" s="118"/>
      <c r="DR322" s="118"/>
      <c r="DS322" s="118"/>
      <c r="DT322" s="118"/>
      <c r="DU322" s="118"/>
    </row>
    <row r="323" spans="1:125" ht="15.75" customHeight="1">
      <c r="A323" s="119"/>
      <c r="B323" s="119"/>
      <c r="C323" s="119"/>
      <c r="D323" s="119"/>
      <c r="E323" s="119"/>
      <c r="F323" s="119"/>
      <c r="G323" s="119"/>
      <c r="H323" s="119" t="s">
        <v>399</v>
      </c>
      <c r="I323" s="119"/>
      <c r="J323" s="119"/>
      <c r="K323" s="119"/>
      <c r="L323" s="119"/>
      <c r="M323" s="119"/>
      <c r="N323" s="119"/>
      <c r="O323" s="119"/>
      <c r="P323" s="119"/>
      <c r="Q323" s="119"/>
      <c r="R323" s="119"/>
      <c r="S323" s="119"/>
      <c r="T323" s="119"/>
      <c r="U323" s="119"/>
      <c r="V323" s="119"/>
      <c r="W323" s="119"/>
      <c r="X323" s="119"/>
      <c r="Y323" s="119"/>
      <c r="Z323" s="119"/>
      <c r="AA323" s="119"/>
      <c r="AB323" s="119"/>
      <c r="AC323" s="119"/>
      <c r="AD323" s="119"/>
      <c r="AE323" s="119"/>
      <c r="AF323" s="119"/>
      <c r="AG323" s="119"/>
      <c r="AH323" s="119"/>
      <c r="AI323" s="119"/>
      <c r="AJ323" s="119"/>
      <c r="AK323" s="119"/>
      <c r="AL323" s="119"/>
      <c r="AM323" s="119"/>
      <c r="AN323" s="119"/>
      <c r="AO323" s="119"/>
      <c r="AP323" s="119"/>
      <c r="AQ323" s="119"/>
      <c r="AR323" s="119"/>
      <c r="AS323" s="119"/>
      <c r="AT323" s="119"/>
      <c r="AU323" s="119"/>
      <c r="AV323" s="119"/>
      <c r="AW323" s="119"/>
      <c r="AX323" s="119"/>
      <c r="AY323" s="119"/>
      <c r="AZ323" s="119"/>
      <c r="BA323" s="119"/>
      <c r="BB323" s="119"/>
      <c r="BC323" s="119"/>
      <c r="BD323" s="119"/>
      <c r="BE323" s="119"/>
      <c r="BF323" s="119"/>
      <c r="BG323" s="119"/>
      <c r="BH323" s="119"/>
      <c r="BI323" s="119"/>
      <c r="BJ323" s="119"/>
      <c r="BK323" s="119"/>
      <c r="BL323" s="119"/>
      <c r="BM323" s="119"/>
      <c r="BN323" s="119"/>
      <c r="BO323" s="119"/>
      <c r="BP323" s="119"/>
      <c r="BQ323" s="119"/>
      <c r="BR323" s="119"/>
      <c r="BS323" s="119"/>
      <c r="BT323" s="119"/>
      <c r="BU323" s="119"/>
      <c r="BV323" s="119"/>
      <c r="BW323" s="119"/>
      <c r="BX323" s="119"/>
      <c r="BY323" s="119"/>
      <c r="BZ323" s="119"/>
      <c r="CA323" s="119"/>
      <c r="CB323" s="119"/>
      <c r="CC323" s="119"/>
      <c r="CD323" s="119"/>
      <c r="CE323" s="119"/>
      <c r="CF323" s="119"/>
      <c r="CG323" s="119"/>
      <c r="CH323" s="119"/>
      <c r="CI323" s="119"/>
      <c r="CJ323" s="119"/>
      <c r="CK323" s="119"/>
      <c r="CL323" s="119"/>
      <c r="CM323" s="119"/>
      <c r="CN323" s="119"/>
      <c r="CO323" s="119"/>
      <c r="CP323" s="119"/>
      <c r="CQ323" s="119"/>
      <c r="CR323" s="119"/>
      <c r="CS323" s="119"/>
      <c r="CT323" s="119"/>
      <c r="CU323" s="119"/>
      <c r="CV323" s="119"/>
      <c r="CW323" s="119"/>
      <c r="CX323" s="119"/>
      <c r="CY323" s="119"/>
      <c r="CZ323" s="119"/>
      <c r="DA323" s="119"/>
      <c r="DB323" s="119"/>
      <c r="DC323" s="119"/>
      <c r="DD323" s="119"/>
      <c r="DE323" s="119"/>
      <c r="DF323" s="119"/>
      <c r="DG323" s="119"/>
      <c r="DH323" s="119"/>
      <c r="DI323" s="119"/>
      <c r="DJ323" s="119"/>
      <c r="DK323" s="119"/>
      <c r="DL323" s="119"/>
      <c r="DM323" s="119"/>
      <c r="DN323" s="119"/>
      <c r="DO323" s="119"/>
      <c r="DP323" s="119"/>
      <c r="DQ323" s="119"/>
      <c r="DR323" s="119"/>
      <c r="DS323" s="119"/>
      <c r="DT323" s="119"/>
      <c r="DU323" s="119"/>
    </row>
    <row r="324" spans="1:125" ht="15.75" customHeight="1">
      <c r="A324" s="118"/>
      <c r="B324" s="118"/>
      <c r="C324" s="118"/>
      <c r="D324" s="118"/>
      <c r="E324" s="118"/>
      <c r="F324" s="118"/>
      <c r="G324" s="118"/>
      <c r="H324" s="118" t="s">
        <v>5209</v>
      </c>
      <c r="I324" s="118"/>
      <c r="J324" s="118"/>
      <c r="K324" s="118"/>
      <c r="L324" s="118"/>
      <c r="M324" s="118"/>
      <c r="N324" s="118"/>
      <c r="O324" s="118"/>
      <c r="P324" s="118"/>
      <c r="Q324" s="118"/>
      <c r="R324" s="118"/>
      <c r="S324" s="118"/>
      <c r="T324" s="118"/>
      <c r="U324" s="118"/>
      <c r="V324" s="118"/>
      <c r="W324" s="118"/>
      <c r="X324" s="118"/>
      <c r="Y324" s="118"/>
      <c r="Z324" s="118"/>
      <c r="AA324" s="118"/>
      <c r="AB324" s="118"/>
      <c r="AC324" s="118"/>
      <c r="AD324" s="118"/>
      <c r="AE324" s="118"/>
      <c r="AF324" s="118"/>
      <c r="AG324" s="118"/>
      <c r="AH324" s="118"/>
      <c r="AI324" s="118"/>
      <c r="AJ324" s="118"/>
      <c r="AK324" s="118"/>
      <c r="AL324" s="118"/>
      <c r="AM324" s="118"/>
      <c r="AN324" s="118"/>
      <c r="AO324" s="118"/>
      <c r="AP324" s="118"/>
      <c r="AQ324" s="118"/>
      <c r="AR324" s="118"/>
      <c r="AS324" s="118"/>
      <c r="AT324" s="118"/>
      <c r="AU324" s="118"/>
      <c r="AV324" s="118"/>
      <c r="AW324" s="118"/>
      <c r="AX324" s="118"/>
      <c r="AY324" s="118"/>
      <c r="AZ324" s="118"/>
      <c r="BA324" s="118"/>
      <c r="BB324" s="118"/>
      <c r="BC324" s="118"/>
      <c r="BD324" s="118"/>
      <c r="BE324" s="118"/>
      <c r="BF324" s="118"/>
      <c r="BG324" s="118"/>
      <c r="BH324" s="118"/>
      <c r="BI324" s="118"/>
      <c r="BJ324" s="118"/>
      <c r="BK324" s="118"/>
      <c r="BL324" s="118"/>
      <c r="BM324" s="118"/>
      <c r="BN324" s="118"/>
      <c r="BO324" s="118"/>
      <c r="BP324" s="118"/>
      <c r="BQ324" s="118"/>
      <c r="BR324" s="118"/>
      <c r="BS324" s="118"/>
      <c r="BT324" s="118"/>
      <c r="BU324" s="118"/>
      <c r="BV324" s="118"/>
      <c r="BW324" s="118"/>
      <c r="BX324" s="118"/>
      <c r="BY324" s="118"/>
      <c r="BZ324" s="118"/>
      <c r="CA324" s="118"/>
      <c r="CB324" s="118"/>
      <c r="CC324" s="118"/>
      <c r="CD324" s="118"/>
      <c r="CE324" s="118"/>
      <c r="CF324" s="118"/>
      <c r="CG324" s="118"/>
      <c r="CH324" s="118"/>
      <c r="CI324" s="118"/>
      <c r="CJ324" s="118"/>
      <c r="CK324" s="118"/>
      <c r="CL324" s="118"/>
      <c r="CM324" s="118"/>
      <c r="CN324" s="118"/>
      <c r="CO324" s="118"/>
      <c r="CP324" s="118"/>
      <c r="CQ324" s="118"/>
      <c r="CR324" s="118"/>
      <c r="CS324" s="118"/>
      <c r="CT324" s="118"/>
      <c r="CU324" s="118"/>
      <c r="CV324" s="118"/>
      <c r="CW324" s="118"/>
      <c r="CX324" s="118"/>
      <c r="CY324" s="118"/>
      <c r="CZ324" s="118"/>
      <c r="DA324" s="118"/>
      <c r="DB324" s="118"/>
      <c r="DC324" s="118"/>
      <c r="DD324" s="118"/>
      <c r="DE324" s="118"/>
      <c r="DF324" s="118"/>
      <c r="DG324" s="118"/>
      <c r="DH324" s="118"/>
      <c r="DI324" s="118"/>
      <c r="DJ324" s="118"/>
      <c r="DK324" s="118"/>
      <c r="DL324" s="118"/>
      <c r="DM324" s="118"/>
      <c r="DN324" s="118"/>
      <c r="DO324" s="118"/>
      <c r="DP324" s="118"/>
      <c r="DQ324" s="118"/>
      <c r="DR324" s="118"/>
      <c r="DS324" s="118"/>
      <c r="DT324" s="118"/>
      <c r="DU324" s="118"/>
    </row>
    <row r="325" spans="1:125" ht="15.75" customHeight="1">
      <c r="A325" s="119"/>
      <c r="B325" s="119"/>
      <c r="C325" s="119"/>
      <c r="D325" s="119"/>
      <c r="E325" s="119"/>
      <c r="F325" s="119"/>
      <c r="G325" s="119"/>
      <c r="H325" s="119" t="s">
        <v>5210</v>
      </c>
      <c r="I325" s="119"/>
      <c r="J325" s="119"/>
      <c r="K325" s="119"/>
      <c r="L325" s="119"/>
      <c r="M325" s="119"/>
      <c r="N325" s="119"/>
      <c r="O325" s="119"/>
      <c r="P325" s="119"/>
      <c r="Q325" s="119"/>
      <c r="R325" s="119"/>
      <c r="S325" s="119"/>
      <c r="T325" s="119"/>
      <c r="U325" s="119"/>
      <c r="V325" s="119"/>
      <c r="W325" s="119"/>
      <c r="X325" s="119"/>
      <c r="Y325" s="119"/>
      <c r="Z325" s="119"/>
      <c r="AA325" s="119"/>
      <c r="AB325" s="119"/>
      <c r="AC325" s="119"/>
      <c r="AD325" s="119"/>
      <c r="AE325" s="119"/>
      <c r="AF325" s="119"/>
      <c r="AG325" s="119"/>
      <c r="AH325" s="119"/>
      <c r="AI325" s="119"/>
      <c r="AJ325" s="119"/>
      <c r="AK325" s="119"/>
      <c r="AL325" s="119"/>
      <c r="AM325" s="119"/>
      <c r="AN325" s="119"/>
      <c r="AO325" s="119"/>
      <c r="AP325" s="119"/>
      <c r="AQ325" s="119"/>
      <c r="AR325" s="119"/>
      <c r="AS325" s="119"/>
      <c r="AT325" s="119"/>
      <c r="AU325" s="119"/>
      <c r="AV325" s="119"/>
      <c r="AW325" s="119"/>
      <c r="AX325" s="119"/>
      <c r="AY325" s="119"/>
      <c r="AZ325" s="119"/>
      <c r="BA325" s="119"/>
      <c r="BB325" s="119"/>
      <c r="BC325" s="119"/>
      <c r="BD325" s="119"/>
      <c r="BE325" s="119"/>
      <c r="BF325" s="119"/>
      <c r="BG325" s="119"/>
      <c r="BH325" s="119"/>
      <c r="BI325" s="119"/>
      <c r="BJ325" s="119"/>
      <c r="BK325" s="119"/>
      <c r="BL325" s="119"/>
      <c r="BM325" s="119"/>
      <c r="BN325" s="119"/>
      <c r="BO325" s="119"/>
      <c r="BP325" s="119"/>
      <c r="BQ325" s="119"/>
      <c r="BR325" s="119"/>
      <c r="BS325" s="119"/>
      <c r="BT325" s="119"/>
      <c r="BU325" s="119"/>
      <c r="BV325" s="119"/>
      <c r="BW325" s="119"/>
      <c r="BX325" s="119"/>
      <c r="BY325" s="119"/>
      <c r="BZ325" s="119"/>
      <c r="CA325" s="119"/>
      <c r="CB325" s="119"/>
      <c r="CC325" s="119"/>
      <c r="CD325" s="119"/>
      <c r="CE325" s="119"/>
      <c r="CF325" s="119"/>
      <c r="CG325" s="119"/>
      <c r="CH325" s="119"/>
      <c r="CI325" s="119"/>
      <c r="CJ325" s="119"/>
      <c r="CK325" s="119"/>
      <c r="CL325" s="119"/>
      <c r="CM325" s="119"/>
      <c r="CN325" s="119"/>
      <c r="CO325" s="119"/>
      <c r="CP325" s="119"/>
      <c r="CQ325" s="119"/>
      <c r="CR325" s="119"/>
      <c r="CS325" s="119"/>
      <c r="CT325" s="119"/>
      <c r="CU325" s="119"/>
      <c r="CV325" s="119"/>
      <c r="CW325" s="119"/>
      <c r="CX325" s="119"/>
      <c r="CY325" s="119"/>
      <c r="CZ325" s="119"/>
      <c r="DA325" s="119"/>
      <c r="DB325" s="119"/>
      <c r="DC325" s="119"/>
      <c r="DD325" s="119"/>
      <c r="DE325" s="119"/>
      <c r="DF325" s="119"/>
      <c r="DG325" s="119"/>
      <c r="DH325" s="119"/>
      <c r="DI325" s="119"/>
      <c r="DJ325" s="119"/>
      <c r="DK325" s="119"/>
      <c r="DL325" s="119"/>
      <c r="DM325" s="119"/>
      <c r="DN325" s="119"/>
      <c r="DO325" s="119"/>
      <c r="DP325" s="119"/>
      <c r="DQ325" s="119"/>
      <c r="DR325" s="119"/>
      <c r="DS325" s="119"/>
      <c r="DT325" s="119"/>
      <c r="DU325" s="119"/>
    </row>
    <row r="326" spans="1:125" ht="15.75" customHeight="1">
      <c r="A326" s="118"/>
      <c r="B326" s="118"/>
      <c r="C326" s="118"/>
      <c r="D326" s="118"/>
      <c r="E326" s="118"/>
      <c r="F326" s="118"/>
      <c r="G326" s="118"/>
      <c r="H326" s="118" t="s">
        <v>5211</v>
      </c>
      <c r="I326" s="118"/>
      <c r="J326" s="118"/>
      <c r="K326" s="118"/>
      <c r="L326" s="118"/>
      <c r="M326" s="118"/>
      <c r="N326" s="118"/>
      <c r="O326" s="118"/>
      <c r="P326" s="118"/>
      <c r="Q326" s="118"/>
      <c r="R326" s="118"/>
      <c r="S326" s="118"/>
      <c r="T326" s="118"/>
      <c r="U326" s="118"/>
      <c r="V326" s="118"/>
      <c r="W326" s="118"/>
      <c r="X326" s="118"/>
      <c r="Y326" s="118"/>
      <c r="Z326" s="118"/>
      <c r="AA326" s="118"/>
      <c r="AB326" s="118"/>
      <c r="AC326" s="118"/>
      <c r="AD326" s="118"/>
      <c r="AE326" s="118"/>
      <c r="AF326" s="118"/>
      <c r="AG326" s="118"/>
      <c r="AH326" s="118"/>
      <c r="AI326" s="118"/>
      <c r="AJ326" s="118"/>
      <c r="AK326" s="118"/>
      <c r="AL326" s="118"/>
      <c r="AM326" s="118"/>
      <c r="AN326" s="118"/>
      <c r="AO326" s="118"/>
      <c r="AP326" s="118"/>
      <c r="AQ326" s="118"/>
      <c r="AR326" s="118"/>
      <c r="AS326" s="118"/>
      <c r="AT326" s="118"/>
      <c r="AU326" s="118"/>
      <c r="AV326" s="118"/>
      <c r="AW326" s="118"/>
      <c r="AX326" s="118"/>
      <c r="AY326" s="118"/>
      <c r="AZ326" s="118"/>
      <c r="BA326" s="118"/>
      <c r="BB326" s="118"/>
      <c r="BC326" s="118"/>
      <c r="BD326" s="118"/>
      <c r="BE326" s="118"/>
      <c r="BF326" s="118"/>
      <c r="BG326" s="118"/>
      <c r="BH326" s="118"/>
      <c r="BI326" s="118"/>
      <c r="BJ326" s="118"/>
      <c r="BK326" s="118"/>
      <c r="BL326" s="118"/>
      <c r="BM326" s="118"/>
      <c r="BN326" s="118"/>
      <c r="BO326" s="118"/>
      <c r="BP326" s="118"/>
      <c r="BQ326" s="118"/>
      <c r="BR326" s="118"/>
      <c r="BS326" s="118"/>
      <c r="BT326" s="118"/>
      <c r="BU326" s="118"/>
      <c r="BV326" s="118"/>
      <c r="BW326" s="118"/>
      <c r="BX326" s="118"/>
      <c r="BY326" s="118"/>
      <c r="BZ326" s="118"/>
      <c r="CA326" s="118"/>
      <c r="CB326" s="118"/>
      <c r="CC326" s="118"/>
      <c r="CD326" s="118"/>
      <c r="CE326" s="118"/>
      <c r="CF326" s="118"/>
      <c r="CG326" s="118"/>
      <c r="CH326" s="118"/>
      <c r="CI326" s="118"/>
      <c r="CJ326" s="118"/>
      <c r="CK326" s="118"/>
      <c r="CL326" s="118"/>
      <c r="CM326" s="118"/>
      <c r="CN326" s="118"/>
      <c r="CO326" s="118"/>
      <c r="CP326" s="118"/>
      <c r="CQ326" s="118"/>
      <c r="CR326" s="118"/>
      <c r="CS326" s="118"/>
      <c r="CT326" s="118"/>
      <c r="CU326" s="118"/>
      <c r="CV326" s="118"/>
      <c r="CW326" s="118"/>
      <c r="CX326" s="118"/>
      <c r="CY326" s="118"/>
      <c r="CZ326" s="118"/>
      <c r="DA326" s="118"/>
      <c r="DB326" s="118"/>
      <c r="DC326" s="118"/>
      <c r="DD326" s="118"/>
      <c r="DE326" s="118"/>
      <c r="DF326" s="118"/>
      <c r="DG326" s="118"/>
      <c r="DH326" s="118"/>
      <c r="DI326" s="118"/>
      <c r="DJ326" s="118"/>
      <c r="DK326" s="118"/>
      <c r="DL326" s="118"/>
      <c r="DM326" s="118"/>
      <c r="DN326" s="118"/>
      <c r="DO326" s="118"/>
      <c r="DP326" s="118"/>
      <c r="DQ326" s="118"/>
      <c r="DR326" s="118"/>
      <c r="DS326" s="118"/>
      <c r="DT326" s="118"/>
      <c r="DU326" s="118"/>
    </row>
    <row r="327" spans="1:125" ht="15.75" customHeight="1">
      <c r="A327" s="119"/>
      <c r="B327" s="119"/>
      <c r="C327" s="119"/>
      <c r="D327" s="119"/>
      <c r="E327" s="119"/>
      <c r="F327" s="119"/>
      <c r="G327" s="119"/>
      <c r="H327" s="119" t="s">
        <v>5212</v>
      </c>
      <c r="I327" s="119"/>
      <c r="J327" s="119"/>
      <c r="K327" s="119"/>
      <c r="L327" s="119"/>
      <c r="M327" s="119"/>
      <c r="N327" s="119"/>
      <c r="O327" s="119"/>
      <c r="P327" s="119"/>
      <c r="Q327" s="119"/>
      <c r="R327" s="119"/>
      <c r="S327" s="119"/>
      <c r="T327" s="119"/>
      <c r="U327" s="119"/>
      <c r="V327" s="119"/>
      <c r="W327" s="119"/>
      <c r="X327" s="119"/>
      <c r="Y327" s="119"/>
      <c r="Z327" s="119"/>
      <c r="AA327" s="119"/>
      <c r="AB327" s="119"/>
      <c r="AC327" s="119"/>
      <c r="AD327" s="119"/>
      <c r="AE327" s="119"/>
      <c r="AF327" s="119"/>
      <c r="AG327" s="119"/>
      <c r="AH327" s="119"/>
      <c r="AI327" s="119"/>
      <c r="AJ327" s="119"/>
      <c r="AK327" s="119"/>
      <c r="AL327" s="119"/>
      <c r="AM327" s="119"/>
      <c r="AN327" s="119"/>
      <c r="AO327" s="119"/>
      <c r="AP327" s="119"/>
      <c r="AQ327" s="119"/>
      <c r="AR327" s="119"/>
      <c r="AS327" s="119"/>
      <c r="AT327" s="119"/>
      <c r="AU327" s="119"/>
      <c r="AV327" s="119"/>
      <c r="AW327" s="119"/>
      <c r="AX327" s="119"/>
      <c r="AY327" s="119"/>
      <c r="AZ327" s="119"/>
      <c r="BA327" s="119"/>
      <c r="BB327" s="119"/>
      <c r="BC327" s="119"/>
      <c r="BD327" s="119"/>
      <c r="BE327" s="119"/>
      <c r="BF327" s="119"/>
      <c r="BG327" s="119"/>
      <c r="BH327" s="119"/>
      <c r="BI327" s="119"/>
      <c r="BJ327" s="119"/>
      <c r="BK327" s="119"/>
      <c r="BL327" s="119"/>
      <c r="BM327" s="119"/>
      <c r="BN327" s="119"/>
      <c r="BO327" s="119"/>
      <c r="BP327" s="119"/>
      <c r="BQ327" s="119"/>
      <c r="BR327" s="119"/>
      <c r="BS327" s="119"/>
      <c r="BT327" s="119"/>
      <c r="BU327" s="119"/>
      <c r="BV327" s="119"/>
      <c r="BW327" s="119"/>
      <c r="BX327" s="119"/>
      <c r="BY327" s="119"/>
      <c r="BZ327" s="119"/>
      <c r="CA327" s="119"/>
      <c r="CB327" s="119"/>
      <c r="CC327" s="119"/>
      <c r="CD327" s="119"/>
      <c r="CE327" s="119"/>
      <c r="CF327" s="119"/>
      <c r="CG327" s="119"/>
      <c r="CH327" s="119"/>
      <c r="CI327" s="119"/>
      <c r="CJ327" s="119"/>
      <c r="CK327" s="119"/>
      <c r="CL327" s="119"/>
      <c r="CM327" s="119"/>
      <c r="CN327" s="119"/>
      <c r="CO327" s="119"/>
      <c r="CP327" s="119"/>
      <c r="CQ327" s="119"/>
      <c r="CR327" s="119"/>
      <c r="CS327" s="119"/>
      <c r="CT327" s="119"/>
      <c r="CU327" s="119"/>
      <c r="CV327" s="119"/>
      <c r="CW327" s="119"/>
      <c r="CX327" s="119"/>
      <c r="CY327" s="119"/>
      <c r="CZ327" s="119"/>
      <c r="DA327" s="119"/>
      <c r="DB327" s="119"/>
      <c r="DC327" s="119"/>
      <c r="DD327" s="119"/>
      <c r="DE327" s="119"/>
      <c r="DF327" s="119"/>
      <c r="DG327" s="119"/>
      <c r="DH327" s="119"/>
      <c r="DI327" s="119"/>
      <c r="DJ327" s="119"/>
      <c r="DK327" s="119"/>
      <c r="DL327" s="119"/>
      <c r="DM327" s="119"/>
      <c r="DN327" s="119"/>
      <c r="DO327" s="119"/>
      <c r="DP327" s="119"/>
      <c r="DQ327" s="119"/>
      <c r="DR327" s="119"/>
      <c r="DS327" s="119"/>
      <c r="DT327" s="119"/>
      <c r="DU327" s="119"/>
    </row>
    <row r="328" spans="1:125" ht="15.75" customHeight="1">
      <c r="A328" s="118"/>
      <c r="B328" s="118"/>
      <c r="C328" s="118"/>
      <c r="D328" s="118"/>
      <c r="E328" s="118"/>
      <c r="F328" s="118"/>
      <c r="G328" s="118"/>
      <c r="H328" s="118" t="s">
        <v>5213</v>
      </c>
      <c r="I328" s="118"/>
      <c r="J328" s="118"/>
      <c r="K328" s="118"/>
      <c r="L328" s="118"/>
      <c r="M328" s="118"/>
      <c r="N328" s="118"/>
      <c r="O328" s="118"/>
      <c r="P328" s="118"/>
      <c r="Q328" s="118"/>
      <c r="R328" s="118"/>
      <c r="S328" s="118"/>
      <c r="T328" s="118"/>
      <c r="U328" s="118"/>
      <c r="V328" s="118"/>
      <c r="W328" s="118"/>
      <c r="X328" s="118"/>
      <c r="Y328" s="118"/>
      <c r="Z328" s="118"/>
      <c r="AA328" s="118"/>
      <c r="AB328" s="118"/>
      <c r="AC328" s="118"/>
      <c r="AD328" s="118"/>
      <c r="AE328" s="118"/>
      <c r="AF328" s="118"/>
      <c r="AG328" s="118"/>
      <c r="AH328" s="118"/>
      <c r="AI328" s="118"/>
      <c r="AJ328" s="118"/>
      <c r="AK328" s="118"/>
      <c r="AL328" s="118"/>
      <c r="AM328" s="118"/>
      <c r="AN328" s="118"/>
      <c r="AO328" s="118"/>
      <c r="AP328" s="118"/>
      <c r="AQ328" s="118"/>
      <c r="AR328" s="118"/>
      <c r="AS328" s="118"/>
      <c r="AT328" s="118"/>
      <c r="AU328" s="118"/>
      <c r="AV328" s="118"/>
      <c r="AW328" s="118"/>
      <c r="AX328" s="118"/>
      <c r="AY328" s="118"/>
      <c r="AZ328" s="118"/>
      <c r="BA328" s="118"/>
      <c r="BB328" s="118"/>
      <c r="BC328" s="118"/>
      <c r="BD328" s="118"/>
      <c r="BE328" s="118"/>
      <c r="BF328" s="118"/>
      <c r="BG328" s="118"/>
      <c r="BH328" s="118"/>
      <c r="BI328" s="118"/>
      <c r="BJ328" s="118"/>
      <c r="BK328" s="118"/>
      <c r="BL328" s="118"/>
      <c r="BM328" s="118"/>
      <c r="BN328" s="118"/>
      <c r="BO328" s="118"/>
      <c r="BP328" s="118"/>
      <c r="BQ328" s="118"/>
      <c r="BR328" s="118"/>
      <c r="BS328" s="118"/>
      <c r="BT328" s="118"/>
      <c r="BU328" s="118"/>
      <c r="BV328" s="118"/>
      <c r="BW328" s="118"/>
      <c r="BX328" s="118"/>
      <c r="BY328" s="118"/>
      <c r="BZ328" s="118"/>
      <c r="CA328" s="118"/>
      <c r="CB328" s="118"/>
      <c r="CC328" s="118"/>
      <c r="CD328" s="118"/>
      <c r="CE328" s="118"/>
      <c r="CF328" s="118"/>
      <c r="CG328" s="118"/>
      <c r="CH328" s="118"/>
      <c r="CI328" s="118"/>
      <c r="CJ328" s="118"/>
      <c r="CK328" s="118"/>
      <c r="CL328" s="118"/>
      <c r="CM328" s="118"/>
      <c r="CN328" s="118"/>
      <c r="CO328" s="118"/>
      <c r="CP328" s="118"/>
      <c r="CQ328" s="118"/>
      <c r="CR328" s="118"/>
      <c r="CS328" s="118"/>
      <c r="CT328" s="118"/>
      <c r="CU328" s="118"/>
      <c r="CV328" s="118"/>
      <c r="CW328" s="118"/>
      <c r="CX328" s="118"/>
      <c r="CY328" s="118"/>
      <c r="CZ328" s="118"/>
      <c r="DA328" s="118"/>
      <c r="DB328" s="118"/>
      <c r="DC328" s="118"/>
      <c r="DD328" s="118"/>
      <c r="DE328" s="118"/>
      <c r="DF328" s="118"/>
      <c r="DG328" s="118"/>
      <c r="DH328" s="118"/>
      <c r="DI328" s="118"/>
      <c r="DJ328" s="118"/>
      <c r="DK328" s="118"/>
      <c r="DL328" s="118"/>
      <c r="DM328" s="118"/>
      <c r="DN328" s="118"/>
      <c r="DO328" s="118"/>
      <c r="DP328" s="118"/>
      <c r="DQ328" s="118"/>
      <c r="DR328" s="118"/>
      <c r="DS328" s="118"/>
      <c r="DT328" s="118"/>
      <c r="DU328" s="118"/>
    </row>
    <row r="329" spans="1:125" ht="15.75" customHeight="1">
      <c r="A329" s="119"/>
      <c r="B329" s="119"/>
      <c r="C329" s="119"/>
      <c r="D329" s="119"/>
      <c r="E329" s="119"/>
      <c r="F329" s="119"/>
      <c r="G329" s="119"/>
      <c r="H329" s="119" t="s">
        <v>5214</v>
      </c>
      <c r="I329" s="119"/>
      <c r="J329" s="119"/>
      <c r="K329" s="119"/>
      <c r="L329" s="119"/>
      <c r="M329" s="119"/>
      <c r="N329" s="119"/>
      <c r="O329" s="119"/>
      <c r="P329" s="119"/>
      <c r="Q329" s="119"/>
      <c r="R329" s="119"/>
      <c r="S329" s="119"/>
      <c r="T329" s="119"/>
      <c r="U329" s="119"/>
      <c r="V329" s="119"/>
      <c r="W329" s="119"/>
      <c r="X329" s="119"/>
      <c r="Y329" s="119"/>
      <c r="Z329" s="119"/>
      <c r="AA329" s="119"/>
      <c r="AB329" s="119"/>
      <c r="AC329" s="119"/>
      <c r="AD329" s="119"/>
      <c r="AE329" s="119"/>
      <c r="AF329" s="119"/>
      <c r="AG329" s="119"/>
      <c r="AH329" s="119"/>
      <c r="AI329" s="119"/>
      <c r="AJ329" s="119"/>
      <c r="AK329" s="119"/>
      <c r="AL329" s="119"/>
      <c r="AM329" s="119"/>
      <c r="AN329" s="119"/>
      <c r="AO329" s="119"/>
      <c r="AP329" s="119"/>
      <c r="AQ329" s="119"/>
      <c r="AR329" s="119"/>
      <c r="AS329" s="119"/>
      <c r="AT329" s="119"/>
      <c r="AU329" s="119"/>
      <c r="AV329" s="119"/>
      <c r="AW329" s="119"/>
      <c r="AX329" s="119"/>
      <c r="AY329" s="119"/>
      <c r="AZ329" s="119"/>
      <c r="BA329" s="119"/>
      <c r="BB329" s="119"/>
      <c r="BC329" s="119"/>
      <c r="BD329" s="119"/>
      <c r="BE329" s="119"/>
      <c r="BF329" s="119"/>
      <c r="BG329" s="119"/>
      <c r="BH329" s="119"/>
      <c r="BI329" s="119"/>
      <c r="BJ329" s="119"/>
      <c r="BK329" s="119"/>
      <c r="BL329" s="119"/>
      <c r="BM329" s="119"/>
      <c r="BN329" s="119"/>
      <c r="BO329" s="119"/>
      <c r="BP329" s="119"/>
      <c r="BQ329" s="119"/>
      <c r="BR329" s="119"/>
      <c r="BS329" s="119"/>
      <c r="BT329" s="119"/>
      <c r="BU329" s="119"/>
      <c r="BV329" s="119"/>
      <c r="BW329" s="119"/>
      <c r="BX329" s="119"/>
      <c r="BY329" s="119"/>
      <c r="BZ329" s="119"/>
      <c r="CA329" s="119"/>
      <c r="CB329" s="119"/>
      <c r="CC329" s="119"/>
      <c r="CD329" s="119"/>
      <c r="CE329" s="119"/>
      <c r="CF329" s="119"/>
      <c r="CG329" s="119"/>
      <c r="CH329" s="119"/>
      <c r="CI329" s="119"/>
      <c r="CJ329" s="119"/>
      <c r="CK329" s="119"/>
      <c r="CL329" s="119"/>
      <c r="CM329" s="119"/>
      <c r="CN329" s="119"/>
      <c r="CO329" s="119"/>
      <c r="CP329" s="119"/>
      <c r="CQ329" s="119"/>
      <c r="CR329" s="119"/>
      <c r="CS329" s="119"/>
      <c r="CT329" s="119"/>
      <c r="CU329" s="119"/>
      <c r="CV329" s="119"/>
      <c r="CW329" s="119"/>
      <c r="CX329" s="119"/>
      <c r="CY329" s="119"/>
      <c r="CZ329" s="119"/>
      <c r="DA329" s="119"/>
      <c r="DB329" s="119"/>
      <c r="DC329" s="119"/>
      <c r="DD329" s="119"/>
      <c r="DE329" s="119"/>
      <c r="DF329" s="119"/>
      <c r="DG329" s="119"/>
      <c r="DH329" s="119"/>
      <c r="DI329" s="119"/>
      <c r="DJ329" s="119"/>
      <c r="DK329" s="119"/>
      <c r="DL329" s="119"/>
      <c r="DM329" s="119"/>
      <c r="DN329" s="119"/>
      <c r="DO329" s="119"/>
      <c r="DP329" s="119"/>
      <c r="DQ329" s="119"/>
      <c r="DR329" s="119"/>
      <c r="DS329" s="119"/>
      <c r="DT329" s="119"/>
      <c r="DU329" s="119"/>
    </row>
    <row r="330" spans="1:125" ht="15.75" customHeight="1">
      <c r="A330" s="118"/>
      <c r="B330" s="118"/>
      <c r="C330" s="118"/>
      <c r="D330" s="118"/>
      <c r="E330" s="118"/>
      <c r="F330" s="118"/>
      <c r="G330" s="118"/>
      <c r="H330" s="118" t="s">
        <v>5215</v>
      </c>
      <c r="I330" s="118"/>
      <c r="J330" s="118"/>
      <c r="K330" s="118"/>
      <c r="L330" s="118"/>
      <c r="M330" s="118"/>
      <c r="N330" s="118"/>
      <c r="O330" s="118"/>
      <c r="P330" s="118"/>
      <c r="Q330" s="118"/>
      <c r="R330" s="118"/>
      <c r="S330" s="118"/>
      <c r="T330" s="118"/>
      <c r="U330" s="118"/>
      <c r="V330" s="118"/>
      <c r="W330" s="118"/>
      <c r="X330" s="118"/>
      <c r="Y330" s="118"/>
      <c r="Z330" s="118"/>
      <c r="AA330" s="118"/>
      <c r="AB330" s="118"/>
      <c r="AC330" s="118"/>
      <c r="AD330" s="118"/>
      <c r="AE330" s="118"/>
      <c r="AF330" s="118"/>
      <c r="AG330" s="118"/>
      <c r="AH330" s="118"/>
      <c r="AI330" s="118"/>
      <c r="AJ330" s="118"/>
      <c r="AK330" s="118"/>
      <c r="AL330" s="118"/>
      <c r="AM330" s="118"/>
      <c r="AN330" s="118"/>
      <c r="AO330" s="118"/>
      <c r="AP330" s="118"/>
      <c r="AQ330" s="118"/>
      <c r="AR330" s="118"/>
      <c r="AS330" s="118"/>
      <c r="AT330" s="118"/>
      <c r="AU330" s="118"/>
      <c r="AV330" s="118"/>
      <c r="AW330" s="118"/>
      <c r="AX330" s="118"/>
      <c r="AY330" s="118"/>
      <c r="AZ330" s="118"/>
      <c r="BA330" s="118"/>
      <c r="BB330" s="118"/>
      <c r="BC330" s="118"/>
      <c r="BD330" s="118"/>
      <c r="BE330" s="118"/>
      <c r="BF330" s="118"/>
      <c r="BG330" s="118"/>
      <c r="BH330" s="118"/>
      <c r="BI330" s="118"/>
      <c r="BJ330" s="118"/>
      <c r="BK330" s="118"/>
      <c r="BL330" s="118"/>
      <c r="BM330" s="118"/>
      <c r="BN330" s="118"/>
      <c r="BO330" s="118"/>
      <c r="BP330" s="118"/>
      <c r="BQ330" s="118"/>
      <c r="BR330" s="118"/>
      <c r="BS330" s="118"/>
      <c r="BT330" s="118"/>
      <c r="BU330" s="118"/>
      <c r="BV330" s="118"/>
      <c r="BW330" s="118"/>
      <c r="BX330" s="118"/>
      <c r="BY330" s="118"/>
      <c r="BZ330" s="118"/>
      <c r="CA330" s="118"/>
      <c r="CB330" s="118"/>
      <c r="CC330" s="118"/>
      <c r="CD330" s="118"/>
      <c r="CE330" s="118"/>
      <c r="CF330" s="118"/>
      <c r="CG330" s="118"/>
      <c r="CH330" s="118"/>
      <c r="CI330" s="118"/>
      <c r="CJ330" s="118"/>
      <c r="CK330" s="118"/>
      <c r="CL330" s="118"/>
      <c r="CM330" s="118"/>
      <c r="CN330" s="118"/>
      <c r="CO330" s="118"/>
      <c r="CP330" s="118"/>
      <c r="CQ330" s="118"/>
      <c r="CR330" s="118"/>
      <c r="CS330" s="118"/>
      <c r="CT330" s="118"/>
      <c r="CU330" s="118"/>
      <c r="CV330" s="118"/>
      <c r="CW330" s="118"/>
      <c r="CX330" s="118"/>
      <c r="CY330" s="118"/>
      <c r="CZ330" s="118"/>
      <c r="DA330" s="118"/>
      <c r="DB330" s="118"/>
      <c r="DC330" s="118"/>
      <c r="DD330" s="118"/>
      <c r="DE330" s="118"/>
      <c r="DF330" s="118"/>
      <c r="DG330" s="118"/>
      <c r="DH330" s="118"/>
      <c r="DI330" s="118"/>
      <c r="DJ330" s="118"/>
      <c r="DK330" s="118"/>
      <c r="DL330" s="118"/>
      <c r="DM330" s="118"/>
      <c r="DN330" s="118"/>
      <c r="DO330" s="118"/>
      <c r="DP330" s="118"/>
      <c r="DQ330" s="118"/>
      <c r="DR330" s="118"/>
      <c r="DS330" s="118"/>
      <c r="DT330" s="118"/>
      <c r="DU330" s="118"/>
    </row>
    <row r="331" spans="1:125" ht="15.75" customHeight="1">
      <c r="A331" s="119"/>
      <c r="B331" s="119"/>
      <c r="C331" s="119"/>
      <c r="D331" s="119"/>
      <c r="E331" s="119"/>
      <c r="F331" s="119"/>
      <c r="G331" s="119"/>
      <c r="H331" s="119" t="s">
        <v>5216</v>
      </c>
      <c r="I331" s="119"/>
      <c r="J331" s="119"/>
      <c r="K331" s="119"/>
      <c r="L331" s="119"/>
      <c r="M331" s="119"/>
      <c r="N331" s="119"/>
      <c r="O331" s="119"/>
      <c r="P331" s="119"/>
      <c r="Q331" s="119"/>
      <c r="R331" s="119"/>
      <c r="S331" s="119"/>
      <c r="T331" s="119"/>
      <c r="U331" s="119"/>
      <c r="V331" s="119"/>
      <c r="W331" s="119"/>
      <c r="X331" s="119"/>
      <c r="Y331" s="119"/>
      <c r="Z331" s="119"/>
      <c r="AA331" s="119"/>
      <c r="AB331" s="119"/>
      <c r="AC331" s="119"/>
      <c r="AD331" s="119"/>
      <c r="AE331" s="119"/>
      <c r="AF331" s="119"/>
      <c r="AG331" s="119"/>
      <c r="AH331" s="119"/>
      <c r="AI331" s="119"/>
      <c r="AJ331" s="119"/>
      <c r="AK331" s="119"/>
      <c r="AL331" s="119"/>
      <c r="AM331" s="119"/>
      <c r="AN331" s="119"/>
      <c r="AO331" s="119"/>
      <c r="AP331" s="119"/>
      <c r="AQ331" s="119"/>
      <c r="AR331" s="119"/>
      <c r="AS331" s="119"/>
      <c r="AT331" s="119"/>
      <c r="AU331" s="119"/>
      <c r="AV331" s="119"/>
      <c r="AW331" s="119"/>
      <c r="AX331" s="119"/>
      <c r="AY331" s="119"/>
      <c r="AZ331" s="119"/>
      <c r="BA331" s="119"/>
      <c r="BB331" s="119"/>
      <c r="BC331" s="119"/>
      <c r="BD331" s="119"/>
      <c r="BE331" s="119"/>
      <c r="BF331" s="119"/>
      <c r="BG331" s="119"/>
      <c r="BH331" s="119"/>
      <c r="BI331" s="119"/>
      <c r="BJ331" s="119"/>
      <c r="BK331" s="119"/>
      <c r="BL331" s="119"/>
      <c r="BM331" s="119"/>
      <c r="BN331" s="119"/>
      <c r="BO331" s="119"/>
      <c r="BP331" s="119"/>
      <c r="BQ331" s="119"/>
      <c r="BR331" s="119"/>
      <c r="BS331" s="119"/>
      <c r="BT331" s="119"/>
      <c r="BU331" s="119"/>
      <c r="BV331" s="119"/>
      <c r="BW331" s="119"/>
      <c r="BX331" s="119"/>
      <c r="BY331" s="119"/>
      <c r="BZ331" s="119"/>
      <c r="CA331" s="119"/>
      <c r="CB331" s="119"/>
      <c r="CC331" s="119"/>
      <c r="CD331" s="119"/>
      <c r="CE331" s="119"/>
      <c r="CF331" s="119"/>
      <c r="CG331" s="119"/>
      <c r="CH331" s="119"/>
      <c r="CI331" s="119"/>
      <c r="CJ331" s="119"/>
      <c r="CK331" s="119"/>
      <c r="CL331" s="119"/>
      <c r="CM331" s="119"/>
      <c r="CN331" s="119"/>
      <c r="CO331" s="119"/>
      <c r="CP331" s="119"/>
      <c r="CQ331" s="119"/>
      <c r="CR331" s="119"/>
      <c r="CS331" s="119"/>
      <c r="CT331" s="119"/>
      <c r="CU331" s="119"/>
      <c r="CV331" s="119"/>
      <c r="CW331" s="119"/>
      <c r="CX331" s="119"/>
      <c r="CY331" s="119"/>
      <c r="CZ331" s="119"/>
      <c r="DA331" s="119"/>
      <c r="DB331" s="119"/>
      <c r="DC331" s="119"/>
      <c r="DD331" s="119"/>
      <c r="DE331" s="119"/>
      <c r="DF331" s="119"/>
      <c r="DG331" s="119"/>
      <c r="DH331" s="119"/>
      <c r="DI331" s="119"/>
      <c r="DJ331" s="119"/>
      <c r="DK331" s="119"/>
      <c r="DL331" s="119"/>
      <c r="DM331" s="119"/>
      <c r="DN331" s="119"/>
      <c r="DO331" s="119"/>
      <c r="DP331" s="119"/>
      <c r="DQ331" s="119"/>
      <c r="DR331" s="119"/>
      <c r="DS331" s="119"/>
      <c r="DT331" s="119"/>
      <c r="DU331" s="119"/>
    </row>
    <row r="332" spans="1:125" ht="15.75" customHeight="1">
      <c r="A332" s="118"/>
      <c r="B332" s="118"/>
      <c r="C332" s="118"/>
      <c r="D332" s="118"/>
      <c r="E332" s="118"/>
      <c r="F332" s="118"/>
      <c r="G332" s="118"/>
      <c r="H332" s="118" t="s">
        <v>5217</v>
      </c>
      <c r="I332" s="118"/>
      <c r="J332" s="118"/>
      <c r="K332" s="118"/>
      <c r="L332" s="118"/>
      <c r="M332" s="118"/>
      <c r="N332" s="118"/>
      <c r="O332" s="118"/>
      <c r="P332" s="118"/>
      <c r="Q332" s="118"/>
      <c r="R332" s="118"/>
      <c r="S332" s="118"/>
      <c r="T332" s="118"/>
      <c r="U332" s="118"/>
      <c r="V332" s="118"/>
      <c r="W332" s="118"/>
      <c r="X332" s="118"/>
      <c r="Y332" s="118"/>
      <c r="Z332" s="118"/>
      <c r="AA332" s="118"/>
      <c r="AB332" s="118"/>
      <c r="AC332" s="118"/>
      <c r="AD332" s="118"/>
      <c r="AE332" s="118"/>
      <c r="AF332" s="118"/>
      <c r="AG332" s="118"/>
      <c r="AH332" s="118"/>
      <c r="AI332" s="118"/>
      <c r="AJ332" s="118"/>
      <c r="AK332" s="118"/>
      <c r="AL332" s="118"/>
      <c r="AM332" s="118"/>
      <c r="AN332" s="118"/>
      <c r="AO332" s="118"/>
      <c r="AP332" s="118"/>
      <c r="AQ332" s="118"/>
      <c r="AR332" s="118"/>
      <c r="AS332" s="118"/>
      <c r="AT332" s="118"/>
      <c r="AU332" s="118"/>
      <c r="AV332" s="118"/>
      <c r="AW332" s="118"/>
      <c r="AX332" s="118"/>
      <c r="AY332" s="118"/>
      <c r="AZ332" s="118"/>
      <c r="BA332" s="118"/>
      <c r="BB332" s="118"/>
      <c r="BC332" s="118"/>
      <c r="BD332" s="118"/>
      <c r="BE332" s="118"/>
      <c r="BF332" s="118"/>
      <c r="BG332" s="118"/>
      <c r="BH332" s="118"/>
      <c r="BI332" s="118"/>
      <c r="BJ332" s="118"/>
      <c r="BK332" s="118"/>
      <c r="BL332" s="118"/>
      <c r="BM332" s="118"/>
      <c r="BN332" s="118"/>
      <c r="BO332" s="118"/>
      <c r="BP332" s="118"/>
      <c r="BQ332" s="118"/>
      <c r="BR332" s="118"/>
      <c r="BS332" s="118"/>
      <c r="BT332" s="118"/>
      <c r="BU332" s="118"/>
      <c r="BV332" s="118"/>
      <c r="BW332" s="118"/>
      <c r="BX332" s="118"/>
      <c r="BY332" s="118"/>
      <c r="BZ332" s="118"/>
      <c r="CA332" s="118"/>
      <c r="CB332" s="118"/>
      <c r="CC332" s="118"/>
      <c r="CD332" s="118"/>
      <c r="CE332" s="118"/>
      <c r="CF332" s="118"/>
      <c r="CG332" s="118"/>
      <c r="CH332" s="118"/>
      <c r="CI332" s="118"/>
      <c r="CJ332" s="118"/>
      <c r="CK332" s="118"/>
      <c r="CL332" s="118"/>
      <c r="CM332" s="118"/>
      <c r="CN332" s="118"/>
      <c r="CO332" s="118"/>
      <c r="CP332" s="118"/>
      <c r="CQ332" s="118"/>
      <c r="CR332" s="118"/>
      <c r="CS332" s="118"/>
      <c r="CT332" s="118"/>
      <c r="CU332" s="118"/>
      <c r="CV332" s="118"/>
      <c r="CW332" s="118"/>
      <c r="CX332" s="118"/>
      <c r="CY332" s="118"/>
      <c r="CZ332" s="118"/>
      <c r="DA332" s="118"/>
      <c r="DB332" s="118"/>
      <c r="DC332" s="118"/>
      <c r="DD332" s="118"/>
      <c r="DE332" s="118"/>
      <c r="DF332" s="118"/>
      <c r="DG332" s="118"/>
      <c r="DH332" s="118"/>
      <c r="DI332" s="118"/>
      <c r="DJ332" s="118"/>
      <c r="DK332" s="118"/>
      <c r="DL332" s="118"/>
      <c r="DM332" s="118"/>
      <c r="DN332" s="118"/>
      <c r="DO332" s="118"/>
      <c r="DP332" s="118"/>
      <c r="DQ332" s="118"/>
      <c r="DR332" s="118"/>
      <c r="DS332" s="118"/>
      <c r="DT332" s="118"/>
      <c r="DU332" s="118"/>
    </row>
    <row r="333" spans="1:125" ht="15.75" customHeight="1">
      <c r="A333" s="119"/>
      <c r="B333" s="119"/>
      <c r="C333" s="119"/>
      <c r="D333" s="119"/>
      <c r="E333" s="119"/>
      <c r="F333" s="119"/>
      <c r="G333" s="119"/>
      <c r="H333" s="119" t="s">
        <v>5218</v>
      </c>
      <c r="I333" s="119"/>
      <c r="J333" s="119"/>
      <c r="K333" s="119"/>
      <c r="L333" s="119"/>
      <c r="M333" s="119"/>
      <c r="N333" s="119"/>
      <c r="O333" s="119"/>
      <c r="P333" s="119"/>
      <c r="Q333" s="119"/>
      <c r="R333" s="119"/>
      <c r="S333" s="119"/>
      <c r="T333" s="119"/>
      <c r="U333" s="119"/>
      <c r="V333" s="119"/>
      <c r="W333" s="119"/>
      <c r="X333" s="119"/>
      <c r="Y333" s="119"/>
      <c r="Z333" s="119"/>
      <c r="AA333" s="119"/>
      <c r="AB333" s="119"/>
      <c r="AC333" s="119"/>
      <c r="AD333" s="119"/>
      <c r="AE333" s="119"/>
      <c r="AF333" s="119"/>
      <c r="AG333" s="119"/>
      <c r="AH333" s="119"/>
      <c r="AI333" s="119"/>
      <c r="AJ333" s="119"/>
      <c r="AK333" s="119"/>
      <c r="AL333" s="119"/>
      <c r="AM333" s="119"/>
      <c r="AN333" s="119"/>
      <c r="AO333" s="119"/>
      <c r="AP333" s="119"/>
      <c r="AQ333" s="119"/>
      <c r="AR333" s="119"/>
      <c r="AS333" s="119"/>
      <c r="AT333" s="119"/>
      <c r="AU333" s="119"/>
      <c r="AV333" s="119"/>
      <c r="AW333" s="119"/>
      <c r="AX333" s="119"/>
      <c r="AY333" s="119"/>
      <c r="AZ333" s="119"/>
      <c r="BA333" s="119"/>
      <c r="BB333" s="119"/>
      <c r="BC333" s="119"/>
      <c r="BD333" s="119"/>
      <c r="BE333" s="119"/>
      <c r="BF333" s="119"/>
      <c r="BG333" s="119"/>
      <c r="BH333" s="119"/>
      <c r="BI333" s="119"/>
      <c r="BJ333" s="119"/>
      <c r="BK333" s="119"/>
      <c r="BL333" s="119"/>
      <c r="BM333" s="119"/>
      <c r="BN333" s="119"/>
      <c r="BO333" s="119"/>
      <c r="BP333" s="119"/>
      <c r="BQ333" s="119"/>
      <c r="BR333" s="119"/>
      <c r="BS333" s="119"/>
      <c r="BT333" s="119"/>
      <c r="BU333" s="119"/>
      <c r="BV333" s="119"/>
      <c r="BW333" s="119"/>
      <c r="BX333" s="119"/>
      <c r="BY333" s="119"/>
      <c r="BZ333" s="119"/>
      <c r="CA333" s="119"/>
      <c r="CB333" s="119"/>
      <c r="CC333" s="119"/>
      <c r="CD333" s="119"/>
      <c r="CE333" s="119"/>
      <c r="CF333" s="119"/>
      <c r="CG333" s="119"/>
      <c r="CH333" s="119"/>
      <c r="CI333" s="119"/>
      <c r="CJ333" s="119"/>
      <c r="CK333" s="119"/>
      <c r="CL333" s="119"/>
      <c r="CM333" s="119"/>
      <c r="CN333" s="119"/>
      <c r="CO333" s="119"/>
      <c r="CP333" s="119"/>
      <c r="CQ333" s="119"/>
      <c r="CR333" s="119"/>
      <c r="CS333" s="119"/>
      <c r="CT333" s="119"/>
      <c r="CU333" s="119"/>
      <c r="CV333" s="119"/>
      <c r="CW333" s="119"/>
      <c r="CX333" s="119"/>
      <c r="CY333" s="119"/>
      <c r="CZ333" s="119"/>
      <c r="DA333" s="119"/>
      <c r="DB333" s="119"/>
      <c r="DC333" s="119"/>
      <c r="DD333" s="119"/>
      <c r="DE333" s="119"/>
      <c r="DF333" s="119"/>
      <c r="DG333" s="119"/>
      <c r="DH333" s="119"/>
      <c r="DI333" s="119"/>
      <c r="DJ333" s="119"/>
      <c r="DK333" s="119"/>
      <c r="DL333" s="119"/>
      <c r="DM333" s="119"/>
      <c r="DN333" s="119"/>
      <c r="DO333" s="119"/>
      <c r="DP333" s="119"/>
      <c r="DQ333" s="119"/>
      <c r="DR333" s="119"/>
      <c r="DS333" s="119"/>
      <c r="DT333" s="119"/>
      <c r="DU333" s="119"/>
    </row>
    <row r="334" spans="1:125" ht="15.75" customHeight="1">
      <c r="A334" s="118"/>
      <c r="B334" s="118"/>
      <c r="C334" s="118"/>
      <c r="D334" s="118"/>
      <c r="E334" s="118"/>
      <c r="F334" s="118"/>
      <c r="G334" s="118"/>
      <c r="H334" s="118" t="s">
        <v>5219</v>
      </c>
      <c r="I334" s="118"/>
      <c r="J334" s="118"/>
      <c r="K334" s="118"/>
      <c r="L334" s="118"/>
      <c r="M334" s="118"/>
      <c r="N334" s="118"/>
      <c r="O334" s="118"/>
      <c r="P334" s="118"/>
      <c r="Q334" s="118"/>
      <c r="R334" s="118"/>
      <c r="S334" s="118"/>
      <c r="T334" s="118"/>
      <c r="U334" s="118"/>
      <c r="V334" s="118"/>
      <c r="W334" s="118"/>
      <c r="X334" s="118"/>
      <c r="Y334" s="118"/>
      <c r="Z334" s="118"/>
      <c r="AA334" s="118"/>
      <c r="AB334" s="118"/>
      <c r="AC334" s="118"/>
      <c r="AD334" s="118"/>
      <c r="AE334" s="118"/>
      <c r="AF334" s="118"/>
      <c r="AG334" s="118"/>
      <c r="AH334" s="118"/>
      <c r="AI334" s="118"/>
      <c r="AJ334" s="118"/>
      <c r="AK334" s="118"/>
      <c r="AL334" s="118"/>
      <c r="AM334" s="118"/>
      <c r="AN334" s="118"/>
      <c r="AO334" s="118"/>
      <c r="AP334" s="118"/>
      <c r="AQ334" s="118"/>
      <c r="AR334" s="118"/>
      <c r="AS334" s="118"/>
      <c r="AT334" s="118"/>
      <c r="AU334" s="118"/>
      <c r="AV334" s="118"/>
      <c r="AW334" s="118"/>
      <c r="AX334" s="118"/>
      <c r="AY334" s="118"/>
      <c r="AZ334" s="118"/>
      <c r="BA334" s="118"/>
      <c r="BB334" s="118"/>
      <c r="BC334" s="118"/>
      <c r="BD334" s="118"/>
      <c r="BE334" s="118"/>
      <c r="BF334" s="118"/>
      <c r="BG334" s="118"/>
      <c r="BH334" s="118"/>
      <c r="BI334" s="118"/>
      <c r="BJ334" s="118"/>
      <c r="BK334" s="118"/>
      <c r="BL334" s="118"/>
      <c r="BM334" s="118"/>
      <c r="BN334" s="118"/>
      <c r="BO334" s="118"/>
      <c r="BP334" s="118"/>
      <c r="BQ334" s="118"/>
      <c r="BR334" s="118"/>
      <c r="BS334" s="118"/>
      <c r="BT334" s="118"/>
      <c r="BU334" s="118"/>
      <c r="BV334" s="118"/>
      <c r="BW334" s="118"/>
      <c r="BX334" s="118"/>
      <c r="BY334" s="118"/>
      <c r="BZ334" s="118"/>
      <c r="CA334" s="118"/>
      <c r="CB334" s="118"/>
      <c r="CC334" s="118"/>
      <c r="CD334" s="118"/>
      <c r="CE334" s="118"/>
      <c r="CF334" s="118"/>
      <c r="CG334" s="118"/>
      <c r="CH334" s="118"/>
      <c r="CI334" s="118"/>
      <c r="CJ334" s="118"/>
      <c r="CK334" s="118"/>
      <c r="CL334" s="118"/>
      <c r="CM334" s="118"/>
      <c r="CN334" s="118"/>
      <c r="CO334" s="118"/>
      <c r="CP334" s="118"/>
      <c r="CQ334" s="118"/>
      <c r="CR334" s="118"/>
      <c r="CS334" s="118"/>
      <c r="CT334" s="118"/>
      <c r="CU334" s="118"/>
      <c r="CV334" s="118"/>
      <c r="CW334" s="118"/>
      <c r="CX334" s="118"/>
      <c r="CY334" s="118"/>
      <c r="CZ334" s="118"/>
      <c r="DA334" s="118"/>
      <c r="DB334" s="118"/>
      <c r="DC334" s="118"/>
      <c r="DD334" s="118"/>
      <c r="DE334" s="118"/>
      <c r="DF334" s="118"/>
      <c r="DG334" s="118"/>
      <c r="DH334" s="118"/>
      <c r="DI334" s="118"/>
      <c r="DJ334" s="118"/>
      <c r="DK334" s="118"/>
      <c r="DL334" s="118"/>
      <c r="DM334" s="118"/>
      <c r="DN334" s="118"/>
      <c r="DO334" s="118"/>
      <c r="DP334" s="118"/>
      <c r="DQ334" s="118"/>
      <c r="DR334" s="118"/>
      <c r="DS334" s="118"/>
      <c r="DT334" s="118"/>
      <c r="DU334" s="118"/>
    </row>
    <row r="335" spans="1:125" ht="15.75" customHeight="1">
      <c r="A335" s="119"/>
      <c r="B335" s="119"/>
      <c r="C335" s="119"/>
      <c r="D335" s="119"/>
      <c r="E335" s="119"/>
      <c r="F335" s="119"/>
      <c r="G335" s="119"/>
      <c r="H335" s="119" t="s">
        <v>5220</v>
      </c>
      <c r="I335" s="119"/>
      <c r="J335" s="119"/>
      <c r="K335" s="119"/>
      <c r="L335" s="119"/>
      <c r="M335" s="119"/>
      <c r="N335" s="119"/>
      <c r="O335" s="119"/>
      <c r="P335" s="119"/>
      <c r="Q335" s="119"/>
      <c r="R335" s="119"/>
      <c r="S335" s="119"/>
      <c r="T335" s="119"/>
      <c r="U335" s="119"/>
      <c r="V335" s="119"/>
      <c r="W335" s="119"/>
      <c r="X335" s="119"/>
      <c r="Y335" s="119"/>
      <c r="Z335" s="119"/>
      <c r="AA335" s="119"/>
      <c r="AB335" s="119"/>
      <c r="AC335" s="119"/>
      <c r="AD335" s="119"/>
      <c r="AE335" s="119"/>
      <c r="AF335" s="119"/>
      <c r="AG335" s="119"/>
      <c r="AH335" s="119"/>
      <c r="AI335" s="119"/>
      <c r="AJ335" s="119"/>
      <c r="AK335" s="119"/>
      <c r="AL335" s="119"/>
      <c r="AM335" s="119"/>
      <c r="AN335" s="119"/>
      <c r="AO335" s="119"/>
      <c r="AP335" s="119"/>
      <c r="AQ335" s="119"/>
      <c r="AR335" s="119"/>
      <c r="AS335" s="119"/>
      <c r="AT335" s="119"/>
      <c r="AU335" s="119"/>
      <c r="AV335" s="119"/>
      <c r="AW335" s="119"/>
      <c r="AX335" s="119"/>
      <c r="AY335" s="119"/>
      <c r="AZ335" s="119"/>
      <c r="BA335" s="119"/>
      <c r="BB335" s="119"/>
      <c r="BC335" s="119"/>
      <c r="BD335" s="119"/>
      <c r="BE335" s="119"/>
      <c r="BF335" s="119"/>
      <c r="BG335" s="119"/>
      <c r="BH335" s="119"/>
      <c r="BI335" s="119"/>
      <c r="BJ335" s="119"/>
      <c r="BK335" s="119"/>
      <c r="BL335" s="119"/>
      <c r="BM335" s="119"/>
      <c r="BN335" s="119"/>
      <c r="BO335" s="119"/>
      <c r="BP335" s="119"/>
      <c r="BQ335" s="119"/>
      <c r="BR335" s="119"/>
      <c r="BS335" s="119"/>
      <c r="BT335" s="119"/>
      <c r="BU335" s="119"/>
      <c r="BV335" s="119"/>
      <c r="BW335" s="119"/>
      <c r="BX335" s="119"/>
      <c r="BY335" s="119"/>
      <c r="BZ335" s="119"/>
      <c r="CA335" s="119"/>
      <c r="CB335" s="119"/>
      <c r="CC335" s="119"/>
      <c r="CD335" s="119"/>
      <c r="CE335" s="119"/>
      <c r="CF335" s="119"/>
      <c r="CG335" s="119"/>
      <c r="CH335" s="119"/>
      <c r="CI335" s="119"/>
      <c r="CJ335" s="119"/>
      <c r="CK335" s="119"/>
      <c r="CL335" s="119"/>
      <c r="CM335" s="119"/>
      <c r="CN335" s="119"/>
      <c r="CO335" s="119"/>
      <c r="CP335" s="119"/>
      <c r="CQ335" s="119"/>
      <c r="CR335" s="119"/>
      <c r="CS335" s="119"/>
      <c r="CT335" s="119"/>
      <c r="CU335" s="119"/>
      <c r="CV335" s="119"/>
      <c r="CW335" s="119"/>
      <c r="CX335" s="119"/>
      <c r="CY335" s="119"/>
      <c r="CZ335" s="119"/>
      <c r="DA335" s="119"/>
      <c r="DB335" s="119"/>
      <c r="DC335" s="119"/>
      <c r="DD335" s="119"/>
      <c r="DE335" s="119"/>
      <c r="DF335" s="119"/>
      <c r="DG335" s="119"/>
      <c r="DH335" s="119"/>
      <c r="DI335" s="119"/>
      <c r="DJ335" s="119"/>
      <c r="DK335" s="119"/>
      <c r="DL335" s="119"/>
      <c r="DM335" s="119"/>
      <c r="DN335" s="119"/>
      <c r="DO335" s="119"/>
      <c r="DP335" s="119"/>
      <c r="DQ335" s="119"/>
      <c r="DR335" s="119"/>
      <c r="DS335" s="119"/>
      <c r="DT335" s="119"/>
      <c r="DU335" s="119"/>
    </row>
    <row r="336" spans="1:125" ht="15.75" customHeight="1">
      <c r="A336" s="118"/>
      <c r="B336" s="118"/>
      <c r="C336" s="118"/>
      <c r="D336" s="118"/>
      <c r="E336" s="118"/>
      <c r="F336" s="118"/>
      <c r="G336" s="118"/>
      <c r="H336" s="118" t="s">
        <v>5221</v>
      </c>
      <c r="I336" s="118"/>
      <c r="J336" s="118"/>
      <c r="K336" s="118"/>
      <c r="L336" s="118"/>
      <c r="M336" s="118"/>
      <c r="N336" s="118"/>
      <c r="O336" s="118"/>
      <c r="P336" s="118"/>
      <c r="Q336" s="118"/>
      <c r="R336" s="118"/>
      <c r="S336" s="118"/>
      <c r="T336" s="118"/>
      <c r="U336" s="118"/>
      <c r="V336" s="118"/>
      <c r="W336" s="118"/>
      <c r="X336" s="118"/>
      <c r="Y336" s="118"/>
      <c r="Z336" s="118"/>
      <c r="AA336" s="118"/>
      <c r="AB336" s="118"/>
      <c r="AC336" s="118"/>
      <c r="AD336" s="118"/>
      <c r="AE336" s="118"/>
      <c r="AF336" s="118"/>
      <c r="AG336" s="118"/>
      <c r="AH336" s="118"/>
      <c r="AI336" s="118"/>
      <c r="AJ336" s="118"/>
      <c r="AK336" s="118"/>
      <c r="AL336" s="118"/>
      <c r="AM336" s="118"/>
      <c r="AN336" s="118"/>
      <c r="AO336" s="118"/>
      <c r="AP336" s="118"/>
      <c r="AQ336" s="118"/>
      <c r="AR336" s="118"/>
      <c r="AS336" s="118"/>
      <c r="AT336" s="118"/>
      <c r="AU336" s="118"/>
      <c r="AV336" s="118"/>
      <c r="AW336" s="118"/>
      <c r="AX336" s="118"/>
      <c r="AY336" s="118"/>
      <c r="AZ336" s="118"/>
      <c r="BA336" s="118"/>
      <c r="BB336" s="118"/>
      <c r="BC336" s="118"/>
      <c r="BD336" s="118"/>
      <c r="BE336" s="118"/>
      <c r="BF336" s="118"/>
      <c r="BG336" s="118"/>
      <c r="BH336" s="118"/>
      <c r="BI336" s="118"/>
      <c r="BJ336" s="118"/>
      <c r="BK336" s="118"/>
      <c r="BL336" s="118"/>
      <c r="BM336" s="118"/>
      <c r="BN336" s="118"/>
      <c r="BO336" s="118"/>
      <c r="BP336" s="118"/>
      <c r="BQ336" s="118"/>
      <c r="BR336" s="118"/>
      <c r="BS336" s="118"/>
      <c r="BT336" s="118"/>
      <c r="BU336" s="118"/>
      <c r="BV336" s="118"/>
      <c r="BW336" s="118"/>
      <c r="BX336" s="118"/>
      <c r="BY336" s="118"/>
      <c r="BZ336" s="118"/>
      <c r="CA336" s="118"/>
      <c r="CB336" s="118"/>
      <c r="CC336" s="118"/>
      <c r="CD336" s="118"/>
      <c r="CE336" s="118"/>
      <c r="CF336" s="118"/>
      <c r="CG336" s="118"/>
      <c r="CH336" s="118"/>
      <c r="CI336" s="118"/>
      <c r="CJ336" s="118"/>
      <c r="CK336" s="118"/>
      <c r="CL336" s="118"/>
      <c r="CM336" s="118"/>
      <c r="CN336" s="118"/>
      <c r="CO336" s="118"/>
      <c r="CP336" s="118"/>
      <c r="CQ336" s="118"/>
      <c r="CR336" s="118"/>
      <c r="CS336" s="118"/>
      <c r="CT336" s="118"/>
      <c r="CU336" s="118"/>
      <c r="CV336" s="118"/>
      <c r="CW336" s="118"/>
      <c r="CX336" s="118"/>
      <c r="CY336" s="118"/>
      <c r="CZ336" s="118"/>
      <c r="DA336" s="118"/>
      <c r="DB336" s="118"/>
      <c r="DC336" s="118"/>
      <c r="DD336" s="118"/>
      <c r="DE336" s="118"/>
      <c r="DF336" s="118"/>
      <c r="DG336" s="118"/>
      <c r="DH336" s="118"/>
      <c r="DI336" s="118"/>
      <c r="DJ336" s="118"/>
      <c r="DK336" s="118"/>
      <c r="DL336" s="118"/>
      <c r="DM336" s="118"/>
      <c r="DN336" s="118"/>
      <c r="DO336" s="118"/>
      <c r="DP336" s="118"/>
      <c r="DQ336" s="118"/>
      <c r="DR336" s="118"/>
      <c r="DS336" s="118"/>
      <c r="DT336" s="118"/>
      <c r="DU336" s="118"/>
    </row>
    <row r="337" spans="1:125" ht="15.75" customHeight="1">
      <c r="A337" s="119"/>
      <c r="B337" s="119"/>
      <c r="C337" s="119"/>
      <c r="D337" s="119"/>
      <c r="E337" s="119"/>
      <c r="F337" s="119"/>
      <c r="G337" s="119"/>
      <c r="H337" s="119" t="s">
        <v>5222</v>
      </c>
      <c r="I337" s="119"/>
      <c r="J337" s="119"/>
      <c r="K337" s="119"/>
      <c r="L337" s="119"/>
      <c r="M337" s="119"/>
      <c r="N337" s="119"/>
      <c r="O337" s="119"/>
      <c r="P337" s="119"/>
      <c r="Q337" s="119"/>
      <c r="R337" s="119"/>
      <c r="S337" s="119"/>
      <c r="T337" s="119"/>
      <c r="U337" s="119"/>
      <c r="V337" s="119"/>
      <c r="W337" s="119"/>
      <c r="X337" s="119"/>
      <c r="Y337" s="119"/>
      <c r="Z337" s="119"/>
      <c r="AA337" s="119"/>
      <c r="AB337" s="119"/>
      <c r="AC337" s="119"/>
      <c r="AD337" s="119"/>
      <c r="AE337" s="119"/>
      <c r="AF337" s="119"/>
      <c r="AG337" s="119"/>
      <c r="AH337" s="119"/>
      <c r="AI337" s="119"/>
      <c r="AJ337" s="119"/>
      <c r="AK337" s="119"/>
      <c r="AL337" s="119"/>
      <c r="AM337" s="119"/>
      <c r="AN337" s="119"/>
      <c r="AO337" s="119"/>
      <c r="AP337" s="119"/>
      <c r="AQ337" s="119"/>
      <c r="AR337" s="119"/>
      <c r="AS337" s="119"/>
      <c r="AT337" s="119"/>
      <c r="AU337" s="119"/>
      <c r="AV337" s="119"/>
      <c r="AW337" s="119"/>
      <c r="AX337" s="119"/>
      <c r="AY337" s="119"/>
      <c r="AZ337" s="119"/>
      <c r="BA337" s="119"/>
      <c r="BB337" s="119"/>
      <c r="BC337" s="119"/>
      <c r="BD337" s="119"/>
      <c r="BE337" s="119"/>
      <c r="BF337" s="119"/>
      <c r="BG337" s="119"/>
      <c r="BH337" s="119"/>
      <c r="BI337" s="119"/>
      <c r="BJ337" s="119"/>
      <c r="BK337" s="119"/>
      <c r="BL337" s="119"/>
      <c r="BM337" s="119"/>
      <c r="BN337" s="119"/>
      <c r="BO337" s="119"/>
      <c r="BP337" s="119"/>
      <c r="BQ337" s="119"/>
      <c r="BR337" s="119"/>
      <c r="BS337" s="119"/>
      <c r="BT337" s="119"/>
      <c r="BU337" s="119"/>
      <c r="BV337" s="119"/>
      <c r="BW337" s="119"/>
      <c r="BX337" s="119"/>
      <c r="BY337" s="119"/>
      <c r="BZ337" s="119"/>
      <c r="CA337" s="119"/>
      <c r="CB337" s="119"/>
      <c r="CC337" s="119"/>
      <c r="CD337" s="119"/>
      <c r="CE337" s="119"/>
      <c r="CF337" s="119"/>
      <c r="CG337" s="119"/>
      <c r="CH337" s="119"/>
      <c r="CI337" s="119"/>
      <c r="CJ337" s="119"/>
      <c r="CK337" s="119"/>
      <c r="CL337" s="119"/>
      <c r="CM337" s="119"/>
      <c r="CN337" s="119"/>
      <c r="CO337" s="119"/>
      <c r="CP337" s="119"/>
      <c r="CQ337" s="119"/>
      <c r="CR337" s="119"/>
      <c r="CS337" s="119"/>
      <c r="CT337" s="119"/>
      <c r="CU337" s="119"/>
      <c r="CV337" s="119"/>
      <c r="CW337" s="119"/>
      <c r="CX337" s="119"/>
      <c r="CY337" s="119"/>
      <c r="CZ337" s="119"/>
      <c r="DA337" s="119"/>
      <c r="DB337" s="119"/>
      <c r="DC337" s="119"/>
      <c r="DD337" s="119"/>
      <c r="DE337" s="119"/>
      <c r="DF337" s="119"/>
      <c r="DG337" s="119"/>
      <c r="DH337" s="119"/>
      <c r="DI337" s="119"/>
      <c r="DJ337" s="119"/>
      <c r="DK337" s="119"/>
      <c r="DL337" s="119"/>
      <c r="DM337" s="119"/>
      <c r="DN337" s="119"/>
      <c r="DO337" s="119"/>
      <c r="DP337" s="119"/>
      <c r="DQ337" s="119"/>
      <c r="DR337" s="119"/>
      <c r="DS337" s="119"/>
      <c r="DT337" s="119"/>
      <c r="DU337" s="119"/>
    </row>
    <row r="338" spans="1:125" ht="15.75" customHeight="1">
      <c r="A338" s="118"/>
      <c r="B338" s="118"/>
      <c r="C338" s="118"/>
      <c r="D338" s="118"/>
      <c r="E338" s="118"/>
      <c r="F338" s="118"/>
      <c r="G338" s="118"/>
      <c r="H338" s="118" t="s">
        <v>5223</v>
      </c>
      <c r="I338" s="118"/>
      <c r="J338" s="118"/>
      <c r="K338" s="118"/>
      <c r="L338" s="118"/>
      <c r="M338" s="118"/>
      <c r="N338" s="118"/>
      <c r="O338" s="118"/>
      <c r="P338" s="118"/>
      <c r="Q338" s="118"/>
      <c r="R338" s="118"/>
      <c r="S338" s="118"/>
      <c r="T338" s="118"/>
      <c r="U338" s="118"/>
      <c r="V338" s="118"/>
      <c r="W338" s="118"/>
      <c r="X338" s="118"/>
      <c r="Y338" s="118"/>
      <c r="Z338" s="118"/>
      <c r="AA338" s="118"/>
      <c r="AB338" s="118"/>
      <c r="AC338" s="118"/>
      <c r="AD338" s="118"/>
      <c r="AE338" s="118"/>
      <c r="AF338" s="118"/>
      <c r="AG338" s="118"/>
      <c r="AH338" s="118"/>
      <c r="AI338" s="118"/>
      <c r="AJ338" s="118"/>
      <c r="AK338" s="118"/>
      <c r="AL338" s="118"/>
      <c r="AM338" s="118"/>
      <c r="AN338" s="118"/>
      <c r="AO338" s="118"/>
      <c r="AP338" s="118"/>
      <c r="AQ338" s="118"/>
      <c r="AR338" s="118"/>
      <c r="AS338" s="118"/>
      <c r="AT338" s="118"/>
      <c r="AU338" s="118"/>
      <c r="AV338" s="118"/>
      <c r="AW338" s="118"/>
      <c r="AX338" s="118"/>
      <c r="AY338" s="118"/>
      <c r="AZ338" s="118"/>
      <c r="BA338" s="118"/>
      <c r="BB338" s="118"/>
      <c r="BC338" s="118"/>
      <c r="BD338" s="118"/>
      <c r="BE338" s="118"/>
      <c r="BF338" s="118"/>
      <c r="BG338" s="118"/>
      <c r="BH338" s="118"/>
      <c r="BI338" s="118"/>
      <c r="BJ338" s="118"/>
      <c r="BK338" s="118"/>
      <c r="BL338" s="118"/>
      <c r="BM338" s="118"/>
      <c r="BN338" s="118"/>
      <c r="BO338" s="118"/>
      <c r="BP338" s="118"/>
      <c r="BQ338" s="118"/>
      <c r="BR338" s="118"/>
      <c r="BS338" s="118"/>
      <c r="BT338" s="118"/>
      <c r="BU338" s="118"/>
      <c r="BV338" s="118"/>
      <c r="BW338" s="118"/>
      <c r="BX338" s="118"/>
      <c r="BY338" s="118"/>
      <c r="BZ338" s="118"/>
      <c r="CA338" s="118"/>
      <c r="CB338" s="118"/>
      <c r="CC338" s="118"/>
      <c r="CD338" s="118"/>
      <c r="CE338" s="118"/>
      <c r="CF338" s="118"/>
      <c r="CG338" s="118"/>
      <c r="CH338" s="118"/>
      <c r="CI338" s="118"/>
      <c r="CJ338" s="118"/>
      <c r="CK338" s="118"/>
      <c r="CL338" s="118"/>
      <c r="CM338" s="118"/>
      <c r="CN338" s="118"/>
      <c r="CO338" s="118"/>
      <c r="CP338" s="118"/>
      <c r="CQ338" s="118"/>
      <c r="CR338" s="118"/>
      <c r="CS338" s="118"/>
      <c r="CT338" s="118"/>
      <c r="CU338" s="118"/>
      <c r="CV338" s="118"/>
      <c r="CW338" s="118"/>
      <c r="CX338" s="118"/>
      <c r="CY338" s="118"/>
      <c r="CZ338" s="118"/>
      <c r="DA338" s="118"/>
      <c r="DB338" s="118"/>
      <c r="DC338" s="118"/>
      <c r="DD338" s="118"/>
      <c r="DE338" s="118"/>
      <c r="DF338" s="118"/>
      <c r="DG338" s="118"/>
      <c r="DH338" s="118"/>
      <c r="DI338" s="118"/>
      <c r="DJ338" s="118"/>
      <c r="DK338" s="118"/>
      <c r="DL338" s="118"/>
      <c r="DM338" s="118"/>
      <c r="DN338" s="118"/>
      <c r="DO338" s="118"/>
      <c r="DP338" s="118"/>
      <c r="DQ338" s="118"/>
      <c r="DR338" s="118"/>
      <c r="DS338" s="118"/>
      <c r="DT338" s="118"/>
      <c r="DU338" s="118"/>
    </row>
    <row r="339" spans="1:125" ht="15.75" customHeight="1">
      <c r="A339" s="119"/>
      <c r="B339" s="119"/>
      <c r="C339" s="119"/>
      <c r="D339" s="119"/>
      <c r="E339" s="119"/>
      <c r="F339" s="119"/>
      <c r="G339" s="119"/>
      <c r="H339" s="119" t="s">
        <v>5224</v>
      </c>
      <c r="I339" s="119"/>
      <c r="J339" s="119"/>
      <c r="K339" s="119"/>
      <c r="L339" s="119"/>
      <c r="M339" s="119"/>
      <c r="N339" s="119"/>
      <c r="O339" s="119"/>
      <c r="P339" s="119"/>
      <c r="Q339" s="119"/>
      <c r="R339" s="119"/>
      <c r="S339" s="119"/>
      <c r="T339" s="119"/>
      <c r="U339" s="119"/>
      <c r="V339" s="119"/>
      <c r="W339" s="119"/>
      <c r="X339" s="119"/>
      <c r="Y339" s="119"/>
      <c r="Z339" s="119"/>
      <c r="AA339" s="119"/>
      <c r="AB339" s="119"/>
      <c r="AC339" s="119"/>
      <c r="AD339" s="119"/>
      <c r="AE339" s="119"/>
      <c r="AF339" s="119"/>
      <c r="AG339" s="119"/>
      <c r="AH339" s="119"/>
      <c r="AI339" s="119"/>
      <c r="AJ339" s="119"/>
      <c r="AK339" s="119"/>
      <c r="AL339" s="119"/>
      <c r="AM339" s="119"/>
      <c r="AN339" s="119"/>
      <c r="AO339" s="119"/>
      <c r="AP339" s="119"/>
      <c r="AQ339" s="119"/>
      <c r="AR339" s="119"/>
      <c r="AS339" s="119"/>
      <c r="AT339" s="119"/>
      <c r="AU339" s="119"/>
      <c r="AV339" s="119"/>
      <c r="AW339" s="119"/>
      <c r="AX339" s="119"/>
      <c r="AY339" s="119"/>
      <c r="AZ339" s="119"/>
      <c r="BA339" s="119"/>
      <c r="BB339" s="119"/>
      <c r="BC339" s="119"/>
      <c r="BD339" s="119"/>
      <c r="BE339" s="119"/>
      <c r="BF339" s="119"/>
      <c r="BG339" s="119"/>
      <c r="BH339" s="119"/>
      <c r="BI339" s="119"/>
      <c r="BJ339" s="119"/>
      <c r="BK339" s="119"/>
      <c r="BL339" s="119"/>
      <c r="BM339" s="119"/>
      <c r="BN339" s="119"/>
      <c r="BO339" s="119"/>
      <c r="BP339" s="119"/>
      <c r="BQ339" s="119"/>
      <c r="BR339" s="119"/>
      <c r="BS339" s="119"/>
      <c r="BT339" s="119"/>
      <c r="BU339" s="119"/>
      <c r="BV339" s="119"/>
      <c r="BW339" s="119"/>
      <c r="BX339" s="119"/>
      <c r="BY339" s="119"/>
      <c r="BZ339" s="119"/>
      <c r="CA339" s="119"/>
      <c r="CB339" s="119"/>
      <c r="CC339" s="119"/>
      <c r="CD339" s="119"/>
      <c r="CE339" s="119"/>
      <c r="CF339" s="119"/>
      <c r="CG339" s="119"/>
      <c r="CH339" s="119"/>
      <c r="CI339" s="119"/>
      <c r="CJ339" s="119"/>
      <c r="CK339" s="119"/>
      <c r="CL339" s="119"/>
      <c r="CM339" s="119"/>
      <c r="CN339" s="119"/>
      <c r="CO339" s="119"/>
      <c r="CP339" s="119"/>
      <c r="CQ339" s="119"/>
      <c r="CR339" s="119"/>
      <c r="CS339" s="119"/>
      <c r="CT339" s="119"/>
      <c r="CU339" s="119"/>
      <c r="CV339" s="119"/>
      <c r="CW339" s="119"/>
      <c r="CX339" s="119"/>
      <c r="CY339" s="119"/>
      <c r="CZ339" s="119"/>
      <c r="DA339" s="119"/>
      <c r="DB339" s="119"/>
      <c r="DC339" s="119"/>
      <c r="DD339" s="119"/>
      <c r="DE339" s="119"/>
      <c r="DF339" s="119"/>
      <c r="DG339" s="119"/>
      <c r="DH339" s="119"/>
      <c r="DI339" s="119"/>
      <c r="DJ339" s="119"/>
      <c r="DK339" s="119"/>
      <c r="DL339" s="119"/>
      <c r="DM339" s="119"/>
      <c r="DN339" s="119"/>
      <c r="DO339" s="119"/>
      <c r="DP339" s="119"/>
      <c r="DQ339" s="119"/>
      <c r="DR339" s="119"/>
      <c r="DS339" s="119"/>
      <c r="DT339" s="119"/>
      <c r="DU339" s="119"/>
    </row>
    <row r="340" spans="1:125" ht="15.75" customHeight="1">
      <c r="A340" s="118"/>
      <c r="B340" s="118"/>
      <c r="C340" s="118"/>
      <c r="D340" s="118"/>
      <c r="E340" s="118"/>
      <c r="F340" s="118"/>
      <c r="G340" s="118"/>
      <c r="H340" s="118" t="s">
        <v>5225</v>
      </c>
      <c r="I340" s="118"/>
      <c r="J340" s="118"/>
      <c r="K340" s="118"/>
      <c r="L340" s="118"/>
      <c r="M340" s="118"/>
      <c r="N340" s="118"/>
      <c r="O340" s="118"/>
      <c r="P340" s="118"/>
      <c r="Q340" s="118"/>
      <c r="R340" s="118"/>
      <c r="S340" s="118"/>
      <c r="T340" s="118"/>
      <c r="U340" s="118"/>
      <c r="V340" s="118"/>
      <c r="W340" s="118"/>
      <c r="X340" s="118"/>
      <c r="Y340" s="118"/>
      <c r="Z340" s="118"/>
      <c r="AA340" s="118"/>
      <c r="AB340" s="118"/>
      <c r="AC340" s="118"/>
      <c r="AD340" s="118"/>
      <c r="AE340" s="118"/>
      <c r="AF340" s="118"/>
      <c r="AG340" s="118"/>
      <c r="AH340" s="118"/>
      <c r="AI340" s="118"/>
      <c r="AJ340" s="118"/>
      <c r="AK340" s="118"/>
      <c r="AL340" s="118"/>
      <c r="AM340" s="118"/>
      <c r="AN340" s="118"/>
      <c r="AO340" s="118"/>
      <c r="AP340" s="118"/>
      <c r="AQ340" s="118"/>
      <c r="AR340" s="118"/>
      <c r="AS340" s="118"/>
      <c r="AT340" s="118"/>
      <c r="AU340" s="118"/>
      <c r="AV340" s="118"/>
      <c r="AW340" s="118"/>
      <c r="AX340" s="118"/>
      <c r="AY340" s="118"/>
      <c r="AZ340" s="118"/>
      <c r="BA340" s="118"/>
      <c r="BB340" s="118"/>
      <c r="BC340" s="118"/>
      <c r="BD340" s="118"/>
      <c r="BE340" s="118"/>
      <c r="BF340" s="118"/>
      <c r="BG340" s="118"/>
      <c r="BH340" s="118"/>
      <c r="BI340" s="118"/>
      <c r="BJ340" s="118"/>
      <c r="BK340" s="118"/>
      <c r="BL340" s="118"/>
      <c r="BM340" s="118"/>
      <c r="BN340" s="118"/>
      <c r="BO340" s="118"/>
      <c r="BP340" s="118"/>
      <c r="BQ340" s="118"/>
      <c r="BR340" s="118"/>
      <c r="BS340" s="118"/>
      <c r="BT340" s="118"/>
      <c r="BU340" s="118"/>
      <c r="BV340" s="118"/>
      <c r="BW340" s="118"/>
      <c r="BX340" s="118"/>
      <c r="BY340" s="118"/>
      <c r="BZ340" s="118"/>
      <c r="CA340" s="118"/>
      <c r="CB340" s="118"/>
      <c r="CC340" s="118"/>
      <c r="CD340" s="118"/>
      <c r="CE340" s="118"/>
      <c r="CF340" s="118"/>
      <c r="CG340" s="118"/>
      <c r="CH340" s="118"/>
      <c r="CI340" s="118"/>
      <c r="CJ340" s="118"/>
      <c r="CK340" s="118"/>
      <c r="CL340" s="118"/>
      <c r="CM340" s="118"/>
      <c r="CN340" s="118"/>
      <c r="CO340" s="118"/>
      <c r="CP340" s="118"/>
      <c r="CQ340" s="118"/>
      <c r="CR340" s="118"/>
      <c r="CS340" s="118"/>
      <c r="CT340" s="118"/>
      <c r="CU340" s="118"/>
      <c r="CV340" s="118"/>
      <c r="CW340" s="118"/>
      <c r="CX340" s="118"/>
      <c r="CY340" s="118"/>
      <c r="CZ340" s="118"/>
      <c r="DA340" s="118"/>
      <c r="DB340" s="118"/>
      <c r="DC340" s="118"/>
      <c r="DD340" s="118"/>
      <c r="DE340" s="118"/>
      <c r="DF340" s="118"/>
      <c r="DG340" s="118"/>
      <c r="DH340" s="118"/>
      <c r="DI340" s="118"/>
      <c r="DJ340" s="118"/>
      <c r="DK340" s="118"/>
      <c r="DL340" s="118"/>
      <c r="DM340" s="118"/>
      <c r="DN340" s="118"/>
      <c r="DO340" s="118"/>
      <c r="DP340" s="118"/>
      <c r="DQ340" s="118"/>
      <c r="DR340" s="118"/>
      <c r="DS340" s="118"/>
      <c r="DT340" s="118"/>
      <c r="DU340" s="118"/>
    </row>
    <row r="341" spans="1:125" ht="15.75" customHeight="1">
      <c r="A341" s="119"/>
      <c r="B341" s="119"/>
      <c r="C341" s="119"/>
      <c r="D341" s="119"/>
      <c r="E341" s="119"/>
      <c r="F341" s="119"/>
      <c r="G341" s="119"/>
      <c r="H341" s="119" t="s">
        <v>5226</v>
      </c>
      <c r="I341" s="119"/>
      <c r="J341" s="119"/>
      <c r="K341" s="119"/>
      <c r="L341" s="119"/>
      <c r="M341" s="119"/>
      <c r="N341" s="119"/>
      <c r="O341" s="119"/>
      <c r="P341" s="119"/>
      <c r="Q341" s="119"/>
      <c r="R341" s="119"/>
      <c r="S341" s="119"/>
      <c r="T341" s="119"/>
      <c r="U341" s="119"/>
      <c r="V341" s="119"/>
      <c r="W341" s="119"/>
      <c r="X341" s="119"/>
      <c r="Y341" s="119"/>
      <c r="Z341" s="119"/>
      <c r="AA341" s="119"/>
      <c r="AB341" s="119"/>
      <c r="AC341" s="119"/>
      <c r="AD341" s="119"/>
      <c r="AE341" s="119"/>
      <c r="AF341" s="119"/>
      <c r="AG341" s="119"/>
      <c r="AH341" s="119"/>
      <c r="AI341" s="119"/>
      <c r="AJ341" s="119"/>
      <c r="AK341" s="119"/>
      <c r="AL341" s="119"/>
      <c r="AM341" s="119"/>
      <c r="AN341" s="119"/>
      <c r="AO341" s="119"/>
      <c r="AP341" s="119"/>
      <c r="AQ341" s="119"/>
      <c r="AR341" s="119"/>
      <c r="AS341" s="119"/>
      <c r="AT341" s="119"/>
      <c r="AU341" s="119"/>
      <c r="AV341" s="119"/>
      <c r="AW341" s="119"/>
      <c r="AX341" s="119"/>
      <c r="AY341" s="119"/>
      <c r="AZ341" s="119"/>
      <c r="BA341" s="119"/>
      <c r="BB341" s="119"/>
      <c r="BC341" s="119"/>
      <c r="BD341" s="119"/>
      <c r="BE341" s="119"/>
      <c r="BF341" s="119"/>
      <c r="BG341" s="119"/>
      <c r="BH341" s="119"/>
      <c r="BI341" s="119"/>
      <c r="BJ341" s="119"/>
      <c r="BK341" s="119"/>
      <c r="BL341" s="119"/>
      <c r="BM341" s="119"/>
      <c r="BN341" s="119"/>
      <c r="BO341" s="119"/>
      <c r="BP341" s="119"/>
      <c r="BQ341" s="119"/>
      <c r="BR341" s="119"/>
      <c r="BS341" s="119"/>
      <c r="BT341" s="119"/>
      <c r="BU341" s="119"/>
      <c r="BV341" s="119"/>
      <c r="BW341" s="119"/>
      <c r="BX341" s="119"/>
      <c r="BY341" s="119"/>
      <c r="BZ341" s="119"/>
      <c r="CA341" s="119"/>
      <c r="CB341" s="119"/>
      <c r="CC341" s="119"/>
      <c r="CD341" s="119"/>
      <c r="CE341" s="119"/>
      <c r="CF341" s="119"/>
      <c r="CG341" s="119"/>
      <c r="CH341" s="119"/>
      <c r="CI341" s="119"/>
      <c r="CJ341" s="119"/>
      <c r="CK341" s="119"/>
      <c r="CL341" s="119"/>
      <c r="CM341" s="119"/>
      <c r="CN341" s="119"/>
      <c r="CO341" s="119"/>
      <c r="CP341" s="119"/>
      <c r="CQ341" s="119"/>
      <c r="CR341" s="119"/>
      <c r="CS341" s="119"/>
      <c r="CT341" s="119"/>
      <c r="CU341" s="119"/>
      <c r="CV341" s="119"/>
      <c r="CW341" s="119"/>
      <c r="CX341" s="119"/>
      <c r="CY341" s="119"/>
      <c r="CZ341" s="119"/>
      <c r="DA341" s="119"/>
      <c r="DB341" s="119"/>
      <c r="DC341" s="119"/>
      <c r="DD341" s="119"/>
      <c r="DE341" s="119"/>
      <c r="DF341" s="119"/>
      <c r="DG341" s="119"/>
      <c r="DH341" s="119"/>
      <c r="DI341" s="119"/>
      <c r="DJ341" s="119"/>
      <c r="DK341" s="119"/>
      <c r="DL341" s="119"/>
      <c r="DM341" s="119"/>
      <c r="DN341" s="119"/>
      <c r="DO341" s="119"/>
      <c r="DP341" s="119"/>
      <c r="DQ341" s="119"/>
      <c r="DR341" s="119"/>
      <c r="DS341" s="119"/>
      <c r="DT341" s="119"/>
      <c r="DU341" s="119"/>
    </row>
    <row r="342" spans="1:125" ht="15.75" customHeight="1">
      <c r="A342" s="118"/>
      <c r="B342" s="118"/>
      <c r="C342" s="118"/>
      <c r="D342" s="118"/>
      <c r="E342" s="118"/>
      <c r="F342" s="118"/>
      <c r="G342" s="118"/>
      <c r="H342" s="118" t="s">
        <v>5227</v>
      </c>
      <c r="I342" s="118"/>
      <c r="J342" s="118"/>
      <c r="K342" s="118"/>
      <c r="L342" s="118"/>
      <c r="M342" s="118"/>
      <c r="N342" s="118"/>
      <c r="O342" s="118"/>
      <c r="P342" s="118"/>
      <c r="Q342" s="118"/>
      <c r="R342" s="118"/>
      <c r="S342" s="118"/>
      <c r="T342" s="118"/>
      <c r="U342" s="118"/>
      <c r="V342" s="118"/>
      <c r="W342" s="118"/>
      <c r="X342" s="118"/>
      <c r="Y342" s="118"/>
      <c r="Z342" s="118"/>
      <c r="AA342" s="118"/>
      <c r="AB342" s="118"/>
      <c r="AC342" s="118"/>
      <c r="AD342" s="118"/>
      <c r="AE342" s="118"/>
      <c r="AF342" s="118"/>
      <c r="AG342" s="118"/>
      <c r="AH342" s="118"/>
      <c r="AI342" s="118"/>
      <c r="AJ342" s="118"/>
      <c r="AK342" s="118"/>
      <c r="AL342" s="118"/>
      <c r="AM342" s="118"/>
      <c r="AN342" s="118"/>
      <c r="AO342" s="118"/>
      <c r="AP342" s="118"/>
      <c r="AQ342" s="118"/>
      <c r="AR342" s="118"/>
      <c r="AS342" s="118"/>
      <c r="AT342" s="118"/>
      <c r="AU342" s="118"/>
      <c r="AV342" s="118"/>
      <c r="AW342" s="118"/>
      <c r="AX342" s="118"/>
      <c r="AY342" s="118"/>
      <c r="AZ342" s="118"/>
      <c r="BA342" s="118"/>
      <c r="BB342" s="118"/>
      <c r="BC342" s="118"/>
      <c r="BD342" s="118"/>
      <c r="BE342" s="118"/>
      <c r="BF342" s="118"/>
      <c r="BG342" s="118"/>
      <c r="BH342" s="118"/>
      <c r="BI342" s="118"/>
      <c r="BJ342" s="118"/>
      <c r="BK342" s="118"/>
      <c r="BL342" s="118"/>
      <c r="BM342" s="118"/>
      <c r="BN342" s="118"/>
      <c r="BO342" s="118"/>
      <c r="BP342" s="118"/>
      <c r="BQ342" s="118"/>
      <c r="BR342" s="118"/>
      <c r="BS342" s="118"/>
      <c r="BT342" s="118"/>
      <c r="BU342" s="118"/>
      <c r="BV342" s="118"/>
      <c r="BW342" s="118"/>
      <c r="BX342" s="118"/>
      <c r="BY342" s="118"/>
      <c r="BZ342" s="118"/>
      <c r="CA342" s="118"/>
      <c r="CB342" s="118"/>
      <c r="CC342" s="118"/>
      <c r="CD342" s="118"/>
      <c r="CE342" s="118"/>
      <c r="CF342" s="118"/>
      <c r="CG342" s="118"/>
      <c r="CH342" s="118"/>
      <c r="CI342" s="118"/>
      <c r="CJ342" s="118"/>
      <c r="CK342" s="118"/>
      <c r="CL342" s="118"/>
      <c r="CM342" s="118"/>
      <c r="CN342" s="118"/>
      <c r="CO342" s="118"/>
      <c r="CP342" s="118"/>
      <c r="CQ342" s="118"/>
      <c r="CR342" s="118"/>
      <c r="CS342" s="118"/>
      <c r="CT342" s="118"/>
      <c r="CU342" s="118"/>
      <c r="CV342" s="118"/>
      <c r="CW342" s="118"/>
      <c r="CX342" s="118"/>
      <c r="CY342" s="118"/>
      <c r="CZ342" s="118"/>
      <c r="DA342" s="118"/>
      <c r="DB342" s="118"/>
      <c r="DC342" s="118"/>
      <c r="DD342" s="118"/>
      <c r="DE342" s="118"/>
      <c r="DF342" s="118"/>
      <c r="DG342" s="118"/>
      <c r="DH342" s="118"/>
      <c r="DI342" s="118"/>
      <c r="DJ342" s="118"/>
      <c r="DK342" s="118"/>
      <c r="DL342" s="118"/>
      <c r="DM342" s="118"/>
      <c r="DN342" s="118"/>
      <c r="DO342" s="118"/>
      <c r="DP342" s="118"/>
      <c r="DQ342" s="118"/>
      <c r="DR342" s="118"/>
      <c r="DS342" s="118"/>
      <c r="DT342" s="118"/>
      <c r="DU342" s="118"/>
    </row>
    <row r="343" spans="1:125" ht="15.75" customHeight="1">
      <c r="A343" s="119"/>
      <c r="B343" s="119"/>
      <c r="C343" s="119"/>
      <c r="D343" s="119"/>
      <c r="E343" s="119"/>
      <c r="F343" s="119"/>
      <c r="G343" s="119"/>
      <c r="H343" s="119" t="s">
        <v>5228</v>
      </c>
      <c r="I343" s="119"/>
      <c r="J343" s="119"/>
      <c r="K343" s="119"/>
      <c r="L343" s="119"/>
      <c r="M343" s="119"/>
      <c r="N343" s="119"/>
      <c r="O343" s="119"/>
      <c r="P343" s="119"/>
      <c r="Q343" s="119"/>
      <c r="R343" s="119"/>
      <c r="S343" s="119"/>
      <c r="T343" s="119"/>
      <c r="U343" s="119"/>
      <c r="V343" s="119"/>
      <c r="W343" s="119"/>
      <c r="X343" s="119"/>
      <c r="Y343" s="119"/>
      <c r="Z343" s="119"/>
      <c r="AA343" s="119"/>
      <c r="AB343" s="119"/>
      <c r="AC343" s="119"/>
      <c r="AD343" s="119"/>
      <c r="AE343" s="119"/>
      <c r="AF343" s="119"/>
      <c r="AG343" s="119"/>
      <c r="AH343" s="119"/>
      <c r="AI343" s="119"/>
      <c r="AJ343" s="119"/>
      <c r="AK343" s="119"/>
      <c r="AL343" s="119"/>
      <c r="AM343" s="119"/>
      <c r="AN343" s="119"/>
      <c r="AO343" s="119"/>
      <c r="AP343" s="119"/>
      <c r="AQ343" s="119"/>
      <c r="AR343" s="119"/>
      <c r="AS343" s="119"/>
      <c r="AT343" s="119"/>
      <c r="AU343" s="119"/>
      <c r="AV343" s="119"/>
      <c r="AW343" s="119"/>
      <c r="AX343" s="119"/>
      <c r="AY343" s="119"/>
      <c r="AZ343" s="119"/>
      <c r="BA343" s="119"/>
      <c r="BB343" s="119"/>
      <c r="BC343" s="119"/>
      <c r="BD343" s="119"/>
      <c r="BE343" s="119"/>
      <c r="BF343" s="119"/>
      <c r="BG343" s="119"/>
      <c r="BH343" s="119"/>
      <c r="BI343" s="119"/>
      <c r="BJ343" s="119"/>
      <c r="BK343" s="119"/>
      <c r="BL343" s="119"/>
      <c r="BM343" s="119"/>
      <c r="BN343" s="119"/>
      <c r="BO343" s="119"/>
      <c r="BP343" s="119"/>
      <c r="BQ343" s="119"/>
      <c r="BR343" s="119"/>
      <c r="BS343" s="119"/>
      <c r="BT343" s="119"/>
      <c r="BU343" s="119"/>
      <c r="BV343" s="119"/>
      <c r="BW343" s="119"/>
      <c r="BX343" s="119"/>
      <c r="BY343" s="119"/>
      <c r="BZ343" s="119"/>
      <c r="CA343" s="119"/>
      <c r="CB343" s="119"/>
      <c r="CC343" s="119"/>
      <c r="CD343" s="119"/>
      <c r="CE343" s="119"/>
      <c r="CF343" s="119"/>
      <c r="CG343" s="119"/>
      <c r="CH343" s="119"/>
      <c r="CI343" s="119"/>
      <c r="CJ343" s="119"/>
      <c r="CK343" s="119"/>
      <c r="CL343" s="119"/>
      <c r="CM343" s="119"/>
      <c r="CN343" s="119"/>
      <c r="CO343" s="119"/>
      <c r="CP343" s="119"/>
      <c r="CQ343" s="119"/>
      <c r="CR343" s="119"/>
      <c r="CS343" s="119"/>
      <c r="CT343" s="119"/>
      <c r="CU343" s="119"/>
      <c r="CV343" s="119"/>
      <c r="CW343" s="119"/>
      <c r="CX343" s="119"/>
      <c r="CY343" s="119"/>
      <c r="CZ343" s="119"/>
      <c r="DA343" s="119"/>
      <c r="DB343" s="119"/>
      <c r="DC343" s="119"/>
      <c r="DD343" s="119"/>
      <c r="DE343" s="119"/>
      <c r="DF343" s="119"/>
      <c r="DG343" s="119"/>
      <c r="DH343" s="119"/>
      <c r="DI343" s="119"/>
      <c r="DJ343" s="119"/>
      <c r="DK343" s="119"/>
      <c r="DL343" s="119"/>
      <c r="DM343" s="119"/>
      <c r="DN343" s="119"/>
      <c r="DO343" s="119"/>
      <c r="DP343" s="119"/>
      <c r="DQ343" s="119"/>
      <c r="DR343" s="119"/>
      <c r="DS343" s="119"/>
      <c r="DT343" s="119"/>
      <c r="DU343" s="119"/>
    </row>
    <row r="344" spans="1:125" ht="15.75" customHeight="1">
      <c r="A344" s="118"/>
      <c r="B344" s="118"/>
      <c r="C344" s="118"/>
      <c r="D344" s="118"/>
      <c r="E344" s="118"/>
      <c r="F344" s="118"/>
      <c r="G344" s="118"/>
      <c r="H344" s="118" t="s">
        <v>5229</v>
      </c>
      <c r="I344" s="118"/>
      <c r="J344" s="118"/>
      <c r="K344" s="118"/>
      <c r="L344" s="118"/>
      <c r="M344" s="118"/>
      <c r="N344" s="118"/>
      <c r="O344" s="118"/>
      <c r="P344" s="118"/>
      <c r="Q344" s="118"/>
      <c r="R344" s="118"/>
      <c r="S344" s="118"/>
      <c r="T344" s="118"/>
      <c r="U344" s="118"/>
      <c r="V344" s="118"/>
      <c r="W344" s="118"/>
      <c r="X344" s="118"/>
      <c r="Y344" s="118"/>
      <c r="Z344" s="118"/>
      <c r="AA344" s="118"/>
      <c r="AB344" s="118"/>
      <c r="AC344" s="118"/>
      <c r="AD344" s="118"/>
      <c r="AE344" s="118"/>
      <c r="AF344" s="118"/>
      <c r="AG344" s="118"/>
      <c r="AH344" s="118"/>
      <c r="AI344" s="118"/>
      <c r="AJ344" s="118"/>
      <c r="AK344" s="118"/>
      <c r="AL344" s="118"/>
      <c r="AM344" s="118"/>
      <c r="AN344" s="118"/>
      <c r="AO344" s="118"/>
      <c r="AP344" s="118"/>
      <c r="AQ344" s="118"/>
      <c r="AR344" s="118"/>
      <c r="AS344" s="118"/>
      <c r="AT344" s="118"/>
      <c r="AU344" s="118"/>
      <c r="AV344" s="118"/>
      <c r="AW344" s="118"/>
      <c r="AX344" s="118"/>
      <c r="AY344" s="118"/>
      <c r="AZ344" s="118"/>
      <c r="BA344" s="118"/>
      <c r="BB344" s="118"/>
      <c r="BC344" s="118"/>
      <c r="BD344" s="118"/>
      <c r="BE344" s="118"/>
      <c r="BF344" s="118"/>
      <c r="BG344" s="118"/>
      <c r="BH344" s="118"/>
      <c r="BI344" s="118"/>
      <c r="BJ344" s="118"/>
      <c r="BK344" s="118"/>
      <c r="BL344" s="118"/>
      <c r="BM344" s="118"/>
      <c r="BN344" s="118"/>
      <c r="BO344" s="118"/>
      <c r="BP344" s="118"/>
      <c r="BQ344" s="118"/>
      <c r="BR344" s="118"/>
      <c r="BS344" s="118"/>
      <c r="BT344" s="118"/>
      <c r="BU344" s="118"/>
      <c r="BV344" s="118"/>
      <c r="BW344" s="118"/>
      <c r="BX344" s="118"/>
      <c r="BY344" s="118"/>
      <c r="BZ344" s="118"/>
      <c r="CA344" s="118"/>
      <c r="CB344" s="118"/>
      <c r="CC344" s="118"/>
      <c r="CD344" s="118"/>
      <c r="CE344" s="118"/>
      <c r="CF344" s="118"/>
      <c r="CG344" s="118"/>
      <c r="CH344" s="118"/>
      <c r="CI344" s="118"/>
      <c r="CJ344" s="118"/>
      <c r="CK344" s="118"/>
      <c r="CL344" s="118"/>
      <c r="CM344" s="118"/>
      <c r="CN344" s="118"/>
      <c r="CO344" s="118"/>
      <c r="CP344" s="118"/>
      <c r="CQ344" s="118"/>
      <c r="CR344" s="118"/>
      <c r="CS344" s="118"/>
      <c r="CT344" s="118"/>
      <c r="CU344" s="118"/>
      <c r="CV344" s="118"/>
      <c r="CW344" s="118"/>
      <c r="CX344" s="118"/>
      <c r="CY344" s="118"/>
      <c r="CZ344" s="118"/>
      <c r="DA344" s="118"/>
      <c r="DB344" s="118"/>
      <c r="DC344" s="118"/>
      <c r="DD344" s="118"/>
      <c r="DE344" s="118"/>
      <c r="DF344" s="118"/>
      <c r="DG344" s="118"/>
      <c r="DH344" s="118"/>
      <c r="DI344" s="118"/>
      <c r="DJ344" s="118"/>
      <c r="DK344" s="118"/>
      <c r="DL344" s="118"/>
      <c r="DM344" s="118"/>
      <c r="DN344" s="118"/>
      <c r="DO344" s="118"/>
      <c r="DP344" s="118"/>
      <c r="DQ344" s="118"/>
      <c r="DR344" s="118"/>
      <c r="DS344" s="118"/>
      <c r="DT344" s="118"/>
      <c r="DU344" s="118"/>
    </row>
    <row r="345" spans="1:125" ht="15.75" customHeight="1">
      <c r="A345" s="119"/>
      <c r="B345" s="119"/>
      <c r="C345" s="119"/>
      <c r="D345" s="119"/>
      <c r="E345" s="119"/>
      <c r="F345" s="119"/>
      <c r="G345" s="119"/>
      <c r="H345" s="119" t="s">
        <v>5230</v>
      </c>
      <c r="I345" s="119"/>
      <c r="J345" s="119"/>
      <c r="K345" s="119"/>
      <c r="L345" s="119"/>
      <c r="M345" s="119"/>
      <c r="N345" s="119"/>
      <c r="O345" s="119"/>
      <c r="P345" s="119"/>
      <c r="Q345" s="119"/>
      <c r="R345" s="119"/>
      <c r="S345" s="119"/>
      <c r="T345" s="119"/>
      <c r="U345" s="119"/>
      <c r="V345" s="119"/>
      <c r="W345" s="119"/>
      <c r="X345" s="119"/>
      <c r="Y345" s="119"/>
      <c r="Z345" s="119"/>
      <c r="AA345" s="119"/>
      <c r="AB345" s="119"/>
      <c r="AC345" s="119"/>
      <c r="AD345" s="119"/>
      <c r="AE345" s="119"/>
      <c r="AF345" s="119"/>
      <c r="AG345" s="119"/>
      <c r="AH345" s="119"/>
      <c r="AI345" s="119"/>
      <c r="AJ345" s="119"/>
      <c r="AK345" s="119"/>
      <c r="AL345" s="119"/>
      <c r="AM345" s="119"/>
      <c r="AN345" s="119"/>
      <c r="AO345" s="119"/>
      <c r="AP345" s="119"/>
      <c r="AQ345" s="119"/>
      <c r="AR345" s="119"/>
      <c r="AS345" s="119"/>
      <c r="AT345" s="119"/>
      <c r="AU345" s="119"/>
      <c r="AV345" s="119"/>
      <c r="AW345" s="119"/>
      <c r="AX345" s="119"/>
      <c r="AY345" s="119"/>
      <c r="AZ345" s="119"/>
      <c r="BA345" s="119"/>
      <c r="BB345" s="119"/>
      <c r="BC345" s="119"/>
      <c r="BD345" s="119"/>
      <c r="BE345" s="119"/>
      <c r="BF345" s="119"/>
      <c r="BG345" s="119"/>
      <c r="BH345" s="119"/>
      <c r="BI345" s="119"/>
      <c r="BJ345" s="119"/>
      <c r="BK345" s="119"/>
      <c r="BL345" s="119"/>
      <c r="BM345" s="119"/>
      <c r="BN345" s="119"/>
      <c r="BO345" s="119"/>
      <c r="BP345" s="119"/>
      <c r="BQ345" s="119"/>
      <c r="BR345" s="119"/>
      <c r="BS345" s="119"/>
      <c r="BT345" s="119"/>
      <c r="BU345" s="119"/>
      <c r="BV345" s="119"/>
      <c r="BW345" s="119"/>
      <c r="BX345" s="119"/>
      <c r="BY345" s="119"/>
      <c r="BZ345" s="119"/>
      <c r="CA345" s="119"/>
      <c r="CB345" s="119"/>
      <c r="CC345" s="119"/>
      <c r="CD345" s="119"/>
      <c r="CE345" s="119"/>
      <c r="CF345" s="119"/>
      <c r="CG345" s="119"/>
      <c r="CH345" s="119"/>
      <c r="CI345" s="119"/>
      <c r="CJ345" s="119"/>
      <c r="CK345" s="119"/>
      <c r="CL345" s="119"/>
      <c r="CM345" s="119"/>
      <c r="CN345" s="119"/>
      <c r="CO345" s="119"/>
      <c r="CP345" s="119"/>
      <c r="CQ345" s="119"/>
      <c r="CR345" s="119"/>
      <c r="CS345" s="119"/>
      <c r="CT345" s="119"/>
      <c r="CU345" s="119"/>
      <c r="CV345" s="119"/>
      <c r="CW345" s="119"/>
      <c r="CX345" s="119"/>
      <c r="CY345" s="119"/>
      <c r="CZ345" s="119"/>
      <c r="DA345" s="119"/>
      <c r="DB345" s="119"/>
      <c r="DC345" s="119"/>
      <c r="DD345" s="119"/>
      <c r="DE345" s="119"/>
      <c r="DF345" s="119"/>
      <c r="DG345" s="119"/>
      <c r="DH345" s="119"/>
      <c r="DI345" s="119"/>
      <c r="DJ345" s="119"/>
      <c r="DK345" s="119"/>
      <c r="DL345" s="119"/>
      <c r="DM345" s="119"/>
      <c r="DN345" s="119"/>
      <c r="DO345" s="119"/>
      <c r="DP345" s="119"/>
      <c r="DQ345" s="119"/>
      <c r="DR345" s="119"/>
      <c r="DS345" s="119"/>
      <c r="DT345" s="119"/>
      <c r="DU345" s="119"/>
    </row>
    <row r="346" spans="1:125" ht="15.75" customHeight="1">
      <c r="A346" s="118"/>
      <c r="B346" s="118"/>
      <c r="C346" s="118"/>
      <c r="D346" s="118"/>
      <c r="E346" s="118"/>
      <c r="F346" s="118"/>
      <c r="G346" s="118"/>
      <c r="H346" s="118" t="s">
        <v>5231</v>
      </c>
      <c r="I346" s="118"/>
      <c r="J346" s="118"/>
      <c r="K346" s="118"/>
      <c r="L346" s="118"/>
      <c r="M346" s="118"/>
      <c r="N346" s="118"/>
      <c r="O346" s="118"/>
      <c r="P346" s="118"/>
      <c r="Q346" s="118"/>
      <c r="R346" s="118"/>
      <c r="S346" s="118"/>
      <c r="T346" s="118"/>
      <c r="U346" s="118"/>
      <c r="V346" s="118"/>
      <c r="W346" s="118"/>
      <c r="X346" s="118"/>
      <c r="Y346" s="118"/>
      <c r="Z346" s="118"/>
      <c r="AA346" s="118"/>
      <c r="AB346" s="118"/>
      <c r="AC346" s="118"/>
      <c r="AD346" s="118"/>
      <c r="AE346" s="118"/>
      <c r="AF346" s="118"/>
      <c r="AG346" s="118"/>
      <c r="AH346" s="118"/>
      <c r="AI346" s="118"/>
      <c r="AJ346" s="118"/>
      <c r="AK346" s="118"/>
      <c r="AL346" s="118"/>
      <c r="AM346" s="118"/>
      <c r="AN346" s="118"/>
      <c r="AO346" s="118"/>
      <c r="AP346" s="118"/>
      <c r="AQ346" s="118"/>
      <c r="AR346" s="118"/>
      <c r="AS346" s="118"/>
      <c r="AT346" s="118"/>
      <c r="AU346" s="118"/>
      <c r="AV346" s="118"/>
      <c r="AW346" s="118"/>
      <c r="AX346" s="118"/>
      <c r="AY346" s="118"/>
      <c r="AZ346" s="118"/>
      <c r="BA346" s="118"/>
      <c r="BB346" s="118"/>
      <c r="BC346" s="118"/>
      <c r="BD346" s="118"/>
      <c r="BE346" s="118"/>
      <c r="BF346" s="118"/>
      <c r="BG346" s="118"/>
      <c r="BH346" s="118"/>
      <c r="BI346" s="118"/>
      <c r="BJ346" s="118"/>
      <c r="BK346" s="118"/>
      <c r="BL346" s="118"/>
      <c r="BM346" s="118"/>
      <c r="BN346" s="118"/>
      <c r="BO346" s="118"/>
      <c r="BP346" s="118"/>
      <c r="BQ346" s="118"/>
      <c r="BR346" s="118"/>
      <c r="BS346" s="118"/>
      <c r="BT346" s="118"/>
      <c r="BU346" s="118"/>
      <c r="BV346" s="118"/>
      <c r="BW346" s="118"/>
      <c r="BX346" s="118"/>
      <c r="BY346" s="118"/>
      <c r="BZ346" s="118"/>
      <c r="CA346" s="118"/>
      <c r="CB346" s="118"/>
      <c r="CC346" s="118"/>
      <c r="CD346" s="118"/>
      <c r="CE346" s="118"/>
      <c r="CF346" s="118"/>
      <c r="CG346" s="118"/>
      <c r="CH346" s="118"/>
      <c r="CI346" s="118"/>
      <c r="CJ346" s="118"/>
      <c r="CK346" s="118"/>
      <c r="CL346" s="118"/>
      <c r="CM346" s="118"/>
      <c r="CN346" s="118"/>
      <c r="CO346" s="118"/>
      <c r="CP346" s="118"/>
      <c r="CQ346" s="118"/>
      <c r="CR346" s="118"/>
      <c r="CS346" s="118"/>
      <c r="CT346" s="118"/>
      <c r="CU346" s="118"/>
      <c r="CV346" s="118"/>
      <c r="CW346" s="118"/>
      <c r="CX346" s="118"/>
      <c r="CY346" s="118"/>
      <c r="CZ346" s="118"/>
      <c r="DA346" s="118"/>
      <c r="DB346" s="118"/>
      <c r="DC346" s="118"/>
      <c r="DD346" s="118"/>
      <c r="DE346" s="118"/>
      <c r="DF346" s="118"/>
      <c r="DG346" s="118"/>
      <c r="DH346" s="118"/>
      <c r="DI346" s="118"/>
      <c r="DJ346" s="118"/>
      <c r="DK346" s="118"/>
      <c r="DL346" s="118"/>
      <c r="DM346" s="118"/>
      <c r="DN346" s="118"/>
      <c r="DO346" s="118"/>
      <c r="DP346" s="118"/>
      <c r="DQ346" s="118"/>
      <c r="DR346" s="118"/>
      <c r="DS346" s="118"/>
      <c r="DT346" s="118"/>
      <c r="DU346" s="118"/>
    </row>
    <row r="347" spans="1:125" ht="15.75" customHeight="1">
      <c r="A347" s="119"/>
      <c r="B347" s="119"/>
      <c r="C347" s="119"/>
      <c r="D347" s="119"/>
      <c r="E347" s="119"/>
      <c r="F347" s="119"/>
      <c r="G347" s="119"/>
      <c r="H347" s="119" t="s">
        <v>5232</v>
      </c>
      <c r="I347" s="119"/>
      <c r="J347" s="119"/>
      <c r="K347" s="119"/>
      <c r="L347" s="119"/>
      <c r="M347" s="119"/>
      <c r="N347" s="119"/>
      <c r="O347" s="119"/>
      <c r="P347" s="119"/>
      <c r="Q347" s="119"/>
      <c r="R347" s="119"/>
      <c r="S347" s="119"/>
      <c r="T347" s="119"/>
      <c r="U347" s="119"/>
      <c r="V347" s="119"/>
      <c r="W347" s="119"/>
      <c r="X347" s="119"/>
      <c r="Y347" s="119"/>
      <c r="Z347" s="119"/>
      <c r="AA347" s="119"/>
      <c r="AB347" s="119"/>
      <c r="AC347" s="119"/>
      <c r="AD347" s="119"/>
      <c r="AE347" s="119"/>
      <c r="AF347" s="119"/>
      <c r="AG347" s="119"/>
      <c r="AH347" s="119"/>
      <c r="AI347" s="119"/>
      <c r="AJ347" s="119"/>
      <c r="AK347" s="119"/>
      <c r="AL347" s="119"/>
      <c r="AM347" s="119"/>
      <c r="AN347" s="119"/>
      <c r="AO347" s="119"/>
      <c r="AP347" s="119"/>
      <c r="AQ347" s="119"/>
      <c r="AR347" s="119"/>
      <c r="AS347" s="119"/>
      <c r="AT347" s="119"/>
      <c r="AU347" s="119"/>
      <c r="AV347" s="119"/>
      <c r="AW347" s="119"/>
      <c r="AX347" s="119"/>
      <c r="AY347" s="119"/>
      <c r="AZ347" s="119"/>
      <c r="BA347" s="119"/>
      <c r="BB347" s="119"/>
      <c r="BC347" s="119"/>
      <c r="BD347" s="119"/>
      <c r="BE347" s="119"/>
      <c r="BF347" s="119"/>
      <c r="BG347" s="119"/>
      <c r="BH347" s="119"/>
      <c r="BI347" s="119"/>
      <c r="BJ347" s="119"/>
      <c r="BK347" s="119"/>
      <c r="BL347" s="119"/>
      <c r="BM347" s="119"/>
      <c r="BN347" s="119"/>
      <c r="BO347" s="119"/>
      <c r="BP347" s="119"/>
      <c r="BQ347" s="119"/>
      <c r="BR347" s="119"/>
      <c r="BS347" s="119"/>
      <c r="BT347" s="119"/>
      <c r="BU347" s="119"/>
      <c r="BV347" s="119"/>
      <c r="BW347" s="119"/>
      <c r="BX347" s="119"/>
      <c r="BY347" s="119"/>
      <c r="BZ347" s="119"/>
      <c r="CA347" s="119"/>
      <c r="CB347" s="119"/>
      <c r="CC347" s="119"/>
      <c r="CD347" s="119"/>
      <c r="CE347" s="119"/>
      <c r="CF347" s="119"/>
      <c r="CG347" s="119"/>
      <c r="CH347" s="119"/>
      <c r="CI347" s="119"/>
      <c r="CJ347" s="119"/>
      <c r="CK347" s="119"/>
      <c r="CL347" s="119"/>
      <c r="CM347" s="119"/>
      <c r="CN347" s="119"/>
      <c r="CO347" s="119"/>
      <c r="CP347" s="119"/>
      <c r="CQ347" s="119"/>
      <c r="CR347" s="119"/>
      <c r="CS347" s="119"/>
      <c r="CT347" s="119"/>
      <c r="CU347" s="119"/>
      <c r="CV347" s="119"/>
      <c r="CW347" s="119"/>
      <c r="CX347" s="119"/>
      <c r="CY347" s="119"/>
      <c r="CZ347" s="119"/>
      <c r="DA347" s="119"/>
      <c r="DB347" s="119"/>
      <c r="DC347" s="119"/>
      <c r="DD347" s="119"/>
      <c r="DE347" s="119"/>
      <c r="DF347" s="119"/>
      <c r="DG347" s="119"/>
      <c r="DH347" s="119"/>
      <c r="DI347" s="119"/>
      <c r="DJ347" s="119"/>
      <c r="DK347" s="119"/>
      <c r="DL347" s="119"/>
      <c r="DM347" s="119"/>
      <c r="DN347" s="119"/>
      <c r="DO347" s="119"/>
      <c r="DP347" s="119"/>
      <c r="DQ347" s="119"/>
      <c r="DR347" s="119"/>
      <c r="DS347" s="119"/>
      <c r="DT347" s="119"/>
      <c r="DU347" s="119"/>
    </row>
    <row r="348" spans="1:125" ht="15.75" customHeight="1">
      <c r="A348" s="118"/>
      <c r="B348" s="118"/>
      <c r="C348" s="118"/>
      <c r="D348" s="118"/>
      <c r="E348" s="118"/>
      <c r="F348" s="118"/>
      <c r="G348" s="118"/>
      <c r="H348" s="118" t="s">
        <v>5233</v>
      </c>
      <c r="I348" s="118"/>
      <c r="J348" s="118"/>
      <c r="K348" s="118"/>
      <c r="L348" s="118"/>
      <c r="M348" s="118"/>
      <c r="N348" s="118"/>
      <c r="O348" s="118"/>
      <c r="P348" s="118"/>
      <c r="Q348" s="118"/>
      <c r="R348" s="118"/>
      <c r="S348" s="118"/>
      <c r="T348" s="118"/>
      <c r="U348" s="118"/>
      <c r="V348" s="118"/>
      <c r="W348" s="118"/>
      <c r="X348" s="118"/>
      <c r="Y348" s="118"/>
      <c r="Z348" s="118"/>
      <c r="AA348" s="118"/>
      <c r="AB348" s="118"/>
      <c r="AC348" s="118"/>
      <c r="AD348" s="118"/>
      <c r="AE348" s="118"/>
      <c r="AF348" s="118"/>
      <c r="AG348" s="118"/>
      <c r="AH348" s="118"/>
      <c r="AI348" s="118"/>
      <c r="AJ348" s="118"/>
      <c r="AK348" s="118"/>
      <c r="AL348" s="118"/>
      <c r="AM348" s="118"/>
      <c r="AN348" s="118"/>
      <c r="AO348" s="118"/>
      <c r="AP348" s="118"/>
      <c r="AQ348" s="118"/>
      <c r="AR348" s="118"/>
      <c r="AS348" s="118"/>
      <c r="AT348" s="118"/>
      <c r="AU348" s="118"/>
      <c r="AV348" s="118"/>
      <c r="AW348" s="118"/>
      <c r="AX348" s="118"/>
      <c r="AY348" s="118"/>
      <c r="AZ348" s="118"/>
      <c r="BA348" s="118"/>
      <c r="BB348" s="118"/>
      <c r="BC348" s="118"/>
      <c r="BD348" s="118"/>
      <c r="BE348" s="118"/>
      <c r="BF348" s="118"/>
      <c r="BG348" s="118"/>
      <c r="BH348" s="118"/>
      <c r="BI348" s="118"/>
      <c r="BJ348" s="118"/>
      <c r="BK348" s="118"/>
      <c r="BL348" s="118"/>
      <c r="BM348" s="118"/>
      <c r="BN348" s="118"/>
      <c r="BO348" s="118"/>
      <c r="BP348" s="118"/>
      <c r="BQ348" s="118"/>
      <c r="BR348" s="118"/>
      <c r="BS348" s="118"/>
      <c r="BT348" s="118"/>
      <c r="BU348" s="118"/>
      <c r="BV348" s="118"/>
      <c r="BW348" s="118"/>
      <c r="BX348" s="118"/>
      <c r="BY348" s="118"/>
      <c r="BZ348" s="118"/>
      <c r="CA348" s="118"/>
      <c r="CB348" s="118"/>
      <c r="CC348" s="118"/>
      <c r="CD348" s="118"/>
      <c r="CE348" s="118"/>
      <c r="CF348" s="118"/>
      <c r="CG348" s="118"/>
      <c r="CH348" s="118"/>
      <c r="CI348" s="118"/>
      <c r="CJ348" s="118"/>
      <c r="CK348" s="118"/>
      <c r="CL348" s="118"/>
      <c r="CM348" s="118"/>
      <c r="CN348" s="118"/>
      <c r="CO348" s="118"/>
      <c r="CP348" s="118"/>
      <c r="CQ348" s="118"/>
      <c r="CR348" s="118"/>
      <c r="CS348" s="118"/>
      <c r="CT348" s="118"/>
      <c r="CU348" s="118"/>
      <c r="CV348" s="118"/>
      <c r="CW348" s="118"/>
      <c r="CX348" s="118"/>
      <c r="CY348" s="118"/>
      <c r="CZ348" s="118"/>
      <c r="DA348" s="118"/>
      <c r="DB348" s="118"/>
      <c r="DC348" s="118"/>
      <c r="DD348" s="118"/>
      <c r="DE348" s="118"/>
      <c r="DF348" s="118"/>
      <c r="DG348" s="118"/>
      <c r="DH348" s="118"/>
      <c r="DI348" s="118"/>
      <c r="DJ348" s="118"/>
      <c r="DK348" s="118"/>
      <c r="DL348" s="118"/>
      <c r="DM348" s="118"/>
      <c r="DN348" s="118"/>
      <c r="DO348" s="118"/>
      <c r="DP348" s="118"/>
      <c r="DQ348" s="118"/>
      <c r="DR348" s="118"/>
      <c r="DS348" s="118"/>
      <c r="DT348" s="118"/>
      <c r="DU348" s="118"/>
    </row>
    <row r="349" spans="1:125" ht="15.75" customHeight="1">
      <c r="A349" s="119"/>
      <c r="B349" s="119"/>
      <c r="C349" s="119"/>
      <c r="D349" s="119"/>
      <c r="E349" s="119"/>
      <c r="F349" s="119"/>
      <c r="G349" s="119"/>
      <c r="H349" s="119" t="s">
        <v>5234</v>
      </c>
      <c r="I349" s="119"/>
      <c r="J349" s="119"/>
      <c r="K349" s="119"/>
      <c r="L349" s="119"/>
      <c r="M349" s="119"/>
      <c r="N349" s="119"/>
      <c r="O349" s="119"/>
      <c r="P349" s="119"/>
      <c r="Q349" s="119"/>
      <c r="R349" s="119"/>
      <c r="S349" s="119"/>
      <c r="T349" s="119"/>
      <c r="U349" s="119"/>
      <c r="V349" s="119"/>
      <c r="W349" s="119"/>
      <c r="X349" s="119"/>
      <c r="Y349" s="119"/>
      <c r="Z349" s="119"/>
      <c r="AA349" s="119"/>
      <c r="AB349" s="119"/>
      <c r="AC349" s="119"/>
      <c r="AD349" s="119"/>
      <c r="AE349" s="119"/>
      <c r="AF349" s="119"/>
      <c r="AG349" s="119"/>
      <c r="AH349" s="119"/>
      <c r="AI349" s="119"/>
      <c r="AJ349" s="119"/>
      <c r="AK349" s="119"/>
      <c r="AL349" s="119"/>
      <c r="AM349" s="119"/>
      <c r="AN349" s="119"/>
      <c r="AO349" s="119"/>
      <c r="AP349" s="119"/>
      <c r="AQ349" s="119"/>
      <c r="AR349" s="119"/>
      <c r="AS349" s="119"/>
      <c r="AT349" s="119"/>
      <c r="AU349" s="119"/>
      <c r="AV349" s="119"/>
      <c r="AW349" s="119"/>
      <c r="AX349" s="119"/>
      <c r="AY349" s="119"/>
      <c r="AZ349" s="119"/>
      <c r="BA349" s="119"/>
      <c r="BB349" s="119"/>
      <c r="BC349" s="119"/>
      <c r="BD349" s="119"/>
      <c r="BE349" s="119"/>
      <c r="BF349" s="119"/>
      <c r="BG349" s="119"/>
      <c r="BH349" s="119"/>
      <c r="BI349" s="119"/>
      <c r="BJ349" s="119"/>
      <c r="BK349" s="119"/>
      <c r="BL349" s="119"/>
      <c r="BM349" s="119"/>
      <c r="BN349" s="119"/>
      <c r="BO349" s="119"/>
      <c r="BP349" s="119"/>
      <c r="BQ349" s="119"/>
      <c r="BR349" s="119"/>
      <c r="BS349" s="119"/>
      <c r="BT349" s="119"/>
      <c r="BU349" s="119"/>
      <c r="BV349" s="119"/>
      <c r="BW349" s="119"/>
      <c r="BX349" s="119"/>
      <c r="BY349" s="119"/>
      <c r="BZ349" s="119"/>
      <c r="CA349" s="119"/>
      <c r="CB349" s="119"/>
      <c r="CC349" s="119"/>
      <c r="CD349" s="119"/>
      <c r="CE349" s="119"/>
      <c r="CF349" s="119"/>
      <c r="CG349" s="119"/>
      <c r="CH349" s="119"/>
      <c r="CI349" s="119"/>
      <c r="CJ349" s="119"/>
      <c r="CK349" s="119"/>
      <c r="CL349" s="119"/>
      <c r="CM349" s="119"/>
      <c r="CN349" s="119"/>
      <c r="CO349" s="119"/>
      <c r="CP349" s="119"/>
      <c r="CQ349" s="119"/>
      <c r="CR349" s="119"/>
      <c r="CS349" s="119"/>
      <c r="CT349" s="119"/>
      <c r="CU349" s="119"/>
      <c r="CV349" s="119"/>
      <c r="CW349" s="119"/>
      <c r="CX349" s="119"/>
      <c r="CY349" s="119"/>
      <c r="CZ349" s="119"/>
      <c r="DA349" s="119"/>
      <c r="DB349" s="119"/>
      <c r="DC349" s="119"/>
      <c r="DD349" s="119"/>
      <c r="DE349" s="119"/>
      <c r="DF349" s="119"/>
      <c r="DG349" s="119"/>
      <c r="DH349" s="119"/>
      <c r="DI349" s="119"/>
      <c r="DJ349" s="119"/>
      <c r="DK349" s="119"/>
      <c r="DL349" s="119"/>
      <c r="DM349" s="119"/>
      <c r="DN349" s="119"/>
      <c r="DO349" s="119"/>
      <c r="DP349" s="119"/>
      <c r="DQ349" s="119"/>
      <c r="DR349" s="119"/>
      <c r="DS349" s="119"/>
      <c r="DT349" s="119"/>
      <c r="DU349" s="119"/>
    </row>
    <row r="350" spans="1:125" ht="15.75" customHeight="1">
      <c r="A350" s="118"/>
      <c r="B350" s="118"/>
      <c r="C350" s="118"/>
      <c r="D350" s="118"/>
      <c r="E350" s="118"/>
      <c r="F350" s="118"/>
      <c r="G350" s="118"/>
      <c r="H350" s="118" t="s">
        <v>5235</v>
      </c>
      <c r="I350" s="118"/>
      <c r="J350" s="118"/>
      <c r="K350" s="118"/>
      <c r="L350" s="118"/>
      <c r="M350" s="118"/>
      <c r="N350" s="118"/>
      <c r="O350" s="118"/>
      <c r="P350" s="118"/>
      <c r="Q350" s="118"/>
      <c r="R350" s="118"/>
      <c r="S350" s="118"/>
      <c r="T350" s="118"/>
      <c r="U350" s="118"/>
      <c r="V350" s="118"/>
      <c r="W350" s="118"/>
      <c r="X350" s="118"/>
      <c r="Y350" s="118"/>
      <c r="Z350" s="118"/>
      <c r="AA350" s="118"/>
      <c r="AB350" s="118"/>
      <c r="AC350" s="118"/>
      <c r="AD350" s="118"/>
      <c r="AE350" s="118"/>
      <c r="AF350" s="118"/>
      <c r="AG350" s="118"/>
      <c r="AH350" s="118"/>
      <c r="AI350" s="118"/>
      <c r="AJ350" s="118"/>
      <c r="AK350" s="118"/>
      <c r="AL350" s="118"/>
      <c r="AM350" s="118"/>
      <c r="AN350" s="118"/>
      <c r="AO350" s="118"/>
      <c r="AP350" s="118"/>
      <c r="AQ350" s="118"/>
      <c r="AR350" s="118"/>
      <c r="AS350" s="118"/>
      <c r="AT350" s="118"/>
      <c r="AU350" s="118"/>
      <c r="AV350" s="118"/>
      <c r="AW350" s="118"/>
      <c r="AX350" s="118"/>
      <c r="AY350" s="118"/>
      <c r="AZ350" s="118"/>
      <c r="BA350" s="118"/>
      <c r="BB350" s="118"/>
      <c r="BC350" s="118"/>
      <c r="BD350" s="118"/>
      <c r="BE350" s="118"/>
      <c r="BF350" s="118"/>
      <c r="BG350" s="118"/>
      <c r="BH350" s="118"/>
      <c r="BI350" s="118"/>
      <c r="BJ350" s="118"/>
      <c r="BK350" s="118"/>
      <c r="BL350" s="118"/>
      <c r="BM350" s="118"/>
      <c r="BN350" s="118"/>
      <c r="BO350" s="118"/>
      <c r="BP350" s="118"/>
      <c r="BQ350" s="118"/>
      <c r="BR350" s="118"/>
      <c r="BS350" s="118"/>
      <c r="BT350" s="118"/>
      <c r="BU350" s="118"/>
      <c r="BV350" s="118"/>
      <c r="BW350" s="118"/>
      <c r="BX350" s="118"/>
      <c r="BY350" s="118"/>
      <c r="BZ350" s="118"/>
      <c r="CA350" s="118"/>
      <c r="CB350" s="118"/>
      <c r="CC350" s="118"/>
      <c r="CD350" s="118"/>
      <c r="CE350" s="118"/>
      <c r="CF350" s="118"/>
      <c r="CG350" s="118"/>
      <c r="CH350" s="118"/>
      <c r="CI350" s="118"/>
      <c r="CJ350" s="118"/>
      <c r="CK350" s="118"/>
      <c r="CL350" s="118"/>
      <c r="CM350" s="118"/>
      <c r="CN350" s="118"/>
      <c r="CO350" s="118"/>
      <c r="CP350" s="118"/>
      <c r="CQ350" s="118"/>
      <c r="CR350" s="118"/>
      <c r="CS350" s="118"/>
      <c r="CT350" s="118"/>
      <c r="CU350" s="118"/>
      <c r="CV350" s="118"/>
      <c r="CW350" s="118"/>
      <c r="CX350" s="118"/>
      <c r="CY350" s="118"/>
      <c r="CZ350" s="118"/>
      <c r="DA350" s="118"/>
      <c r="DB350" s="118"/>
      <c r="DC350" s="118"/>
      <c r="DD350" s="118"/>
      <c r="DE350" s="118"/>
      <c r="DF350" s="118"/>
      <c r="DG350" s="118"/>
      <c r="DH350" s="118"/>
      <c r="DI350" s="118"/>
      <c r="DJ350" s="118"/>
      <c r="DK350" s="118"/>
      <c r="DL350" s="118"/>
      <c r="DM350" s="118"/>
      <c r="DN350" s="118"/>
      <c r="DO350" s="118"/>
      <c r="DP350" s="118"/>
      <c r="DQ350" s="118"/>
      <c r="DR350" s="118"/>
      <c r="DS350" s="118"/>
      <c r="DT350" s="118"/>
      <c r="DU350" s="118"/>
    </row>
    <row r="351" spans="1:125" ht="15.75" customHeight="1">
      <c r="A351" s="119"/>
      <c r="B351" s="119"/>
      <c r="C351" s="119"/>
      <c r="D351" s="119"/>
      <c r="E351" s="119"/>
      <c r="F351" s="119"/>
      <c r="G351" s="119"/>
      <c r="H351" s="119" t="s">
        <v>5236</v>
      </c>
      <c r="I351" s="119"/>
      <c r="J351" s="119"/>
      <c r="K351" s="119"/>
      <c r="L351" s="119"/>
      <c r="M351" s="119"/>
      <c r="N351" s="119"/>
      <c r="O351" s="119"/>
      <c r="P351" s="119"/>
      <c r="Q351" s="119"/>
      <c r="R351" s="119"/>
      <c r="S351" s="119"/>
      <c r="T351" s="119"/>
      <c r="U351" s="119"/>
      <c r="V351" s="119"/>
      <c r="W351" s="119"/>
      <c r="X351" s="119"/>
      <c r="Y351" s="119"/>
      <c r="Z351" s="119"/>
      <c r="AA351" s="119"/>
      <c r="AB351" s="119"/>
      <c r="AC351" s="119"/>
      <c r="AD351" s="119"/>
      <c r="AE351" s="119"/>
      <c r="AF351" s="119"/>
      <c r="AG351" s="119"/>
      <c r="AH351" s="119"/>
      <c r="AI351" s="119"/>
      <c r="AJ351" s="119"/>
      <c r="AK351" s="119"/>
      <c r="AL351" s="119"/>
      <c r="AM351" s="119"/>
      <c r="AN351" s="119"/>
      <c r="AO351" s="119"/>
      <c r="AP351" s="119"/>
      <c r="AQ351" s="119"/>
      <c r="AR351" s="119"/>
      <c r="AS351" s="119"/>
      <c r="AT351" s="119"/>
      <c r="AU351" s="119"/>
      <c r="AV351" s="119"/>
      <c r="AW351" s="119"/>
      <c r="AX351" s="119"/>
      <c r="AY351" s="119"/>
      <c r="AZ351" s="119"/>
      <c r="BA351" s="119"/>
      <c r="BB351" s="119"/>
      <c r="BC351" s="119"/>
      <c r="BD351" s="119"/>
      <c r="BE351" s="119"/>
      <c r="BF351" s="119"/>
      <c r="BG351" s="119"/>
      <c r="BH351" s="119"/>
      <c r="BI351" s="119"/>
      <c r="BJ351" s="119"/>
      <c r="BK351" s="119"/>
      <c r="BL351" s="119"/>
      <c r="BM351" s="119"/>
      <c r="BN351" s="119"/>
      <c r="BO351" s="119"/>
      <c r="BP351" s="119"/>
      <c r="BQ351" s="119"/>
      <c r="BR351" s="119"/>
      <c r="BS351" s="119"/>
      <c r="BT351" s="119"/>
      <c r="BU351" s="119"/>
      <c r="BV351" s="119"/>
      <c r="BW351" s="119"/>
      <c r="BX351" s="119"/>
      <c r="BY351" s="119"/>
      <c r="BZ351" s="119"/>
      <c r="CA351" s="119"/>
      <c r="CB351" s="119"/>
      <c r="CC351" s="119"/>
      <c r="CD351" s="119"/>
      <c r="CE351" s="119"/>
      <c r="CF351" s="119"/>
      <c r="CG351" s="119"/>
      <c r="CH351" s="119"/>
      <c r="CI351" s="119"/>
      <c r="CJ351" s="119"/>
      <c r="CK351" s="119"/>
      <c r="CL351" s="119"/>
      <c r="CM351" s="119"/>
      <c r="CN351" s="119"/>
      <c r="CO351" s="119"/>
      <c r="CP351" s="119"/>
      <c r="CQ351" s="119"/>
      <c r="CR351" s="119"/>
      <c r="CS351" s="119"/>
      <c r="CT351" s="119"/>
      <c r="CU351" s="119"/>
      <c r="CV351" s="119"/>
      <c r="CW351" s="119"/>
      <c r="CX351" s="119"/>
      <c r="CY351" s="119"/>
      <c r="CZ351" s="119"/>
      <c r="DA351" s="119"/>
      <c r="DB351" s="119"/>
      <c r="DC351" s="119"/>
      <c r="DD351" s="119"/>
      <c r="DE351" s="119"/>
      <c r="DF351" s="119"/>
      <c r="DG351" s="119"/>
      <c r="DH351" s="119"/>
      <c r="DI351" s="119"/>
      <c r="DJ351" s="119"/>
      <c r="DK351" s="119"/>
      <c r="DL351" s="119"/>
      <c r="DM351" s="119"/>
      <c r="DN351" s="119"/>
      <c r="DO351" s="119"/>
      <c r="DP351" s="119"/>
      <c r="DQ351" s="119"/>
      <c r="DR351" s="119"/>
      <c r="DS351" s="119"/>
      <c r="DT351" s="119"/>
      <c r="DU351" s="119"/>
    </row>
    <row r="352" spans="1:125" ht="15.75" customHeight="1">
      <c r="A352" s="118"/>
      <c r="B352" s="118"/>
      <c r="C352" s="118"/>
      <c r="D352" s="118"/>
      <c r="E352" s="118"/>
      <c r="F352" s="118"/>
      <c r="G352" s="118"/>
      <c r="H352" s="118" t="s">
        <v>5237</v>
      </c>
      <c r="I352" s="118"/>
      <c r="J352" s="118"/>
      <c r="K352" s="118"/>
      <c r="L352" s="118"/>
      <c r="M352" s="118"/>
      <c r="N352" s="118"/>
      <c r="O352" s="118"/>
      <c r="P352" s="118"/>
      <c r="Q352" s="118"/>
      <c r="R352" s="118"/>
      <c r="S352" s="118"/>
      <c r="T352" s="118"/>
      <c r="U352" s="118"/>
      <c r="V352" s="118"/>
      <c r="W352" s="118"/>
      <c r="X352" s="118"/>
      <c r="Y352" s="118"/>
      <c r="Z352" s="118"/>
      <c r="AA352" s="118"/>
      <c r="AB352" s="118"/>
      <c r="AC352" s="118"/>
      <c r="AD352" s="118"/>
      <c r="AE352" s="118"/>
      <c r="AF352" s="118"/>
      <c r="AG352" s="118"/>
      <c r="AH352" s="118"/>
      <c r="AI352" s="118"/>
      <c r="AJ352" s="118"/>
      <c r="AK352" s="118"/>
      <c r="AL352" s="118"/>
      <c r="AM352" s="118"/>
      <c r="AN352" s="118"/>
      <c r="AO352" s="118"/>
      <c r="AP352" s="118"/>
      <c r="AQ352" s="118"/>
      <c r="AR352" s="118"/>
      <c r="AS352" s="118"/>
      <c r="AT352" s="118"/>
      <c r="AU352" s="118"/>
      <c r="AV352" s="118"/>
      <c r="AW352" s="118"/>
      <c r="AX352" s="118"/>
      <c r="AY352" s="118"/>
      <c r="AZ352" s="118"/>
      <c r="BA352" s="118"/>
      <c r="BB352" s="118"/>
      <c r="BC352" s="118"/>
      <c r="BD352" s="118"/>
      <c r="BE352" s="118"/>
      <c r="BF352" s="118"/>
      <c r="BG352" s="118"/>
      <c r="BH352" s="118"/>
      <c r="BI352" s="118"/>
      <c r="BJ352" s="118"/>
      <c r="BK352" s="118"/>
      <c r="BL352" s="118"/>
      <c r="BM352" s="118"/>
      <c r="BN352" s="118"/>
      <c r="BO352" s="118"/>
      <c r="BP352" s="118"/>
      <c r="BQ352" s="118"/>
      <c r="BR352" s="118"/>
      <c r="BS352" s="118"/>
      <c r="BT352" s="118"/>
      <c r="BU352" s="118"/>
      <c r="BV352" s="118"/>
      <c r="BW352" s="118"/>
      <c r="BX352" s="118"/>
      <c r="BY352" s="118"/>
      <c r="BZ352" s="118"/>
      <c r="CA352" s="118"/>
      <c r="CB352" s="118"/>
      <c r="CC352" s="118"/>
      <c r="CD352" s="118"/>
      <c r="CE352" s="118"/>
      <c r="CF352" s="118"/>
      <c r="CG352" s="118"/>
      <c r="CH352" s="118"/>
      <c r="CI352" s="118"/>
      <c r="CJ352" s="118"/>
      <c r="CK352" s="118"/>
      <c r="CL352" s="118"/>
      <c r="CM352" s="118"/>
      <c r="CN352" s="118"/>
      <c r="CO352" s="118"/>
      <c r="CP352" s="118"/>
      <c r="CQ352" s="118"/>
      <c r="CR352" s="118"/>
      <c r="CS352" s="118"/>
      <c r="CT352" s="118"/>
      <c r="CU352" s="118"/>
      <c r="CV352" s="118"/>
      <c r="CW352" s="118"/>
      <c r="CX352" s="118"/>
      <c r="CY352" s="118"/>
      <c r="CZ352" s="118"/>
      <c r="DA352" s="118"/>
      <c r="DB352" s="118"/>
      <c r="DC352" s="118"/>
      <c r="DD352" s="118"/>
      <c r="DE352" s="118"/>
      <c r="DF352" s="118"/>
      <c r="DG352" s="118"/>
      <c r="DH352" s="118"/>
      <c r="DI352" s="118"/>
      <c r="DJ352" s="118"/>
      <c r="DK352" s="118"/>
      <c r="DL352" s="118"/>
      <c r="DM352" s="118"/>
      <c r="DN352" s="118"/>
      <c r="DO352" s="118"/>
      <c r="DP352" s="118"/>
      <c r="DQ352" s="118"/>
      <c r="DR352" s="118"/>
      <c r="DS352" s="118"/>
      <c r="DT352" s="118"/>
      <c r="DU352" s="118"/>
    </row>
    <row r="353" spans="1:125" ht="15.75" customHeight="1">
      <c r="A353" s="119"/>
      <c r="B353" s="119"/>
      <c r="C353" s="119"/>
      <c r="D353" s="119"/>
      <c r="E353" s="119"/>
      <c r="F353" s="119"/>
      <c r="G353" s="119"/>
      <c r="H353" s="119" t="s">
        <v>5238</v>
      </c>
      <c r="I353" s="119"/>
      <c r="J353" s="119"/>
      <c r="K353" s="119"/>
      <c r="L353" s="119"/>
      <c r="M353" s="119"/>
      <c r="N353" s="119"/>
      <c r="O353" s="119"/>
      <c r="P353" s="119"/>
      <c r="Q353" s="119"/>
      <c r="R353" s="119"/>
      <c r="S353" s="119"/>
      <c r="T353" s="119"/>
      <c r="U353" s="119"/>
      <c r="V353" s="119"/>
      <c r="W353" s="119"/>
      <c r="X353" s="119"/>
      <c r="Y353" s="119"/>
      <c r="Z353" s="119"/>
      <c r="AA353" s="119"/>
      <c r="AB353" s="119"/>
      <c r="AC353" s="119"/>
      <c r="AD353" s="119"/>
      <c r="AE353" s="119"/>
      <c r="AF353" s="119"/>
      <c r="AG353" s="119"/>
      <c r="AH353" s="119"/>
      <c r="AI353" s="119"/>
      <c r="AJ353" s="119"/>
      <c r="AK353" s="119"/>
      <c r="AL353" s="119"/>
      <c r="AM353" s="119"/>
      <c r="AN353" s="119"/>
      <c r="AO353" s="119"/>
      <c r="AP353" s="119"/>
      <c r="AQ353" s="119"/>
      <c r="AR353" s="119"/>
      <c r="AS353" s="119"/>
      <c r="AT353" s="119"/>
      <c r="AU353" s="119"/>
      <c r="AV353" s="119"/>
      <c r="AW353" s="119"/>
      <c r="AX353" s="119"/>
      <c r="AY353" s="119"/>
      <c r="AZ353" s="119"/>
      <c r="BA353" s="119"/>
      <c r="BB353" s="119"/>
      <c r="BC353" s="119"/>
      <c r="BD353" s="119"/>
      <c r="BE353" s="119"/>
      <c r="BF353" s="119"/>
      <c r="BG353" s="119"/>
      <c r="BH353" s="119"/>
      <c r="BI353" s="119"/>
      <c r="BJ353" s="119"/>
      <c r="BK353" s="119"/>
      <c r="BL353" s="119"/>
      <c r="BM353" s="119"/>
      <c r="BN353" s="119"/>
      <c r="BO353" s="119"/>
      <c r="BP353" s="119"/>
      <c r="BQ353" s="119"/>
      <c r="BR353" s="119"/>
      <c r="BS353" s="119"/>
      <c r="BT353" s="119"/>
      <c r="BU353" s="119"/>
      <c r="BV353" s="119"/>
      <c r="BW353" s="119"/>
      <c r="BX353" s="119"/>
      <c r="BY353" s="119"/>
      <c r="BZ353" s="119"/>
      <c r="CA353" s="119"/>
      <c r="CB353" s="119"/>
      <c r="CC353" s="119"/>
      <c r="CD353" s="119"/>
      <c r="CE353" s="119"/>
      <c r="CF353" s="119"/>
      <c r="CG353" s="119"/>
      <c r="CH353" s="119"/>
      <c r="CI353" s="119"/>
      <c r="CJ353" s="119"/>
      <c r="CK353" s="119"/>
      <c r="CL353" s="119"/>
      <c r="CM353" s="119"/>
      <c r="CN353" s="119"/>
      <c r="CO353" s="119"/>
      <c r="CP353" s="119"/>
      <c r="CQ353" s="119"/>
      <c r="CR353" s="119"/>
      <c r="CS353" s="119"/>
      <c r="CT353" s="119"/>
      <c r="CU353" s="119"/>
      <c r="CV353" s="119"/>
      <c r="CW353" s="119"/>
      <c r="CX353" s="119"/>
      <c r="CY353" s="119"/>
      <c r="CZ353" s="119"/>
      <c r="DA353" s="119"/>
      <c r="DB353" s="119"/>
      <c r="DC353" s="119"/>
      <c r="DD353" s="119"/>
      <c r="DE353" s="119"/>
      <c r="DF353" s="119"/>
      <c r="DG353" s="119"/>
      <c r="DH353" s="119"/>
      <c r="DI353" s="119"/>
      <c r="DJ353" s="119"/>
      <c r="DK353" s="119"/>
      <c r="DL353" s="119"/>
      <c r="DM353" s="119"/>
      <c r="DN353" s="119"/>
      <c r="DO353" s="119"/>
      <c r="DP353" s="119"/>
      <c r="DQ353" s="119"/>
      <c r="DR353" s="119"/>
      <c r="DS353" s="119"/>
      <c r="DT353" s="119"/>
      <c r="DU353" s="119"/>
    </row>
    <row r="354" spans="1:125" ht="15.75" customHeight="1">
      <c r="A354" s="118"/>
      <c r="B354" s="118"/>
      <c r="C354" s="118"/>
      <c r="D354" s="118"/>
      <c r="E354" s="118"/>
      <c r="F354" s="118"/>
      <c r="G354" s="118"/>
      <c r="H354" s="118" t="s">
        <v>5239</v>
      </c>
      <c r="I354" s="118"/>
      <c r="J354" s="118"/>
      <c r="K354" s="118"/>
      <c r="L354" s="118"/>
      <c r="M354" s="118"/>
      <c r="N354" s="118"/>
      <c r="O354" s="118"/>
      <c r="P354" s="118"/>
      <c r="Q354" s="118"/>
      <c r="R354" s="118"/>
      <c r="S354" s="118"/>
      <c r="T354" s="118"/>
      <c r="U354" s="118"/>
      <c r="V354" s="118"/>
      <c r="W354" s="118"/>
      <c r="X354" s="118"/>
      <c r="Y354" s="118"/>
      <c r="Z354" s="118"/>
      <c r="AA354" s="118"/>
      <c r="AB354" s="118"/>
      <c r="AC354" s="118"/>
      <c r="AD354" s="118"/>
      <c r="AE354" s="118"/>
      <c r="AF354" s="118"/>
      <c r="AG354" s="118"/>
      <c r="AH354" s="118"/>
      <c r="AI354" s="118"/>
      <c r="AJ354" s="118"/>
      <c r="AK354" s="118"/>
      <c r="AL354" s="118"/>
      <c r="AM354" s="118"/>
      <c r="AN354" s="118"/>
      <c r="AO354" s="118"/>
      <c r="AP354" s="118"/>
      <c r="AQ354" s="118"/>
      <c r="AR354" s="118"/>
      <c r="AS354" s="118"/>
      <c r="AT354" s="118"/>
      <c r="AU354" s="118"/>
      <c r="AV354" s="118"/>
      <c r="AW354" s="118"/>
      <c r="AX354" s="118"/>
      <c r="AY354" s="118"/>
      <c r="AZ354" s="118"/>
      <c r="BA354" s="118"/>
      <c r="BB354" s="118"/>
      <c r="BC354" s="118"/>
      <c r="BD354" s="118"/>
      <c r="BE354" s="118"/>
      <c r="BF354" s="118"/>
      <c r="BG354" s="118"/>
      <c r="BH354" s="118"/>
      <c r="BI354" s="118"/>
      <c r="BJ354" s="118"/>
      <c r="BK354" s="118"/>
      <c r="BL354" s="118"/>
      <c r="BM354" s="118"/>
      <c r="BN354" s="118"/>
      <c r="BO354" s="118"/>
      <c r="BP354" s="118"/>
      <c r="BQ354" s="118"/>
      <c r="BR354" s="118"/>
      <c r="BS354" s="118"/>
      <c r="BT354" s="118"/>
      <c r="BU354" s="118"/>
      <c r="BV354" s="118"/>
      <c r="BW354" s="118"/>
      <c r="BX354" s="118"/>
      <c r="BY354" s="118"/>
      <c r="BZ354" s="118"/>
      <c r="CA354" s="118"/>
      <c r="CB354" s="118"/>
      <c r="CC354" s="118"/>
      <c r="CD354" s="118"/>
      <c r="CE354" s="118"/>
      <c r="CF354" s="118"/>
      <c r="CG354" s="118"/>
      <c r="CH354" s="118"/>
      <c r="CI354" s="118"/>
      <c r="CJ354" s="118"/>
      <c r="CK354" s="118"/>
      <c r="CL354" s="118"/>
      <c r="CM354" s="118"/>
      <c r="CN354" s="118"/>
      <c r="CO354" s="118"/>
      <c r="CP354" s="118"/>
      <c r="CQ354" s="118"/>
      <c r="CR354" s="118"/>
      <c r="CS354" s="118"/>
      <c r="CT354" s="118"/>
      <c r="CU354" s="118"/>
      <c r="CV354" s="118"/>
      <c r="CW354" s="118"/>
      <c r="CX354" s="118"/>
      <c r="CY354" s="118"/>
      <c r="CZ354" s="118"/>
      <c r="DA354" s="118"/>
      <c r="DB354" s="118"/>
      <c r="DC354" s="118"/>
      <c r="DD354" s="118"/>
      <c r="DE354" s="118"/>
      <c r="DF354" s="118"/>
      <c r="DG354" s="118"/>
      <c r="DH354" s="118"/>
      <c r="DI354" s="118"/>
      <c r="DJ354" s="118"/>
      <c r="DK354" s="118"/>
      <c r="DL354" s="118"/>
      <c r="DM354" s="118"/>
      <c r="DN354" s="118"/>
      <c r="DO354" s="118"/>
      <c r="DP354" s="118"/>
      <c r="DQ354" s="118"/>
      <c r="DR354" s="118"/>
      <c r="DS354" s="118"/>
      <c r="DT354" s="118"/>
      <c r="DU354" s="118"/>
    </row>
    <row r="355" spans="1:125" ht="15.75" customHeight="1">
      <c r="A355" s="119"/>
      <c r="B355" s="119"/>
      <c r="C355" s="119"/>
      <c r="D355" s="119"/>
      <c r="E355" s="119"/>
      <c r="F355" s="119"/>
      <c r="G355" s="119"/>
      <c r="H355" s="119" t="s">
        <v>5240</v>
      </c>
      <c r="I355" s="119"/>
      <c r="J355" s="119"/>
      <c r="K355" s="119"/>
      <c r="L355" s="119"/>
      <c r="M355" s="119"/>
      <c r="N355" s="119"/>
      <c r="O355" s="119"/>
      <c r="P355" s="119"/>
      <c r="Q355" s="119"/>
      <c r="R355" s="119"/>
      <c r="S355" s="119"/>
      <c r="T355" s="119"/>
      <c r="U355" s="119"/>
      <c r="V355" s="119"/>
      <c r="W355" s="119"/>
      <c r="X355" s="119"/>
      <c r="Y355" s="119"/>
      <c r="Z355" s="119"/>
      <c r="AA355" s="119"/>
      <c r="AB355" s="119"/>
      <c r="AC355" s="119"/>
      <c r="AD355" s="119"/>
      <c r="AE355" s="119"/>
      <c r="AF355" s="119"/>
      <c r="AG355" s="119"/>
      <c r="AH355" s="119"/>
      <c r="AI355" s="119"/>
      <c r="AJ355" s="119"/>
      <c r="AK355" s="119"/>
      <c r="AL355" s="119"/>
      <c r="AM355" s="119"/>
      <c r="AN355" s="119"/>
      <c r="AO355" s="119"/>
      <c r="AP355" s="119"/>
      <c r="AQ355" s="119"/>
      <c r="AR355" s="119"/>
      <c r="AS355" s="119"/>
      <c r="AT355" s="119"/>
      <c r="AU355" s="119"/>
      <c r="AV355" s="119"/>
      <c r="AW355" s="119"/>
      <c r="AX355" s="119"/>
      <c r="AY355" s="119"/>
      <c r="AZ355" s="119"/>
      <c r="BA355" s="119"/>
      <c r="BB355" s="119"/>
      <c r="BC355" s="119"/>
      <c r="BD355" s="119"/>
      <c r="BE355" s="119"/>
      <c r="BF355" s="119"/>
      <c r="BG355" s="119"/>
      <c r="BH355" s="119"/>
      <c r="BI355" s="119"/>
      <c r="BJ355" s="119"/>
      <c r="BK355" s="119"/>
      <c r="BL355" s="119"/>
      <c r="BM355" s="119"/>
      <c r="BN355" s="119"/>
      <c r="BO355" s="119"/>
      <c r="BP355" s="119"/>
      <c r="BQ355" s="119"/>
      <c r="BR355" s="119"/>
      <c r="BS355" s="119"/>
      <c r="BT355" s="119"/>
      <c r="BU355" s="119"/>
      <c r="BV355" s="119"/>
      <c r="BW355" s="119"/>
      <c r="BX355" s="119"/>
      <c r="BY355" s="119"/>
      <c r="BZ355" s="119"/>
      <c r="CA355" s="119"/>
      <c r="CB355" s="119"/>
      <c r="CC355" s="119"/>
      <c r="CD355" s="119"/>
      <c r="CE355" s="119"/>
      <c r="CF355" s="119"/>
      <c r="CG355" s="119"/>
      <c r="CH355" s="119"/>
      <c r="CI355" s="119"/>
      <c r="CJ355" s="119"/>
      <c r="CK355" s="119"/>
      <c r="CL355" s="119"/>
      <c r="CM355" s="119"/>
      <c r="CN355" s="119"/>
      <c r="CO355" s="119"/>
      <c r="CP355" s="119"/>
      <c r="CQ355" s="119"/>
      <c r="CR355" s="119"/>
      <c r="CS355" s="119"/>
      <c r="CT355" s="119"/>
      <c r="CU355" s="119"/>
      <c r="CV355" s="119"/>
      <c r="CW355" s="119"/>
      <c r="CX355" s="119"/>
      <c r="CY355" s="119"/>
      <c r="CZ355" s="119"/>
      <c r="DA355" s="119"/>
      <c r="DB355" s="119"/>
      <c r="DC355" s="119"/>
      <c r="DD355" s="119"/>
      <c r="DE355" s="119"/>
      <c r="DF355" s="119"/>
      <c r="DG355" s="119"/>
      <c r="DH355" s="119"/>
      <c r="DI355" s="119"/>
      <c r="DJ355" s="119"/>
      <c r="DK355" s="119"/>
      <c r="DL355" s="119"/>
      <c r="DM355" s="119"/>
      <c r="DN355" s="119"/>
      <c r="DO355" s="119"/>
      <c r="DP355" s="119"/>
      <c r="DQ355" s="119"/>
      <c r="DR355" s="119"/>
      <c r="DS355" s="119"/>
      <c r="DT355" s="119"/>
      <c r="DU355" s="119"/>
    </row>
    <row r="356" spans="1:125" ht="15.75" customHeight="1">
      <c r="A356" s="118"/>
      <c r="B356" s="118"/>
      <c r="C356" s="118"/>
      <c r="D356" s="118"/>
      <c r="E356" s="118"/>
      <c r="F356" s="118"/>
      <c r="G356" s="118"/>
      <c r="H356" s="118" t="s">
        <v>5241</v>
      </c>
      <c r="I356" s="118"/>
      <c r="J356" s="118"/>
      <c r="K356" s="118"/>
      <c r="L356" s="118"/>
      <c r="M356" s="118"/>
      <c r="N356" s="118"/>
      <c r="O356" s="118"/>
      <c r="P356" s="118"/>
      <c r="Q356" s="118"/>
      <c r="R356" s="118"/>
      <c r="S356" s="118"/>
      <c r="T356" s="118"/>
      <c r="U356" s="118"/>
      <c r="V356" s="118"/>
      <c r="W356" s="118"/>
      <c r="X356" s="118"/>
      <c r="Y356" s="118"/>
      <c r="Z356" s="118"/>
      <c r="AA356" s="118"/>
      <c r="AB356" s="118"/>
      <c r="AC356" s="118"/>
      <c r="AD356" s="118"/>
      <c r="AE356" s="118"/>
      <c r="AF356" s="118"/>
      <c r="AG356" s="118"/>
      <c r="AH356" s="118"/>
      <c r="AI356" s="118"/>
      <c r="AJ356" s="118"/>
      <c r="AK356" s="118"/>
      <c r="AL356" s="118"/>
      <c r="AM356" s="118"/>
      <c r="AN356" s="118"/>
      <c r="AO356" s="118"/>
      <c r="AP356" s="118"/>
      <c r="AQ356" s="118"/>
      <c r="AR356" s="118"/>
      <c r="AS356" s="118"/>
      <c r="AT356" s="118"/>
      <c r="AU356" s="118"/>
      <c r="AV356" s="118"/>
      <c r="AW356" s="118"/>
      <c r="AX356" s="118"/>
      <c r="AY356" s="118"/>
      <c r="AZ356" s="118"/>
      <c r="BA356" s="118"/>
      <c r="BB356" s="118"/>
      <c r="BC356" s="118"/>
      <c r="BD356" s="118"/>
      <c r="BE356" s="118"/>
      <c r="BF356" s="118"/>
      <c r="BG356" s="118"/>
      <c r="BH356" s="118"/>
      <c r="BI356" s="118"/>
      <c r="BJ356" s="118"/>
      <c r="BK356" s="118"/>
      <c r="BL356" s="118"/>
      <c r="BM356" s="118"/>
      <c r="BN356" s="118"/>
      <c r="BO356" s="118"/>
      <c r="BP356" s="118"/>
      <c r="BQ356" s="118"/>
      <c r="BR356" s="118"/>
      <c r="BS356" s="118"/>
      <c r="BT356" s="118"/>
      <c r="BU356" s="118"/>
      <c r="BV356" s="118"/>
      <c r="BW356" s="118"/>
      <c r="BX356" s="118"/>
      <c r="BY356" s="118"/>
      <c r="BZ356" s="118"/>
      <c r="CA356" s="118"/>
      <c r="CB356" s="118"/>
      <c r="CC356" s="118"/>
      <c r="CD356" s="118"/>
      <c r="CE356" s="118"/>
      <c r="CF356" s="118"/>
      <c r="CG356" s="118"/>
      <c r="CH356" s="118"/>
      <c r="CI356" s="118"/>
      <c r="CJ356" s="118"/>
      <c r="CK356" s="118"/>
      <c r="CL356" s="118"/>
      <c r="CM356" s="118"/>
      <c r="CN356" s="118"/>
      <c r="CO356" s="118"/>
      <c r="CP356" s="118"/>
      <c r="CQ356" s="118"/>
      <c r="CR356" s="118"/>
      <c r="CS356" s="118"/>
      <c r="CT356" s="118"/>
      <c r="CU356" s="118"/>
      <c r="CV356" s="118"/>
      <c r="CW356" s="118"/>
      <c r="CX356" s="118"/>
      <c r="CY356" s="118"/>
      <c r="CZ356" s="118"/>
      <c r="DA356" s="118"/>
      <c r="DB356" s="118"/>
      <c r="DC356" s="118"/>
      <c r="DD356" s="118"/>
      <c r="DE356" s="118"/>
      <c r="DF356" s="118"/>
      <c r="DG356" s="118"/>
      <c r="DH356" s="118"/>
      <c r="DI356" s="118"/>
      <c r="DJ356" s="118"/>
      <c r="DK356" s="118"/>
      <c r="DL356" s="118"/>
      <c r="DM356" s="118"/>
      <c r="DN356" s="118"/>
      <c r="DO356" s="118"/>
      <c r="DP356" s="118"/>
      <c r="DQ356" s="118"/>
      <c r="DR356" s="118"/>
      <c r="DS356" s="118"/>
      <c r="DT356" s="118"/>
      <c r="DU356" s="118"/>
    </row>
    <row r="357" spans="1:125" ht="15.75" customHeight="1">
      <c r="A357" s="119"/>
      <c r="B357" s="119"/>
      <c r="C357" s="119"/>
      <c r="D357" s="119"/>
      <c r="E357" s="119"/>
      <c r="F357" s="119"/>
      <c r="G357" s="119"/>
      <c r="H357" s="119" t="s">
        <v>5242</v>
      </c>
      <c r="I357" s="119"/>
      <c r="J357" s="119"/>
      <c r="K357" s="119"/>
      <c r="L357" s="119"/>
      <c r="M357" s="119"/>
      <c r="N357" s="119"/>
      <c r="O357" s="119"/>
      <c r="P357" s="119"/>
      <c r="Q357" s="119"/>
      <c r="R357" s="119"/>
      <c r="S357" s="119"/>
      <c r="T357" s="119"/>
      <c r="U357" s="119"/>
      <c r="V357" s="119"/>
      <c r="W357" s="119"/>
      <c r="X357" s="119"/>
      <c r="Y357" s="119"/>
      <c r="Z357" s="119"/>
      <c r="AA357" s="119"/>
      <c r="AB357" s="119"/>
      <c r="AC357" s="119"/>
      <c r="AD357" s="119"/>
      <c r="AE357" s="119"/>
      <c r="AF357" s="119"/>
      <c r="AG357" s="119"/>
      <c r="AH357" s="119"/>
      <c r="AI357" s="119"/>
      <c r="AJ357" s="119"/>
      <c r="AK357" s="119"/>
      <c r="AL357" s="119"/>
      <c r="AM357" s="119"/>
      <c r="AN357" s="119"/>
      <c r="AO357" s="119"/>
      <c r="AP357" s="119"/>
      <c r="AQ357" s="119"/>
      <c r="AR357" s="119"/>
      <c r="AS357" s="119"/>
      <c r="AT357" s="119"/>
      <c r="AU357" s="119"/>
      <c r="AV357" s="119"/>
      <c r="AW357" s="119"/>
      <c r="AX357" s="119"/>
      <c r="AY357" s="119"/>
      <c r="AZ357" s="119"/>
      <c r="BA357" s="119"/>
      <c r="BB357" s="119"/>
      <c r="BC357" s="119"/>
      <c r="BD357" s="119"/>
      <c r="BE357" s="119"/>
      <c r="BF357" s="119"/>
      <c r="BG357" s="119"/>
      <c r="BH357" s="119"/>
      <c r="BI357" s="119"/>
      <c r="BJ357" s="119"/>
      <c r="BK357" s="119"/>
      <c r="BL357" s="119"/>
      <c r="BM357" s="119"/>
      <c r="BN357" s="119"/>
      <c r="BO357" s="119"/>
      <c r="BP357" s="119"/>
      <c r="BQ357" s="119"/>
      <c r="BR357" s="119"/>
      <c r="BS357" s="119"/>
      <c r="BT357" s="119"/>
      <c r="BU357" s="119"/>
      <c r="BV357" s="119"/>
      <c r="BW357" s="119"/>
      <c r="BX357" s="119"/>
      <c r="BY357" s="119"/>
      <c r="BZ357" s="119"/>
      <c r="CA357" s="119"/>
      <c r="CB357" s="119"/>
      <c r="CC357" s="119"/>
      <c r="CD357" s="119"/>
      <c r="CE357" s="119"/>
      <c r="CF357" s="119"/>
      <c r="CG357" s="119"/>
      <c r="CH357" s="119"/>
      <c r="CI357" s="119"/>
      <c r="CJ357" s="119"/>
      <c r="CK357" s="119"/>
      <c r="CL357" s="119"/>
      <c r="CM357" s="119"/>
      <c r="CN357" s="119"/>
      <c r="CO357" s="119"/>
      <c r="CP357" s="119"/>
      <c r="CQ357" s="119"/>
      <c r="CR357" s="119"/>
      <c r="CS357" s="119"/>
      <c r="CT357" s="119"/>
      <c r="CU357" s="119"/>
      <c r="CV357" s="119"/>
      <c r="CW357" s="119"/>
      <c r="CX357" s="119"/>
      <c r="CY357" s="119"/>
      <c r="CZ357" s="119"/>
      <c r="DA357" s="119"/>
      <c r="DB357" s="119"/>
      <c r="DC357" s="119"/>
      <c r="DD357" s="119"/>
      <c r="DE357" s="119"/>
      <c r="DF357" s="119"/>
      <c r="DG357" s="119"/>
      <c r="DH357" s="119"/>
      <c r="DI357" s="119"/>
      <c r="DJ357" s="119"/>
      <c r="DK357" s="119"/>
      <c r="DL357" s="119"/>
      <c r="DM357" s="119"/>
      <c r="DN357" s="119"/>
      <c r="DO357" s="119"/>
      <c r="DP357" s="119"/>
      <c r="DQ357" s="119"/>
      <c r="DR357" s="119"/>
      <c r="DS357" s="119"/>
      <c r="DT357" s="119"/>
      <c r="DU357" s="119"/>
    </row>
    <row r="358" spans="1:125" ht="15.75" customHeight="1">
      <c r="A358" s="118"/>
      <c r="B358" s="118"/>
      <c r="C358" s="118"/>
      <c r="D358" s="118"/>
      <c r="E358" s="118"/>
      <c r="F358" s="118"/>
      <c r="G358" s="118"/>
      <c r="H358" s="118" t="s">
        <v>5243</v>
      </c>
      <c r="I358" s="118"/>
      <c r="J358" s="118"/>
      <c r="K358" s="118"/>
      <c r="L358" s="118"/>
      <c r="M358" s="118"/>
      <c r="N358" s="118"/>
      <c r="O358" s="118"/>
      <c r="P358" s="118"/>
      <c r="Q358" s="118"/>
      <c r="R358" s="118"/>
      <c r="S358" s="118"/>
      <c r="T358" s="118"/>
      <c r="U358" s="118"/>
      <c r="V358" s="118"/>
      <c r="W358" s="118"/>
      <c r="X358" s="118"/>
      <c r="Y358" s="118"/>
      <c r="Z358" s="118"/>
      <c r="AA358" s="118"/>
      <c r="AB358" s="118"/>
      <c r="AC358" s="118"/>
      <c r="AD358" s="118"/>
      <c r="AE358" s="118"/>
      <c r="AF358" s="118"/>
      <c r="AG358" s="118"/>
      <c r="AH358" s="118"/>
      <c r="AI358" s="118"/>
      <c r="AJ358" s="118"/>
      <c r="AK358" s="118"/>
      <c r="AL358" s="118"/>
      <c r="AM358" s="118"/>
      <c r="AN358" s="118"/>
      <c r="AO358" s="118"/>
      <c r="AP358" s="118"/>
      <c r="AQ358" s="118"/>
      <c r="AR358" s="118"/>
      <c r="AS358" s="118"/>
      <c r="AT358" s="118"/>
      <c r="AU358" s="118"/>
      <c r="AV358" s="118"/>
      <c r="AW358" s="118"/>
      <c r="AX358" s="118"/>
      <c r="AY358" s="118"/>
      <c r="AZ358" s="118"/>
      <c r="BA358" s="118"/>
      <c r="BB358" s="118"/>
      <c r="BC358" s="118"/>
      <c r="BD358" s="118"/>
      <c r="BE358" s="118"/>
      <c r="BF358" s="118"/>
      <c r="BG358" s="118"/>
      <c r="BH358" s="118"/>
      <c r="BI358" s="118"/>
      <c r="BJ358" s="118"/>
      <c r="BK358" s="118"/>
      <c r="BL358" s="118"/>
      <c r="BM358" s="118"/>
      <c r="BN358" s="118"/>
      <c r="BO358" s="118"/>
      <c r="BP358" s="118"/>
      <c r="BQ358" s="118"/>
      <c r="BR358" s="118"/>
      <c r="BS358" s="118"/>
      <c r="BT358" s="118"/>
      <c r="BU358" s="118"/>
      <c r="BV358" s="118"/>
      <c r="BW358" s="118"/>
      <c r="BX358" s="118"/>
      <c r="BY358" s="118"/>
      <c r="BZ358" s="118"/>
      <c r="CA358" s="118"/>
      <c r="CB358" s="118"/>
      <c r="CC358" s="118"/>
      <c r="CD358" s="118"/>
      <c r="CE358" s="118"/>
      <c r="CF358" s="118"/>
      <c r="CG358" s="118"/>
      <c r="CH358" s="118"/>
      <c r="CI358" s="118"/>
      <c r="CJ358" s="118"/>
      <c r="CK358" s="118"/>
      <c r="CL358" s="118"/>
      <c r="CM358" s="118"/>
      <c r="CN358" s="118"/>
      <c r="CO358" s="118"/>
      <c r="CP358" s="118"/>
      <c r="CQ358" s="118"/>
      <c r="CR358" s="118"/>
      <c r="CS358" s="118"/>
      <c r="CT358" s="118"/>
      <c r="CU358" s="118"/>
      <c r="CV358" s="118"/>
      <c r="CW358" s="118"/>
      <c r="CX358" s="118"/>
      <c r="CY358" s="118"/>
      <c r="CZ358" s="118"/>
      <c r="DA358" s="118"/>
      <c r="DB358" s="118"/>
      <c r="DC358" s="118"/>
      <c r="DD358" s="118"/>
      <c r="DE358" s="118"/>
      <c r="DF358" s="118"/>
      <c r="DG358" s="118"/>
      <c r="DH358" s="118"/>
      <c r="DI358" s="118"/>
      <c r="DJ358" s="118"/>
      <c r="DK358" s="118"/>
      <c r="DL358" s="118"/>
      <c r="DM358" s="118"/>
      <c r="DN358" s="118"/>
      <c r="DO358" s="118"/>
      <c r="DP358" s="118"/>
      <c r="DQ358" s="118"/>
      <c r="DR358" s="118"/>
      <c r="DS358" s="118"/>
      <c r="DT358" s="118"/>
      <c r="DU358" s="118"/>
    </row>
    <row r="359" spans="1:125" ht="15.75" customHeight="1">
      <c r="A359" s="119"/>
      <c r="B359" s="119"/>
      <c r="C359" s="119"/>
      <c r="D359" s="119"/>
      <c r="E359" s="119"/>
      <c r="F359" s="119"/>
      <c r="G359" s="119"/>
      <c r="H359" s="119" t="s">
        <v>5244</v>
      </c>
      <c r="I359" s="119"/>
      <c r="J359" s="119"/>
      <c r="K359" s="119"/>
      <c r="L359" s="119"/>
      <c r="M359" s="119"/>
      <c r="N359" s="119"/>
      <c r="O359" s="119"/>
      <c r="P359" s="119"/>
      <c r="Q359" s="119"/>
      <c r="R359" s="119"/>
      <c r="S359" s="119"/>
      <c r="T359" s="119"/>
      <c r="U359" s="119"/>
      <c r="V359" s="119"/>
      <c r="W359" s="119"/>
      <c r="X359" s="119"/>
      <c r="Y359" s="119"/>
      <c r="Z359" s="119"/>
      <c r="AA359" s="119"/>
      <c r="AB359" s="119"/>
      <c r="AC359" s="119"/>
      <c r="AD359" s="119"/>
      <c r="AE359" s="119"/>
      <c r="AF359" s="119"/>
      <c r="AG359" s="119"/>
      <c r="AH359" s="119"/>
      <c r="AI359" s="119"/>
      <c r="AJ359" s="119"/>
      <c r="AK359" s="119"/>
      <c r="AL359" s="119"/>
      <c r="AM359" s="119"/>
      <c r="AN359" s="119"/>
      <c r="AO359" s="119"/>
      <c r="AP359" s="119"/>
      <c r="AQ359" s="119"/>
      <c r="AR359" s="119"/>
      <c r="AS359" s="119"/>
      <c r="AT359" s="119"/>
      <c r="AU359" s="119"/>
      <c r="AV359" s="119"/>
      <c r="AW359" s="119"/>
      <c r="AX359" s="119"/>
      <c r="AY359" s="119"/>
      <c r="AZ359" s="119"/>
      <c r="BA359" s="119"/>
      <c r="BB359" s="119"/>
      <c r="BC359" s="119"/>
      <c r="BD359" s="119"/>
      <c r="BE359" s="119"/>
      <c r="BF359" s="119"/>
      <c r="BG359" s="119"/>
      <c r="BH359" s="119"/>
      <c r="BI359" s="119"/>
      <c r="BJ359" s="119"/>
      <c r="BK359" s="119"/>
      <c r="BL359" s="119"/>
      <c r="BM359" s="119"/>
      <c r="BN359" s="119"/>
      <c r="BO359" s="119"/>
      <c r="BP359" s="119"/>
      <c r="BQ359" s="119"/>
      <c r="BR359" s="119"/>
      <c r="BS359" s="119"/>
      <c r="BT359" s="119"/>
      <c r="BU359" s="119"/>
      <c r="BV359" s="119"/>
      <c r="BW359" s="119"/>
      <c r="BX359" s="119"/>
      <c r="BY359" s="119"/>
      <c r="BZ359" s="119"/>
      <c r="CA359" s="119"/>
      <c r="CB359" s="119"/>
      <c r="CC359" s="119"/>
      <c r="CD359" s="119"/>
      <c r="CE359" s="119"/>
      <c r="CF359" s="119"/>
      <c r="CG359" s="119"/>
      <c r="CH359" s="119"/>
      <c r="CI359" s="119"/>
      <c r="CJ359" s="119"/>
      <c r="CK359" s="119"/>
      <c r="CL359" s="119"/>
      <c r="CM359" s="119"/>
      <c r="CN359" s="119"/>
      <c r="CO359" s="119"/>
      <c r="CP359" s="119"/>
      <c r="CQ359" s="119"/>
      <c r="CR359" s="119"/>
      <c r="CS359" s="119"/>
      <c r="CT359" s="119"/>
      <c r="CU359" s="119"/>
      <c r="CV359" s="119"/>
      <c r="CW359" s="119"/>
      <c r="CX359" s="119"/>
      <c r="CY359" s="119"/>
      <c r="CZ359" s="119"/>
      <c r="DA359" s="119"/>
      <c r="DB359" s="119"/>
      <c r="DC359" s="119"/>
      <c r="DD359" s="119"/>
      <c r="DE359" s="119"/>
      <c r="DF359" s="119"/>
      <c r="DG359" s="119"/>
      <c r="DH359" s="119"/>
      <c r="DI359" s="119"/>
      <c r="DJ359" s="119"/>
      <c r="DK359" s="119"/>
      <c r="DL359" s="119"/>
      <c r="DM359" s="119"/>
      <c r="DN359" s="119"/>
      <c r="DO359" s="119"/>
      <c r="DP359" s="119"/>
      <c r="DQ359" s="119"/>
      <c r="DR359" s="119"/>
      <c r="DS359" s="119"/>
      <c r="DT359" s="119"/>
      <c r="DU359" s="119"/>
    </row>
    <row r="360" spans="1:125" ht="15.75" customHeight="1">
      <c r="A360" s="118"/>
      <c r="B360" s="118"/>
      <c r="C360" s="118"/>
      <c r="D360" s="118"/>
      <c r="E360" s="118"/>
      <c r="F360" s="118"/>
      <c r="G360" s="118"/>
      <c r="H360" s="118" t="s">
        <v>5245</v>
      </c>
      <c r="I360" s="118"/>
      <c r="J360" s="118"/>
      <c r="K360" s="118"/>
      <c r="L360" s="118"/>
      <c r="M360" s="118"/>
      <c r="N360" s="118"/>
      <c r="O360" s="118"/>
      <c r="P360" s="118"/>
      <c r="Q360" s="118"/>
      <c r="R360" s="118"/>
      <c r="S360" s="118"/>
      <c r="T360" s="118"/>
      <c r="U360" s="118"/>
      <c r="V360" s="118"/>
      <c r="W360" s="118"/>
      <c r="X360" s="118"/>
      <c r="Y360" s="118"/>
      <c r="Z360" s="118"/>
      <c r="AA360" s="118"/>
      <c r="AB360" s="118"/>
      <c r="AC360" s="118"/>
      <c r="AD360" s="118"/>
      <c r="AE360" s="118"/>
      <c r="AF360" s="118"/>
      <c r="AG360" s="118"/>
      <c r="AH360" s="118"/>
      <c r="AI360" s="118"/>
      <c r="AJ360" s="118"/>
      <c r="AK360" s="118"/>
      <c r="AL360" s="118"/>
      <c r="AM360" s="118"/>
      <c r="AN360" s="118"/>
      <c r="AO360" s="118"/>
      <c r="AP360" s="118"/>
      <c r="AQ360" s="118"/>
      <c r="AR360" s="118"/>
      <c r="AS360" s="118"/>
      <c r="AT360" s="118"/>
      <c r="AU360" s="118"/>
      <c r="AV360" s="118"/>
      <c r="AW360" s="118"/>
      <c r="AX360" s="118"/>
      <c r="AY360" s="118"/>
      <c r="AZ360" s="118"/>
      <c r="BA360" s="118"/>
      <c r="BB360" s="118"/>
      <c r="BC360" s="118"/>
      <c r="BD360" s="118"/>
      <c r="BE360" s="118"/>
      <c r="BF360" s="118"/>
      <c r="BG360" s="118"/>
      <c r="BH360" s="118"/>
      <c r="BI360" s="118"/>
      <c r="BJ360" s="118"/>
      <c r="BK360" s="118"/>
      <c r="BL360" s="118"/>
      <c r="BM360" s="118"/>
      <c r="BN360" s="118"/>
      <c r="BO360" s="118"/>
      <c r="BP360" s="118"/>
      <c r="BQ360" s="118"/>
      <c r="BR360" s="118"/>
      <c r="BS360" s="118"/>
      <c r="BT360" s="118"/>
      <c r="BU360" s="118"/>
      <c r="BV360" s="118"/>
      <c r="BW360" s="118"/>
      <c r="BX360" s="118"/>
      <c r="BY360" s="118"/>
      <c r="BZ360" s="118"/>
      <c r="CA360" s="118"/>
      <c r="CB360" s="118"/>
      <c r="CC360" s="118"/>
      <c r="CD360" s="118"/>
      <c r="CE360" s="118"/>
      <c r="CF360" s="118"/>
      <c r="CG360" s="118"/>
      <c r="CH360" s="118"/>
      <c r="CI360" s="118"/>
      <c r="CJ360" s="118"/>
      <c r="CK360" s="118"/>
      <c r="CL360" s="118"/>
      <c r="CM360" s="118"/>
      <c r="CN360" s="118"/>
      <c r="CO360" s="118"/>
      <c r="CP360" s="118"/>
      <c r="CQ360" s="118"/>
      <c r="CR360" s="118"/>
      <c r="CS360" s="118"/>
      <c r="CT360" s="118"/>
      <c r="CU360" s="118"/>
      <c r="CV360" s="118"/>
      <c r="CW360" s="118"/>
      <c r="CX360" s="118"/>
      <c r="CY360" s="118"/>
      <c r="CZ360" s="118"/>
      <c r="DA360" s="118"/>
      <c r="DB360" s="118"/>
      <c r="DC360" s="118"/>
      <c r="DD360" s="118"/>
      <c r="DE360" s="118"/>
      <c r="DF360" s="118"/>
      <c r="DG360" s="118"/>
      <c r="DH360" s="118"/>
      <c r="DI360" s="118"/>
      <c r="DJ360" s="118"/>
      <c r="DK360" s="118"/>
      <c r="DL360" s="118"/>
      <c r="DM360" s="118"/>
      <c r="DN360" s="118"/>
      <c r="DO360" s="118"/>
      <c r="DP360" s="118"/>
      <c r="DQ360" s="118"/>
      <c r="DR360" s="118"/>
      <c r="DS360" s="118"/>
      <c r="DT360" s="118"/>
      <c r="DU360" s="118"/>
    </row>
    <row r="361" spans="1:125" ht="15.75" customHeight="1">
      <c r="A361" s="119"/>
      <c r="B361" s="119"/>
      <c r="C361" s="119"/>
      <c r="D361" s="119"/>
      <c r="E361" s="119"/>
      <c r="F361" s="119"/>
      <c r="G361" s="119"/>
      <c r="H361" s="119" t="s">
        <v>5246</v>
      </c>
      <c r="I361" s="119"/>
      <c r="J361" s="119"/>
      <c r="K361" s="119"/>
      <c r="L361" s="119"/>
      <c r="M361" s="119"/>
      <c r="N361" s="119"/>
      <c r="O361" s="119"/>
      <c r="P361" s="119"/>
      <c r="Q361" s="119"/>
      <c r="R361" s="119"/>
      <c r="S361" s="119"/>
      <c r="T361" s="119"/>
      <c r="U361" s="119"/>
      <c r="V361" s="119"/>
      <c r="W361" s="119"/>
      <c r="X361" s="119"/>
      <c r="Y361" s="119"/>
      <c r="Z361" s="119"/>
      <c r="AA361" s="119"/>
      <c r="AB361" s="119"/>
      <c r="AC361" s="119"/>
      <c r="AD361" s="119"/>
      <c r="AE361" s="119"/>
      <c r="AF361" s="119"/>
      <c r="AG361" s="119"/>
      <c r="AH361" s="119"/>
      <c r="AI361" s="119"/>
      <c r="AJ361" s="119"/>
      <c r="AK361" s="119"/>
      <c r="AL361" s="119"/>
      <c r="AM361" s="119"/>
      <c r="AN361" s="119"/>
      <c r="AO361" s="119"/>
      <c r="AP361" s="119"/>
      <c r="AQ361" s="119"/>
      <c r="AR361" s="119"/>
      <c r="AS361" s="119"/>
      <c r="AT361" s="119"/>
      <c r="AU361" s="119"/>
      <c r="AV361" s="119"/>
      <c r="AW361" s="119"/>
      <c r="AX361" s="119"/>
      <c r="AY361" s="119"/>
      <c r="AZ361" s="119"/>
      <c r="BA361" s="119"/>
      <c r="BB361" s="119"/>
      <c r="BC361" s="119"/>
      <c r="BD361" s="119"/>
      <c r="BE361" s="119"/>
      <c r="BF361" s="119"/>
      <c r="BG361" s="119"/>
      <c r="BH361" s="119"/>
      <c r="BI361" s="119"/>
      <c r="BJ361" s="119"/>
      <c r="BK361" s="119"/>
      <c r="BL361" s="119"/>
      <c r="BM361" s="119"/>
      <c r="BN361" s="119"/>
      <c r="BO361" s="119"/>
      <c r="BP361" s="119"/>
      <c r="BQ361" s="119"/>
      <c r="BR361" s="119"/>
      <c r="BS361" s="119"/>
      <c r="BT361" s="119"/>
      <c r="BU361" s="119"/>
      <c r="BV361" s="119"/>
      <c r="BW361" s="119"/>
      <c r="BX361" s="119"/>
      <c r="BY361" s="119"/>
      <c r="BZ361" s="119"/>
      <c r="CA361" s="119"/>
      <c r="CB361" s="119"/>
      <c r="CC361" s="119"/>
      <c r="CD361" s="119"/>
      <c r="CE361" s="119"/>
      <c r="CF361" s="119"/>
      <c r="CG361" s="119"/>
      <c r="CH361" s="119"/>
      <c r="CI361" s="119"/>
      <c r="CJ361" s="119"/>
      <c r="CK361" s="119"/>
      <c r="CL361" s="119"/>
      <c r="CM361" s="119"/>
      <c r="CN361" s="119"/>
      <c r="CO361" s="119"/>
      <c r="CP361" s="119"/>
      <c r="CQ361" s="119"/>
      <c r="CR361" s="119"/>
      <c r="CS361" s="119"/>
      <c r="CT361" s="119"/>
      <c r="CU361" s="119"/>
      <c r="CV361" s="119"/>
      <c r="CW361" s="119"/>
      <c r="CX361" s="119"/>
      <c r="CY361" s="119"/>
      <c r="CZ361" s="119"/>
      <c r="DA361" s="119"/>
      <c r="DB361" s="119"/>
      <c r="DC361" s="119"/>
      <c r="DD361" s="119"/>
      <c r="DE361" s="119"/>
      <c r="DF361" s="119"/>
      <c r="DG361" s="119"/>
      <c r="DH361" s="119"/>
      <c r="DI361" s="119"/>
      <c r="DJ361" s="119"/>
      <c r="DK361" s="119"/>
      <c r="DL361" s="119"/>
      <c r="DM361" s="119"/>
      <c r="DN361" s="119"/>
      <c r="DO361" s="119"/>
      <c r="DP361" s="119"/>
      <c r="DQ361" s="119"/>
      <c r="DR361" s="119"/>
      <c r="DS361" s="119"/>
      <c r="DT361" s="119"/>
      <c r="DU361" s="119"/>
    </row>
    <row r="362" spans="1:125" ht="15.75" customHeight="1">
      <c r="A362" s="118"/>
      <c r="B362" s="118"/>
      <c r="C362" s="118"/>
      <c r="D362" s="118"/>
      <c r="E362" s="118"/>
      <c r="F362" s="118"/>
      <c r="G362" s="118"/>
      <c r="H362" s="118" t="s">
        <v>5247</v>
      </c>
      <c r="I362" s="118"/>
      <c r="J362" s="118"/>
      <c r="K362" s="118"/>
      <c r="L362" s="118"/>
      <c r="M362" s="118"/>
      <c r="N362" s="118"/>
      <c r="O362" s="118"/>
      <c r="P362" s="118"/>
      <c r="Q362" s="118"/>
      <c r="R362" s="118"/>
      <c r="S362" s="118"/>
      <c r="T362" s="118"/>
      <c r="U362" s="118"/>
      <c r="V362" s="118"/>
      <c r="W362" s="118"/>
      <c r="X362" s="118"/>
      <c r="Y362" s="118"/>
      <c r="Z362" s="118"/>
      <c r="AA362" s="118"/>
      <c r="AB362" s="118"/>
      <c r="AC362" s="118"/>
      <c r="AD362" s="118"/>
      <c r="AE362" s="118"/>
      <c r="AF362" s="118"/>
      <c r="AG362" s="118"/>
      <c r="AH362" s="118"/>
      <c r="AI362" s="118"/>
      <c r="AJ362" s="118"/>
      <c r="AK362" s="118"/>
      <c r="AL362" s="118"/>
      <c r="AM362" s="118"/>
      <c r="AN362" s="118"/>
      <c r="AO362" s="118"/>
      <c r="AP362" s="118"/>
      <c r="AQ362" s="118"/>
      <c r="AR362" s="118"/>
      <c r="AS362" s="118"/>
      <c r="AT362" s="118"/>
      <c r="AU362" s="118"/>
      <c r="AV362" s="118"/>
      <c r="AW362" s="118"/>
      <c r="AX362" s="118"/>
      <c r="AY362" s="118"/>
      <c r="AZ362" s="118"/>
      <c r="BA362" s="118"/>
      <c r="BB362" s="118"/>
      <c r="BC362" s="118"/>
      <c r="BD362" s="118"/>
      <c r="BE362" s="118"/>
      <c r="BF362" s="118"/>
      <c r="BG362" s="118"/>
      <c r="BH362" s="118"/>
      <c r="BI362" s="118"/>
      <c r="BJ362" s="118"/>
      <c r="BK362" s="118"/>
      <c r="BL362" s="118"/>
      <c r="BM362" s="118"/>
      <c r="BN362" s="118"/>
      <c r="BO362" s="118"/>
      <c r="BP362" s="118"/>
      <c r="BQ362" s="118"/>
      <c r="BR362" s="118"/>
      <c r="BS362" s="118"/>
      <c r="BT362" s="118"/>
      <c r="BU362" s="118"/>
      <c r="BV362" s="118"/>
      <c r="BW362" s="118"/>
      <c r="BX362" s="118"/>
      <c r="BY362" s="118"/>
      <c r="BZ362" s="118"/>
      <c r="CA362" s="118"/>
      <c r="CB362" s="118"/>
      <c r="CC362" s="118"/>
      <c r="CD362" s="118"/>
      <c r="CE362" s="118"/>
      <c r="CF362" s="118"/>
      <c r="CG362" s="118"/>
      <c r="CH362" s="118"/>
      <c r="CI362" s="118"/>
      <c r="CJ362" s="118"/>
      <c r="CK362" s="118"/>
      <c r="CL362" s="118"/>
      <c r="CM362" s="118"/>
      <c r="CN362" s="118"/>
      <c r="CO362" s="118"/>
      <c r="CP362" s="118"/>
      <c r="CQ362" s="118"/>
      <c r="CR362" s="118"/>
      <c r="CS362" s="118"/>
      <c r="CT362" s="118"/>
      <c r="CU362" s="118"/>
      <c r="CV362" s="118"/>
      <c r="CW362" s="118"/>
      <c r="CX362" s="118"/>
      <c r="CY362" s="118"/>
      <c r="CZ362" s="118"/>
      <c r="DA362" s="118"/>
      <c r="DB362" s="118"/>
      <c r="DC362" s="118"/>
      <c r="DD362" s="118"/>
      <c r="DE362" s="118"/>
      <c r="DF362" s="118"/>
      <c r="DG362" s="118"/>
      <c r="DH362" s="118"/>
      <c r="DI362" s="118"/>
      <c r="DJ362" s="118"/>
      <c r="DK362" s="118"/>
      <c r="DL362" s="118"/>
      <c r="DM362" s="118"/>
      <c r="DN362" s="118"/>
      <c r="DO362" s="118"/>
      <c r="DP362" s="118"/>
      <c r="DQ362" s="118"/>
      <c r="DR362" s="118"/>
      <c r="DS362" s="118"/>
      <c r="DT362" s="118"/>
      <c r="DU362" s="118"/>
    </row>
    <row r="363" spans="1:125" ht="15.75" customHeight="1">
      <c r="A363" s="119"/>
      <c r="B363" s="119"/>
      <c r="C363" s="119"/>
      <c r="D363" s="119"/>
      <c r="E363" s="119"/>
      <c r="F363" s="119"/>
      <c r="G363" s="119"/>
      <c r="H363" s="119" t="s">
        <v>5248</v>
      </c>
      <c r="I363" s="119"/>
      <c r="J363" s="119"/>
      <c r="K363" s="119"/>
      <c r="L363" s="119"/>
      <c r="M363" s="119"/>
      <c r="N363" s="119"/>
      <c r="O363" s="119"/>
      <c r="P363" s="119"/>
      <c r="Q363" s="119"/>
      <c r="R363" s="119"/>
      <c r="S363" s="119"/>
      <c r="T363" s="119"/>
      <c r="U363" s="119"/>
      <c r="V363" s="119"/>
      <c r="W363" s="119"/>
      <c r="X363" s="119"/>
      <c r="Y363" s="119"/>
      <c r="Z363" s="119"/>
      <c r="AA363" s="119"/>
      <c r="AB363" s="119"/>
      <c r="AC363" s="119"/>
      <c r="AD363" s="119"/>
      <c r="AE363" s="119"/>
      <c r="AF363" s="119"/>
      <c r="AG363" s="119"/>
      <c r="AH363" s="119"/>
      <c r="AI363" s="119"/>
      <c r="AJ363" s="119"/>
      <c r="AK363" s="119"/>
      <c r="AL363" s="119"/>
      <c r="AM363" s="119"/>
      <c r="AN363" s="119"/>
      <c r="AO363" s="119"/>
      <c r="AP363" s="119"/>
      <c r="AQ363" s="119"/>
      <c r="AR363" s="119"/>
      <c r="AS363" s="119"/>
      <c r="AT363" s="119"/>
      <c r="AU363" s="119"/>
      <c r="AV363" s="119"/>
      <c r="AW363" s="119"/>
      <c r="AX363" s="119"/>
      <c r="AY363" s="119"/>
      <c r="AZ363" s="119"/>
      <c r="BA363" s="119"/>
      <c r="BB363" s="119"/>
      <c r="BC363" s="119"/>
      <c r="BD363" s="119"/>
      <c r="BE363" s="119"/>
      <c r="BF363" s="119"/>
      <c r="BG363" s="119"/>
      <c r="BH363" s="119"/>
      <c r="BI363" s="119"/>
      <c r="BJ363" s="119"/>
      <c r="BK363" s="119"/>
      <c r="BL363" s="119"/>
      <c r="BM363" s="119"/>
      <c r="BN363" s="119"/>
      <c r="BO363" s="119"/>
      <c r="BP363" s="119"/>
      <c r="BQ363" s="119"/>
      <c r="BR363" s="119"/>
      <c r="BS363" s="119"/>
      <c r="BT363" s="119"/>
      <c r="BU363" s="119"/>
      <c r="BV363" s="119"/>
      <c r="BW363" s="119"/>
      <c r="BX363" s="119"/>
      <c r="BY363" s="119"/>
      <c r="BZ363" s="119"/>
      <c r="CA363" s="119"/>
      <c r="CB363" s="119"/>
      <c r="CC363" s="119"/>
      <c r="CD363" s="119"/>
      <c r="CE363" s="119"/>
      <c r="CF363" s="119"/>
      <c r="CG363" s="119"/>
      <c r="CH363" s="119"/>
      <c r="CI363" s="119"/>
      <c r="CJ363" s="119"/>
      <c r="CK363" s="119"/>
      <c r="CL363" s="119"/>
      <c r="CM363" s="119"/>
      <c r="CN363" s="119"/>
      <c r="CO363" s="119"/>
      <c r="CP363" s="119"/>
      <c r="CQ363" s="119"/>
      <c r="CR363" s="119"/>
      <c r="CS363" s="119"/>
      <c r="CT363" s="119"/>
      <c r="CU363" s="119"/>
      <c r="CV363" s="119"/>
      <c r="CW363" s="119"/>
      <c r="CX363" s="119"/>
      <c r="CY363" s="119"/>
      <c r="CZ363" s="119"/>
      <c r="DA363" s="119"/>
      <c r="DB363" s="119"/>
      <c r="DC363" s="119"/>
      <c r="DD363" s="119"/>
      <c r="DE363" s="119"/>
      <c r="DF363" s="119"/>
      <c r="DG363" s="119"/>
      <c r="DH363" s="119"/>
      <c r="DI363" s="119"/>
      <c r="DJ363" s="119"/>
      <c r="DK363" s="119"/>
      <c r="DL363" s="119"/>
      <c r="DM363" s="119"/>
      <c r="DN363" s="119"/>
      <c r="DO363" s="119"/>
      <c r="DP363" s="119"/>
      <c r="DQ363" s="119"/>
      <c r="DR363" s="119"/>
      <c r="DS363" s="119"/>
      <c r="DT363" s="119"/>
      <c r="DU363" s="119"/>
    </row>
    <row r="364" spans="1:125" ht="15.75" customHeight="1">
      <c r="A364" s="118"/>
      <c r="B364" s="118"/>
      <c r="C364" s="118"/>
      <c r="D364" s="118"/>
      <c r="E364" s="118"/>
      <c r="F364" s="118"/>
      <c r="G364" s="118"/>
      <c r="H364" s="118" t="s">
        <v>5249</v>
      </c>
      <c r="I364" s="118"/>
      <c r="J364" s="118"/>
      <c r="K364" s="118"/>
      <c r="L364" s="118"/>
      <c r="M364" s="118"/>
      <c r="N364" s="118"/>
      <c r="O364" s="118"/>
      <c r="P364" s="118"/>
      <c r="Q364" s="118"/>
      <c r="R364" s="118"/>
      <c r="S364" s="118"/>
      <c r="T364" s="118"/>
      <c r="U364" s="118"/>
      <c r="V364" s="118"/>
      <c r="W364" s="118"/>
      <c r="X364" s="118"/>
      <c r="Y364" s="118"/>
      <c r="Z364" s="118"/>
      <c r="AA364" s="118"/>
      <c r="AB364" s="118"/>
      <c r="AC364" s="118"/>
      <c r="AD364" s="118"/>
      <c r="AE364" s="118"/>
      <c r="AF364" s="118"/>
      <c r="AG364" s="118"/>
      <c r="AH364" s="118"/>
      <c r="AI364" s="118"/>
      <c r="AJ364" s="118"/>
      <c r="AK364" s="118"/>
      <c r="AL364" s="118"/>
      <c r="AM364" s="118"/>
      <c r="AN364" s="118"/>
      <c r="AO364" s="118"/>
      <c r="AP364" s="118"/>
      <c r="AQ364" s="118"/>
      <c r="AR364" s="118"/>
      <c r="AS364" s="118"/>
      <c r="AT364" s="118"/>
      <c r="AU364" s="118"/>
      <c r="AV364" s="118"/>
      <c r="AW364" s="118"/>
      <c r="AX364" s="118"/>
      <c r="AY364" s="118"/>
      <c r="AZ364" s="118"/>
      <c r="BA364" s="118"/>
      <c r="BB364" s="118"/>
      <c r="BC364" s="118"/>
      <c r="BD364" s="118"/>
      <c r="BE364" s="118"/>
      <c r="BF364" s="118"/>
      <c r="BG364" s="118"/>
      <c r="BH364" s="118"/>
      <c r="BI364" s="118"/>
      <c r="BJ364" s="118"/>
      <c r="BK364" s="118"/>
      <c r="BL364" s="118"/>
      <c r="BM364" s="118"/>
      <c r="BN364" s="118"/>
      <c r="BO364" s="118"/>
      <c r="BP364" s="118"/>
      <c r="BQ364" s="118"/>
      <c r="BR364" s="118"/>
      <c r="BS364" s="118"/>
      <c r="BT364" s="118"/>
      <c r="BU364" s="118"/>
      <c r="BV364" s="118"/>
      <c r="BW364" s="118"/>
      <c r="BX364" s="118"/>
      <c r="BY364" s="118"/>
      <c r="BZ364" s="118"/>
      <c r="CA364" s="118"/>
      <c r="CB364" s="118"/>
      <c r="CC364" s="118"/>
      <c r="CD364" s="118"/>
      <c r="CE364" s="118"/>
      <c r="CF364" s="118"/>
      <c r="CG364" s="118"/>
      <c r="CH364" s="118"/>
      <c r="CI364" s="118"/>
      <c r="CJ364" s="118"/>
      <c r="CK364" s="118"/>
      <c r="CL364" s="118"/>
      <c r="CM364" s="118"/>
      <c r="CN364" s="118"/>
      <c r="CO364" s="118"/>
      <c r="CP364" s="118"/>
      <c r="CQ364" s="118"/>
      <c r="CR364" s="118"/>
      <c r="CS364" s="118"/>
      <c r="CT364" s="118"/>
      <c r="CU364" s="118"/>
      <c r="CV364" s="118"/>
      <c r="CW364" s="118"/>
      <c r="CX364" s="118"/>
      <c r="CY364" s="118"/>
      <c r="CZ364" s="118"/>
      <c r="DA364" s="118"/>
      <c r="DB364" s="118"/>
      <c r="DC364" s="118"/>
      <c r="DD364" s="118"/>
      <c r="DE364" s="118"/>
      <c r="DF364" s="118"/>
      <c r="DG364" s="118"/>
      <c r="DH364" s="118"/>
      <c r="DI364" s="118"/>
      <c r="DJ364" s="118"/>
      <c r="DK364" s="118"/>
      <c r="DL364" s="118"/>
      <c r="DM364" s="118"/>
      <c r="DN364" s="118"/>
      <c r="DO364" s="118"/>
      <c r="DP364" s="118"/>
      <c r="DQ364" s="118"/>
      <c r="DR364" s="118"/>
      <c r="DS364" s="118"/>
      <c r="DT364" s="118"/>
      <c r="DU364" s="118"/>
    </row>
    <row r="365" spans="1:125" ht="15.75" customHeight="1">
      <c r="A365" s="119"/>
      <c r="B365" s="119"/>
      <c r="C365" s="119"/>
      <c r="D365" s="119"/>
      <c r="E365" s="119"/>
      <c r="F365" s="119"/>
      <c r="G365" s="119"/>
      <c r="H365" s="119" t="s">
        <v>5250</v>
      </c>
      <c r="I365" s="119"/>
      <c r="J365" s="119"/>
      <c r="K365" s="119"/>
      <c r="L365" s="119"/>
      <c r="M365" s="119"/>
      <c r="N365" s="119"/>
      <c r="O365" s="119"/>
      <c r="P365" s="119"/>
      <c r="Q365" s="119"/>
      <c r="R365" s="119"/>
      <c r="S365" s="119"/>
      <c r="T365" s="119"/>
      <c r="U365" s="119"/>
      <c r="V365" s="119"/>
      <c r="W365" s="119"/>
      <c r="X365" s="119"/>
      <c r="Y365" s="119"/>
      <c r="Z365" s="119"/>
      <c r="AA365" s="119"/>
      <c r="AB365" s="119"/>
      <c r="AC365" s="119"/>
      <c r="AD365" s="119"/>
      <c r="AE365" s="119"/>
      <c r="AF365" s="119"/>
      <c r="AG365" s="119"/>
      <c r="AH365" s="119"/>
      <c r="AI365" s="119"/>
      <c r="AJ365" s="119"/>
      <c r="AK365" s="119"/>
      <c r="AL365" s="119"/>
      <c r="AM365" s="119"/>
      <c r="AN365" s="119"/>
      <c r="AO365" s="119"/>
      <c r="AP365" s="119"/>
      <c r="AQ365" s="119"/>
      <c r="AR365" s="119"/>
      <c r="AS365" s="119"/>
      <c r="AT365" s="119"/>
      <c r="AU365" s="119"/>
      <c r="AV365" s="119"/>
      <c r="AW365" s="119"/>
      <c r="AX365" s="119"/>
      <c r="AY365" s="119"/>
      <c r="AZ365" s="119"/>
      <c r="BA365" s="119"/>
      <c r="BB365" s="119"/>
      <c r="BC365" s="119"/>
      <c r="BD365" s="119"/>
      <c r="BE365" s="119"/>
      <c r="BF365" s="119"/>
      <c r="BG365" s="119"/>
      <c r="BH365" s="119"/>
      <c r="BI365" s="119"/>
      <c r="BJ365" s="119"/>
      <c r="BK365" s="119"/>
      <c r="BL365" s="119"/>
      <c r="BM365" s="119"/>
      <c r="BN365" s="119"/>
      <c r="BO365" s="119"/>
      <c r="BP365" s="119"/>
      <c r="BQ365" s="119"/>
      <c r="BR365" s="119"/>
      <c r="BS365" s="119"/>
      <c r="BT365" s="119"/>
      <c r="BU365" s="119"/>
      <c r="BV365" s="119"/>
      <c r="BW365" s="119"/>
      <c r="BX365" s="119"/>
      <c r="BY365" s="119"/>
      <c r="BZ365" s="119"/>
      <c r="CA365" s="119"/>
      <c r="CB365" s="119"/>
      <c r="CC365" s="119"/>
      <c r="CD365" s="119"/>
      <c r="CE365" s="119"/>
      <c r="CF365" s="119"/>
      <c r="CG365" s="119"/>
      <c r="CH365" s="119"/>
      <c r="CI365" s="119"/>
      <c r="CJ365" s="119"/>
      <c r="CK365" s="119"/>
      <c r="CL365" s="119"/>
      <c r="CM365" s="119"/>
      <c r="CN365" s="119"/>
      <c r="CO365" s="119"/>
      <c r="CP365" s="119"/>
      <c r="CQ365" s="119"/>
      <c r="CR365" s="119"/>
      <c r="CS365" s="119"/>
      <c r="CT365" s="119"/>
      <c r="CU365" s="119"/>
      <c r="CV365" s="119"/>
      <c r="CW365" s="119"/>
      <c r="CX365" s="119"/>
      <c r="CY365" s="119"/>
      <c r="CZ365" s="119"/>
      <c r="DA365" s="119"/>
      <c r="DB365" s="119"/>
      <c r="DC365" s="119"/>
      <c r="DD365" s="119"/>
      <c r="DE365" s="119"/>
      <c r="DF365" s="119"/>
      <c r="DG365" s="119"/>
      <c r="DH365" s="119"/>
      <c r="DI365" s="119"/>
      <c r="DJ365" s="119"/>
      <c r="DK365" s="119"/>
      <c r="DL365" s="119"/>
      <c r="DM365" s="119"/>
      <c r="DN365" s="119"/>
      <c r="DO365" s="119"/>
      <c r="DP365" s="119"/>
      <c r="DQ365" s="119"/>
      <c r="DR365" s="119"/>
      <c r="DS365" s="119"/>
      <c r="DT365" s="119"/>
      <c r="DU365" s="119"/>
    </row>
    <row r="366" spans="1:125" ht="15.75" customHeight="1">
      <c r="A366" s="118"/>
      <c r="B366" s="118"/>
      <c r="C366" s="118"/>
      <c r="D366" s="118"/>
      <c r="E366" s="118"/>
      <c r="F366" s="118"/>
      <c r="G366" s="118"/>
      <c r="H366" s="118" t="s">
        <v>5251</v>
      </c>
      <c r="I366" s="118"/>
      <c r="J366" s="118"/>
      <c r="K366" s="118"/>
      <c r="L366" s="118"/>
      <c r="M366" s="118"/>
      <c r="N366" s="118"/>
      <c r="O366" s="118"/>
      <c r="P366" s="118"/>
      <c r="Q366" s="118"/>
      <c r="R366" s="118"/>
      <c r="S366" s="118"/>
      <c r="T366" s="118"/>
      <c r="U366" s="118"/>
      <c r="V366" s="118"/>
      <c r="W366" s="118"/>
      <c r="X366" s="118"/>
      <c r="Y366" s="118"/>
      <c r="Z366" s="118"/>
      <c r="AA366" s="118"/>
      <c r="AB366" s="118"/>
      <c r="AC366" s="118"/>
      <c r="AD366" s="118"/>
      <c r="AE366" s="118"/>
      <c r="AF366" s="118"/>
      <c r="AG366" s="118"/>
      <c r="AH366" s="118"/>
      <c r="AI366" s="118"/>
      <c r="AJ366" s="118"/>
      <c r="AK366" s="118"/>
      <c r="AL366" s="118"/>
      <c r="AM366" s="118"/>
      <c r="AN366" s="118"/>
      <c r="AO366" s="118"/>
      <c r="AP366" s="118"/>
      <c r="AQ366" s="118"/>
      <c r="AR366" s="118"/>
      <c r="AS366" s="118"/>
      <c r="AT366" s="118"/>
      <c r="AU366" s="118"/>
      <c r="AV366" s="118"/>
      <c r="AW366" s="118"/>
      <c r="AX366" s="118"/>
      <c r="AY366" s="118"/>
      <c r="AZ366" s="118"/>
      <c r="BA366" s="118"/>
      <c r="BB366" s="118"/>
      <c r="BC366" s="118"/>
      <c r="BD366" s="118"/>
      <c r="BE366" s="118"/>
      <c r="BF366" s="118"/>
      <c r="BG366" s="118"/>
      <c r="BH366" s="118"/>
      <c r="BI366" s="118"/>
      <c r="BJ366" s="118"/>
      <c r="BK366" s="118"/>
      <c r="BL366" s="118"/>
      <c r="BM366" s="118"/>
      <c r="BN366" s="118"/>
      <c r="BO366" s="118"/>
      <c r="BP366" s="118"/>
      <c r="BQ366" s="118"/>
      <c r="BR366" s="118"/>
      <c r="BS366" s="118"/>
      <c r="BT366" s="118"/>
      <c r="BU366" s="118"/>
      <c r="BV366" s="118"/>
      <c r="BW366" s="118"/>
      <c r="BX366" s="118"/>
      <c r="BY366" s="118"/>
      <c r="BZ366" s="118"/>
      <c r="CA366" s="118"/>
      <c r="CB366" s="118"/>
      <c r="CC366" s="118"/>
      <c r="CD366" s="118"/>
      <c r="CE366" s="118"/>
      <c r="CF366" s="118"/>
      <c r="CG366" s="118"/>
      <c r="CH366" s="118"/>
      <c r="CI366" s="118"/>
      <c r="CJ366" s="118"/>
      <c r="CK366" s="118"/>
      <c r="CL366" s="118"/>
      <c r="CM366" s="118"/>
      <c r="CN366" s="118"/>
      <c r="CO366" s="118"/>
      <c r="CP366" s="118"/>
      <c r="CQ366" s="118"/>
      <c r="CR366" s="118"/>
      <c r="CS366" s="118"/>
      <c r="CT366" s="118"/>
      <c r="CU366" s="118"/>
      <c r="CV366" s="118"/>
      <c r="CW366" s="118"/>
      <c r="CX366" s="118"/>
      <c r="CY366" s="118"/>
      <c r="CZ366" s="118"/>
      <c r="DA366" s="118"/>
      <c r="DB366" s="118"/>
      <c r="DC366" s="118"/>
      <c r="DD366" s="118"/>
      <c r="DE366" s="118"/>
      <c r="DF366" s="118"/>
      <c r="DG366" s="118"/>
      <c r="DH366" s="118"/>
      <c r="DI366" s="118"/>
      <c r="DJ366" s="118"/>
      <c r="DK366" s="118"/>
      <c r="DL366" s="118"/>
      <c r="DM366" s="118"/>
      <c r="DN366" s="118"/>
      <c r="DO366" s="118"/>
      <c r="DP366" s="118"/>
      <c r="DQ366" s="118"/>
      <c r="DR366" s="118"/>
      <c r="DS366" s="118"/>
      <c r="DT366" s="118"/>
      <c r="DU366" s="118"/>
    </row>
    <row r="367" spans="1:125" ht="15.75" customHeight="1">
      <c r="A367" s="119"/>
      <c r="B367" s="119"/>
      <c r="C367" s="119"/>
      <c r="D367" s="119"/>
      <c r="E367" s="119"/>
      <c r="F367" s="119"/>
      <c r="G367" s="119"/>
      <c r="H367" s="119" t="s">
        <v>5252</v>
      </c>
      <c r="I367" s="119"/>
      <c r="J367" s="119"/>
      <c r="K367" s="119"/>
      <c r="L367" s="119"/>
      <c r="M367" s="119"/>
      <c r="N367" s="119"/>
      <c r="O367" s="119"/>
      <c r="P367" s="119"/>
      <c r="Q367" s="119"/>
      <c r="R367" s="119"/>
      <c r="S367" s="119"/>
      <c r="T367" s="119"/>
      <c r="U367" s="119"/>
      <c r="V367" s="119"/>
      <c r="W367" s="119"/>
      <c r="X367" s="119"/>
      <c r="Y367" s="119"/>
      <c r="Z367" s="119"/>
      <c r="AA367" s="119"/>
      <c r="AB367" s="119"/>
      <c r="AC367" s="119"/>
      <c r="AD367" s="119"/>
      <c r="AE367" s="119"/>
      <c r="AF367" s="119"/>
      <c r="AG367" s="119"/>
      <c r="AH367" s="119"/>
      <c r="AI367" s="119"/>
      <c r="AJ367" s="119"/>
      <c r="AK367" s="119"/>
      <c r="AL367" s="119"/>
      <c r="AM367" s="119"/>
      <c r="AN367" s="119"/>
      <c r="AO367" s="119"/>
      <c r="AP367" s="119"/>
      <c r="AQ367" s="119"/>
      <c r="AR367" s="119"/>
      <c r="AS367" s="119"/>
      <c r="AT367" s="119"/>
      <c r="AU367" s="119"/>
      <c r="AV367" s="119"/>
      <c r="AW367" s="119"/>
      <c r="AX367" s="119"/>
      <c r="AY367" s="119"/>
      <c r="AZ367" s="119"/>
      <c r="BA367" s="119"/>
      <c r="BB367" s="119"/>
      <c r="BC367" s="119"/>
      <c r="BD367" s="119"/>
      <c r="BE367" s="119"/>
      <c r="BF367" s="119"/>
      <c r="BG367" s="119"/>
      <c r="BH367" s="119"/>
      <c r="BI367" s="119"/>
      <c r="BJ367" s="119"/>
      <c r="BK367" s="119"/>
      <c r="BL367" s="119"/>
      <c r="BM367" s="119"/>
      <c r="BN367" s="119"/>
      <c r="BO367" s="119"/>
      <c r="BP367" s="119"/>
      <c r="BQ367" s="119"/>
      <c r="BR367" s="119"/>
      <c r="BS367" s="119"/>
      <c r="BT367" s="119"/>
      <c r="BU367" s="119"/>
      <c r="BV367" s="119"/>
      <c r="BW367" s="119"/>
      <c r="BX367" s="119"/>
      <c r="BY367" s="119"/>
      <c r="BZ367" s="119"/>
      <c r="CA367" s="119"/>
      <c r="CB367" s="119"/>
      <c r="CC367" s="119"/>
      <c r="CD367" s="119"/>
      <c r="CE367" s="119"/>
      <c r="CF367" s="119"/>
      <c r="CG367" s="119"/>
      <c r="CH367" s="119"/>
      <c r="CI367" s="119"/>
      <c r="CJ367" s="119"/>
      <c r="CK367" s="119"/>
      <c r="CL367" s="119"/>
      <c r="CM367" s="119"/>
      <c r="CN367" s="119"/>
      <c r="CO367" s="119"/>
      <c r="CP367" s="119"/>
      <c r="CQ367" s="119"/>
      <c r="CR367" s="119"/>
      <c r="CS367" s="119"/>
      <c r="CT367" s="119"/>
      <c r="CU367" s="119"/>
      <c r="CV367" s="119"/>
      <c r="CW367" s="119"/>
      <c r="CX367" s="119"/>
      <c r="CY367" s="119"/>
      <c r="CZ367" s="119"/>
      <c r="DA367" s="119"/>
      <c r="DB367" s="119"/>
      <c r="DC367" s="119"/>
      <c r="DD367" s="119"/>
      <c r="DE367" s="119"/>
      <c r="DF367" s="119"/>
      <c r="DG367" s="119"/>
      <c r="DH367" s="119"/>
      <c r="DI367" s="119"/>
      <c r="DJ367" s="119"/>
      <c r="DK367" s="119"/>
      <c r="DL367" s="119"/>
      <c r="DM367" s="119"/>
      <c r="DN367" s="119"/>
      <c r="DO367" s="119"/>
      <c r="DP367" s="119"/>
      <c r="DQ367" s="119"/>
      <c r="DR367" s="119"/>
      <c r="DS367" s="119"/>
      <c r="DT367" s="119"/>
      <c r="DU367" s="119"/>
    </row>
    <row r="368" spans="1:125" ht="15.75" customHeight="1">
      <c r="A368" s="118"/>
      <c r="B368" s="118"/>
      <c r="C368" s="118"/>
      <c r="D368" s="118"/>
      <c r="E368" s="118"/>
      <c r="F368" s="118"/>
      <c r="G368" s="118"/>
      <c r="H368" s="118" t="s">
        <v>5253</v>
      </c>
      <c r="I368" s="118"/>
      <c r="J368" s="118"/>
      <c r="K368" s="118"/>
      <c r="L368" s="118"/>
      <c r="M368" s="118"/>
      <c r="N368" s="118"/>
      <c r="O368" s="118"/>
      <c r="P368" s="118"/>
      <c r="Q368" s="118"/>
      <c r="R368" s="118"/>
      <c r="S368" s="118"/>
      <c r="T368" s="118"/>
      <c r="U368" s="118"/>
      <c r="V368" s="118"/>
      <c r="W368" s="118"/>
      <c r="X368" s="118"/>
      <c r="Y368" s="118"/>
      <c r="Z368" s="118"/>
      <c r="AA368" s="118"/>
      <c r="AB368" s="118"/>
      <c r="AC368" s="118"/>
      <c r="AD368" s="118"/>
      <c r="AE368" s="118"/>
      <c r="AF368" s="118"/>
      <c r="AG368" s="118"/>
      <c r="AH368" s="118"/>
      <c r="AI368" s="118"/>
      <c r="AJ368" s="118"/>
      <c r="AK368" s="118"/>
      <c r="AL368" s="118"/>
      <c r="AM368" s="118"/>
      <c r="AN368" s="118"/>
      <c r="AO368" s="118"/>
      <c r="AP368" s="118"/>
      <c r="AQ368" s="118"/>
      <c r="AR368" s="118"/>
      <c r="AS368" s="118"/>
      <c r="AT368" s="118"/>
      <c r="AU368" s="118"/>
      <c r="AV368" s="118"/>
      <c r="AW368" s="118"/>
      <c r="AX368" s="118"/>
      <c r="AY368" s="118"/>
      <c r="AZ368" s="118"/>
      <c r="BA368" s="118"/>
      <c r="BB368" s="118"/>
      <c r="BC368" s="118"/>
      <c r="BD368" s="118"/>
      <c r="BE368" s="118"/>
      <c r="BF368" s="118"/>
      <c r="BG368" s="118"/>
      <c r="BH368" s="118"/>
      <c r="BI368" s="118"/>
      <c r="BJ368" s="118"/>
      <c r="BK368" s="118"/>
      <c r="BL368" s="118"/>
      <c r="BM368" s="118"/>
      <c r="BN368" s="118"/>
      <c r="BO368" s="118"/>
      <c r="BP368" s="118"/>
      <c r="BQ368" s="118"/>
      <c r="BR368" s="118"/>
      <c r="BS368" s="118"/>
      <c r="BT368" s="118"/>
      <c r="BU368" s="118"/>
      <c r="BV368" s="118"/>
      <c r="BW368" s="118"/>
      <c r="BX368" s="118"/>
      <c r="BY368" s="118"/>
      <c r="BZ368" s="118"/>
      <c r="CA368" s="118"/>
      <c r="CB368" s="118"/>
      <c r="CC368" s="118"/>
      <c r="CD368" s="118"/>
      <c r="CE368" s="118"/>
      <c r="CF368" s="118"/>
      <c r="CG368" s="118"/>
      <c r="CH368" s="118"/>
      <c r="CI368" s="118"/>
      <c r="CJ368" s="118"/>
      <c r="CK368" s="118"/>
      <c r="CL368" s="118"/>
      <c r="CM368" s="118"/>
      <c r="CN368" s="118"/>
      <c r="CO368" s="118"/>
      <c r="CP368" s="118"/>
      <c r="CQ368" s="118"/>
      <c r="CR368" s="118"/>
      <c r="CS368" s="118"/>
      <c r="CT368" s="118"/>
      <c r="CU368" s="118"/>
      <c r="CV368" s="118"/>
      <c r="CW368" s="118"/>
      <c r="CX368" s="118"/>
      <c r="CY368" s="118"/>
      <c r="CZ368" s="118"/>
      <c r="DA368" s="118"/>
      <c r="DB368" s="118"/>
      <c r="DC368" s="118"/>
      <c r="DD368" s="118"/>
      <c r="DE368" s="118"/>
      <c r="DF368" s="118"/>
      <c r="DG368" s="118"/>
      <c r="DH368" s="118"/>
      <c r="DI368" s="118"/>
      <c r="DJ368" s="118"/>
      <c r="DK368" s="118"/>
      <c r="DL368" s="118"/>
      <c r="DM368" s="118"/>
      <c r="DN368" s="118"/>
      <c r="DO368" s="118"/>
      <c r="DP368" s="118"/>
      <c r="DQ368" s="118"/>
      <c r="DR368" s="118"/>
      <c r="DS368" s="118"/>
      <c r="DT368" s="118"/>
      <c r="DU368" s="118"/>
    </row>
  </sheetData>
  <mergeCells count="36">
    <mergeCell ref="DJ1:DL1"/>
    <mergeCell ref="DM1:DO1"/>
    <mergeCell ref="DP1:DR1"/>
    <mergeCell ref="DS1:DU1"/>
    <mergeCell ref="CC1:CE1"/>
    <mergeCell ref="CF1:CH1"/>
    <mergeCell ref="CI1:CK1"/>
    <mergeCell ref="CL1:CN1"/>
    <mergeCell ref="CO1:CQ1"/>
    <mergeCell ref="CR1:CT1"/>
    <mergeCell ref="CU1:CW1"/>
    <mergeCell ref="BZ1:CB1"/>
    <mergeCell ref="CX1:CZ1"/>
    <mergeCell ref="DA1:DC1"/>
    <mergeCell ref="DD1:DF1"/>
    <mergeCell ref="DG1:DI1"/>
    <mergeCell ref="BK1:BM1"/>
    <mergeCell ref="BN1:BP1"/>
    <mergeCell ref="BQ1:BS1"/>
    <mergeCell ref="BT1:BV1"/>
    <mergeCell ref="BW1:BY1"/>
    <mergeCell ref="AV1:AX1"/>
    <mergeCell ref="AY1:BA1"/>
    <mergeCell ref="BB1:BD1"/>
    <mergeCell ref="BE1:BG1"/>
    <mergeCell ref="BH1:BJ1"/>
    <mergeCell ref="AG1:AI1"/>
    <mergeCell ref="AJ1:AL1"/>
    <mergeCell ref="AM1:AO1"/>
    <mergeCell ref="AP1:AR1"/>
    <mergeCell ref="AS1:AU1"/>
    <mergeCell ref="R1:T1"/>
    <mergeCell ref="U1:W1"/>
    <mergeCell ref="X1:Z1"/>
    <mergeCell ref="AA1:AC1"/>
    <mergeCell ref="AD1:AF1"/>
  </mergeCells>
  <conditionalFormatting sqref="A1:DU368">
    <cfRule type="containsBlanks" dxfId="2" priority="1">
      <formula>LEN(TRIM(A1))=0</formula>
    </cfRule>
  </conditionalFormatting>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N107"/>
  <sheetViews>
    <sheetView workbookViewId="0"/>
  </sheetViews>
  <sheetFormatPr defaultColWidth="14.44140625" defaultRowHeight="15" customHeight="1"/>
  <cols>
    <col min="1" max="1" width="13.109375" customWidth="1"/>
    <col min="2" max="2" width="96.6640625" customWidth="1"/>
    <col min="3" max="3" width="121.6640625" customWidth="1"/>
    <col min="4" max="4" width="50.109375" customWidth="1"/>
    <col min="5" max="5" width="4.109375" customWidth="1"/>
    <col min="6" max="6" width="26.6640625" customWidth="1"/>
    <col min="7" max="7" width="21.109375" customWidth="1"/>
    <col min="8" max="8" width="156" customWidth="1"/>
    <col min="9" max="9" width="7.33203125" customWidth="1"/>
    <col min="10" max="10" width="4.88671875" customWidth="1"/>
    <col min="11" max="11" width="10.109375" customWidth="1"/>
    <col min="12" max="12" width="4.44140625" customWidth="1"/>
    <col min="13" max="13" width="23.44140625" customWidth="1"/>
    <col min="14" max="14" width="7.33203125" customWidth="1"/>
  </cols>
  <sheetData>
    <row r="1" spans="1:14">
      <c r="A1" s="123"/>
      <c r="B1" s="123"/>
      <c r="C1" s="123"/>
      <c r="D1" s="123"/>
      <c r="E1" s="123"/>
      <c r="F1" s="123"/>
      <c r="G1" s="123"/>
      <c r="H1" s="123"/>
      <c r="I1" s="124"/>
      <c r="J1" s="124" t="s">
        <v>5254</v>
      </c>
      <c r="K1" s="124" t="s">
        <v>52</v>
      </c>
      <c r="L1" s="124" t="s">
        <v>53</v>
      </c>
      <c r="M1" s="124" t="s">
        <v>54</v>
      </c>
      <c r="N1" s="124"/>
    </row>
    <row r="2" spans="1:14">
      <c r="A2" s="123" t="s">
        <v>5255</v>
      </c>
      <c r="B2" s="123" t="s">
        <v>5256</v>
      </c>
      <c r="C2" s="123" t="s">
        <v>5257</v>
      </c>
      <c r="D2" s="123" t="s">
        <v>5258</v>
      </c>
      <c r="E2" s="84">
        <f t="shared" ref="E2:E27" ca="1" si="0">RANDBETWEEN(1, 1000)</f>
        <v>120</v>
      </c>
      <c r="F2" s="84" t="s">
        <v>5259</v>
      </c>
      <c r="G2" s="123" t="s">
        <v>5260</v>
      </c>
      <c r="H2" s="123" t="s">
        <v>5261</v>
      </c>
      <c r="I2" s="124"/>
      <c r="J2" s="124">
        <f t="shared" ref="J2:J31" ca="1" si="1">RANDBETWEEN(1, 300)</f>
        <v>231</v>
      </c>
      <c r="K2" s="124" t="s">
        <v>5262</v>
      </c>
      <c r="L2" s="124">
        <v>1</v>
      </c>
      <c r="M2" s="124" t="s">
        <v>5263</v>
      </c>
      <c r="N2" s="124"/>
    </row>
    <row r="3" spans="1:14">
      <c r="A3" s="123" t="s">
        <v>5264</v>
      </c>
      <c r="B3" s="123" t="s">
        <v>5265</v>
      </c>
      <c r="C3" s="123" t="s">
        <v>5266</v>
      </c>
      <c r="D3" s="123" t="s">
        <v>5267</v>
      </c>
      <c r="E3" s="84">
        <f t="shared" ca="1" si="0"/>
        <v>633</v>
      </c>
      <c r="F3" s="84" t="s">
        <v>5259</v>
      </c>
      <c r="G3" s="123" t="s">
        <v>5268</v>
      </c>
      <c r="H3" s="123" t="s">
        <v>5269</v>
      </c>
      <c r="I3" s="124"/>
      <c r="J3" s="124">
        <f t="shared" ca="1" si="1"/>
        <v>145</v>
      </c>
      <c r="K3" s="124" t="s">
        <v>5270</v>
      </c>
      <c r="L3" s="124">
        <v>2</v>
      </c>
      <c r="M3" s="124" t="s">
        <v>5271</v>
      </c>
      <c r="N3" s="124"/>
    </row>
    <row r="4" spans="1:14">
      <c r="A4" s="123" t="s">
        <v>5264</v>
      </c>
      <c r="B4" s="123" t="s">
        <v>5272</v>
      </c>
      <c r="C4" s="123" t="s">
        <v>5273</v>
      </c>
      <c r="D4" s="123" t="s">
        <v>5274</v>
      </c>
      <c r="E4" s="84">
        <f t="shared" ca="1" si="0"/>
        <v>666</v>
      </c>
      <c r="F4" s="84" t="s">
        <v>5259</v>
      </c>
      <c r="G4" s="123" t="s">
        <v>5275</v>
      </c>
      <c r="H4" s="123" t="s">
        <v>5276</v>
      </c>
      <c r="I4" s="124"/>
      <c r="J4" s="124">
        <f t="shared" ca="1" si="1"/>
        <v>31</v>
      </c>
      <c r="K4" s="124" t="s">
        <v>5277</v>
      </c>
      <c r="L4" s="124">
        <v>3</v>
      </c>
      <c r="M4" s="124" t="s">
        <v>5278</v>
      </c>
      <c r="N4" s="124"/>
    </row>
    <row r="5" spans="1:14">
      <c r="A5" s="123" t="s">
        <v>5279</v>
      </c>
      <c r="B5" s="123" t="s">
        <v>5280</v>
      </c>
      <c r="C5" s="123" t="s">
        <v>5281</v>
      </c>
      <c r="D5" s="123" t="s">
        <v>5282</v>
      </c>
      <c r="E5" s="84">
        <f t="shared" ca="1" si="0"/>
        <v>970</v>
      </c>
      <c r="F5" s="84" t="s">
        <v>5259</v>
      </c>
      <c r="G5" s="123" t="s">
        <v>5283</v>
      </c>
      <c r="H5" s="123" t="s">
        <v>5284</v>
      </c>
      <c r="I5" s="124"/>
      <c r="J5" s="124">
        <f t="shared" ca="1" si="1"/>
        <v>67</v>
      </c>
      <c r="K5" s="124" t="s">
        <v>5285</v>
      </c>
      <c r="L5" s="124">
        <v>4</v>
      </c>
      <c r="M5" s="124" t="s">
        <v>5286</v>
      </c>
      <c r="N5" s="124"/>
    </row>
    <row r="6" spans="1:14">
      <c r="A6" s="123" t="s">
        <v>5287</v>
      </c>
      <c r="B6" s="123" t="s">
        <v>5288</v>
      </c>
      <c r="C6" s="123" t="s">
        <v>5289</v>
      </c>
      <c r="D6" s="123" t="s">
        <v>5290</v>
      </c>
      <c r="E6" s="84">
        <f t="shared" ca="1" si="0"/>
        <v>985</v>
      </c>
      <c r="F6" s="84" t="s">
        <v>5259</v>
      </c>
      <c r="G6" s="123" t="s">
        <v>5291</v>
      </c>
      <c r="H6" s="123" t="s">
        <v>5292</v>
      </c>
      <c r="I6" s="124"/>
      <c r="J6" s="124">
        <f t="shared" ca="1" si="1"/>
        <v>53</v>
      </c>
      <c r="K6" s="124" t="s">
        <v>5293</v>
      </c>
      <c r="L6" s="124">
        <v>5</v>
      </c>
      <c r="M6" s="124" t="s">
        <v>5294</v>
      </c>
      <c r="N6" s="124"/>
    </row>
    <row r="7" spans="1:14">
      <c r="A7" s="123" t="s">
        <v>5295</v>
      </c>
      <c r="B7" s="123" t="s">
        <v>5296</v>
      </c>
      <c r="C7" s="123" t="s">
        <v>5297</v>
      </c>
      <c r="D7" s="123" t="s">
        <v>5298</v>
      </c>
      <c r="E7" s="84">
        <f t="shared" ca="1" si="0"/>
        <v>374</v>
      </c>
      <c r="F7" s="84" t="s">
        <v>5259</v>
      </c>
      <c r="G7" s="84" t="s">
        <v>5299</v>
      </c>
      <c r="H7" s="123" t="s">
        <v>5300</v>
      </c>
      <c r="I7" s="124"/>
      <c r="J7" s="124">
        <f t="shared" ca="1" si="1"/>
        <v>33</v>
      </c>
      <c r="K7" s="124" t="s">
        <v>5301</v>
      </c>
      <c r="L7" s="124">
        <v>6</v>
      </c>
      <c r="M7" s="124" t="s">
        <v>5302</v>
      </c>
      <c r="N7" s="124"/>
    </row>
    <row r="8" spans="1:14">
      <c r="A8" s="123" t="s">
        <v>5303</v>
      </c>
      <c r="B8" s="123" t="s">
        <v>5304</v>
      </c>
      <c r="C8" s="123" t="s">
        <v>5305</v>
      </c>
      <c r="D8" s="123" t="s">
        <v>5306</v>
      </c>
      <c r="E8" s="84">
        <f t="shared" ca="1" si="0"/>
        <v>271</v>
      </c>
      <c r="F8" s="84" t="s">
        <v>5259</v>
      </c>
      <c r="G8" s="123" t="s">
        <v>5307</v>
      </c>
      <c r="H8" s="123" t="s">
        <v>5308</v>
      </c>
      <c r="I8" s="124"/>
      <c r="J8" s="124">
        <f t="shared" ca="1" si="1"/>
        <v>287</v>
      </c>
      <c r="K8" s="124" t="s">
        <v>5309</v>
      </c>
      <c r="L8" s="124">
        <v>7</v>
      </c>
      <c r="M8" s="124" t="s">
        <v>5310</v>
      </c>
      <c r="N8" s="124"/>
    </row>
    <row r="9" spans="1:14">
      <c r="A9" s="123" t="s">
        <v>5311</v>
      </c>
      <c r="B9" s="123" t="s">
        <v>5312</v>
      </c>
      <c r="C9" s="123" t="s">
        <v>5313</v>
      </c>
      <c r="D9" s="123" t="s">
        <v>5314</v>
      </c>
      <c r="E9" s="84">
        <f t="shared" ca="1" si="0"/>
        <v>708</v>
      </c>
      <c r="F9" s="84" t="s">
        <v>5259</v>
      </c>
      <c r="G9" s="123" t="s">
        <v>5315</v>
      </c>
      <c r="H9" s="123" t="s">
        <v>5316</v>
      </c>
      <c r="I9" s="124"/>
      <c r="J9" s="124">
        <f t="shared" ca="1" si="1"/>
        <v>148</v>
      </c>
      <c r="K9" s="124" t="s">
        <v>5317</v>
      </c>
      <c r="L9" s="124">
        <v>8</v>
      </c>
      <c r="M9" s="124" t="s">
        <v>5318</v>
      </c>
      <c r="N9" s="124"/>
    </row>
    <row r="10" spans="1:14">
      <c r="A10" s="123" t="s">
        <v>5319</v>
      </c>
      <c r="B10" s="123" t="s">
        <v>5320</v>
      </c>
      <c r="C10" s="123" t="s">
        <v>5321</v>
      </c>
      <c r="D10" s="123" t="s">
        <v>5322</v>
      </c>
      <c r="E10" s="84">
        <f t="shared" ca="1" si="0"/>
        <v>688</v>
      </c>
      <c r="F10" s="84" t="s">
        <v>5259</v>
      </c>
      <c r="G10" s="123" t="s">
        <v>5323</v>
      </c>
      <c r="H10" s="123" t="s">
        <v>5324</v>
      </c>
      <c r="I10" s="123"/>
      <c r="J10" s="124">
        <f t="shared" ca="1" si="1"/>
        <v>211</v>
      </c>
      <c r="K10" s="124" t="s">
        <v>5325</v>
      </c>
      <c r="L10" s="124">
        <v>9</v>
      </c>
      <c r="M10" s="124" t="s">
        <v>5326</v>
      </c>
      <c r="N10" s="124"/>
    </row>
    <row r="11" spans="1:14">
      <c r="A11" s="123" t="s">
        <v>5327</v>
      </c>
      <c r="B11" s="123" t="s">
        <v>5328</v>
      </c>
      <c r="C11" s="123" t="s">
        <v>5329</v>
      </c>
      <c r="D11" s="123" t="s">
        <v>5330</v>
      </c>
      <c r="E11" s="84">
        <f t="shared" ca="1" si="0"/>
        <v>975</v>
      </c>
      <c r="F11" s="84" t="s">
        <v>5259</v>
      </c>
      <c r="G11" s="123" t="s">
        <v>5331</v>
      </c>
      <c r="H11" s="123" t="s">
        <v>5332</v>
      </c>
      <c r="I11" s="124"/>
      <c r="J11" s="124">
        <f t="shared" ca="1" si="1"/>
        <v>137</v>
      </c>
      <c r="K11" s="124" t="s">
        <v>5333</v>
      </c>
      <c r="L11" s="124">
        <v>10</v>
      </c>
      <c r="M11" s="124" t="s">
        <v>5334</v>
      </c>
      <c r="N11" s="124"/>
    </row>
    <row r="12" spans="1:14">
      <c r="A12" s="123" t="s">
        <v>5335</v>
      </c>
      <c r="B12" s="123" t="s">
        <v>5336</v>
      </c>
      <c r="C12" s="123" t="s">
        <v>5337</v>
      </c>
      <c r="D12" s="123" t="s">
        <v>5338</v>
      </c>
      <c r="E12" s="84">
        <f t="shared" ca="1" si="0"/>
        <v>908</v>
      </c>
      <c r="F12" s="84" t="s">
        <v>5259</v>
      </c>
      <c r="G12" s="124" t="s">
        <v>5339</v>
      </c>
      <c r="H12" s="123" t="s">
        <v>5340</v>
      </c>
      <c r="I12" s="124"/>
      <c r="J12" s="124">
        <f t="shared" ca="1" si="1"/>
        <v>125</v>
      </c>
      <c r="K12" s="124" t="s">
        <v>5341</v>
      </c>
      <c r="L12" s="124">
        <v>11</v>
      </c>
      <c r="M12" s="124" t="s">
        <v>5342</v>
      </c>
      <c r="N12" s="124"/>
    </row>
    <row r="13" spans="1:14">
      <c r="A13" s="123" t="s">
        <v>5343</v>
      </c>
      <c r="B13" s="123" t="s">
        <v>5344</v>
      </c>
      <c r="C13" s="123" t="s">
        <v>5345</v>
      </c>
      <c r="D13" s="123" t="s">
        <v>5346</v>
      </c>
      <c r="E13" s="84">
        <f t="shared" ca="1" si="0"/>
        <v>587</v>
      </c>
      <c r="F13" s="84" t="s">
        <v>5259</v>
      </c>
      <c r="G13" s="124" t="s">
        <v>5347</v>
      </c>
      <c r="H13" s="123" t="s">
        <v>5348</v>
      </c>
      <c r="I13" s="124"/>
      <c r="J13" s="124">
        <f t="shared" ca="1" si="1"/>
        <v>281</v>
      </c>
      <c r="K13" s="124" t="s">
        <v>5349</v>
      </c>
      <c r="L13" s="124">
        <v>12</v>
      </c>
      <c r="M13" s="124" t="s">
        <v>5350</v>
      </c>
      <c r="N13" s="124"/>
    </row>
    <row r="14" spans="1:14">
      <c r="A14" s="123" t="s">
        <v>5351</v>
      </c>
      <c r="B14" s="123" t="s">
        <v>5352</v>
      </c>
      <c r="C14" s="123" t="s">
        <v>5353</v>
      </c>
      <c r="D14" s="123" t="s">
        <v>5354</v>
      </c>
      <c r="E14" s="84">
        <f t="shared" ca="1" si="0"/>
        <v>4</v>
      </c>
      <c r="F14" s="84" t="s">
        <v>5259</v>
      </c>
      <c r="G14" s="124" t="s">
        <v>5355</v>
      </c>
      <c r="H14" s="123" t="s">
        <v>5356</v>
      </c>
      <c r="I14" s="124"/>
      <c r="J14" s="124">
        <f t="shared" ca="1" si="1"/>
        <v>269</v>
      </c>
      <c r="K14" s="124"/>
      <c r="L14" s="124">
        <v>13</v>
      </c>
      <c r="M14" s="124" t="s">
        <v>5357</v>
      </c>
      <c r="N14" s="124"/>
    </row>
    <row r="15" spans="1:14">
      <c r="A15" s="123" t="s">
        <v>5358</v>
      </c>
      <c r="B15" s="123" t="s">
        <v>5359</v>
      </c>
      <c r="C15" s="123" t="s">
        <v>5360</v>
      </c>
      <c r="D15" s="123" t="s">
        <v>5361</v>
      </c>
      <c r="E15" s="84">
        <f t="shared" ca="1" si="0"/>
        <v>854</v>
      </c>
      <c r="F15" s="84" t="s">
        <v>5259</v>
      </c>
      <c r="G15" s="123" t="s">
        <v>5362</v>
      </c>
      <c r="H15" s="123" t="s">
        <v>5363</v>
      </c>
      <c r="I15" s="124"/>
      <c r="J15" s="124">
        <f t="shared" ca="1" si="1"/>
        <v>131</v>
      </c>
      <c r="K15" s="124"/>
      <c r="L15" s="124">
        <v>14</v>
      </c>
      <c r="M15" s="124" t="s">
        <v>5364</v>
      </c>
      <c r="N15" s="124"/>
    </row>
    <row r="16" spans="1:14">
      <c r="A16" s="123" t="s">
        <v>5365</v>
      </c>
      <c r="B16" s="123" t="s">
        <v>5366</v>
      </c>
      <c r="C16" s="123" t="s">
        <v>5367</v>
      </c>
      <c r="D16" s="123" t="s">
        <v>5368</v>
      </c>
      <c r="E16" s="84">
        <f t="shared" ca="1" si="0"/>
        <v>184</v>
      </c>
      <c r="F16" s="84" t="s">
        <v>5259</v>
      </c>
      <c r="G16" s="124" t="s">
        <v>5369</v>
      </c>
      <c r="H16" s="123" t="s">
        <v>5370</v>
      </c>
      <c r="I16" s="124"/>
      <c r="J16" s="124">
        <f t="shared" ca="1" si="1"/>
        <v>53</v>
      </c>
      <c r="K16" s="124"/>
      <c r="L16" s="124">
        <v>15</v>
      </c>
      <c r="M16" s="124" t="s">
        <v>5371</v>
      </c>
      <c r="N16" s="124"/>
    </row>
    <row r="17" spans="1:14">
      <c r="A17" s="123" t="s">
        <v>5372</v>
      </c>
      <c r="B17" s="123" t="s">
        <v>5373</v>
      </c>
      <c r="C17" s="123" t="s">
        <v>5374</v>
      </c>
      <c r="D17" s="123" t="s">
        <v>5375</v>
      </c>
      <c r="E17" s="84">
        <f t="shared" ca="1" si="0"/>
        <v>839</v>
      </c>
      <c r="F17" s="84" t="s">
        <v>5259</v>
      </c>
      <c r="G17" s="124" t="s">
        <v>5376</v>
      </c>
      <c r="H17" s="123" t="s">
        <v>5377</v>
      </c>
      <c r="I17" s="124"/>
      <c r="J17" s="124">
        <f t="shared" ca="1" si="1"/>
        <v>255</v>
      </c>
      <c r="K17" s="124"/>
      <c r="L17" s="124">
        <v>16</v>
      </c>
      <c r="M17" s="124" t="s">
        <v>5378</v>
      </c>
      <c r="N17" s="124"/>
    </row>
    <row r="18" spans="1:14">
      <c r="A18" s="123" t="s">
        <v>5379</v>
      </c>
      <c r="B18" s="123" t="s">
        <v>5380</v>
      </c>
      <c r="C18" s="123" t="s">
        <v>5381</v>
      </c>
      <c r="D18" s="123" t="s">
        <v>5382</v>
      </c>
      <c r="E18" s="84">
        <f t="shared" ca="1" si="0"/>
        <v>700</v>
      </c>
      <c r="F18" s="84" t="s">
        <v>5259</v>
      </c>
      <c r="G18" s="124" t="s">
        <v>5383</v>
      </c>
      <c r="H18" s="123" t="s">
        <v>5384</v>
      </c>
      <c r="I18" s="124"/>
      <c r="J18" s="124">
        <f t="shared" ca="1" si="1"/>
        <v>196</v>
      </c>
      <c r="K18" s="124"/>
      <c r="L18" s="124">
        <v>17</v>
      </c>
      <c r="M18" s="124" t="s">
        <v>5385</v>
      </c>
      <c r="N18" s="124"/>
    </row>
    <row r="19" spans="1:14">
      <c r="A19" s="123" t="s">
        <v>5386</v>
      </c>
      <c r="B19" s="123" t="s">
        <v>5387</v>
      </c>
      <c r="C19" s="123" t="s">
        <v>5388</v>
      </c>
      <c r="D19" s="123" t="s">
        <v>5389</v>
      </c>
      <c r="E19" s="84">
        <f t="shared" ca="1" si="0"/>
        <v>387</v>
      </c>
      <c r="F19" s="84" t="s">
        <v>5259</v>
      </c>
      <c r="G19" s="124" t="s">
        <v>5390</v>
      </c>
      <c r="H19" s="123" t="s">
        <v>5391</v>
      </c>
      <c r="I19" s="124"/>
      <c r="J19" s="124">
        <f t="shared" ca="1" si="1"/>
        <v>84</v>
      </c>
      <c r="K19" s="124"/>
      <c r="L19" s="124">
        <v>18</v>
      </c>
      <c r="M19" s="124" t="s">
        <v>5392</v>
      </c>
      <c r="N19" s="124"/>
    </row>
    <row r="20" spans="1:14">
      <c r="A20" s="123" t="s">
        <v>5393</v>
      </c>
      <c r="B20" s="123" t="s">
        <v>5394</v>
      </c>
      <c r="C20" s="123" t="s">
        <v>5395</v>
      </c>
      <c r="D20" s="123" t="s">
        <v>5396</v>
      </c>
      <c r="E20" s="84">
        <f t="shared" ca="1" si="0"/>
        <v>879</v>
      </c>
      <c r="F20" s="84" t="s">
        <v>5259</v>
      </c>
      <c r="G20" s="124" t="s">
        <v>5397</v>
      </c>
      <c r="H20" s="123" t="s">
        <v>5398</v>
      </c>
      <c r="I20" s="124"/>
      <c r="J20" s="124">
        <f t="shared" ca="1" si="1"/>
        <v>261</v>
      </c>
      <c r="K20" s="124"/>
      <c r="L20" s="124">
        <v>19</v>
      </c>
      <c r="M20" s="124" t="s">
        <v>5399</v>
      </c>
      <c r="N20" s="124"/>
    </row>
    <row r="21" spans="1:14">
      <c r="A21" s="123" t="s">
        <v>5400</v>
      </c>
      <c r="B21" s="123" t="s">
        <v>5401</v>
      </c>
      <c r="C21" s="123" t="s">
        <v>5402</v>
      </c>
      <c r="D21" s="123" t="s">
        <v>5403</v>
      </c>
      <c r="E21" s="84">
        <f t="shared" ca="1" si="0"/>
        <v>398</v>
      </c>
      <c r="F21" s="84" t="s">
        <v>5259</v>
      </c>
      <c r="G21" s="124" t="s">
        <v>5404</v>
      </c>
      <c r="H21" s="123" t="s">
        <v>5405</v>
      </c>
      <c r="I21" s="124"/>
      <c r="J21" s="124">
        <f t="shared" ca="1" si="1"/>
        <v>92</v>
      </c>
      <c r="K21" s="124"/>
      <c r="L21" s="124">
        <v>20</v>
      </c>
      <c r="M21" s="124" t="s">
        <v>5406</v>
      </c>
      <c r="N21" s="124"/>
    </row>
    <row r="22" spans="1:14">
      <c r="A22" s="123" t="s">
        <v>5407</v>
      </c>
      <c r="B22" s="123" t="s">
        <v>5408</v>
      </c>
      <c r="C22" s="123" t="s">
        <v>5409</v>
      </c>
      <c r="D22" s="123" t="s">
        <v>5410</v>
      </c>
      <c r="E22" s="84">
        <f t="shared" ca="1" si="0"/>
        <v>335</v>
      </c>
      <c r="F22" s="84" t="s">
        <v>5259</v>
      </c>
      <c r="G22" s="124" t="s">
        <v>5411</v>
      </c>
      <c r="H22" s="123" t="s">
        <v>5412</v>
      </c>
      <c r="I22" s="124"/>
      <c r="J22" s="124">
        <f t="shared" ca="1" si="1"/>
        <v>216</v>
      </c>
      <c r="K22" s="124"/>
      <c r="L22" s="124">
        <v>21</v>
      </c>
      <c r="M22" s="124" t="s">
        <v>5413</v>
      </c>
      <c r="N22" s="124"/>
    </row>
    <row r="23" spans="1:14">
      <c r="A23" s="123" t="s">
        <v>5414</v>
      </c>
      <c r="B23" s="123" t="s">
        <v>5415</v>
      </c>
      <c r="C23" s="123" t="s">
        <v>5416</v>
      </c>
      <c r="D23" s="123" t="s">
        <v>5417</v>
      </c>
      <c r="E23" s="84">
        <f t="shared" ca="1" si="0"/>
        <v>792</v>
      </c>
      <c r="F23" s="84" t="s">
        <v>5259</v>
      </c>
      <c r="G23" s="123" t="s">
        <v>5418</v>
      </c>
      <c r="H23" s="123" t="s">
        <v>5419</v>
      </c>
      <c r="I23" s="124"/>
      <c r="J23" s="124">
        <f t="shared" ca="1" si="1"/>
        <v>102</v>
      </c>
      <c r="K23" s="124"/>
      <c r="L23" s="124">
        <v>22</v>
      </c>
      <c r="M23" s="124" t="s">
        <v>5420</v>
      </c>
      <c r="N23" s="124"/>
    </row>
    <row r="24" spans="1:14">
      <c r="A24" s="123" t="s">
        <v>5421</v>
      </c>
      <c r="B24" s="123" t="s">
        <v>5422</v>
      </c>
      <c r="C24" s="123" t="s">
        <v>5423</v>
      </c>
      <c r="D24" s="123" t="s">
        <v>5424</v>
      </c>
      <c r="E24" s="84">
        <f t="shared" ca="1" si="0"/>
        <v>868</v>
      </c>
      <c r="F24" s="84" t="s">
        <v>5259</v>
      </c>
      <c r="G24" s="124" t="s">
        <v>5425</v>
      </c>
      <c r="H24" s="123" t="s">
        <v>5426</v>
      </c>
      <c r="I24" s="124"/>
      <c r="J24" s="124">
        <f t="shared" ca="1" si="1"/>
        <v>8</v>
      </c>
      <c r="K24" s="124"/>
      <c r="L24" s="124">
        <v>23</v>
      </c>
      <c r="M24" s="124" t="s">
        <v>5427</v>
      </c>
      <c r="N24" s="124"/>
    </row>
    <row r="25" spans="1:14">
      <c r="A25" s="123" t="s">
        <v>5428</v>
      </c>
      <c r="B25" s="123" t="s">
        <v>5429</v>
      </c>
      <c r="C25" s="123" t="s">
        <v>5430</v>
      </c>
      <c r="D25" s="123" t="s">
        <v>5431</v>
      </c>
      <c r="E25" s="84">
        <f t="shared" ca="1" si="0"/>
        <v>368</v>
      </c>
      <c r="F25" s="84" t="s">
        <v>5259</v>
      </c>
      <c r="G25" s="124" t="s">
        <v>5432</v>
      </c>
      <c r="H25" s="123" t="s">
        <v>5433</v>
      </c>
      <c r="I25" s="124"/>
      <c r="J25" s="124">
        <f t="shared" ca="1" si="1"/>
        <v>195</v>
      </c>
      <c r="K25" s="124"/>
      <c r="L25" s="124">
        <v>24</v>
      </c>
      <c r="M25" s="124" t="s">
        <v>5434</v>
      </c>
      <c r="N25" s="124"/>
    </row>
    <row r="26" spans="1:14">
      <c r="A26" s="123" t="s">
        <v>5435</v>
      </c>
      <c r="B26" s="123" t="s">
        <v>5436</v>
      </c>
      <c r="C26" s="123" t="s">
        <v>5437</v>
      </c>
      <c r="D26" s="123" t="s">
        <v>5438</v>
      </c>
      <c r="E26" s="84">
        <f t="shared" ca="1" si="0"/>
        <v>98</v>
      </c>
      <c r="F26" s="84" t="s">
        <v>5259</v>
      </c>
      <c r="G26" s="123" t="s">
        <v>5439</v>
      </c>
      <c r="H26" s="123" t="s">
        <v>5440</v>
      </c>
      <c r="I26" s="124"/>
      <c r="J26" s="124">
        <f t="shared" ca="1" si="1"/>
        <v>251</v>
      </c>
      <c r="K26" s="124"/>
      <c r="L26" s="124">
        <v>25</v>
      </c>
      <c r="M26" s="124" t="s">
        <v>5441</v>
      </c>
      <c r="N26" s="124"/>
    </row>
    <row r="27" spans="1:14">
      <c r="A27" s="123" t="s">
        <v>5435</v>
      </c>
      <c r="B27" s="123" t="s">
        <v>5442</v>
      </c>
      <c r="C27" s="123" t="s">
        <v>5443</v>
      </c>
      <c r="D27" s="123" t="s">
        <v>5444</v>
      </c>
      <c r="E27" s="84">
        <f t="shared" ca="1" si="0"/>
        <v>588</v>
      </c>
      <c r="F27" s="84" t="s">
        <v>5259</v>
      </c>
      <c r="G27" s="124" t="s">
        <v>5445</v>
      </c>
      <c r="H27" s="123" t="s">
        <v>5446</v>
      </c>
      <c r="I27" s="124"/>
      <c r="J27" s="124">
        <f t="shared" ca="1" si="1"/>
        <v>293</v>
      </c>
      <c r="K27" s="124"/>
      <c r="L27" s="124">
        <v>26</v>
      </c>
      <c r="M27" s="124" t="s">
        <v>5447</v>
      </c>
      <c r="N27" s="124"/>
    </row>
    <row r="28" spans="1:14">
      <c r="A28" s="123" t="s">
        <v>5448</v>
      </c>
      <c r="B28" s="124"/>
      <c r="C28" s="124"/>
      <c r="D28" s="124"/>
      <c r="E28" s="124"/>
      <c r="F28" s="124"/>
      <c r="G28" s="123" t="s">
        <v>5449</v>
      </c>
      <c r="H28" s="124"/>
      <c r="I28" s="124"/>
      <c r="J28" s="124">
        <f t="shared" ca="1" si="1"/>
        <v>279</v>
      </c>
      <c r="K28" s="124"/>
      <c r="L28" s="124">
        <v>27</v>
      </c>
      <c r="M28" s="124" t="s">
        <v>5450</v>
      </c>
      <c r="N28" s="124"/>
    </row>
    <row r="29" spans="1:14">
      <c r="A29" s="123" t="s">
        <v>5451</v>
      </c>
      <c r="B29" s="124"/>
      <c r="C29" s="124"/>
      <c r="D29" s="124"/>
      <c r="E29" s="124"/>
      <c r="F29" s="124"/>
      <c r="G29" s="123" t="s">
        <v>5452</v>
      </c>
      <c r="H29" s="124"/>
      <c r="I29" s="124"/>
      <c r="J29" s="124">
        <f t="shared" ca="1" si="1"/>
        <v>131</v>
      </c>
      <c r="K29" s="124"/>
      <c r="L29" s="124">
        <v>28</v>
      </c>
      <c r="M29" s="124" t="s">
        <v>5453</v>
      </c>
      <c r="N29" s="124"/>
    </row>
    <row r="30" spans="1:14">
      <c r="A30" s="123" t="s">
        <v>5454</v>
      </c>
      <c r="B30" s="124"/>
      <c r="C30" s="124"/>
      <c r="D30" s="124"/>
      <c r="E30" s="124"/>
      <c r="F30" s="124"/>
      <c r="G30" s="123" t="s">
        <v>5455</v>
      </c>
      <c r="H30" s="124"/>
      <c r="I30" s="124"/>
      <c r="J30" s="124">
        <f t="shared" ca="1" si="1"/>
        <v>31</v>
      </c>
      <c r="K30" s="124"/>
      <c r="L30" s="124">
        <v>29</v>
      </c>
      <c r="M30" s="124" t="s">
        <v>5456</v>
      </c>
      <c r="N30" s="124"/>
    </row>
    <row r="31" spans="1:14">
      <c r="A31" s="123" t="s">
        <v>5457</v>
      </c>
      <c r="B31" s="124"/>
      <c r="C31" s="124"/>
      <c r="D31" s="124"/>
      <c r="E31" s="124"/>
      <c r="F31" s="124"/>
      <c r="G31" s="123" t="s">
        <v>5458</v>
      </c>
      <c r="H31" s="124"/>
      <c r="I31" s="124"/>
      <c r="J31" s="124">
        <f t="shared" ca="1" si="1"/>
        <v>151</v>
      </c>
      <c r="K31" s="124"/>
      <c r="L31" s="124">
        <v>30</v>
      </c>
      <c r="M31" s="124" t="s">
        <v>5459</v>
      </c>
      <c r="N31" s="124"/>
    </row>
    <row r="32" spans="1:14">
      <c r="A32" s="123" t="s">
        <v>5460</v>
      </c>
      <c r="B32" s="124"/>
      <c r="C32" s="124"/>
      <c r="D32" s="124"/>
      <c r="E32" s="124"/>
      <c r="F32" s="124"/>
      <c r="G32" s="124" t="s">
        <v>5461</v>
      </c>
      <c r="H32" s="124"/>
      <c r="I32" s="124"/>
      <c r="J32" s="124"/>
      <c r="K32" s="124"/>
      <c r="L32" s="124"/>
      <c r="M32" s="124"/>
      <c r="N32" s="124"/>
    </row>
    <row r="33" spans="1:14">
      <c r="A33" s="123" t="s">
        <v>5462</v>
      </c>
      <c r="B33" s="124"/>
      <c r="C33" s="124"/>
      <c r="D33" s="124"/>
      <c r="E33" s="124"/>
      <c r="F33" s="124"/>
      <c r="G33" s="123" t="s">
        <v>5463</v>
      </c>
      <c r="H33" s="124"/>
      <c r="I33" s="124"/>
      <c r="J33" s="124"/>
      <c r="K33" s="124"/>
      <c r="L33" s="124"/>
      <c r="M33" s="124"/>
      <c r="N33" s="124"/>
    </row>
    <row r="34" spans="1:14">
      <c r="A34" s="123" t="s">
        <v>5464</v>
      </c>
      <c r="B34" s="124"/>
      <c r="C34" s="124"/>
      <c r="D34" s="124"/>
      <c r="E34" s="124"/>
      <c r="F34" s="124"/>
      <c r="G34" s="123" t="s">
        <v>5465</v>
      </c>
      <c r="H34" s="124"/>
      <c r="I34" s="124"/>
      <c r="J34" s="124"/>
      <c r="K34" s="124"/>
      <c r="L34" s="124"/>
      <c r="M34" s="124"/>
      <c r="N34" s="124"/>
    </row>
    <row r="35" spans="1:14">
      <c r="A35" s="123" t="s">
        <v>5466</v>
      </c>
      <c r="B35" s="124"/>
      <c r="C35" s="124"/>
      <c r="D35" s="124"/>
      <c r="E35" s="124"/>
      <c r="F35" s="124"/>
      <c r="G35" s="124" t="s">
        <v>5467</v>
      </c>
      <c r="H35" s="124"/>
      <c r="I35" s="124"/>
      <c r="J35" s="124"/>
      <c r="K35" s="124"/>
      <c r="L35" s="124"/>
      <c r="M35" s="124"/>
      <c r="N35" s="124"/>
    </row>
    <row r="36" spans="1:14">
      <c r="A36" s="123" t="s">
        <v>5468</v>
      </c>
      <c r="B36" s="124"/>
      <c r="C36" s="124"/>
      <c r="D36" s="124"/>
      <c r="E36" s="124"/>
      <c r="F36" s="124"/>
      <c r="G36" s="123" t="s">
        <v>5469</v>
      </c>
      <c r="H36" s="124"/>
      <c r="I36" s="124"/>
      <c r="J36" s="124"/>
      <c r="K36" s="124"/>
      <c r="L36" s="124"/>
      <c r="M36" s="124"/>
      <c r="N36" s="124"/>
    </row>
    <row r="37" spans="1:14">
      <c r="A37" s="123" t="s">
        <v>5470</v>
      </c>
      <c r="B37" s="124"/>
      <c r="C37" s="124"/>
      <c r="D37" s="124"/>
      <c r="E37" s="124"/>
      <c r="F37" s="124"/>
      <c r="G37" s="124" t="s">
        <v>5471</v>
      </c>
      <c r="H37" s="124"/>
      <c r="I37" s="124"/>
      <c r="J37" s="124"/>
      <c r="K37" s="124"/>
      <c r="L37" s="124"/>
      <c r="M37" s="124"/>
      <c r="N37" s="124"/>
    </row>
    <row r="38" spans="1:14">
      <c r="A38" s="123" t="s">
        <v>5472</v>
      </c>
      <c r="B38" s="124"/>
      <c r="C38" s="124"/>
      <c r="D38" s="124"/>
      <c r="E38" s="124"/>
      <c r="F38" s="124"/>
      <c r="G38" s="124" t="s">
        <v>5473</v>
      </c>
      <c r="H38" s="124"/>
      <c r="I38" s="124"/>
      <c r="J38" s="124"/>
      <c r="K38" s="124"/>
      <c r="L38" s="124"/>
      <c r="M38" s="124"/>
      <c r="N38" s="124"/>
    </row>
    <row r="39" spans="1:14">
      <c r="A39" s="123" t="s">
        <v>5472</v>
      </c>
      <c r="B39" s="124"/>
      <c r="C39" s="124"/>
      <c r="D39" s="124"/>
      <c r="E39" s="124"/>
      <c r="F39" s="124"/>
      <c r="G39" s="123" t="s">
        <v>5474</v>
      </c>
      <c r="H39" s="124"/>
      <c r="I39" s="124"/>
      <c r="J39" s="124"/>
      <c r="K39" s="124"/>
      <c r="L39" s="124"/>
      <c r="M39" s="124"/>
      <c r="N39" s="124"/>
    </row>
    <row r="40" spans="1:14">
      <c r="A40" s="123" t="s">
        <v>5475</v>
      </c>
      <c r="B40" s="124"/>
      <c r="C40" s="124"/>
      <c r="D40" s="124"/>
      <c r="E40" s="124"/>
      <c r="F40" s="124"/>
      <c r="G40" s="124" t="s">
        <v>5474</v>
      </c>
      <c r="H40" s="124"/>
      <c r="I40" s="124"/>
      <c r="J40" s="124"/>
      <c r="K40" s="124"/>
      <c r="L40" s="124"/>
      <c r="M40" s="124"/>
      <c r="N40" s="124"/>
    </row>
    <row r="41" spans="1:14">
      <c r="A41" s="123" t="s">
        <v>5476</v>
      </c>
      <c r="B41" s="124"/>
      <c r="C41" s="124"/>
      <c r="D41" s="124"/>
      <c r="E41" s="124"/>
      <c r="F41" s="124"/>
      <c r="G41" s="124" t="s">
        <v>5477</v>
      </c>
      <c r="H41" s="124"/>
      <c r="I41" s="124"/>
      <c r="J41" s="124"/>
      <c r="K41" s="124"/>
      <c r="L41" s="124"/>
      <c r="M41" s="124"/>
      <c r="N41" s="124"/>
    </row>
    <row r="42" spans="1:14">
      <c r="A42" s="123" t="s">
        <v>5478</v>
      </c>
      <c r="B42" s="124"/>
      <c r="C42" s="124"/>
      <c r="D42" s="124"/>
      <c r="E42" s="124"/>
      <c r="F42" s="124"/>
      <c r="G42" s="123" t="s">
        <v>5479</v>
      </c>
      <c r="H42" s="124"/>
      <c r="I42" s="124"/>
      <c r="J42" s="124"/>
      <c r="K42" s="124"/>
      <c r="L42" s="124"/>
      <c r="M42" s="124"/>
      <c r="N42" s="124"/>
    </row>
    <row r="43" spans="1:14">
      <c r="A43" s="123" t="s">
        <v>5480</v>
      </c>
      <c r="B43" s="124"/>
      <c r="C43" s="124"/>
      <c r="D43" s="124"/>
      <c r="E43" s="124"/>
      <c r="F43" s="124"/>
      <c r="G43" s="123" t="s">
        <v>5481</v>
      </c>
      <c r="H43" s="124"/>
      <c r="I43" s="124"/>
      <c r="J43" s="124"/>
      <c r="K43" s="124"/>
      <c r="L43" s="124"/>
      <c r="M43" s="124"/>
      <c r="N43" s="124"/>
    </row>
    <row r="44" spans="1:14">
      <c r="A44" s="123" t="s">
        <v>5482</v>
      </c>
      <c r="B44" s="124"/>
      <c r="C44" s="124"/>
      <c r="D44" s="124"/>
      <c r="E44" s="124"/>
      <c r="F44" s="124"/>
      <c r="G44" s="123" t="s">
        <v>5483</v>
      </c>
      <c r="H44" s="124"/>
      <c r="I44" s="124"/>
      <c r="J44" s="124"/>
      <c r="K44" s="124"/>
      <c r="L44" s="124"/>
      <c r="M44" s="124"/>
      <c r="N44" s="124"/>
    </row>
    <row r="45" spans="1:14">
      <c r="A45" s="123" t="s">
        <v>5484</v>
      </c>
      <c r="B45" s="124"/>
      <c r="C45" s="124"/>
      <c r="D45" s="124"/>
      <c r="E45" s="124"/>
      <c r="F45" s="124"/>
      <c r="G45" s="123" t="s">
        <v>5485</v>
      </c>
      <c r="H45" s="124"/>
      <c r="I45" s="124"/>
      <c r="J45" s="124"/>
      <c r="K45" s="124"/>
      <c r="L45" s="124"/>
      <c r="M45" s="124"/>
      <c r="N45" s="124"/>
    </row>
    <row r="46" spans="1:14">
      <c r="A46" s="123" t="s">
        <v>5486</v>
      </c>
      <c r="B46" s="124"/>
      <c r="C46" s="124"/>
      <c r="D46" s="124"/>
      <c r="E46" s="124"/>
      <c r="F46" s="124"/>
      <c r="G46" s="124" t="s">
        <v>5487</v>
      </c>
      <c r="H46" s="124"/>
      <c r="I46" s="124"/>
      <c r="J46" s="124"/>
      <c r="K46" s="124"/>
      <c r="L46" s="124"/>
      <c r="M46" s="124"/>
      <c r="N46" s="124"/>
    </row>
    <row r="47" spans="1:14">
      <c r="A47" s="123" t="s">
        <v>5488</v>
      </c>
      <c r="B47" s="124"/>
      <c r="C47" s="124"/>
      <c r="D47" s="124"/>
      <c r="E47" s="124"/>
      <c r="F47" s="124"/>
      <c r="G47" s="124" t="s">
        <v>5489</v>
      </c>
      <c r="H47" s="124"/>
      <c r="I47" s="124"/>
      <c r="J47" s="124"/>
      <c r="K47" s="124"/>
      <c r="L47" s="124"/>
      <c r="M47" s="124"/>
      <c r="N47" s="124"/>
    </row>
    <row r="48" spans="1:14">
      <c r="A48" s="123" t="s">
        <v>5490</v>
      </c>
      <c r="B48" s="124"/>
      <c r="C48" s="124"/>
      <c r="D48" s="124"/>
      <c r="E48" s="124"/>
      <c r="F48" s="124"/>
      <c r="G48" s="124" t="s">
        <v>5491</v>
      </c>
      <c r="H48" s="124"/>
      <c r="I48" s="124"/>
      <c r="J48" s="124"/>
      <c r="K48" s="124"/>
      <c r="L48" s="124"/>
      <c r="M48" s="124"/>
      <c r="N48" s="124"/>
    </row>
    <row r="49" spans="1:14">
      <c r="A49" s="123" t="s">
        <v>5492</v>
      </c>
      <c r="B49" s="124"/>
      <c r="C49" s="124"/>
      <c r="D49" s="124"/>
      <c r="E49" s="124"/>
      <c r="F49" s="124"/>
      <c r="G49" s="124"/>
      <c r="H49" s="124"/>
      <c r="I49" s="124"/>
      <c r="J49" s="124"/>
      <c r="K49" s="124"/>
      <c r="L49" s="124"/>
      <c r="M49" s="124"/>
      <c r="N49" s="124"/>
    </row>
    <row r="50" spans="1:14">
      <c r="A50" s="123" t="s">
        <v>5493</v>
      </c>
      <c r="B50" s="124"/>
      <c r="C50" s="124"/>
      <c r="D50" s="124"/>
      <c r="E50" s="124"/>
      <c r="F50" s="124"/>
      <c r="G50" s="124"/>
      <c r="H50" s="124"/>
      <c r="I50" s="124"/>
      <c r="J50" s="124"/>
      <c r="K50" s="124"/>
      <c r="L50" s="124"/>
      <c r="M50" s="124"/>
      <c r="N50" s="124"/>
    </row>
    <row r="51" spans="1:14">
      <c r="A51" s="123" t="s">
        <v>5494</v>
      </c>
      <c r="B51" s="124"/>
      <c r="C51" s="124"/>
      <c r="D51" s="124"/>
      <c r="E51" s="124"/>
      <c r="F51" s="124"/>
      <c r="G51" s="124"/>
      <c r="H51" s="124"/>
      <c r="I51" s="124"/>
      <c r="J51" s="124"/>
      <c r="K51" s="124"/>
      <c r="L51" s="124"/>
      <c r="M51" s="124"/>
      <c r="N51" s="124"/>
    </row>
    <row r="52" spans="1:14">
      <c r="A52" s="123" t="s">
        <v>5495</v>
      </c>
      <c r="B52" s="124"/>
      <c r="C52" s="124"/>
      <c r="D52" s="124"/>
      <c r="E52" s="124"/>
      <c r="F52" s="124"/>
      <c r="G52" s="124"/>
      <c r="H52" s="124"/>
      <c r="I52" s="124"/>
      <c r="J52" s="124"/>
      <c r="K52" s="124"/>
      <c r="L52" s="124"/>
      <c r="M52" s="124"/>
      <c r="N52" s="124"/>
    </row>
    <row r="53" spans="1:14">
      <c r="A53" s="123" t="s">
        <v>5496</v>
      </c>
      <c r="B53" s="124"/>
      <c r="C53" s="124"/>
      <c r="D53" s="124"/>
      <c r="E53" s="124"/>
      <c r="F53" s="124"/>
      <c r="G53" s="124"/>
      <c r="H53" s="124"/>
      <c r="I53" s="124"/>
      <c r="J53" s="124"/>
      <c r="K53" s="124"/>
      <c r="L53" s="124"/>
      <c r="M53" s="124"/>
      <c r="N53" s="124"/>
    </row>
    <row r="54" spans="1:14">
      <c r="A54" s="123" t="s">
        <v>5497</v>
      </c>
      <c r="B54" s="124"/>
      <c r="C54" s="124"/>
      <c r="D54" s="124"/>
      <c r="E54" s="124"/>
      <c r="F54" s="124"/>
      <c r="G54" s="124"/>
      <c r="H54" s="124"/>
      <c r="I54" s="124"/>
      <c r="J54" s="124"/>
      <c r="K54" s="124"/>
      <c r="L54" s="124"/>
      <c r="M54" s="124"/>
      <c r="N54" s="124"/>
    </row>
    <row r="55" spans="1:14">
      <c r="A55" s="123" t="s">
        <v>5498</v>
      </c>
      <c r="B55" s="124"/>
      <c r="C55" s="124"/>
      <c r="D55" s="124"/>
      <c r="E55" s="124"/>
      <c r="F55" s="124"/>
      <c r="G55" s="124"/>
      <c r="H55" s="124"/>
      <c r="I55" s="124"/>
      <c r="J55" s="124"/>
      <c r="K55" s="124"/>
      <c r="L55" s="124"/>
      <c r="M55" s="124"/>
      <c r="N55" s="124"/>
    </row>
    <row r="56" spans="1:14">
      <c r="A56" s="123" t="s">
        <v>5499</v>
      </c>
      <c r="B56" s="124"/>
      <c r="C56" s="124"/>
      <c r="D56" s="124"/>
      <c r="E56" s="124"/>
      <c r="F56" s="124"/>
      <c r="G56" s="124"/>
      <c r="H56" s="124"/>
      <c r="I56" s="124"/>
      <c r="J56" s="124"/>
      <c r="K56" s="124"/>
      <c r="L56" s="124"/>
      <c r="M56" s="124"/>
      <c r="N56" s="124"/>
    </row>
    <row r="57" spans="1:14">
      <c r="A57" s="123" t="s">
        <v>5499</v>
      </c>
      <c r="B57" s="124"/>
      <c r="C57" s="124"/>
      <c r="D57" s="124"/>
      <c r="E57" s="124"/>
      <c r="F57" s="124"/>
      <c r="G57" s="124"/>
      <c r="H57" s="124"/>
      <c r="I57" s="124"/>
      <c r="J57" s="124"/>
      <c r="K57" s="124"/>
      <c r="L57" s="124"/>
      <c r="M57" s="124"/>
      <c r="N57" s="124"/>
    </row>
    <row r="58" spans="1:14">
      <c r="A58" s="123" t="s">
        <v>5500</v>
      </c>
      <c r="B58" s="124"/>
      <c r="C58" s="124"/>
      <c r="D58" s="124"/>
      <c r="E58" s="124"/>
      <c r="F58" s="124"/>
      <c r="G58" s="124"/>
      <c r="H58" s="124"/>
      <c r="I58" s="124"/>
      <c r="J58" s="124"/>
      <c r="K58" s="124"/>
      <c r="L58" s="124"/>
      <c r="M58" s="124"/>
      <c r="N58" s="124"/>
    </row>
    <row r="59" spans="1:14">
      <c r="A59" s="123" t="s">
        <v>5501</v>
      </c>
      <c r="B59" s="124"/>
      <c r="C59" s="124"/>
      <c r="D59" s="124"/>
      <c r="E59" s="124"/>
      <c r="F59" s="124"/>
      <c r="G59" s="124"/>
      <c r="H59" s="124"/>
      <c r="I59" s="124"/>
      <c r="J59" s="124"/>
      <c r="K59" s="124"/>
      <c r="L59" s="124"/>
      <c r="M59" s="124"/>
      <c r="N59" s="124"/>
    </row>
    <row r="60" spans="1:14">
      <c r="A60" s="123" t="s">
        <v>5502</v>
      </c>
      <c r="B60" s="124"/>
      <c r="C60" s="124"/>
      <c r="D60" s="124"/>
      <c r="E60" s="124"/>
      <c r="F60" s="124"/>
      <c r="G60" s="124"/>
      <c r="H60" s="124"/>
      <c r="I60" s="124"/>
      <c r="J60" s="124"/>
      <c r="K60" s="124"/>
      <c r="L60" s="124"/>
      <c r="M60" s="124"/>
      <c r="N60" s="124"/>
    </row>
    <row r="61" spans="1:14">
      <c r="A61" s="123" t="s">
        <v>5503</v>
      </c>
      <c r="B61" s="124"/>
      <c r="C61" s="124"/>
      <c r="D61" s="124"/>
      <c r="E61" s="124"/>
      <c r="F61" s="124"/>
      <c r="G61" s="124"/>
      <c r="H61" s="124"/>
      <c r="I61" s="124"/>
      <c r="J61" s="124"/>
      <c r="K61" s="124"/>
      <c r="L61" s="124"/>
      <c r="M61" s="124"/>
      <c r="N61" s="124"/>
    </row>
    <row r="62" spans="1:14">
      <c r="A62" s="123" t="s">
        <v>5504</v>
      </c>
      <c r="B62" s="124"/>
      <c r="C62" s="124"/>
      <c r="D62" s="124"/>
      <c r="E62" s="124"/>
      <c r="F62" s="124"/>
      <c r="G62" s="124"/>
      <c r="H62" s="124"/>
      <c r="I62" s="124"/>
      <c r="J62" s="124"/>
      <c r="K62" s="124"/>
      <c r="L62" s="124"/>
      <c r="M62" s="124"/>
      <c r="N62" s="124"/>
    </row>
    <row r="63" spans="1:14">
      <c r="A63" s="123" t="s">
        <v>5505</v>
      </c>
      <c r="B63" s="124"/>
      <c r="C63" s="124"/>
      <c r="D63" s="124"/>
      <c r="E63" s="124"/>
      <c r="F63" s="124"/>
      <c r="G63" s="124"/>
      <c r="H63" s="124"/>
      <c r="I63" s="124"/>
      <c r="J63" s="124"/>
      <c r="K63" s="124"/>
      <c r="L63" s="124"/>
      <c r="M63" s="124"/>
      <c r="N63" s="124"/>
    </row>
    <row r="64" spans="1:14">
      <c r="A64" s="123" t="s">
        <v>5506</v>
      </c>
      <c r="B64" s="124"/>
      <c r="C64" s="124"/>
      <c r="D64" s="124"/>
      <c r="E64" s="124"/>
      <c r="F64" s="124"/>
      <c r="G64" s="124"/>
      <c r="H64" s="124"/>
      <c r="I64" s="124"/>
      <c r="J64" s="124"/>
      <c r="K64" s="124"/>
      <c r="L64" s="124"/>
      <c r="M64" s="124"/>
      <c r="N64" s="124"/>
    </row>
    <row r="65" spans="1:14">
      <c r="A65" s="123" t="s">
        <v>5507</v>
      </c>
      <c r="B65" s="124"/>
      <c r="C65" s="124"/>
      <c r="D65" s="124"/>
      <c r="E65" s="124"/>
      <c r="F65" s="124"/>
      <c r="G65" s="124"/>
      <c r="H65" s="124"/>
      <c r="I65" s="124"/>
      <c r="J65" s="124"/>
      <c r="K65" s="124"/>
      <c r="L65" s="124"/>
      <c r="M65" s="124"/>
      <c r="N65" s="124"/>
    </row>
    <row r="66" spans="1:14">
      <c r="A66" s="123" t="s">
        <v>5508</v>
      </c>
      <c r="B66" s="124"/>
      <c r="C66" s="124"/>
      <c r="D66" s="124"/>
      <c r="E66" s="124"/>
      <c r="F66" s="124"/>
      <c r="G66" s="124"/>
      <c r="H66" s="124"/>
      <c r="I66" s="124"/>
      <c r="J66" s="124"/>
      <c r="K66" s="124"/>
      <c r="L66" s="124"/>
      <c r="M66" s="124"/>
      <c r="N66" s="124"/>
    </row>
    <row r="67" spans="1:14">
      <c r="A67" s="123" t="s">
        <v>5509</v>
      </c>
      <c r="B67" s="124"/>
      <c r="C67" s="124"/>
      <c r="D67" s="124"/>
      <c r="E67" s="124"/>
      <c r="F67" s="124"/>
      <c r="G67" s="124"/>
      <c r="H67" s="124"/>
      <c r="I67" s="124"/>
      <c r="J67" s="124"/>
      <c r="K67" s="124"/>
      <c r="L67" s="124"/>
      <c r="M67" s="124"/>
      <c r="N67" s="124"/>
    </row>
    <row r="68" spans="1:14">
      <c r="A68" s="123" t="s">
        <v>5510</v>
      </c>
      <c r="B68" s="124"/>
      <c r="C68" s="124"/>
      <c r="D68" s="124"/>
      <c r="E68" s="124"/>
      <c r="F68" s="124"/>
      <c r="G68" s="124"/>
      <c r="H68" s="124"/>
      <c r="I68" s="124"/>
      <c r="J68" s="124"/>
      <c r="K68" s="124"/>
      <c r="L68" s="124"/>
      <c r="M68" s="124"/>
      <c r="N68" s="124"/>
    </row>
    <row r="69" spans="1:14">
      <c r="A69" s="123" t="s">
        <v>5511</v>
      </c>
      <c r="B69" s="124"/>
      <c r="C69" s="124"/>
      <c r="D69" s="124"/>
      <c r="E69" s="124"/>
      <c r="F69" s="124"/>
      <c r="G69" s="124"/>
      <c r="H69" s="124"/>
      <c r="I69" s="124"/>
      <c r="J69" s="124"/>
      <c r="K69" s="124"/>
      <c r="L69" s="124"/>
      <c r="M69" s="124"/>
      <c r="N69" s="124"/>
    </row>
    <row r="70" spans="1:14">
      <c r="A70" s="123" t="s">
        <v>5512</v>
      </c>
      <c r="B70" s="124"/>
      <c r="C70" s="124"/>
      <c r="D70" s="124"/>
      <c r="E70" s="124"/>
      <c r="F70" s="124"/>
      <c r="G70" s="124"/>
      <c r="H70" s="124"/>
      <c r="I70" s="124"/>
      <c r="J70" s="124"/>
      <c r="K70" s="124"/>
      <c r="L70" s="124"/>
      <c r="M70" s="124"/>
      <c r="N70" s="124"/>
    </row>
    <row r="71" spans="1:14">
      <c r="A71" s="123" t="s">
        <v>5513</v>
      </c>
      <c r="B71" s="124"/>
      <c r="C71" s="124"/>
      <c r="D71" s="124"/>
      <c r="E71" s="124"/>
      <c r="F71" s="124"/>
      <c r="G71" s="124"/>
      <c r="H71" s="124"/>
      <c r="I71" s="124"/>
      <c r="J71" s="124"/>
      <c r="K71" s="124"/>
      <c r="L71" s="124"/>
      <c r="M71" s="124"/>
      <c r="N71" s="124"/>
    </row>
    <row r="72" spans="1:14">
      <c r="A72" s="123" t="s">
        <v>5514</v>
      </c>
      <c r="B72" s="124"/>
      <c r="C72" s="124"/>
      <c r="D72" s="124"/>
      <c r="E72" s="124"/>
      <c r="F72" s="124"/>
      <c r="G72" s="124"/>
      <c r="H72" s="124"/>
      <c r="I72" s="124"/>
      <c r="J72" s="124"/>
      <c r="K72" s="124"/>
      <c r="L72" s="124"/>
      <c r="M72" s="124"/>
      <c r="N72" s="124"/>
    </row>
    <row r="73" spans="1:14">
      <c r="A73" s="123" t="s">
        <v>5515</v>
      </c>
      <c r="B73" s="124"/>
      <c r="C73" s="124"/>
      <c r="D73" s="124"/>
      <c r="E73" s="124"/>
      <c r="F73" s="124"/>
      <c r="G73" s="124"/>
      <c r="H73" s="124"/>
      <c r="I73" s="124"/>
      <c r="J73" s="124"/>
      <c r="K73" s="124"/>
      <c r="L73" s="124"/>
      <c r="M73" s="124"/>
      <c r="N73" s="124"/>
    </row>
    <row r="74" spans="1:14">
      <c r="A74" s="123" t="s">
        <v>5515</v>
      </c>
      <c r="B74" s="124"/>
      <c r="C74" s="124"/>
      <c r="D74" s="124"/>
      <c r="E74" s="124"/>
      <c r="F74" s="124"/>
      <c r="G74" s="124"/>
      <c r="H74" s="124"/>
      <c r="I74" s="124"/>
      <c r="J74" s="124"/>
      <c r="K74" s="124"/>
      <c r="L74" s="124"/>
      <c r="M74" s="124"/>
      <c r="N74" s="124"/>
    </row>
    <row r="75" spans="1:14">
      <c r="A75" s="123" t="s">
        <v>5516</v>
      </c>
      <c r="B75" s="124"/>
      <c r="C75" s="124"/>
      <c r="D75" s="124"/>
      <c r="E75" s="124"/>
      <c r="F75" s="124"/>
      <c r="G75" s="124"/>
      <c r="H75" s="124"/>
      <c r="I75" s="124"/>
      <c r="J75" s="124"/>
      <c r="K75" s="124"/>
      <c r="L75" s="124"/>
      <c r="M75" s="124"/>
      <c r="N75" s="124"/>
    </row>
    <row r="76" spans="1:14">
      <c r="A76" s="123" t="s">
        <v>5516</v>
      </c>
      <c r="B76" s="124"/>
      <c r="C76" s="124"/>
      <c r="D76" s="124"/>
      <c r="E76" s="124"/>
      <c r="F76" s="124"/>
      <c r="G76" s="124"/>
      <c r="H76" s="124"/>
      <c r="I76" s="124"/>
      <c r="J76" s="124"/>
      <c r="K76" s="124"/>
      <c r="L76" s="124"/>
      <c r="M76" s="124"/>
      <c r="N76" s="124"/>
    </row>
    <row r="77" spans="1:14">
      <c r="A77" s="123" t="s">
        <v>5517</v>
      </c>
      <c r="B77" s="124"/>
      <c r="C77" s="124"/>
      <c r="D77" s="124"/>
      <c r="E77" s="124"/>
      <c r="F77" s="124"/>
      <c r="G77" s="124"/>
      <c r="H77" s="124"/>
      <c r="I77" s="124"/>
      <c r="J77" s="124"/>
      <c r="K77" s="124"/>
      <c r="L77" s="124"/>
      <c r="M77" s="124"/>
      <c r="N77" s="124"/>
    </row>
    <row r="78" spans="1:14">
      <c r="A78" s="123" t="s">
        <v>5518</v>
      </c>
      <c r="B78" s="124"/>
      <c r="C78" s="124"/>
      <c r="D78" s="124"/>
      <c r="E78" s="124"/>
      <c r="F78" s="124"/>
      <c r="G78" s="124"/>
      <c r="H78" s="124"/>
      <c r="I78" s="124"/>
      <c r="J78" s="124"/>
      <c r="K78" s="124"/>
      <c r="L78" s="124"/>
      <c r="M78" s="124"/>
      <c r="N78" s="124"/>
    </row>
    <row r="79" spans="1:14">
      <c r="A79" s="123" t="s">
        <v>5519</v>
      </c>
      <c r="B79" s="124"/>
      <c r="C79" s="124"/>
      <c r="D79" s="124"/>
      <c r="E79" s="124"/>
      <c r="F79" s="124"/>
      <c r="G79" s="124"/>
      <c r="H79" s="124"/>
      <c r="I79" s="124"/>
      <c r="J79" s="124"/>
      <c r="K79" s="124"/>
      <c r="L79" s="124"/>
      <c r="M79" s="124"/>
      <c r="N79" s="124"/>
    </row>
    <row r="80" spans="1:14">
      <c r="A80" s="123" t="s">
        <v>5520</v>
      </c>
      <c r="B80" s="124"/>
      <c r="C80" s="124"/>
      <c r="D80" s="124"/>
      <c r="E80" s="124"/>
      <c r="F80" s="124"/>
      <c r="G80" s="124"/>
      <c r="H80" s="124"/>
      <c r="I80" s="124"/>
      <c r="J80" s="124"/>
      <c r="K80" s="124"/>
      <c r="L80" s="124"/>
      <c r="M80" s="124"/>
      <c r="N80" s="124"/>
    </row>
    <row r="81" spans="1:14">
      <c r="A81" s="123" t="s">
        <v>5521</v>
      </c>
      <c r="B81" s="124"/>
      <c r="C81" s="124"/>
      <c r="D81" s="124"/>
      <c r="E81" s="124"/>
      <c r="F81" s="124"/>
      <c r="G81" s="124"/>
      <c r="H81" s="124"/>
      <c r="I81" s="124"/>
      <c r="J81" s="124"/>
      <c r="K81" s="124"/>
      <c r="L81" s="124"/>
      <c r="M81" s="124"/>
      <c r="N81" s="124"/>
    </row>
    <row r="82" spans="1:14">
      <c r="A82" s="123" t="s">
        <v>5522</v>
      </c>
      <c r="B82" s="124"/>
      <c r="C82" s="124"/>
      <c r="D82" s="124"/>
      <c r="E82" s="124"/>
      <c r="F82" s="124"/>
      <c r="G82" s="124"/>
      <c r="H82" s="124"/>
      <c r="I82" s="124"/>
      <c r="J82" s="124"/>
      <c r="K82" s="124"/>
      <c r="L82" s="124"/>
      <c r="M82" s="124"/>
      <c r="N82" s="124"/>
    </row>
    <row r="83" spans="1:14">
      <c r="A83" s="123" t="s">
        <v>5523</v>
      </c>
      <c r="B83" s="124"/>
      <c r="C83" s="124"/>
      <c r="D83" s="124"/>
      <c r="E83" s="124"/>
      <c r="F83" s="124"/>
      <c r="G83" s="124"/>
      <c r="H83" s="124"/>
      <c r="I83" s="124"/>
      <c r="J83" s="124"/>
      <c r="K83" s="124"/>
      <c r="L83" s="124"/>
      <c r="M83" s="124"/>
      <c r="N83" s="124"/>
    </row>
    <row r="84" spans="1:14">
      <c r="A84" s="123" t="s">
        <v>5524</v>
      </c>
      <c r="B84" s="124"/>
      <c r="C84" s="124"/>
      <c r="D84" s="124"/>
      <c r="E84" s="124"/>
      <c r="F84" s="124"/>
      <c r="G84" s="124"/>
      <c r="H84" s="124"/>
      <c r="I84" s="124"/>
      <c r="J84" s="124"/>
      <c r="K84" s="124"/>
      <c r="L84" s="124"/>
      <c r="M84" s="124"/>
      <c r="N84" s="124"/>
    </row>
    <row r="85" spans="1:14">
      <c r="A85" s="123" t="s">
        <v>5525</v>
      </c>
      <c r="B85" s="124"/>
      <c r="C85" s="124"/>
      <c r="D85" s="124"/>
      <c r="E85" s="124"/>
      <c r="F85" s="124"/>
      <c r="G85" s="124"/>
      <c r="H85" s="124"/>
      <c r="I85" s="124"/>
      <c r="J85" s="124"/>
      <c r="K85" s="124"/>
      <c r="L85" s="124"/>
      <c r="M85" s="124"/>
      <c r="N85" s="124"/>
    </row>
    <row r="86" spans="1:14">
      <c r="A86" s="123" t="s">
        <v>5526</v>
      </c>
      <c r="B86" s="124"/>
      <c r="C86" s="124"/>
      <c r="D86" s="124"/>
      <c r="E86" s="124"/>
      <c r="F86" s="124"/>
      <c r="G86" s="124"/>
      <c r="H86" s="124"/>
      <c r="I86" s="124"/>
      <c r="J86" s="124"/>
      <c r="K86" s="124"/>
      <c r="L86" s="124"/>
      <c r="M86" s="124"/>
      <c r="N86" s="124"/>
    </row>
    <row r="87" spans="1:14">
      <c r="A87" s="123" t="s">
        <v>5527</v>
      </c>
      <c r="B87" s="124"/>
      <c r="C87" s="124"/>
      <c r="D87" s="124"/>
      <c r="E87" s="124"/>
      <c r="F87" s="124"/>
      <c r="G87" s="124"/>
      <c r="H87" s="124"/>
      <c r="I87" s="124"/>
      <c r="J87" s="124"/>
      <c r="K87" s="124"/>
      <c r="L87" s="124"/>
      <c r="M87" s="124"/>
      <c r="N87" s="124"/>
    </row>
    <row r="88" spans="1:14">
      <c r="A88" s="123" t="s">
        <v>5528</v>
      </c>
      <c r="B88" s="124"/>
      <c r="C88" s="124"/>
      <c r="D88" s="124"/>
      <c r="E88" s="124"/>
      <c r="F88" s="124"/>
      <c r="G88" s="124"/>
      <c r="H88" s="124"/>
      <c r="I88" s="124"/>
      <c r="J88" s="124"/>
      <c r="K88" s="124"/>
      <c r="L88" s="124"/>
      <c r="M88" s="124"/>
      <c r="N88" s="124"/>
    </row>
    <row r="89" spans="1:14">
      <c r="A89" s="123" t="s">
        <v>5529</v>
      </c>
      <c r="B89" s="124"/>
      <c r="C89" s="124"/>
      <c r="D89" s="124"/>
      <c r="E89" s="124"/>
      <c r="F89" s="124"/>
      <c r="G89" s="124"/>
      <c r="H89" s="124"/>
      <c r="I89" s="124"/>
      <c r="J89" s="124"/>
      <c r="K89" s="124"/>
      <c r="L89" s="124"/>
      <c r="M89" s="124"/>
      <c r="N89" s="124"/>
    </row>
    <row r="90" spans="1:14">
      <c r="A90" s="123" t="s">
        <v>5530</v>
      </c>
      <c r="B90" s="124"/>
      <c r="C90" s="124"/>
      <c r="D90" s="124"/>
      <c r="E90" s="124"/>
      <c r="F90" s="124"/>
      <c r="G90" s="124"/>
      <c r="H90" s="124"/>
      <c r="I90" s="124"/>
      <c r="J90" s="124"/>
      <c r="K90" s="124"/>
      <c r="L90" s="124"/>
      <c r="M90" s="124"/>
      <c r="N90" s="124"/>
    </row>
    <row r="91" spans="1:14">
      <c r="A91" s="123" t="s">
        <v>5531</v>
      </c>
      <c r="B91" s="124"/>
      <c r="C91" s="124"/>
      <c r="D91" s="124"/>
      <c r="E91" s="124"/>
      <c r="F91" s="124"/>
      <c r="G91" s="124"/>
      <c r="H91" s="124"/>
      <c r="I91" s="124"/>
      <c r="J91" s="124"/>
      <c r="K91" s="124"/>
      <c r="L91" s="124"/>
      <c r="M91" s="124"/>
      <c r="N91" s="124"/>
    </row>
    <row r="92" spans="1:14">
      <c r="A92" s="123" t="s">
        <v>5532</v>
      </c>
      <c r="B92" s="124"/>
      <c r="C92" s="124"/>
      <c r="D92" s="124"/>
      <c r="E92" s="124"/>
      <c r="F92" s="124"/>
      <c r="G92" s="124"/>
      <c r="H92" s="124"/>
      <c r="I92" s="124"/>
      <c r="J92" s="124"/>
      <c r="K92" s="124"/>
      <c r="L92" s="124"/>
      <c r="M92" s="124"/>
      <c r="N92" s="124"/>
    </row>
    <row r="93" spans="1:14">
      <c r="A93" s="123" t="s">
        <v>5533</v>
      </c>
      <c r="B93" s="124"/>
      <c r="C93" s="124"/>
      <c r="D93" s="124"/>
      <c r="E93" s="124"/>
      <c r="F93" s="124"/>
      <c r="G93" s="124"/>
      <c r="H93" s="124"/>
      <c r="I93" s="124"/>
      <c r="J93" s="124"/>
      <c r="K93" s="124"/>
      <c r="L93" s="124"/>
      <c r="M93" s="124"/>
      <c r="N93" s="124"/>
    </row>
    <row r="94" spans="1:14">
      <c r="A94" s="123" t="s">
        <v>5534</v>
      </c>
      <c r="B94" s="124"/>
      <c r="C94" s="124"/>
      <c r="D94" s="124"/>
      <c r="E94" s="124"/>
      <c r="F94" s="124"/>
      <c r="G94" s="124"/>
      <c r="H94" s="124"/>
      <c r="I94" s="124"/>
      <c r="J94" s="124"/>
      <c r="K94" s="124"/>
      <c r="L94" s="124"/>
      <c r="M94" s="124"/>
      <c r="N94" s="124"/>
    </row>
    <row r="95" spans="1:14">
      <c r="A95" s="123" t="s">
        <v>5535</v>
      </c>
      <c r="B95" s="124"/>
      <c r="C95" s="124"/>
      <c r="D95" s="124"/>
      <c r="E95" s="124"/>
      <c r="F95" s="124"/>
      <c r="G95" s="124"/>
      <c r="H95" s="124"/>
      <c r="I95" s="124"/>
      <c r="J95" s="124"/>
      <c r="K95" s="124"/>
      <c r="L95" s="124"/>
      <c r="M95" s="124"/>
      <c r="N95" s="124"/>
    </row>
    <row r="96" spans="1:14">
      <c r="A96" s="123" t="s">
        <v>5536</v>
      </c>
      <c r="B96" s="124"/>
      <c r="C96" s="124"/>
      <c r="D96" s="124"/>
      <c r="E96" s="124"/>
      <c r="F96" s="124"/>
      <c r="G96" s="124"/>
      <c r="H96" s="124"/>
      <c r="I96" s="124"/>
      <c r="J96" s="124"/>
      <c r="K96" s="124"/>
      <c r="L96" s="124"/>
      <c r="M96" s="124"/>
      <c r="N96" s="124"/>
    </row>
    <row r="97" spans="1:14">
      <c r="A97" s="123" t="s">
        <v>5537</v>
      </c>
      <c r="B97" s="124"/>
      <c r="C97" s="124"/>
      <c r="D97" s="124"/>
      <c r="E97" s="124"/>
      <c r="F97" s="124"/>
      <c r="G97" s="124"/>
      <c r="H97" s="124"/>
      <c r="I97" s="124"/>
      <c r="J97" s="124"/>
      <c r="K97" s="124"/>
      <c r="L97" s="124"/>
      <c r="M97" s="124"/>
      <c r="N97" s="124"/>
    </row>
    <row r="98" spans="1:14">
      <c r="A98" s="123" t="s">
        <v>5538</v>
      </c>
      <c r="B98" s="124"/>
      <c r="C98" s="124"/>
      <c r="D98" s="124"/>
      <c r="E98" s="124"/>
      <c r="F98" s="124"/>
      <c r="G98" s="124"/>
      <c r="H98" s="124"/>
      <c r="I98" s="124"/>
      <c r="J98" s="124"/>
      <c r="K98" s="124"/>
      <c r="L98" s="124"/>
      <c r="M98" s="124"/>
      <c r="N98" s="124"/>
    </row>
    <row r="99" spans="1:14">
      <c r="A99" s="123" t="s">
        <v>5539</v>
      </c>
      <c r="B99" s="124"/>
      <c r="C99" s="124"/>
      <c r="D99" s="124"/>
      <c r="E99" s="124"/>
      <c r="F99" s="124"/>
      <c r="G99" s="124"/>
      <c r="H99" s="124"/>
      <c r="I99" s="124"/>
      <c r="J99" s="124"/>
      <c r="K99" s="124"/>
      <c r="L99" s="124"/>
      <c r="M99" s="124"/>
      <c r="N99" s="124"/>
    </row>
    <row r="100" spans="1:14">
      <c r="A100" s="123" t="s">
        <v>5540</v>
      </c>
      <c r="B100" s="124"/>
      <c r="C100" s="124"/>
      <c r="D100" s="124"/>
      <c r="E100" s="124"/>
      <c r="F100" s="124"/>
      <c r="G100" s="124"/>
      <c r="H100" s="124"/>
      <c r="I100" s="124"/>
      <c r="J100" s="124"/>
      <c r="K100" s="124"/>
      <c r="L100" s="124"/>
      <c r="M100" s="124"/>
      <c r="N100" s="124"/>
    </row>
    <row r="101" spans="1:14">
      <c r="A101" s="123" t="s">
        <v>5541</v>
      </c>
      <c r="B101" s="124"/>
      <c r="C101" s="124"/>
      <c r="D101" s="124"/>
      <c r="E101" s="124"/>
      <c r="F101" s="124"/>
      <c r="G101" s="124"/>
      <c r="H101" s="124"/>
      <c r="I101" s="124"/>
      <c r="J101" s="124"/>
      <c r="K101" s="124"/>
      <c r="L101" s="124"/>
      <c r="M101" s="124"/>
      <c r="N101" s="124"/>
    </row>
    <row r="102" spans="1:14">
      <c r="A102" s="123" t="s">
        <v>5542</v>
      </c>
      <c r="B102" s="124"/>
      <c r="C102" s="124"/>
      <c r="D102" s="124"/>
      <c r="E102" s="124"/>
      <c r="F102" s="124"/>
      <c r="G102" s="124"/>
      <c r="H102" s="124"/>
      <c r="I102" s="124"/>
      <c r="J102" s="124"/>
      <c r="K102" s="124"/>
      <c r="L102" s="124"/>
      <c r="M102" s="124"/>
      <c r="N102" s="124"/>
    </row>
    <row r="103" spans="1:14">
      <c r="A103" s="123" t="s">
        <v>5543</v>
      </c>
      <c r="B103" s="124"/>
      <c r="C103" s="124"/>
      <c r="D103" s="124"/>
      <c r="E103" s="124"/>
      <c r="F103" s="124"/>
      <c r="G103" s="124"/>
      <c r="H103" s="124"/>
      <c r="I103" s="124"/>
      <c r="J103" s="124"/>
      <c r="K103" s="124"/>
      <c r="L103" s="124"/>
      <c r="M103" s="124"/>
      <c r="N103" s="124"/>
    </row>
    <row r="104" spans="1:14">
      <c r="A104" s="123" t="s">
        <v>5544</v>
      </c>
      <c r="B104" s="124"/>
      <c r="C104" s="124"/>
      <c r="D104" s="124"/>
      <c r="E104" s="124"/>
      <c r="F104" s="124"/>
      <c r="G104" s="124"/>
      <c r="H104" s="124"/>
      <c r="I104" s="124"/>
      <c r="J104" s="124"/>
      <c r="K104" s="124"/>
      <c r="L104" s="124"/>
      <c r="M104" s="124"/>
      <c r="N104" s="124"/>
    </row>
    <row r="105" spans="1:14">
      <c r="A105" s="123" t="s">
        <v>5545</v>
      </c>
      <c r="B105" s="124"/>
      <c r="C105" s="124"/>
      <c r="D105" s="124"/>
      <c r="E105" s="124"/>
      <c r="F105" s="124"/>
      <c r="G105" s="124"/>
      <c r="H105" s="124"/>
      <c r="I105" s="124"/>
      <c r="J105" s="124"/>
      <c r="K105" s="124"/>
      <c r="L105" s="124"/>
      <c r="M105" s="124"/>
      <c r="N105" s="124"/>
    </row>
    <row r="106" spans="1:14">
      <c r="A106" s="123" t="s">
        <v>5546</v>
      </c>
      <c r="B106" s="124"/>
      <c r="C106" s="124"/>
      <c r="D106" s="124"/>
      <c r="E106" s="124"/>
      <c r="F106" s="124"/>
      <c r="G106" s="124"/>
      <c r="H106" s="124"/>
      <c r="I106" s="124"/>
      <c r="J106" s="124"/>
      <c r="K106" s="124"/>
      <c r="L106" s="124"/>
      <c r="M106" s="124"/>
      <c r="N106" s="124"/>
    </row>
    <row r="107" spans="1:14">
      <c r="A107" s="123" t="s">
        <v>5547</v>
      </c>
      <c r="B107" s="124"/>
      <c r="C107" s="124"/>
      <c r="D107" s="124"/>
      <c r="E107" s="124"/>
      <c r="F107" s="124"/>
      <c r="G107" s="124"/>
      <c r="H107" s="124"/>
      <c r="I107" s="124"/>
      <c r="J107" s="124"/>
      <c r="K107" s="124"/>
      <c r="L107" s="124"/>
      <c r="M107" s="124"/>
      <c r="N107" s="124"/>
    </row>
  </sheetData>
  <conditionalFormatting sqref="A1:N107">
    <cfRule type="containsBlanks" dxfId="1" priority="1">
      <formula>LEN(TRIM(A1))=0</formula>
    </cfRule>
  </conditionalFormatting>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O20"/>
  <sheetViews>
    <sheetView workbookViewId="0"/>
  </sheetViews>
  <sheetFormatPr defaultColWidth="14.44140625" defaultRowHeight="15" customHeight="1"/>
  <cols>
    <col min="1" max="1" width="15.88671875" customWidth="1"/>
    <col min="2" max="2" width="21.5546875" customWidth="1"/>
    <col min="3" max="3" width="22.5546875" customWidth="1"/>
    <col min="4" max="4" width="16.88671875" customWidth="1"/>
    <col min="5" max="5" width="27.6640625" customWidth="1"/>
    <col min="6" max="6" width="21.33203125" customWidth="1"/>
    <col min="7" max="7" width="20.109375" customWidth="1"/>
    <col min="8" max="9" width="24.88671875" customWidth="1"/>
    <col min="10" max="10" width="26.44140625" customWidth="1"/>
    <col min="11" max="11" width="16.88671875" customWidth="1"/>
    <col min="12" max="12" width="21.88671875" customWidth="1"/>
    <col min="13" max="13" width="21.109375" customWidth="1"/>
    <col min="14" max="14" width="25.6640625" customWidth="1"/>
    <col min="15" max="15" width="22.5546875" customWidth="1"/>
  </cols>
  <sheetData>
    <row r="1" spans="1:15">
      <c r="A1" s="125" t="s">
        <v>5548</v>
      </c>
      <c r="B1" s="126" t="s">
        <v>5549</v>
      </c>
      <c r="C1" s="119" t="s">
        <v>5550</v>
      </c>
      <c r="D1" s="126" t="s">
        <v>5551</v>
      </c>
      <c r="E1" s="126" t="s">
        <v>5552</v>
      </c>
      <c r="F1" s="126" t="s">
        <v>5553</v>
      </c>
      <c r="G1" s="126" t="s">
        <v>5554</v>
      </c>
      <c r="H1" s="126" t="s">
        <v>5555</v>
      </c>
      <c r="I1" s="126" t="s">
        <v>5555</v>
      </c>
      <c r="J1" s="126" t="s">
        <v>5556</v>
      </c>
      <c r="K1" s="126" t="s">
        <v>5557</v>
      </c>
      <c r="L1" s="126" t="s">
        <v>5558</v>
      </c>
      <c r="M1" s="126" t="s">
        <v>5559</v>
      </c>
      <c r="N1" s="126" t="s">
        <v>5560</v>
      </c>
      <c r="O1" s="126" t="s">
        <v>5561</v>
      </c>
    </row>
    <row r="2" spans="1:15">
      <c r="A2" s="127" t="s">
        <v>5562</v>
      </c>
      <c r="B2" s="128" t="s">
        <v>5563</v>
      </c>
      <c r="C2" s="129" t="s">
        <v>5564</v>
      </c>
      <c r="D2" s="128" t="s">
        <v>5565</v>
      </c>
      <c r="E2" s="128" t="s">
        <v>5566</v>
      </c>
      <c r="F2" s="128" t="s">
        <v>5567</v>
      </c>
      <c r="G2" s="128" t="s">
        <v>5568</v>
      </c>
      <c r="H2" s="128" t="s">
        <v>5569</v>
      </c>
      <c r="I2" s="128" t="s">
        <v>5569</v>
      </c>
      <c r="J2" s="128" t="s">
        <v>5570</v>
      </c>
      <c r="K2" s="128" t="s">
        <v>5571</v>
      </c>
      <c r="L2" s="128" t="s">
        <v>5572</v>
      </c>
      <c r="M2" s="128" t="s">
        <v>5573</v>
      </c>
      <c r="N2" s="128" t="s">
        <v>5574</v>
      </c>
      <c r="O2" s="128" t="s">
        <v>5575</v>
      </c>
    </row>
    <row r="3" spans="1:15">
      <c r="A3" s="130" t="s">
        <v>5576</v>
      </c>
      <c r="B3" s="131" t="s">
        <v>5577</v>
      </c>
      <c r="C3" s="75" t="s">
        <v>5578</v>
      </c>
      <c r="D3" s="131" t="s">
        <v>5579</v>
      </c>
      <c r="E3" s="131" t="s">
        <v>5580</v>
      </c>
      <c r="F3" s="131" t="s">
        <v>5581</v>
      </c>
      <c r="G3" s="131" t="s">
        <v>5582</v>
      </c>
      <c r="H3" s="131" t="s">
        <v>5583</v>
      </c>
      <c r="I3" s="131" t="s">
        <v>5583</v>
      </c>
      <c r="J3" s="131" t="s">
        <v>5584</v>
      </c>
      <c r="K3" s="131" t="s">
        <v>5585</v>
      </c>
      <c r="L3" s="131" t="s">
        <v>5586</v>
      </c>
      <c r="M3" s="131" t="s">
        <v>5587</v>
      </c>
      <c r="N3" s="131" t="s">
        <v>5588</v>
      </c>
      <c r="O3" s="131" t="s">
        <v>5589</v>
      </c>
    </row>
    <row r="4" spans="1:15">
      <c r="A4" s="130" t="s">
        <v>5590</v>
      </c>
      <c r="B4" s="131" t="s">
        <v>5591</v>
      </c>
      <c r="C4" s="75" t="s">
        <v>5592</v>
      </c>
      <c r="D4" s="131" t="s">
        <v>5593</v>
      </c>
      <c r="E4" s="131" t="s">
        <v>5594</v>
      </c>
      <c r="F4" s="131" t="s">
        <v>5595</v>
      </c>
      <c r="G4" s="131" t="s">
        <v>5569</v>
      </c>
      <c r="H4" s="131" t="s">
        <v>5596</v>
      </c>
      <c r="I4" s="131" t="s">
        <v>5596</v>
      </c>
      <c r="J4" s="131" t="s">
        <v>5597</v>
      </c>
      <c r="K4" s="131" t="s">
        <v>5598</v>
      </c>
      <c r="L4" s="131" t="s">
        <v>5599</v>
      </c>
      <c r="M4" s="131" t="s">
        <v>5600</v>
      </c>
      <c r="N4" s="131" t="s">
        <v>5601</v>
      </c>
      <c r="O4" s="131" t="s">
        <v>5602</v>
      </c>
    </row>
    <row r="5" spans="1:15">
      <c r="A5" s="130" t="s">
        <v>5603</v>
      </c>
      <c r="B5" s="131" t="s">
        <v>5604</v>
      </c>
      <c r="C5" s="75" t="s">
        <v>5605</v>
      </c>
      <c r="D5" s="131" t="s">
        <v>5606</v>
      </c>
      <c r="E5" s="131" t="s">
        <v>5607</v>
      </c>
      <c r="F5" s="131" t="s">
        <v>5608</v>
      </c>
      <c r="G5" s="131" t="s">
        <v>5609</v>
      </c>
      <c r="H5" s="131" t="s">
        <v>5608</v>
      </c>
      <c r="I5" s="131" t="s">
        <v>5608</v>
      </c>
      <c r="J5" s="131" t="s">
        <v>5610</v>
      </c>
      <c r="K5" s="131" t="s">
        <v>5611</v>
      </c>
      <c r="L5" s="131" t="s">
        <v>5612</v>
      </c>
      <c r="M5" s="131" t="s">
        <v>5613</v>
      </c>
      <c r="N5" s="131" t="s">
        <v>5614</v>
      </c>
      <c r="O5" s="131" t="s">
        <v>5615</v>
      </c>
    </row>
    <row r="6" spans="1:15">
      <c r="A6" s="130" t="s">
        <v>5616</v>
      </c>
      <c r="B6" s="131" t="s">
        <v>5617</v>
      </c>
      <c r="C6" s="75" t="s">
        <v>5618</v>
      </c>
      <c r="D6" s="131" t="s">
        <v>5619</v>
      </c>
      <c r="E6" s="131" t="s">
        <v>5620</v>
      </c>
      <c r="F6" s="131" t="s">
        <v>5621</v>
      </c>
      <c r="G6" s="131" t="s">
        <v>5622</v>
      </c>
      <c r="H6" s="131" t="s">
        <v>5623</v>
      </c>
      <c r="I6" s="131" t="s">
        <v>5623</v>
      </c>
      <c r="J6" s="131" t="s">
        <v>5624</v>
      </c>
      <c r="K6" s="131" t="s">
        <v>5625</v>
      </c>
      <c r="L6" s="131" t="s">
        <v>5626</v>
      </c>
      <c r="M6" s="131" t="s">
        <v>5627</v>
      </c>
      <c r="N6" s="131" t="s">
        <v>5628</v>
      </c>
      <c r="O6" s="131" t="s">
        <v>5629</v>
      </c>
    </row>
    <row r="7" spans="1:15">
      <c r="A7" s="130" t="s">
        <v>5630</v>
      </c>
      <c r="B7" s="131" t="s">
        <v>5631</v>
      </c>
      <c r="C7" s="75" t="s">
        <v>5632</v>
      </c>
      <c r="D7" s="131" t="s">
        <v>5633</v>
      </c>
      <c r="E7" s="131" t="s">
        <v>5634</v>
      </c>
      <c r="F7" s="131" t="s">
        <v>5635</v>
      </c>
      <c r="G7" s="131" t="s">
        <v>5636</v>
      </c>
      <c r="H7" s="131" t="s">
        <v>5637</v>
      </c>
      <c r="I7" s="131" t="s">
        <v>5637</v>
      </c>
      <c r="J7" s="131"/>
      <c r="K7" s="131" t="s">
        <v>5638</v>
      </c>
      <c r="L7" s="131" t="s">
        <v>5639</v>
      </c>
      <c r="M7" s="131" t="s">
        <v>5640</v>
      </c>
      <c r="N7" s="131" t="s">
        <v>5641</v>
      </c>
      <c r="O7" s="131" t="s">
        <v>5642</v>
      </c>
    </row>
    <row r="8" spans="1:15">
      <c r="A8" s="130" t="s">
        <v>5643</v>
      </c>
      <c r="B8" s="131" t="s">
        <v>5644</v>
      </c>
      <c r="C8" s="75" t="s">
        <v>5645</v>
      </c>
      <c r="D8" s="131" t="s">
        <v>5646</v>
      </c>
      <c r="E8" s="131" t="s">
        <v>5647</v>
      </c>
      <c r="F8" s="131" t="s">
        <v>5648</v>
      </c>
      <c r="G8" s="131" t="s">
        <v>5649</v>
      </c>
      <c r="H8" s="131" t="s">
        <v>5650</v>
      </c>
      <c r="I8" s="131" t="s">
        <v>5650</v>
      </c>
      <c r="J8" s="131"/>
      <c r="K8" s="131"/>
      <c r="L8" s="131" t="s">
        <v>5651</v>
      </c>
      <c r="M8" s="131" t="s">
        <v>5652</v>
      </c>
      <c r="N8" s="131" t="s">
        <v>5653</v>
      </c>
      <c r="O8" s="131" t="s">
        <v>5654</v>
      </c>
    </row>
    <row r="9" spans="1:15">
      <c r="A9" s="131"/>
      <c r="B9" s="131" t="s">
        <v>5655</v>
      </c>
      <c r="C9" s="75" t="s">
        <v>5656</v>
      </c>
      <c r="D9" s="131" t="s">
        <v>5657</v>
      </c>
      <c r="E9" s="131" t="s">
        <v>5658</v>
      </c>
      <c r="F9" s="131" t="s">
        <v>5659</v>
      </c>
      <c r="G9" s="131" t="s">
        <v>5660</v>
      </c>
      <c r="H9" s="131" t="s">
        <v>5661</v>
      </c>
      <c r="I9" s="131" t="s">
        <v>5661</v>
      </c>
      <c r="J9" s="131"/>
      <c r="K9" s="131"/>
      <c r="L9" s="131" t="s">
        <v>5662</v>
      </c>
      <c r="M9" s="131" t="s">
        <v>5663</v>
      </c>
      <c r="N9" s="131" t="s">
        <v>5664</v>
      </c>
      <c r="O9" s="131" t="s">
        <v>5665</v>
      </c>
    </row>
    <row r="10" spans="1:15">
      <c r="A10" s="131"/>
      <c r="B10" s="131" t="s">
        <v>5666</v>
      </c>
      <c r="C10" s="75" t="s">
        <v>5667</v>
      </c>
      <c r="D10" s="131" t="s">
        <v>5668</v>
      </c>
      <c r="E10" s="131" t="s">
        <v>5669</v>
      </c>
      <c r="F10" s="131" t="s">
        <v>5670</v>
      </c>
      <c r="G10" s="131" t="s">
        <v>5671</v>
      </c>
      <c r="H10" s="131" t="s">
        <v>5660</v>
      </c>
      <c r="I10" s="131" t="s">
        <v>5660</v>
      </c>
      <c r="J10" s="131"/>
      <c r="K10" s="131"/>
      <c r="L10" s="131" t="s">
        <v>5672</v>
      </c>
      <c r="M10" s="131" t="s">
        <v>5673</v>
      </c>
      <c r="N10" s="131" t="s">
        <v>5674</v>
      </c>
      <c r="O10" s="131"/>
    </row>
    <row r="11" spans="1:15">
      <c r="A11" s="131"/>
      <c r="B11" s="131" t="s">
        <v>5675</v>
      </c>
      <c r="C11" s="131"/>
      <c r="D11" s="131"/>
      <c r="E11" s="131" t="s">
        <v>5676</v>
      </c>
      <c r="F11" s="131" t="s">
        <v>5677</v>
      </c>
      <c r="G11" s="131" t="s">
        <v>5678</v>
      </c>
      <c r="H11" s="131" t="s">
        <v>5679</v>
      </c>
      <c r="I11" s="131" t="s">
        <v>5679</v>
      </c>
      <c r="J11" s="131"/>
      <c r="K11" s="131"/>
      <c r="L11" s="131" t="s">
        <v>5680</v>
      </c>
      <c r="M11" s="131" t="s">
        <v>5681</v>
      </c>
      <c r="N11" s="131" t="s">
        <v>5682</v>
      </c>
      <c r="O11" s="131"/>
    </row>
    <row r="12" spans="1:15">
      <c r="A12" s="131"/>
      <c r="B12" s="131" t="s">
        <v>5683</v>
      </c>
      <c r="C12" s="131"/>
      <c r="D12" s="131"/>
      <c r="E12" s="131" t="s">
        <v>5684</v>
      </c>
      <c r="F12" s="131" t="s">
        <v>5685</v>
      </c>
      <c r="G12" s="131" t="s">
        <v>5686</v>
      </c>
      <c r="H12" s="131" t="s">
        <v>5687</v>
      </c>
      <c r="I12" s="131" t="s">
        <v>5687</v>
      </c>
      <c r="J12" s="131"/>
      <c r="K12" s="131"/>
      <c r="L12" s="131" t="s">
        <v>5674</v>
      </c>
      <c r="M12" s="131" t="s">
        <v>5688</v>
      </c>
      <c r="N12" s="131"/>
      <c r="O12" s="131"/>
    </row>
    <row r="13" spans="1:15">
      <c r="A13" s="131"/>
      <c r="B13" s="131" t="s">
        <v>5689</v>
      </c>
      <c r="C13" s="131"/>
      <c r="D13" s="131"/>
      <c r="E13" s="131" t="s">
        <v>5690</v>
      </c>
      <c r="F13" s="131" t="s">
        <v>5691</v>
      </c>
      <c r="G13" s="131" t="s">
        <v>5692</v>
      </c>
      <c r="H13" s="131" t="s">
        <v>5693</v>
      </c>
      <c r="I13" s="131" t="s">
        <v>5693</v>
      </c>
      <c r="J13" s="131"/>
      <c r="K13" s="131"/>
      <c r="L13" s="131" t="s">
        <v>5694</v>
      </c>
      <c r="M13" s="131" t="s">
        <v>5695</v>
      </c>
      <c r="N13" s="131"/>
      <c r="O13" s="131"/>
    </row>
    <row r="14" spans="1:15">
      <c r="A14" s="131"/>
      <c r="B14" s="131" t="s">
        <v>5696</v>
      </c>
      <c r="C14" s="131"/>
      <c r="D14" s="131"/>
      <c r="E14" s="131" t="s">
        <v>5697</v>
      </c>
      <c r="F14" s="131" t="s">
        <v>5698</v>
      </c>
      <c r="G14" s="131"/>
      <c r="H14" s="131" t="s">
        <v>5699</v>
      </c>
      <c r="I14" s="131" t="s">
        <v>5699</v>
      </c>
      <c r="J14" s="131"/>
      <c r="K14" s="131"/>
      <c r="L14" s="131"/>
      <c r="M14" s="131" t="s">
        <v>5700</v>
      </c>
      <c r="N14" s="131"/>
      <c r="O14" s="131"/>
    </row>
    <row r="15" spans="1:15">
      <c r="A15" s="131"/>
      <c r="B15" s="131"/>
      <c r="C15" s="131"/>
      <c r="D15" s="131"/>
      <c r="E15" s="131" t="s">
        <v>5701</v>
      </c>
      <c r="F15" s="131" t="s">
        <v>5702</v>
      </c>
      <c r="G15" s="131"/>
      <c r="H15" s="131" t="s">
        <v>5703</v>
      </c>
      <c r="I15" s="131" t="s">
        <v>5703</v>
      </c>
      <c r="J15" s="131"/>
      <c r="K15" s="131"/>
      <c r="L15" s="131"/>
      <c r="M15" s="131" t="s">
        <v>5704</v>
      </c>
      <c r="N15" s="131"/>
      <c r="O15" s="131"/>
    </row>
    <row r="16" spans="1:15">
      <c r="A16" s="131"/>
      <c r="B16" s="131"/>
      <c r="C16" s="131"/>
      <c r="D16" s="131"/>
      <c r="E16" s="131" t="s">
        <v>5705</v>
      </c>
      <c r="F16" s="131" t="s">
        <v>5706</v>
      </c>
      <c r="G16" s="131"/>
      <c r="H16" s="131" t="s">
        <v>5707</v>
      </c>
      <c r="I16" s="131" t="s">
        <v>5707</v>
      </c>
      <c r="J16" s="131"/>
      <c r="K16" s="131"/>
      <c r="L16" s="131"/>
      <c r="M16" s="131"/>
      <c r="N16" s="131"/>
      <c r="O16" s="131"/>
    </row>
    <row r="17" spans="1:15">
      <c r="A17" s="131"/>
      <c r="B17" s="131"/>
      <c r="C17" s="131"/>
      <c r="D17" s="131"/>
      <c r="E17" s="131" t="s">
        <v>5708</v>
      </c>
      <c r="F17" s="131" t="s">
        <v>5709</v>
      </c>
      <c r="G17" s="131"/>
      <c r="H17" s="131"/>
      <c r="I17" s="131"/>
      <c r="J17" s="131"/>
      <c r="K17" s="131"/>
      <c r="L17" s="131"/>
      <c r="M17" s="131"/>
      <c r="N17" s="131"/>
      <c r="O17" s="131"/>
    </row>
    <row r="18" spans="1:15">
      <c r="A18" s="131"/>
      <c r="B18" s="131"/>
      <c r="C18" s="131"/>
      <c r="D18" s="131"/>
      <c r="E18" s="131" t="s">
        <v>5710</v>
      </c>
      <c r="F18" s="131" t="s">
        <v>5711</v>
      </c>
      <c r="G18" s="131"/>
      <c r="H18" s="131"/>
      <c r="I18" s="131"/>
      <c r="J18" s="131"/>
      <c r="K18" s="131"/>
      <c r="L18" s="131"/>
      <c r="M18" s="131"/>
      <c r="N18" s="131"/>
      <c r="O18" s="131"/>
    </row>
    <row r="19" spans="1:15">
      <c r="A19" s="72"/>
      <c r="B19" s="72"/>
      <c r="C19" s="131"/>
      <c r="D19" s="131"/>
      <c r="E19" s="131"/>
      <c r="F19" s="131"/>
      <c r="G19" s="131"/>
      <c r="H19" s="131"/>
      <c r="I19" s="131"/>
      <c r="J19" s="131"/>
      <c r="K19" s="131"/>
      <c r="L19" s="131"/>
      <c r="M19" s="131"/>
      <c r="N19" s="131"/>
      <c r="O19" s="131"/>
    </row>
    <row r="20" spans="1:15">
      <c r="A20" s="72"/>
      <c r="B20" s="72"/>
      <c r="C20" s="131"/>
      <c r="D20" s="131"/>
      <c r="E20" s="131"/>
      <c r="F20" s="131"/>
      <c r="G20" s="131"/>
      <c r="H20" s="131"/>
      <c r="I20" s="131"/>
      <c r="J20" s="131"/>
      <c r="K20" s="131"/>
      <c r="L20" s="131"/>
      <c r="M20" s="131"/>
      <c r="N20" s="131"/>
      <c r="O20" s="131"/>
    </row>
  </sheetData>
  <conditionalFormatting sqref="A1:Q20">
    <cfRule type="containsBlanks" dxfId="0" priority="1">
      <formula>LEN(TRIM(A1))=0</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Аркуші</vt:lpstr>
      </vt:variant>
      <vt:variant>
        <vt:i4>18</vt:i4>
      </vt:variant>
      <vt:variant>
        <vt:lpstr>Іменовані діапазони</vt:lpstr>
      </vt:variant>
      <vt:variant>
        <vt:i4>8</vt:i4>
      </vt:variant>
    </vt:vector>
  </HeadingPairs>
  <TitlesOfParts>
    <vt:vector size="26" baseType="lpstr">
      <vt:lpstr>Welcome!</vt:lpstr>
      <vt:lpstr>TownSheet</vt:lpstr>
      <vt:lpstr>NpcDesc</vt:lpstr>
      <vt:lpstr>ShopNames</vt:lpstr>
      <vt:lpstr>InnMenu</vt:lpstr>
      <vt:lpstr>Blacksmith</vt:lpstr>
      <vt:lpstr>Jeweler</vt:lpstr>
      <vt:lpstr>Potions</vt:lpstr>
      <vt:lpstr>Enchanter</vt:lpstr>
      <vt:lpstr>Market</vt:lpstr>
      <vt:lpstr>GeneralStore</vt:lpstr>
      <vt:lpstr>Clothing</vt:lpstr>
      <vt:lpstr>Services</vt:lpstr>
      <vt:lpstr>All Items</vt:lpstr>
      <vt:lpstr>Magic gear generator</vt:lpstr>
      <vt:lpstr>NPCs</vt:lpstr>
      <vt:lpstr>TownInfo</vt:lpstr>
      <vt:lpstr>Quest</vt:lpstr>
      <vt:lpstr>costalcity</vt:lpstr>
      <vt:lpstr>desertcity</vt:lpstr>
      <vt:lpstr>forestcity</vt:lpstr>
      <vt:lpstr>monstercity</vt:lpstr>
      <vt:lpstr>mountaincity</vt:lpstr>
      <vt:lpstr>standardcity</vt:lpstr>
      <vt:lpstr>swampcity</vt:lpstr>
      <vt:lpstr>tundracity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Antonio</cp:lastModifiedBy>
  <dcterms:modified xsi:type="dcterms:W3CDTF">2023-06-09T03:11:37Z</dcterms:modified>
</cp:coreProperties>
</file>