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20490" windowHeight="7575" activeTab="2"/>
  </bookViews>
  <sheets>
    <sheet name="Очередь строительства" sheetId="1" r:id="rId1"/>
    <sheet name="Добыча ресурсов" sheetId="2" r:id="rId2"/>
    <sheet name="ОТК" sheetId="9" r:id="rId3"/>
    <sheet name="Calendar" sheetId="10" r:id="rId4"/>
    <sheet name="календарь" sheetId="6" r:id="rId5"/>
    <sheet name="Details" sheetId="8" r:id="rId6"/>
    <sheet name="Лист1" sheetId="12" r:id="rId7"/>
    <sheet name="Лист2" sheetId="11" r:id="rId8"/>
  </sheets>
  <definedNames>
    <definedName name="_xlnm._FilterDatabase" localSheetId="1" hidden="1">'Добыча ресурсов'!$A$3:$M$91</definedName>
    <definedName name="_xlnm._FilterDatabase" localSheetId="0" hidden="1">'Очередь строительства'!$A$1:$S$114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O21" i="1"/>
  <c r="N21" i="1"/>
  <c r="M21" i="1"/>
  <c r="P20" i="1"/>
  <c r="O20" i="1"/>
  <c r="N20" i="1"/>
  <c r="M20" i="1"/>
  <c r="J9" i="12"/>
  <c r="K9" i="12" s="1"/>
  <c r="M9" i="12" s="1"/>
  <c r="J8" i="12"/>
  <c r="K8" i="12" s="1"/>
  <c r="M8" i="12" s="1"/>
  <c r="J7" i="12"/>
  <c r="K7" i="12" s="1"/>
  <c r="M7" i="12" s="1"/>
  <c r="K6" i="12"/>
  <c r="M6" i="12" s="1"/>
  <c r="J6" i="12"/>
  <c r="J5" i="12"/>
  <c r="K5" i="12" s="1"/>
  <c r="M5" i="12" s="1"/>
  <c r="J4" i="12"/>
  <c r="K4" i="12" s="1"/>
  <c r="M4" i="12" s="1"/>
  <c r="J3" i="12"/>
  <c r="K3" i="12" s="1"/>
  <c r="M3" i="12" s="1"/>
  <c r="J2" i="12"/>
  <c r="M12" i="1" l="1"/>
  <c r="C101" i="2"/>
  <c r="C96" i="2"/>
  <c r="H31" i="9"/>
  <c r="G31" i="9"/>
  <c r="F31" i="9"/>
  <c r="E31" i="9"/>
  <c r="D31" i="9"/>
  <c r="H30" i="9"/>
  <c r="G30" i="9"/>
  <c r="F30" i="9"/>
  <c r="E30" i="9"/>
  <c r="D30" i="9"/>
  <c r="H29" i="9"/>
  <c r="G29" i="9"/>
  <c r="F29" i="9"/>
  <c r="E29" i="9"/>
  <c r="D29" i="9"/>
  <c r="H28" i="9"/>
  <c r="G28" i="9"/>
  <c r="F28" i="9"/>
  <c r="E28" i="9"/>
  <c r="D28" i="9"/>
  <c r="H27" i="9"/>
  <c r="G27" i="9"/>
  <c r="F27" i="9"/>
  <c r="E27" i="9"/>
  <c r="D27" i="9"/>
  <c r="H26" i="9"/>
  <c r="G26" i="9"/>
  <c r="F26" i="9"/>
  <c r="E26" i="9"/>
  <c r="D26" i="9"/>
  <c r="H25" i="9"/>
  <c r="G25" i="9"/>
  <c r="F25" i="9"/>
  <c r="E25" i="9"/>
  <c r="D25" i="9"/>
  <c r="H24" i="9"/>
  <c r="G24" i="9"/>
  <c r="F24" i="9"/>
  <c r="E24" i="9"/>
  <c r="D24" i="9"/>
  <c r="H23" i="9"/>
  <c r="G23" i="9"/>
  <c r="F23" i="9"/>
  <c r="E23" i="9"/>
  <c r="D23" i="9"/>
  <c r="H22" i="9"/>
  <c r="G22" i="9"/>
  <c r="F22" i="9"/>
  <c r="E22" i="9"/>
  <c r="D22" i="9"/>
  <c r="H21" i="9"/>
  <c r="G21" i="9"/>
  <c r="F21" i="9"/>
  <c r="E21" i="9"/>
  <c r="D21" i="9"/>
  <c r="H20" i="9"/>
  <c r="G20" i="9"/>
  <c r="F20" i="9"/>
  <c r="E20" i="9"/>
  <c r="D20" i="9"/>
  <c r="H19" i="9"/>
  <c r="G19" i="9"/>
  <c r="F19" i="9"/>
  <c r="E19" i="9"/>
  <c r="D19" i="9"/>
  <c r="H18" i="9"/>
  <c r="G18" i="9"/>
  <c r="F18" i="9"/>
  <c r="E18" i="9"/>
  <c r="D18" i="9"/>
  <c r="H17" i="9"/>
  <c r="G17" i="9"/>
  <c r="F17" i="9"/>
  <c r="E17" i="9"/>
  <c r="D17" i="9"/>
  <c r="H16" i="9"/>
  <c r="G16" i="9"/>
  <c r="F16" i="9"/>
  <c r="E16" i="9"/>
  <c r="D16" i="9"/>
  <c r="H15" i="9"/>
  <c r="G15" i="9"/>
  <c r="F15" i="9"/>
  <c r="E15" i="9"/>
  <c r="D15" i="9"/>
  <c r="H14" i="9"/>
  <c r="G14" i="9"/>
  <c r="F14" i="9"/>
  <c r="E14" i="9"/>
  <c r="D14" i="9"/>
  <c r="H13" i="9"/>
  <c r="G13" i="9"/>
  <c r="F13" i="9"/>
  <c r="E13" i="9"/>
  <c r="D13" i="9"/>
  <c r="H12" i="9"/>
  <c r="G12" i="9"/>
  <c r="F12" i="9"/>
  <c r="E12" i="9"/>
  <c r="D12" i="9"/>
  <c r="H11" i="9"/>
  <c r="G11" i="9"/>
  <c r="F11" i="9"/>
  <c r="E11" i="9"/>
  <c r="D11" i="9"/>
  <c r="H10" i="9"/>
  <c r="G10" i="9"/>
  <c r="F10" i="9"/>
  <c r="E10" i="9"/>
  <c r="D10" i="9"/>
  <c r="H9" i="9"/>
  <c r="G9" i="9"/>
  <c r="F9" i="9"/>
  <c r="E9" i="9"/>
  <c r="D9" i="9"/>
  <c r="H8" i="9"/>
  <c r="G8" i="9"/>
  <c r="F8" i="9"/>
  <c r="E8" i="9"/>
  <c r="D8" i="9"/>
  <c r="H7" i="9"/>
  <c r="G7" i="9"/>
  <c r="F7" i="9"/>
  <c r="E7" i="9"/>
  <c r="D7" i="9"/>
  <c r="H6" i="9"/>
  <c r="G6" i="9"/>
  <c r="F6" i="9"/>
  <c r="E6" i="9"/>
  <c r="D6" i="9"/>
  <c r="H5" i="9"/>
  <c r="G5" i="9"/>
  <c r="F5" i="9"/>
  <c r="E5" i="9"/>
  <c r="D5" i="9"/>
  <c r="H4" i="9"/>
  <c r="G4" i="9"/>
  <c r="F4" i="9"/>
  <c r="E4" i="9"/>
  <c r="D4" i="9"/>
  <c r="Q9" i="9"/>
  <c r="Q10" i="9"/>
  <c r="L101" i="8"/>
  <c r="M101" i="8"/>
  <c r="S101" i="8"/>
  <c r="L93" i="8"/>
  <c r="M93" i="8" s="1"/>
  <c r="S93" i="8" s="1"/>
  <c r="L89" i="8"/>
  <c r="M89" i="8"/>
  <c r="S89" i="8"/>
  <c r="L85" i="8"/>
  <c r="M85" i="8" s="1"/>
  <c r="S85" i="8" s="1"/>
  <c r="L76" i="8"/>
  <c r="M76" i="8"/>
  <c r="S76" i="8"/>
  <c r="L73" i="8"/>
  <c r="M73" i="8"/>
  <c r="S73" i="8"/>
  <c r="L66" i="8"/>
  <c r="M66" i="8"/>
  <c r="S66" i="8"/>
  <c r="L57" i="8"/>
  <c r="M57" i="8"/>
  <c r="S57" i="8"/>
  <c r="L49" i="8"/>
  <c r="M49" i="8"/>
  <c r="S49" i="8"/>
  <c r="L45" i="8"/>
  <c r="M45" i="8"/>
  <c r="S45" i="8"/>
  <c r="L42" i="8"/>
  <c r="M42" i="8"/>
  <c r="S42" i="8"/>
  <c r="L38" i="8"/>
  <c r="M38" i="8"/>
  <c r="S38" i="8"/>
  <c r="L37" i="8"/>
  <c r="M37" i="8"/>
  <c r="S37" i="8"/>
  <c r="L35" i="8"/>
  <c r="M35" i="8"/>
  <c r="S35" i="8"/>
  <c r="L34" i="8"/>
  <c r="M34" i="8"/>
  <c r="S34" i="8"/>
  <c r="L15" i="8"/>
  <c r="M15" i="8"/>
  <c r="S15" i="8"/>
  <c r="L14" i="8"/>
  <c r="M14" i="8"/>
  <c r="S14" i="8"/>
  <c r="L13" i="8"/>
  <c r="M13" i="8"/>
  <c r="S13" i="8"/>
  <c r="L12" i="8"/>
  <c r="M12" i="8"/>
  <c r="S12" i="8"/>
  <c r="L11" i="8"/>
  <c r="M11" i="8"/>
  <c r="S11" i="8"/>
  <c r="L10" i="8"/>
  <c r="M10" i="8"/>
  <c r="S10" i="8"/>
  <c r="L9" i="8"/>
  <c r="M9" i="8"/>
  <c r="S9" i="8"/>
  <c r="L8" i="8"/>
  <c r="M8" i="8"/>
  <c r="S8" i="8"/>
  <c r="L7" i="8"/>
  <c r="M7" i="8"/>
  <c r="S7" i="8"/>
  <c r="L6" i="8"/>
  <c r="M6" i="8"/>
  <c r="S6" i="8"/>
  <c r="L5" i="8"/>
  <c r="M5" i="8"/>
  <c r="S5" i="8"/>
  <c r="L4" i="8"/>
  <c r="M4" i="8"/>
  <c r="S4" i="8"/>
  <c r="L3" i="8"/>
  <c r="M3" i="8"/>
  <c r="S3" i="8"/>
  <c r="L102" i="8"/>
  <c r="M102" i="8" s="1"/>
  <c r="S102" i="8" s="1"/>
  <c r="L100" i="8"/>
  <c r="M100" i="8"/>
  <c r="S100" i="8"/>
  <c r="L99" i="8"/>
  <c r="M99" i="8"/>
  <c r="S99" i="8"/>
  <c r="L98" i="8"/>
  <c r="M98" i="8"/>
  <c r="S98" i="8"/>
  <c r="L97" i="8"/>
  <c r="M97" i="8"/>
  <c r="S97" i="8"/>
  <c r="L96" i="8"/>
  <c r="M96" i="8"/>
  <c r="S96" i="8"/>
  <c r="L95" i="8"/>
  <c r="M95" i="8"/>
  <c r="S95" i="8"/>
  <c r="L94" i="8"/>
  <c r="M94" i="8"/>
  <c r="S94" i="8"/>
  <c r="L92" i="8"/>
  <c r="M92" i="8" s="1"/>
  <c r="S92" i="8" s="1"/>
  <c r="L91" i="8"/>
  <c r="M91" i="8" s="1"/>
  <c r="S91" i="8" s="1"/>
  <c r="L90" i="8"/>
  <c r="M90" i="8" s="1"/>
  <c r="S90" i="8" s="1"/>
  <c r="L88" i="8"/>
  <c r="M88" i="8"/>
  <c r="S88" i="8"/>
  <c r="L87" i="8"/>
  <c r="M87" i="8"/>
  <c r="S87" i="8"/>
  <c r="L86" i="8"/>
  <c r="M86" i="8" s="1"/>
  <c r="S86" i="8" s="1"/>
  <c r="L84" i="8"/>
  <c r="M84" i="8"/>
  <c r="S84" i="8"/>
  <c r="L83" i="8"/>
  <c r="M83" i="8"/>
  <c r="S83" i="8"/>
  <c r="L82" i="8"/>
  <c r="M82" i="8"/>
  <c r="S82" i="8"/>
  <c r="L81" i="8"/>
  <c r="M81" i="8"/>
  <c r="S81" i="8"/>
  <c r="L80" i="8"/>
  <c r="M80" i="8"/>
  <c r="S80" i="8"/>
  <c r="L79" i="8"/>
  <c r="M79" i="8"/>
  <c r="S79" i="8"/>
  <c r="L78" i="8"/>
  <c r="M78" i="8"/>
  <c r="S78" i="8"/>
  <c r="L77" i="8"/>
  <c r="M77" i="8"/>
  <c r="S77" i="8"/>
  <c r="L75" i="8"/>
  <c r="M75" i="8"/>
  <c r="S75" i="8"/>
  <c r="L74" i="8"/>
  <c r="M74" i="8"/>
  <c r="S74" i="8"/>
  <c r="L72" i="8"/>
  <c r="M72" i="8"/>
  <c r="S72" i="8"/>
  <c r="L71" i="8"/>
  <c r="M71" i="8"/>
  <c r="S71" i="8"/>
  <c r="L70" i="8"/>
  <c r="M70" i="8"/>
  <c r="S70" i="8"/>
  <c r="L69" i="8"/>
  <c r="M69" i="8"/>
  <c r="S69" i="8"/>
  <c r="L68" i="8"/>
  <c r="M68" i="8"/>
  <c r="S68" i="8"/>
  <c r="L67" i="8"/>
  <c r="M67" i="8"/>
  <c r="S67" i="8"/>
  <c r="L65" i="8"/>
  <c r="M65" i="8"/>
  <c r="S65" i="8"/>
  <c r="L64" i="8"/>
  <c r="M64" i="8"/>
  <c r="S64" i="8"/>
  <c r="L63" i="8"/>
  <c r="M63" i="8"/>
  <c r="S63" i="8"/>
  <c r="L62" i="8"/>
  <c r="M62" i="8"/>
  <c r="S62" i="8"/>
  <c r="L61" i="8"/>
  <c r="M61" i="8"/>
  <c r="S61" i="8"/>
  <c r="L60" i="8"/>
  <c r="M60" i="8"/>
  <c r="S60" i="8"/>
  <c r="L59" i="8"/>
  <c r="M59" i="8"/>
  <c r="S59" i="8"/>
  <c r="L58" i="8"/>
  <c r="M58" i="8"/>
  <c r="S58" i="8"/>
  <c r="L56" i="8"/>
  <c r="M56" i="8"/>
  <c r="S56" i="8"/>
  <c r="L55" i="8"/>
  <c r="M55" i="8"/>
  <c r="S55" i="8"/>
  <c r="L54" i="8"/>
  <c r="M54" i="8"/>
  <c r="S54" i="8"/>
  <c r="L53" i="8"/>
  <c r="M53" i="8"/>
  <c r="S53" i="8"/>
  <c r="L52" i="8"/>
  <c r="M52" i="8"/>
  <c r="S52" i="8"/>
  <c r="L51" i="8"/>
  <c r="M51" i="8"/>
  <c r="S51" i="8"/>
  <c r="L50" i="8"/>
  <c r="M50" i="8"/>
  <c r="S50" i="8"/>
  <c r="L48" i="8"/>
  <c r="M48" i="8"/>
  <c r="S48" i="8"/>
  <c r="L47" i="8"/>
  <c r="M47" i="8"/>
  <c r="S47" i="8"/>
  <c r="L46" i="8"/>
  <c r="M46" i="8"/>
  <c r="S46" i="8"/>
  <c r="L44" i="8"/>
  <c r="M44" i="8"/>
  <c r="S44" i="8"/>
  <c r="L43" i="8"/>
  <c r="M43" i="8"/>
  <c r="S43" i="8"/>
  <c r="L41" i="8"/>
  <c r="M41" i="8"/>
  <c r="S41" i="8"/>
  <c r="L40" i="8"/>
  <c r="M40" i="8"/>
  <c r="S40" i="8"/>
  <c r="L39" i="8"/>
  <c r="M39" i="8"/>
  <c r="S39" i="8"/>
  <c r="L36" i="8"/>
  <c r="M36" i="8"/>
  <c r="S36" i="8"/>
  <c r="L33" i="8"/>
  <c r="M33" i="8"/>
  <c r="S33" i="8"/>
  <c r="L32" i="8"/>
  <c r="M32" i="8"/>
  <c r="S32" i="8"/>
  <c r="L31" i="8"/>
  <c r="M31" i="8"/>
  <c r="S31" i="8"/>
  <c r="L30" i="8"/>
  <c r="M30" i="8"/>
  <c r="S30" i="8"/>
  <c r="L29" i="8"/>
  <c r="M29" i="8"/>
  <c r="S29" i="8"/>
  <c r="L28" i="8"/>
  <c r="M28" i="8"/>
  <c r="S28" i="8"/>
  <c r="L27" i="8"/>
  <c r="M27" i="8"/>
  <c r="S27" i="8"/>
  <c r="L26" i="8"/>
  <c r="M26" i="8"/>
  <c r="S26" i="8"/>
  <c r="L25" i="8"/>
  <c r="M25" i="8"/>
  <c r="S25" i="8"/>
  <c r="L24" i="8"/>
  <c r="M24" i="8"/>
  <c r="S24" i="8"/>
  <c r="L23" i="8"/>
  <c r="M23" i="8"/>
  <c r="S23" i="8"/>
  <c r="L22" i="8"/>
  <c r="M22" i="8"/>
  <c r="S22" i="8"/>
  <c r="L21" i="8"/>
  <c r="M21" i="8"/>
  <c r="S21" i="8"/>
  <c r="L20" i="8"/>
  <c r="M20" i="8"/>
  <c r="S20" i="8"/>
  <c r="L19" i="8"/>
  <c r="M19" i="8"/>
  <c r="S19" i="8"/>
  <c r="L18" i="8"/>
  <c r="M18" i="8"/>
  <c r="S18" i="8"/>
  <c r="L17" i="8"/>
  <c r="M17" i="8"/>
  <c r="S17" i="8"/>
  <c r="L16" i="8"/>
  <c r="M16" i="8"/>
  <c r="S16" i="8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O3" i="9"/>
  <c r="M3" i="9"/>
  <c r="K3" i="9"/>
  <c r="M23" i="1"/>
  <c r="P114" i="1"/>
  <c r="O114" i="1"/>
  <c r="N114" i="1"/>
  <c r="M114" i="1"/>
  <c r="P113" i="1"/>
  <c r="O113" i="1"/>
  <c r="N113" i="1"/>
  <c r="M113" i="1"/>
  <c r="P112" i="1"/>
  <c r="O112" i="1"/>
  <c r="N112" i="1"/>
  <c r="M112" i="1"/>
  <c r="P111" i="1"/>
  <c r="O111" i="1"/>
  <c r="N111" i="1"/>
  <c r="M111" i="1"/>
  <c r="P110" i="1"/>
  <c r="O110" i="1"/>
  <c r="N110" i="1"/>
  <c r="M110" i="1"/>
  <c r="P109" i="1"/>
  <c r="O109" i="1"/>
  <c r="N109" i="1"/>
  <c r="M109" i="1"/>
  <c r="P108" i="1"/>
  <c r="O108" i="1"/>
  <c r="N108" i="1"/>
  <c r="M108" i="1"/>
  <c r="P107" i="1"/>
  <c r="O107" i="1"/>
  <c r="N107" i="1"/>
  <c r="M107" i="1"/>
  <c r="P106" i="1"/>
  <c r="O106" i="1"/>
  <c r="N106" i="1"/>
  <c r="M106" i="1"/>
  <c r="P105" i="1"/>
  <c r="O105" i="1"/>
  <c r="N105" i="1"/>
  <c r="M105" i="1"/>
  <c r="P104" i="1"/>
  <c r="O104" i="1"/>
  <c r="N104" i="1"/>
  <c r="M104" i="1"/>
  <c r="P103" i="1"/>
  <c r="O103" i="1"/>
  <c r="N103" i="1"/>
  <c r="M103" i="1"/>
  <c r="P102" i="1"/>
  <c r="O102" i="1"/>
  <c r="N102" i="1"/>
  <c r="M102" i="1"/>
  <c r="P101" i="1"/>
  <c r="O101" i="1"/>
  <c r="N101" i="1"/>
  <c r="M101" i="1"/>
  <c r="P100" i="1"/>
  <c r="O100" i="1"/>
  <c r="N100" i="1"/>
  <c r="M100" i="1"/>
  <c r="P99" i="1"/>
  <c r="O99" i="1"/>
  <c r="N99" i="1"/>
  <c r="M99" i="1"/>
  <c r="P98" i="1"/>
  <c r="O98" i="1"/>
  <c r="N98" i="1"/>
  <c r="M98" i="1"/>
  <c r="P97" i="1"/>
  <c r="O97" i="1"/>
  <c r="N97" i="1"/>
  <c r="M97" i="1"/>
  <c r="P96" i="1"/>
  <c r="O96" i="1"/>
  <c r="N96" i="1"/>
  <c r="M96" i="1"/>
  <c r="P95" i="1"/>
  <c r="O95" i="1"/>
  <c r="N95" i="1"/>
  <c r="M95" i="1"/>
  <c r="P94" i="1"/>
  <c r="O94" i="1"/>
  <c r="N94" i="1"/>
  <c r="M94" i="1"/>
  <c r="P93" i="1"/>
  <c r="O93" i="1"/>
  <c r="N93" i="1"/>
  <c r="M93" i="1"/>
  <c r="P92" i="1"/>
  <c r="O92" i="1"/>
  <c r="N92" i="1"/>
  <c r="M92" i="1"/>
  <c r="P91" i="1"/>
  <c r="O91" i="1"/>
  <c r="N91" i="1"/>
  <c r="M91" i="1"/>
  <c r="P90" i="1"/>
  <c r="O90" i="1"/>
  <c r="N90" i="1"/>
  <c r="M90" i="1"/>
  <c r="P89" i="1"/>
  <c r="O89" i="1"/>
  <c r="N89" i="1"/>
  <c r="M89" i="1"/>
  <c r="P88" i="1"/>
  <c r="O88" i="1"/>
  <c r="N88" i="1"/>
  <c r="M88" i="1"/>
  <c r="P87" i="1"/>
  <c r="O87" i="1"/>
  <c r="N87" i="1"/>
  <c r="M87" i="1"/>
  <c r="P86" i="1"/>
  <c r="O86" i="1"/>
  <c r="N86" i="1"/>
  <c r="M86" i="1"/>
  <c r="P85" i="1"/>
  <c r="O85" i="1"/>
  <c r="N85" i="1"/>
  <c r="M85" i="1"/>
  <c r="P84" i="1"/>
  <c r="O84" i="1"/>
  <c r="N84" i="1"/>
  <c r="M84" i="1"/>
  <c r="P83" i="1"/>
  <c r="O83" i="1"/>
  <c r="N83" i="1"/>
  <c r="M83" i="1"/>
  <c r="P82" i="1"/>
  <c r="O82" i="1"/>
  <c r="N82" i="1"/>
  <c r="M82" i="1"/>
  <c r="P81" i="1"/>
  <c r="O81" i="1"/>
  <c r="N81" i="1"/>
  <c r="M81" i="1"/>
  <c r="P80" i="1"/>
  <c r="O80" i="1"/>
  <c r="N80" i="1"/>
  <c r="M80" i="1"/>
  <c r="P79" i="1"/>
  <c r="O79" i="1"/>
  <c r="N79" i="1"/>
  <c r="M79" i="1"/>
  <c r="P78" i="1"/>
  <c r="O78" i="1"/>
  <c r="N78" i="1"/>
  <c r="M78" i="1"/>
  <c r="P77" i="1"/>
  <c r="O77" i="1"/>
  <c r="N77" i="1"/>
  <c r="M77" i="1"/>
  <c r="P76" i="1"/>
  <c r="O76" i="1"/>
  <c r="N76" i="1"/>
  <c r="M76" i="1"/>
  <c r="P75" i="1"/>
  <c r="O75" i="1"/>
  <c r="N75" i="1"/>
  <c r="M75" i="1"/>
  <c r="P74" i="1"/>
  <c r="O74" i="1"/>
  <c r="N74" i="1"/>
  <c r="M74" i="1"/>
  <c r="P73" i="1"/>
  <c r="O73" i="1"/>
  <c r="N73" i="1"/>
  <c r="M73" i="1"/>
  <c r="P72" i="1"/>
  <c r="O72" i="1"/>
  <c r="N72" i="1"/>
  <c r="M72" i="1"/>
  <c r="P71" i="1"/>
  <c r="O71" i="1"/>
  <c r="N71" i="1"/>
  <c r="M71" i="1"/>
  <c r="P70" i="1"/>
  <c r="O70" i="1"/>
  <c r="N70" i="1"/>
  <c r="M70" i="1"/>
  <c r="P69" i="1"/>
  <c r="O69" i="1"/>
  <c r="N69" i="1"/>
  <c r="M69" i="1"/>
  <c r="P68" i="1"/>
  <c r="O68" i="1"/>
  <c r="N68" i="1"/>
  <c r="M68" i="1"/>
  <c r="P67" i="1"/>
  <c r="O67" i="1"/>
  <c r="N67" i="1"/>
  <c r="M67" i="1"/>
  <c r="P66" i="1"/>
  <c r="O66" i="1"/>
  <c r="N66" i="1"/>
  <c r="M66" i="1"/>
  <c r="P65" i="1"/>
  <c r="O65" i="1"/>
  <c r="N65" i="1"/>
  <c r="M65" i="1"/>
  <c r="P64" i="1"/>
  <c r="O64" i="1"/>
  <c r="N64" i="1"/>
  <c r="M64" i="1"/>
  <c r="P63" i="1"/>
  <c r="O63" i="1"/>
  <c r="N63" i="1"/>
  <c r="M63" i="1"/>
  <c r="P62" i="1"/>
  <c r="O62" i="1"/>
  <c r="N62" i="1"/>
  <c r="M62" i="1"/>
  <c r="P61" i="1"/>
  <c r="O61" i="1"/>
  <c r="N61" i="1"/>
  <c r="M61" i="1"/>
  <c r="P60" i="1"/>
  <c r="O60" i="1"/>
  <c r="N60" i="1"/>
  <c r="M60" i="1"/>
  <c r="P59" i="1"/>
  <c r="O59" i="1"/>
  <c r="N59" i="1"/>
  <c r="M59" i="1"/>
  <c r="P58" i="1"/>
  <c r="O58" i="1"/>
  <c r="N58" i="1"/>
  <c r="M58" i="1"/>
  <c r="P57" i="1"/>
  <c r="O57" i="1"/>
  <c r="N57" i="1"/>
  <c r="M57" i="1"/>
  <c r="P56" i="1"/>
  <c r="O56" i="1"/>
  <c r="N56" i="1"/>
  <c r="M56" i="1"/>
  <c r="P55" i="1"/>
  <c r="O55" i="1"/>
  <c r="N55" i="1"/>
  <c r="M55" i="1"/>
  <c r="P54" i="1"/>
  <c r="O54" i="1"/>
  <c r="N54" i="1"/>
  <c r="M54" i="1"/>
  <c r="P53" i="1"/>
  <c r="O53" i="1"/>
  <c r="N53" i="1"/>
  <c r="M53" i="1"/>
  <c r="P52" i="1"/>
  <c r="O52" i="1"/>
  <c r="N52" i="1"/>
  <c r="M52" i="1"/>
  <c r="P51" i="1"/>
  <c r="O51" i="1"/>
  <c r="N51" i="1"/>
  <c r="M51" i="1"/>
  <c r="P50" i="1"/>
  <c r="O50" i="1"/>
  <c r="N50" i="1"/>
  <c r="M50" i="1"/>
  <c r="P49" i="1"/>
  <c r="O49" i="1"/>
  <c r="N49" i="1"/>
  <c r="M49" i="1"/>
  <c r="P48" i="1"/>
  <c r="O48" i="1"/>
  <c r="N48" i="1"/>
  <c r="M48" i="1"/>
  <c r="P47" i="1"/>
  <c r="O47" i="1"/>
  <c r="N47" i="1"/>
  <c r="M47" i="1"/>
  <c r="P46" i="1"/>
  <c r="O46" i="1"/>
  <c r="N46" i="1"/>
  <c r="M46" i="1"/>
  <c r="P45" i="1"/>
  <c r="O45" i="1"/>
  <c r="N45" i="1"/>
  <c r="M45" i="1"/>
  <c r="P44" i="1"/>
  <c r="O44" i="1"/>
  <c r="N44" i="1"/>
  <c r="M44" i="1"/>
  <c r="P43" i="1"/>
  <c r="O43" i="1"/>
  <c r="N43" i="1"/>
  <c r="M43" i="1"/>
  <c r="P4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M37" i="1"/>
  <c r="N37" i="1"/>
  <c r="S37" i="1" s="1"/>
  <c r="O37" i="1"/>
  <c r="R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N2" i="9"/>
  <c r="H3" i="9"/>
  <c r="N23" i="1"/>
  <c r="R114" i="1"/>
  <c r="S114" i="1" s="1"/>
  <c r="R113" i="1"/>
  <c r="S113" i="1" s="1"/>
  <c r="R112" i="1"/>
  <c r="S112" i="1" s="1"/>
  <c r="R111" i="1"/>
  <c r="S111" i="1" s="1"/>
  <c r="R110" i="1"/>
  <c r="S110" i="1" s="1"/>
  <c r="R109" i="1"/>
  <c r="S109" i="1" s="1"/>
  <c r="R108" i="1"/>
  <c r="S108" i="1" s="1"/>
  <c r="R107" i="1"/>
  <c r="S107" i="1" s="1"/>
  <c r="R106" i="1"/>
  <c r="S106" i="1" s="1"/>
  <c r="R105" i="1"/>
  <c r="S105" i="1" s="1"/>
  <c r="R104" i="1"/>
  <c r="S104" i="1" s="1"/>
  <c r="R103" i="1"/>
  <c r="S103" i="1" s="1"/>
  <c r="R102" i="1"/>
  <c r="S102" i="1" s="1"/>
  <c r="R101" i="1"/>
  <c r="S101" i="1" s="1"/>
  <c r="R100" i="1"/>
  <c r="S100" i="1" s="1"/>
  <c r="R99" i="1"/>
  <c r="S99" i="1" s="1"/>
  <c r="R98" i="1"/>
  <c r="S98" i="1" s="1"/>
  <c r="R97" i="1"/>
  <c r="S97" i="1" s="1"/>
  <c r="R96" i="1"/>
  <c r="S96" i="1" s="1"/>
  <c r="R95" i="1"/>
  <c r="S95" i="1" s="1"/>
  <c r="R94" i="1"/>
  <c r="S94" i="1" s="1"/>
  <c r="R93" i="1"/>
  <c r="S93" i="1" s="1"/>
  <c r="R92" i="1"/>
  <c r="S92" i="1" s="1"/>
  <c r="R91" i="1"/>
  <c r="S91" i="1" s="1"/>
  <c r="R90" i="1"/>
  <c r="S90" i="1" s="1"/>
  <c r="R89" i="1"/>
  <c r="S89" i="1" s="1"/>
  <c r="R88" i="1"/>
  <c r="S88" i="1" s="1"/>
  <c r="R87" i="1"/>
  <c r="S87" i="1" s="1"/>
  <c r="R86" i="1"/>
  <c r="S86" i="1" s="1"/>
  <c r="R85" i="1"/>
  <c r="S85" i="1" s="1"/>
  <c r="R84" i="1"/>
  <c r="S84" i="1" s="1"/>
  <c r="R83" i="1"/>
  <c r="S83" i="1" s="1"/>
  <c r="R82" i="1"/>
  <c r="S82" i="1" s="1"/>
  <c r="R81" i="1"/>
  <c r="S81" i="1" s="1"/>
  <c r="R80" i="1"/>
  <c r="S80" i="1" s="1"/>
  <c r="R79" i="1"/>
  <c r="S79" i="1" s="1"/>
  <c r="R78" i="1"/>
  <c r="S78" i="1" s="1"/>
  <c r="R77" i="1"/>
  <c r="S77" i="1" s="1"/>
  <c r="R76" i="1"/>
  <c r="S76" i="1" s="1"/>
  <c r="R75" i="1"/>
  <c r="S75" i="1" s="1"/>
  <c r="R74" i="1"/>
  <c r="S74" i="1" s="1"/>
  <c r="R73" i="1"/>
  <c r="S73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9" i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R53" i="1"/>
  <c r="S53" i="1" s="1"/>
  <c r="R52" i="1"/>
  <c r="S52" i="1" s="1"/>
  <c r="R51" i="1"/>
  <c r="S51" i="1" s="1"/>
  <c r="R50" i="1"/>
  <c r="R49" i="1"/>
  <c r="S49" i="1" s="1"/>
  <c r="R48" i="1"/>
  <c r="S48" i="1" s="1"/>
  <c r="R47" i="1"/>
  <c r="R46" i="1"/>
  <c r="R45" i="1"/>
  <c r="S45" i="1" s="1"/>
  <c r="R44" i="1"/>
  <c r="R43" i="1"/>
  <c r="S43" i="1" s="1"/>
  <c r="R42" i="1"/>
  <c r="R41" i="1"/>
  <c r="R40" i="1"/>
  <c r="R39" i="1"/>
  <c r="S39" i="1" s="1"/>
  <c r="R38" i="1"/>
  <c r="S38" i="1" s="1"/>
  <c r="R36" i="1"/>
  <c r="S36" i="1" s="1"/>
  <c r="R35" i="1"/>
  <c r="R34" i="1"/>
  <c r="R33" i="1"/>
  <c r="R32" i="1"/>
  <c r="R31" i="1"/>
  <c r="S31" i="1" s="1"/>
  <c r="M22" i="1"/>
  <c r="N22" i="1"/>
  <c r="S21" i="1"/>
  <c r="R20" i="1"/>
  <c r="M19" i="1"/>
  <c r="N19" i="1"/>
  <c r="O19" i="1"/>
  <c r="R19" i="1"/>
  <c r="M18" i="1"/>
  <c r="N18" i="1"/>
  <c r="O18" i="1"/>
  <c r="R18" i="1"/>
  <c r="M17" i="1"/>
  <c r="N17" i="1"/>
  <c r="O17" i="1"/>
  <c r="R17" i="1"/>
  <c r="M14" i="1"/>
  <c r="N14" i="1"/>
  <c r="O14" i="1"/>
  <c r="R14" i="1"/>
  <c r="M13" i="1"/>
  <c r="N13" i="1"/>
  <c r="O13" i="1"/>
  <c r="R13" i="1"/>
  <c r="M11" i="1"/>
  <c r="N11" i="1"/>
  <c r="O11" i="1"/>
  <c r="R11" i="1"/>
  <c r="M10" i="1"/>
  <c r="N10" i="1"/>
  <c r="O10" i="1"/>
  <c r="M9" i="1"/>
  <c r="N9" i="1"/>
  <c r="O9" i="1"/>
  <c r="M8" i="1"/>
  <c r="N8" i="1"/>
  <c r="O8" i="1"/>
  <c r="R8" i="1"/>
  <c r="S8" i="1"/>
  <c r="M7" i="1"/>
  <c r="N7" i="1"/>
  <c r="O7" i="1"/>
  <c r="R7" i="1"/>
  <c r="S7" i="1" s="1"/>
  <c r="M6" i="1"/>
  <c r="N6" i="1"/>
  <c r="O6" i="1"/>
  <c r="R6" i="1"/>
  <c r="M5" i="1"/>
  <c r="N5" i="1"/>
  <c r="O5" i="1"/>
  <c r="M4" i="1"/>
  <c r="N4" i="1"/>
  <c r="O4" i="1"/>
  <c r="R4" i="1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R29" i="1"/>
  <c r="S29" i="1" s="1"/>
  <c r="R28" i="1"/>
  <c r="R27" i="1"/>
  <c r="R26" i="1"/>
  <c r="R25" i="1"/>
  <c r="R24" i="1"/>
  <c r="R23" i="1"/>
  <c r="M3" i="2"/>
  <c r="L3" i="2"/>
  <c r="K3" i="2"/>
  <c r="J3" i="2"/>
  <c r="H3" i="2"/>
  <c r="S3" i="2" s="1"/>
  <c r="G3" i="2"/>
  <c r="R3" i="2" s="1"/>
  <c r="F3" i="2"/>
  <c r="Q3" i="2" s="1"/>
  <c r="E3" i="2"/>
  <c r="P3" i="2" s="1"/>
  <c r="L3" i="1"/>
  <c r="S4" i="2" s="1"/>
  <c r="K3" i="1"/>
  <c r="R4" i="2" s="1"/>
  <c r="J3" i="1"/>
  <c r="Q4" i="2" s="1"/>
  <c r="I3" i="1"/>
  <c r="P4" i="2" s="1"/>
  <c r="O28" i="1"/>
  <c r="N28" i="1"/>
  <c r="S28" i="1" s="1"/>
  <c r="M28" i="1"/>
  <c r="O27" i="1"/>
  <c r="N27" i="1"/>
  <c r="M27" i="1"/>
  <c r="S27" i="1" s="1"/>
  <c r="O26" i="1"/>
  <c r="N26" i="1"/>
  <c r="M26" i="1"/>
  <c r="O25" i="1"/>
  <c r="N25" i="1"/>
  <c r="M25" i="1"/>
  <c r="O24" i="1"/>
  <c r="O12" i="1"/>
  <c r="O15" i="1"/>
  <c r="O16" i="1"/>
  <c r="N24" i="1"/>
  <c r="M24" i="1"/>
  <c r="R16" i="1"/>
  <c r="N16" i="1"/>
  <c r="M16" i="1"/>
  <c r="R15" i="1"/>
  <c r="S15" i="1" s="1"/>
  <c r="N15" i="1"/>
  <c r="M15" i="1"/>
  <c r="H12" i="1"/>
  <c r="N12" i="1"/>
  <c r="R12" i="1"/>
  <c r="S41" i="1"/>
  <c r="S34" i="1"/>
  <c r="L2" i="9"/>
  <c r="S42" i="1"/>
  <c r="M2" i="9"/>
  <c r="L3" i="9"/>
  <c r="K2" i="9"/>
  <c r="N3" i="9"/>
  <c r="E3" i="9"/>
  <c r="D3" i="9"/>
  <c r="O2" i="9"/>
  <c r="G3" i="9"/>
  <c r="F3" i="9"/>
  <c r="S22" i="1"/>
  <c r="S30" i="1" l="1"/>
  <c r="S9" i="1"/>
  <c r="S17" i="1"/>
  <c r="S18" i="1"/>
  <c r="S13" i="1"/>
  <c r="S50" i="1"/>
  <c r="S44" i="1"/>
  <c r="S47" i="1"/>
  <c r="S46" i="1"/>
  <c r="S12" i="1"/>
  <c r="S16" i="1"/>
  <c r="S11" i="1"/>
  <c r="S14" i="1"/>
  <c r="S33" i="1"/>
  <c r="S35" i="1"/>
  <c r="S26" i="1"/>
  <c r="S4" i="1"/>
  <c r="S6" i="1"/>
  <c r="S19" i="1"/>
  <c r="S25" i="1"/>
  <c r="S5" i="1"/>
  <c r="S10" i="1"/>
  <c r="S23" i="1"/>
  <c r="N3" i="1"/>
  <c r="S20" i="1"/>
  <c r="P3" i="1"/>
  <c r="S24" i="1"/>
  <c r="R5" i="2"/>
  <c r="V3" i="1" s="1"/>
  <c r="O3" i="1"/>
  <c r="S5" i="2"/>
  <c r="W3" i="1" s="1"/>
  <c r="S40" i="1"/>
  <c r="S32" i="1"/>
  <c r="Q5" i="2"/>
  <c r="U3" i="1" s="1"/>
  <c r="P5" i="2"/>
  <c r="T3" i="1" s="1"/>
  <c r="M3" i="1"/>
</calcChain>
</file>

<file path=xl/comments1.xml><?xml version="1.0" encoding="utf-8"?>
<comments xmlns="http://schemas.openxmlformats.org/spreadsheetml/2006/main">
  <authors>
    <author>Антон Палихов</author>
  </authors>
  <commentList>
    <comment ref="E32" authorId="0">
      <text>
        <r>
          <rPr>
            <b/>
            <sz val="9"/>
            <color indexed="81"/>
            <rFont val="Tahoma"/>
            <family val="2"/>
            <charset val="204"/>
          </rPr>
          <t>Антон Палихов:</t>
        </r>
        <r>
          <rPr>
            <sz val="9"/>
            <color indexed="81"/>
            <rFont val="Tahoma"/>
            <family val="2"/>
            <charset val="204"/>
          </rPr>
          <t xml:space="preserve">
"4 Лабора сверх посчитанного - см.чат с Евгением"</t>
        </r>
      </text>
    </comment>
    <comment ref="F34" authorId="0">
      <text>
        <r>
          <rPr>
            <b/>
            <sz val="9"/>
            <color indexed="81"/>
            <rFont val="Tahoma"/>
            <family val="2"/>
            <charset val="204"/>
          </rPr>
          <t>Антон Палихов:</t>
        </r>
        <r>
          <rPr>
            <sz val="9"/>
            <color indexed="81"/>
            <rFont val="Tahoma"/>
            <family val="2"/>
            <charset val="204"/>
          </rPr>
          <t xml:space="preserve">
Перенес 14.08.2015 в 10:58 Киев</t>
        </r>
      </text>
    </comment>
  </commentList>
</comments>
</file>

<file path=xl/comments2.xml><?xml version="1.0" encoding="utf-8"?>
<comments xmlns="http://schemas.openxmlformats.org/spreadsheetml/2006/main">
  <authors>
    <author>Guest</author>
  </authors>
  <commentList>
    <comment ref="P41" authorId="0">
      <text>
        <r>
          <rPr>
            <sz val="11"/>
            <color theme="1"/>
            <rFont val="Calibri"/>
            <family val="2"/>
            <charset val="204"/>
            <scheme val="minor"/>
          </rPr>
          <t>Пахали с Рудольфом</t>
        </r>
      </text>
    </comment>
  </commentList>
</comments>
</file>

<file path=xl/sharedStrings.xml><?xml version="1.0" encoding="utf-8"?>
<sst xmlns="http://schemas.openxmlformats.org/spreadsheetml/2006/main" count="1226" uniqueCount="370">
  <si>
    <t>Название</t>
  </si>
  <si>
    <t>Инициатор</t>
  </si>
  <si>
    <t>Name</t>
  </si>
  <si>
    <t>Стоимость</t>
  </si>
  <si>
    <t>Время</t>
  </si>
  <si>
    <t>Оплаченные ресурсы</t>
  </si>
  <si>
    <t>Остаток до завершения</t>
  </si>
  <si>
    <t>Дата начала строительства</t>
  </si>
  <si>
    <t>Дата готовности</t>
  </si>
  <si>
    <t>СТАТУС</t>
  </si>
  <si>
    <t>Labor</t>
  </si>
  <si>
    <t>Goods</t>
  </si>
  <si>
    <t>Influence</t>
  </si>
  <si>
    <t>Magic</t>
  </si>
  <si>
    <t>Баня Лютика</t>
  </si>
  <si>
    <t>Лютик</t>
  </si>
  <si>
    <t>Sauna</t>
  </si>
  <si>
    <t>Второй этаж гостевых комнат Олега</t>
  </si>
  <si>
    <t>Лекс</t>
  </si>
  <si>
    <t>Bunks</t>
  </si>
  <si>
    <t xml:space="preserve">   </t>
  </si>
  <si>
    <t>Казармы</t>
  </si>
  <si>
    <t>Пек</t>
  </si>
  <si>
    <t>Dojo</t>
  </si>
  <si>
    <t>Погонщик ОТК</t>
  </si>
  <si>
    <t>Рудольф</t>
  </si>
  <si>
    <t>Driver</t>
  </si>
  <si>
    <t>Работники ОТК</t>
  </si>
  <si>
    <t>Laborers</t>
  </si>
  <si>
    <t>Ямы для животных ОТК</t>
  </si>
  <si>
    <t>Animal Pen</t>
  </si>
  <si>
    <t>Шлагбаум ОТК</t>
  </si>
  <si>
    <t>Tollbooth</t>
  </si>
  <si>
    <t>Стены ТПО</t>
  </si>
  <si>
    <t>Джилли</t>
  </si>
  <si>
    <t>Defensive Wall x 10</t>
  </si>
  <si>
    <t>Дом Радомира Люткинса</t>
  </si>
  <si>
    <t>Сортир</t>
  </si>
  <si>
    <t>Туалет</t>
  </si>
  <si>
    <t>Сад ОТК</t>
  </si>
  <si>
    <t>Garden</t>
  </si>
  <si>
    <t>Поле</t>
  </si>
  <si>
    <t>Накомарница</t>
  </si>
  <si>
    <t>Farmland</t>
  </si>
  <si>
    <t>Инкубатор ОТК</t>
  </si>
  <si>
    <t>Hatchery</t>
  </si>
  <si>
    <t>Алхимическая лаборатория ОТК</t>
  </si>
  <si>
    <t>Alchemy Lab</t>
  </si>
  <si>
    <t>Кузница ОТК</t>
  </si>
  <si>
    <t>Forge</t>
  </si>
  <si>
    <t>Найм крестьян</t>
  </si>
  <si>
    <t>Гал</t>
  </si>
  <si>
    <t>Тренировка в стражников</t>
  </si>
  <si>
    <t>Guards</t>
  </si>
  <si>
    <t>Второй этаж дома Радомира Люткинса</t>
  </si>
  <si>
    <t>Artisan's Workshop</t>
  </si>
  <si>
    <t>Огороды</t>
  </si>
  <si>
    <t>Тренировка в солдат</t>
  </si>
  <si>
    <t>Soldiers</t>
  </si>
  <si>
    <t>Перспективные поля</t>
  </si>
  <si>
    <t>Дом Радомира Корбута</t>
  </si>
  <si>
    <t>House</t>
  </si>
  <si>
    <t>Бар Ложи Порохового Рассвета</t>
  </si>
  <si>
    <t>Bar</t>
  </si>
  <si>
    <t>PC / NPC</t>
  </si>
  <si>
    <t>Персонаж</t>
  </si>
  <si>
    <t>Период</t>
  </si>
  <si>
    <t>Описание</t>
  </si>
  <si>
    <t>GP</t>
  </si>
  <si>
    <t>Неоплаченные ресурсы</t>
  </si>
  <si>
    <t>ВСЕГО</t>
  </si>
  <si>
    <t>Оплаченные</t>
  </si>
  <si>
    <t>PC</t>
  </si>
  <si>
    <t>6-7 Фараста</t>
  </si>
  <si>
    <t>Работа на строительстве бани</t>
  </si>
  <si>
    <t>Потраченные</t>
  </si>
  <si>
    <t>4-7 Фараста</t>
  </si>
  <si>
    <t>Работа на строительстве второго этажа</t>
  </si>
  <si>
    <t>Остаток</t>
  </si>
  <si>
    <t>Возит бревна из леса</t>
  </si>
  <si>
    <t xml:space="preserve">Пек </t>
  </si>
  <si>
    <t>7 Фараста</t>
  </si>
  <si>
    <t>Строительство додзе</t>
  </si>
  <si>
    <t>8-12 Фараста</t>
  </si>
  <si>
    <t>Поездка в форт Серенко</t>
  </si>
  <si>
    <t>NPC</t>
  </si>
  <si>
    <t>Кестен Гаресс и два солдата</t>
  </si>
  <si>
    <t>8-26 Фараста</t>
  </si>
  <si>
    <t>Анджей</t>
  </si>
  <si>
    <t>13-23 Фараста</t>
  </si>
  <si>
    <t>Строительство додзе, bunks, клетей для животных</t>
  </si>
  <si>
    <t>19 фараста</t>
  </si>
  <si>
    <t>оплата товаров для строительства додзе</t>
  </si>
  <si>
    <t>19 -23 фараста</t>
  </si>
  <si>
    <t>строительство tollboth</t>
  </si>
  <si>
    <t>19-23 фараста</t>
  </si>
  <si>
    <t>помощь Пеку в организации труда (Labor) и закупках (2)</t>
  </si>
  <si>
    <t>30 фараста</t>
  </si>
  <si>
    <t>Олег</t>
  </si>
  <si>
    <t>оплачивает товары, необходимые для постройки Defensive Wall</t>
  </si>
  <si>
    <t>7-9 гозрана</t>
  </si>
  <si>
    <t>Завершение строительства одной Animal Pen, продолжение другой</t>
  </si>
  <si>
    <t>30 фараста - 9 гозрана</t>
  </si>
  <si>
    <t>1-4 Гозрана</t>
  </si>
  <si>
    <t>Оплата товаров для строительство Bunks второго этажа</t>
  </si>
  <si>
    <t>18-22 Гозрана</t>
  </si>
  <si>
    <t>Работа на стене</t>
  </si>
  <si>
    <t>Найм рабочих</t>
  </si>
  <si>
    <t>Строительство Bunks для Радомира</t>
  </si>
  <si>
    <t>Приобретение Goods для Bunks</t>
  </si>
  <si>
    <t>Строительство стены</t>
  </si>
  <si>
    <t>Строительство туалета и начало обработки двух Garden</t>
  </si>
  <si>
    <t>18 Гозрана</t>
  </si>
  <si>
    <t>Работа на toolboth</t>
  </si>
  <si>
    <t>22 Гозрана</t>
  </si>
  <si>
    <t>Тренировка крестьян</t>
  </si>
  <si>
    <t>23 Гозрана - 28 Гозрана</t>
  </si>
  <si>
    <t>Сеем, пашем</t>
  </si>
  <si>
    <t>29 Гозрана - 4 Деснуса</t>
  </si>
  <si>
    <t>Возим бревна, строим дом</t>
  </si>
  <si>
    <t>6 Деснуса</t>
  </si>
  <si>
    <t>Возим бревна</t>
  </si>
  <si>
    <t>28 Гозрана</t>
  </si>
  <si>
    <t>Покупка goods</t>
  </si>
  <si>
    <t>6-7 Деснуса</t>
  </si>
  <si>
    <t>Продажа зелени</t>
  </si>
  <si>
    <t>Заработок товаров</t>
  </si>
  <si>
    <t>22-1 Деснуса</t>
  </si>
  <si>
    <t>23 Гозрана -2 Деснуса</t>
  </si>
  <si>
    <t>Тренировка крестьян в солдат</t>
  </si>
  <si>
    <t>14-18 Деснуса</t>
  </si>
  <si>
    <t>Верхолазные работы</t>
  </si>
  <si>
    <t>3 -18 Деснуса</t>
  </si>
  <si>
    <t>Строительство бара</t>
  </si>
  <si>
    <t>8-18 Деснуса</t>
  </si>
  <si>
    <t>Зелень</t>
  </si>
  <si>
    <t>Работа Сильвен в алхимической лаборатории</t>
  </si>
  <si>
    <t>Работа Анджея в кузнице</t>
  </si>
  <si>
    <t>Погонщики, Работники и Звериные ямы</t>
  </si>
  <si>
    <t>17-18 Деснуса</t>
  </si>
  <si>
    <t>24 Фараста - 18 Гозрана</t>
  </si>
  <si>
    <t>2 - 7  Деснуса</t>
  </si>
  <si>
    <t>Earnings</t>
  </si>
  <si>
    <t>использование</t>
  </si>
  <si>
    <t>Labour</t>
  </si>
  <si>
    <t>ОТК</t>
  </si>
  <si>
    <t>Шлагбаум</t>
  </si>
  <si>
    <t>Лаборатория</t>
  </si>
  <si>
    <t>Кузница</t>
  </si>
  <si>
    <t>Игрок</t>
  </si>
  <si>
    <t>Евгений</t>
  </si>
  <si>
    <t>Хата</t>
  </si>
  <si>
    <t>Глеб</t>
  </si>
  <si>
    <t>Михаил</t>
  </si>
  <si>
    <t>Алексей</t>
  </si>
  <si>
    <t>Станислав</t>
  </si>
  <si>
    <t>Богута</t>
  </si>
  <si>
    <t>Аркадий</t>
  </si>
  <si>
    <t>X - поход</t>
  </si>
  <si>
    <t>GO - Goods</t>
  </si>
  <si>
    <t>LB - Labour</t>
  </si>
  <si>
    <t>MA - Magic</t>
  </si>
  <si>
    <t>IN - Influence</t>
  </si>
  <si>
    <t>Дата</t>
  </si>
  <si>
    <t>X</t>
  </si>
  <si>
    <t>2xLA</t>
  </si>
  <si>
    <t>LA</t>
  </si>
  <si>
    <t>RP</t>
  </si>
  <si>
    <t>ЛБ-лейбор</t>
  </si>
  <si>
    <t>GO-гудс</t>
  </si>
  <si>
    <t>MA-магия</t>
  </si>
  <si>
    <t>IF-инфлюенс</t>
  </si>
  <si>
    <t>S-монеты</t>
  </si>
  <si>
    <t>Х-поход</t>
  </si>
  <si>
    <t>пек</t>
  </si>
  <si>
    <t>рудольф</t>
  </si>
  <si>
    <t>лекс</t>
  </si>
  <si>
    <t xml:space="preserve">джилли </t>
  </si>
  <si>
    <t>лютик</t>
  </si>
  <si>
    <t>богута</t>
  </si>
  <si>
    <t xml:space="preserve">накомарница </t>
  </si>
  <si>
    <t xml:space="preserve">клауд </t>
  </si>
  <si>
    <t>&lt;////&gt;</t>
  </si>
  <si>
    <t>Баня</t>
  </si>
  <si>
    <t>додзе</t>
  </si>
  <si>
    <t>Анжей</t>
  </si>
  <si>
    <t>лабуреры</t>
  </si>
  <si>
    <t>погонщик</t>
  </si>
  <si>
    <t>Tollboth</t>
  </si>
  <si>
    <t>стайня</t>
  </si>
  <si>
    <t>фараст</t>
  </si>
  <si>
    <t>Х</t>
  </si>
  <si>
    <t>GO</t>
  </si>
  <si>
    <t>LB</t>
  </si>
  <si>
    <t>готово</t>
  </si>
  <si>
    <t>ЛБ</t>
  </si>
  <si>
    <t>построено</t>
  </si>
  <si>
    <t>солдаты</t>
  </si>
  <si>
    <t>гозран</t>
  </si>
  <si>
    <t>EXP</t>
  </si>
  <si>
    <t>GOx2</t>
  </si>
  <si>
    <t>Помощь Рудольфу</t>
  </si>
  <si>
    <t>Помощь Анджею</t>
  </si>
  <si>
    <t>MA + GO</t>
  </si>
  <si>
    <t>деснус</t>
  </si>
  <si>
    <t>саренитх</t>
  </si>
  <si>
    <t>Cost</t>
  </si>
  <si>
    <t>Time</t>
  </si>
  <si>
    <t>Cost (earn)</t>
  </si>
  <si>
    <t>Cost (purchase)</t>
  </si>
  <si>
    <t>RoR</t>
  </si>
  <si>
    <t>Manager</t>
  </si>
  <si>
    <t>Wage per day</t>
  </si>
  <si>
    <t>Level</t>
  </si>
  <si>
    <t>Алхимическая лаборатория</t>
  </si>
  <si>
    <t>Room</t>
  </si>
  <si>
    <t>Постройка</t>
  </si>
  <si>
    <t>Altar</t>
  </si>
  <si>
    <t>Алтарь</t>
  </si>
  <si>
    <t>Abbot</t>
  </si>
  <si>
    <t>Accountant</t>
  </si>
  <si>
    <t>Armoury</t>
  </si>
  <si>
    <t>Captain</t>
  </si>
  <si>
    <t>Doctor</t>
  </si>
  <si>
    <t>Auditorium</t>
  </si>
  <si>
    <t>Guildmaster</t>
  </si>
  <si>
    <t>Ballroom</t>
  </si>
  <si>
    <t>Headmaster</t>
  </si>
  <si>
    <t>Bath</t>
  </si>
  <si>
    <t>Innkeeper</t>
  </si>
  <si>
    <t>Battle Ring</t>
  </si>
  <si>
    <t>Lieutenant</t>
  </si>
  <si>
    <t>Bedroom</t>
  </si>
  <si>
    <t>Master Smith</t>
  </si>
  <si>
    <t>Bell Tower</t>
  </si>
  <si>
    <t>Partner</t>
  </si>
  <si>
    <t>Book Repository</t>
  </si>
  <si>
    <t>Sensei</t>
  </si>
  <si>
    <t>Brewery</t>
  </si>
  <si>
    <t>Smuggler</t>
  </si>
  <si>
    <t>Stage Manager</t>
  </si>
  <si>
    <t>Burial Ground</t>
  </si>
  <si>
    <t>Steward</t>
  </si>
  <si>
    <t>Cell</t>
  </si>
  <si>
    <t>Underboss</t>
  </si>
  <si>
    <t>Ceremonial Room</t>
  </si>
  <si>
    <t>Warden</t>
  </si>
  <si>
    <t>Classroom</t>
  </si>
  <si>
    <t>Clockwork Shop</t>
  </si>
  <si>
    <t>Common Room</t>
  </si>
  <si>
    <t>Confessional</t>
  </si>
  <si>
    <t>Courtyard</t>
  </si>
  <si>
    <t>Crypt</t>
  </si>
  <si>
    <t>Defensive Wall</t>
  </si>
  <si>
    <t>Dock</t>
  </si>
  <si>
    <t>Drawbridge</t>
  </si>
  <si>
    <t>Escape Route</t>
  </si>
  <si>
    <t>False Front</t>
  </si>
  <si>
    <t>Game Room</t>
  </si>
  <si>
    <t>Gatehouse</t>
  </si>
  <si>
    <t>Gauntlet</t>
  </si>
  <si>
    <t>Greenhouse</t>
  </si>
  <si>
    <t>Guard Post</t>
  </si>
  <si>
    <t>Habitat</t>
  </si>
  <si>
    <t>Infirmary</t>
  </si>
  <si>
    <t>Kitchen</t>
  </si>
  <si>
    <t>Labyrinth</t>
  </si>
  <si>
    <t>Laundry</t>
  </si>
  <si>
    <t>Lavatory</t>
  </si>
  <si>
    <t>Leather Workshop</t>
  </si>
  <si>
    <t>Lodging</t>
  </si>
  <si>
    <t>Magical Repository</t>
  </si>
  <si>
    <t>Mill Room</t>
  </si>
  <si>
    <t>Nursery</t>
  </si>
  <si>
    <t>Observation Dome</t>
  </si>
  <si>
    <t>Office</t>
  </si>
  <si>
    <t>Pit</t>
  </si>
  <si>
    <t>Printer</t>
  </si>
  <si>
    <t>Reliquary</t>
  </si>
  <si>
    <t>Sanctum</t>
  </si>
  <si>
    <t>Scriptorium</t>
  </si>
  <si>
    <t>Scrying Room</t>
  </si>
  <si>
    <t>Secret Room</t>
  </si>
  <si>
    <t>Sewer Access</t>
  </si>
  <si>
    <t>Sewing Room</t>
  </si>
  <si>
    <t>Shack</t>
  </si>
  <si>
    <t>Sitting Room</t>
  </si>
  <si>
    <t>Sports Field</t>
  </si>
  <si>
    <t>Stall</t>
  </si>
  <si>
    <t>Statue</t>
  </si>
  <si>
    <t>Storage</t>
  </si>
  <si>
    <t>Storefront</t>
  </si>
  <si>
    <t>Summoning Chamber</t>
  </si>
  <si>
    <t>Throne Room</t>
  </si>
  <si>
    <t>Torture Chamber</t>
  </si>
  <si>
    <t>Trap</t>
  </si>
  <si>
    <t>Trophy Room</t>
  </si>
  <si>
    <t>Vault</t>
  </si>
  <si>
    <t>War Room</t>
  </si>
  <si>
    <t>Workstation</t>
  </si>
  <si>
    <t>Acolyte</t>
  </si>
  <si>
    <t>Team</t>
  </si>
  <si>
    <t>Отряды / Работники</t>
  </si>
  <si>
    <t>1 person</t>
  </si>
  <si>
    <t>Apprentice</t>
  </si>
  <si>
    <t>Archers</t>
  </si>
  <si>
    <t>5 people</t>
  </si>
  <si>
    <t>Bureaucrats</t>
  </si>
  <si>
    <t>Cavalry</t>
  </si>
  <si>
    <t>Cavalry Archers</t>
  </si>
  <si>
    <t>Craftspeople</t>
  </si>
  <si>
    <t>3 people</t>
  </si>
  <si>
    <t>Cutpurses</t>
  </si>
  <si>
    <t>Elite Archers</t>
  </si>
  <si>
    <t>Elite Guards</t>
  </si>
  <si>
    <t>Elite Soldiers</t>
  </si>
  <si>
    <t>Lackeys</t>
  </si>
  <si>
    <t>Mage</t>
  </si>
  <si>
    <t>Priest</t>
  </si>
  <si>
    <t>Robbers</t>
  </si>
  <si>
    <t>Sage</t>
  </si>
  <si>
    <t>Sailors</t>
  </si>
  <si>
    <t>Scofflaws</t>
  </si>
  <si>
    <t>Тренировка обычных стражей</t>
  </si>
  <si>
    <t>Тренировка элитных стражей</t>
  </si>
  <si>
    <t>Кестен</t>
  </si>
  <si>
    <t>Equipment</t>
  </si>
  <si>
    <t>Equipment cost</t>
  </si>
  <si>
    <t>Max Cost</t>
  </si>
  <si>
    <t>combat-trained light horse, breastplate, longsword, lance, heavy steel shield</t>
  </si>
  <si>
    <t>15 gp +10 gp + 200 gp +110 gp</t>
  </si>
  <si>
    <t>335 gp</t>
  </si>
  <si>
    <t>combat-trained light horse, shortbow, breastplate, longsword, lance, heavy steel shield</t>
  </si>
  <si>
    <t>30 gp +15 gp +10 gp + 200 gp +110 gp</t>
  </si>
  <si>
    <t>365 gp</t>
  </si>
  <si>
    <t>scalemail, longbow, buckler, longsword</t>
  </si>
  <si>
    <t>75 gp + 15 gp + 50 gp + 5 gp</t>
  </si>
  <si>
    <t>145 gp</t>
  </si>
  <si>
    <t>chainshirt or banded mail, heavy steel shield, shortspear, guisarme or halberd</t>
  </si>
  <si>
    <t xml:space="preserve">1 gp +  20 gp or 9 gp or 10 gp , 100 gp or 250 gp, </t>
  </si>
  <si>
    <t>271 gp</t>
  </si>
  <si>
    <t>scalemail, glaive or heavy wooden shield + short spear</t>
  </si>
  <si>
    <t>50 gp, 1 gp + 7 gp or 8 gp</t>
  </si>
  <si>
    <t>58 gp</t>
  </si>
  <si>
    <t>scalemail, heavy wooden shield, longsword, 5 javelins</t>
  </si>
  <si>
    <t>50 gp, 15 gp + 5 gp, 7 gp</t>
  </si>
  <si>
    <t>77 gp</t>
  </si>
  <si>
    <t>Работа в алхимической лаборатории</t>
  </si>
  <si>
    <t>19-30 Деснуса</t>
  </si>
  <si>
    <t>Работа на пропускном пусте</t>
  </si>
  <si>
    <t>26-30 Деснуса</t>
  </si>
  <si>
    <t>26-27 Деснуса</t>
  </si>
  <si>
    <t>28-30 Деснуса</t>
  </si>
  <si>
    <t>Работа с работниками, погонщиком, звериными ямами</t>
  </si>
  <si>
    <t>19-25 Деснуса</t>
  </si>
  <si>
    <t>Огороды (5х8=40/10=4)</t>
  </si>
  <si>
    <t>Катерина Марчич</t>
  </si>
  <si>
    <t>26 - 30 Деснуса</t>
  </si>
  <si>
    <t>Звериные ямы (16х7=112 + 4х7=28 == 140/10=14)</t>
  </si>
  <si>
    <t>26 Деснуса</t>
  </si>
  <si>
    <t>Работники + Огороды</t>
  </si>
  <si>
    <t>Работники + Звериная яма</t>
  </si>
  <si>
    <t>Ярег и свинарник (уточнить что именно за свинарник - в этот день обе звериные ямы заняты)</t>
  </si>
  <si>
    <t>30 Деснуса</t>
  </si>
  <si>
    <t>Стражники (уточнить как было посчитано что они появились)</t>
  </si>
  <si>
    <t>Зверинец</t>
  </si>
  <si>
    <t>Таверна Олега</t>
  </si>
  <si>
    <t>Inn</t>
  </si>
  <si>
    <t>Найм Сильвен</t>
  </si>
  <si>
    <t>перетренируются в стражников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</si>
</sst>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Palatino Linotype"/>
      <family val="1"/>
      <charset val="204"/>
    </font>
    <font>
      <b/>
      <sz val="9"/>
      <color theme="1"/>
      <name val="Palatino Linotype"/>
      <family val="1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7E3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/>
    <xf numFmtId="0" fontId="0" fillId="0" borderId="9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0" fillId="4" borderId="27" xfId="0" applyFill="1" applyBorder="1"/>
    <xf numFmtId="0" fontId="2" fillId="7" borderId="30" xfId="0" applyFont="1" applyFill="1" applyBorder="1" applyAlignment="1">
      <alignment vertical="center"/>
    </xf>
    <xf numFmtId="0" fontId="2" fillId="7" borderId="33" xfId="0" applyFont="1" applyFill="1" applyBorder="1" applyAlignment="1">
      <alignment vertical="center"/>
    </xf>
    <xf numFmtId="0" fontId="0" fillId="0" borderId="14" xfId="0" applyBorder="1"/>
    <xf numFmtId="0" fontId="4" fillId="0" borderId="1" xfId="0" applyFont="1" applyBorder="1"/>
    <xf numFmtId="164" fontId="0" fillId="0" borderId="16" xfId="0" applyNumberFormat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4" xfId="0" applyBorder="1"/>
    <xf numFmtId="0" fontId="0" fillId="0" borderId="20" xfId="0" applyBorder="1"/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34" xfId="0" applyFill="1" applyBorder="1" applyAlignment="1"/>
    <xf numFmtId="0" fontId="0" fillId="4" borderId="35" xfId="0" applyFill="1" applyBorder="1" applyAlignment="1"/>
    <xf numFmtId="0" fontId="0" fillId="5" borderId="4" xfId="0" applyFill="1" applyBorder="1" applyAlignment="1"/>
    <xf numFmtId="0" fontId="1" fillId="5" borderId="10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5" borderId="1" xfId="0" applyFill="1" applyBorder="1"/>
    <xf numFmtId="0" fontId="0" fillId="5" borderId="9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21" xfId="0" applyFill="1" applyBorder="1"/>
    <xf numFmtId="0" fontId="0" fillId="5" borderId="12" xfId="0" applyFill="1" applyBorder="1"/>
    <xf numFmtId="164" fontId="0" fillId="5" borderId="12" xfId="0" applyNumberFormat="1" applyFill="1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0" fontId="0" fillId="5" borderId="3" xfId="0" applyFill="1" applyBorder="1"/>
    <xf numFmtId="0" fontId="0" fillId="5" borderId="8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11" xfId="0" applyFill="1" applyBorder="1"/>
    <xf numFmtId="164" fontId="0" fillId="5" borderId="11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0" fontId="0" fillId="0" borderId="1" xfId="0" applyFont="1" applyBorder="1"/>
    <xf numFmtId="0" fontId="4" fillId="0" borderId="1" xfId="0" applyFont="1" applyFill="1" applyBorder="1"/>
    <xf numFmtId="0" fontId="0" fillId="5" borderId="2" xfId="0" applyFill="1" applyBorder="1"/>
    <xf numFmtId="0" fontId="0" fillId="0" borderId="2" xfId="0" applyBorder="1"/>
    <xf numFmtId="0" fontId="0" fillId="3" borderId="12" xfId="0" applyFill="1" applyBorder="1" applyAlignment="1">
      <alignment horizontal="center" vertical="center"/>
    </xf>
    <xf numFmtId="164" fontId="0" fillId="5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2" xfId="0" applyFill="1" applyBorder="1"/>
    <xf numFmtId="0" fontId="0" fillId="3" borderId="1" xfId="0" applyFill="1" applyBorder="1"/>
    <xf numFmtId="0" fontId="3" fillId="7" borderId="40" xfId="0" applyFont="1" applyFill="1" applyBorder="1" applyAlignment="1">
      <alignment horizontal="center" vertical="center"/>
    </xf>
    <xf numFmtId="0" fontId="3" fillId="7" borderId="41" xfId="0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0" fillId="0" borderId="43" xfId="0" applyBorder="1"/>
    <xf numFmtId="0" fontId="0" fillId="9" borderId="31" xfId="0" applyFill="1" applyBorder="1"/>
    <xf numFmtId="0" fontId="0" fillId="9" borderId="25" xfId="0" applyFill="1" applyBorder="1"/>
    <xf numFmtId="0" fontId="0" fillId="9" borderId="26" xfId="0" applyFill="1" applyBorder="1"/>
    <xf numFmtId="0" fontId="0" fillId="9" borderId="23" xfId="0" applyFill="1" applyBorder="1"/>
    <xf numFmtId="0" fontId="0" fillId="9" borderId="18" xfId="0" applyFill="1" applyBorder="1"/>
    <xf numFmtId="0" fontId="0" fillId="9" borderId="19" xfId="0" applyFill="1" applyBorder="1"/>
    <xf numFmtId="16" fontId="0" fillId="0" borderId="0" xfId="0" applyNumberFormat="1"/>
    <xf numFmtId="0" fontId="0" fillId="7" borderId="26" xfId="0" applyFill="1" applyBorder="1"/>
    <xf numFmtId="0" fontId="0" fillId="7" borderId="1" xfId="0" applyFill="1" applyBorder="1"/>
    <xf numFmtId="0" fontId="0" fillId="7" borderId="16" xfId="0" applyFill="1" applyBorder="1"/>
    <xf numFmtId="0" fontId="0" fillId="7" borderId="33" xfId="0" applyFill="1" applyBorder="1"/>
    <xf numFmtId="0" fontId="0" fillId="7" borderId="19" xfId="0" applyFill="1" applyBorder="1"/>
    <xf numFmtId="0" fontId="0" fillId="7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1" fillId="0" borderId="1" xfId="0" applyFont="1" applyBorder="1"/>
    <xf numFmtId="0" fontId="3" fillId="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5" borderId="10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0" fillId="0" borderId="39" xfId="0" applyFill="1" applyBorder="1"/>
    <xf numFmtId="0" fontId="8" fillId="4" borderId="34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16" fontId="8" fillId="4" borderId="27" xfId="0" applyNumberFormat="1" applyFont="1" applyFill="1" applyBorder="1" applyAlignment="1">
      <alignment horizontal="center" vertical="center"/>
    </xf>
    <xf numFmtId="16" fontId="8" fillId="4" borderId="0" xfId="0" applyNumberFormat="1" applyFont="1" applyFill="1" applyBorder="1" applyAlignment="1">
      <alignment horizontal="center" vertical="center"/>
    </xf>
    <xf numFmtId="16" fontId="8" fillId="4" borderId="28" xfId="0" applyNumberFormat="1" applyFont="1" applyFill="1" applyBorder="1" applyAlignment="1">
      <alignment horizontal="center" vertical="center"/>
    </xf>
    <xf numFmtId="164" fontId="0" fillId="0" borderId="34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7" borderId="38" xfId="0" applyFont="1" applyFill="1" applyBorder="1" applyAlignment="1">
      <alignment horizontal="center" vertical="center" wrapText="1"/>
    </xf>
    <xf numFmtId="0" fontId="2" fillId="7" borderId="31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 wrapText="1"/>
    </xf>
    <xf numFmtId="0" fontId="2" fillId="7" borderId="28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7" borderId="25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26" xfId="0" applyFont="1" applyFill="1" applyBorder="1" applyAlignment="1">
      <alignment horizontal="center" vertical="center" wrapText="1"/>
    </xf>
    <xf numFmtId="0" fontId="2" fillId="7" borderId="33" xfId="0" applyFont="1" applyFill="1" applyBorder="1" applyAlignment="1">
      <alignment horizontal="center" vertical="center" wrapText="1"/>
    </xf>
    <xf numFmtId="0" fontId="2" fillId="7" borderId="32" xfId="0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10" borderId="1" xfId="0" applyFill="1" applyBorder="1"/>
    <xf numFmtId="0" fontId="0" fillId="10" borderId="12" xfId="0" applyFill="1" applyBorder="1"/>
    <xf numFmtId="0" fontId="0" fillId="10" borderId="16" xfId="0" applyFill="1" applyBorder="1"/>
  </cellXfs>
  <cellStyles count="2">
    <cellStyle name="Обычный" xfId="0" builtinId="0"/>
    <cellStyle name="Процентный" xfId="1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CC"/>
      <color rgb="FFFF66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14"/>
  <sheetViews>
    <sheetView topLeftCell="A13" workbookViewId="0">
      <selection activeCell="C42" sqref="C42"/>
    </sheetView>
  </sheetViews>
  <sheetFormatPr defaultRowHeight="15" x14ac:dyDescent="0.25"/>
  <cols>
    <col min="1" max="1" width="31.140625" customWidth="1"/>
    <col min="2" max="2" width="13.5703125" bestFit="1" customWidth="1"/>
    <col min="3" max="3" width="14.7109375" bestFit="1" customWidth="1"/>
    <col min="17" max="17" width="24.42578125" bestFit="1" customWidth="1"/>
    <col min="18" max="18" width="15.140625" bestFit="1" customWidth="1"/>
    <col min="19" max="19" width="15.140625" customWidth="1"/>
  </cols>
  <sheetData>
    <row r="1" spans="1:23" ht="15.75" thickBot="1" x14ac:dyDescent="0.3">
      <c r="A1" s="112" t="s">
        <v>0</v>
      </c>
      <c r="B1" s="112" t="s">
        <v>1</v>
      </c>
      <c r="C1" s="112" t="s">
        <v>2</v>
      </c>
      <c r="D1" s="112" t="s">
        <v>3</v>
      </c>
      <c r="E1" s="112"/>
      <c r="F1" s="112"/>
      <c r="G1" s="112"/>
      <c r="H1" s="112" t="s">
        <v>4</v>
      </c>
      <c r="I1" s="112" t="s">
        <v>5</v>
      </c>
      <c r="J1" s="112"/>
      <c r="K1" s="112"/>
      <c r="L1" s="112"/>
      <c r="M1" s="112" t="s">
        <v>6</v>
      </c>
      <c r="N1" s="112"/>
      <c r="O1" s="112"/>
      <c r="P1" s="112"/>
      <c r="Q1" s="114" t="s">
        <v>7</v>
      </c>
      <c r="R1" s="116" t="s">
        <v>8</v>
      </c>
      <c r="S1" s="116" t="s">
        <v>9</v>
      </c>
      <c r="T1" s="109">
        <v>42154</v>
      </c>
      <c r="U1" s="110"/>
      <c r="V1" s="110"/>
      <c r="W1" s="111"/>
    </row>
    <row r="2" spans="1:23" hidden="1" x14ac:dyDescent="0.25">
      <c r="A2" s="113"/>
      <c r="B2" s="113"/>
      <c r="C2" s="113"/>
      <c r="D2" s="93" t="s">
        <v>10</v>
      </c>
      <c r="E2" s="93" t="s">
        <v>11</v>
      </c>
      <c r="F2" s="93" t="s">
        <v>12</v>
      </c>
      <c r="G2" s="93" t="s">
        <v>13</v>
      </c>
      <c r="H2" s="113"/>
      <c r="I2" s="93" t="s">
        <v>10</v>
      </c>
      <c r="J2" s="93" t="s">
        <v>11</v>
      </c>
      <c r="K2" s="93" t="s">
        <v>12</v>
      </c>
      <c r="L2" s="93" t="s">
        <v>13</v>
      </c>
      <c r="M2" s="93" t="s">
        <v>10</v>
      </c>
      <c r="N2" s="93" t="s">
        <v>11</v>
      </c>
      <c r="O2" s="93" t="s">
        <v>12</v>
      </c>
      <c r="P2" s="93" t="s">
        <v>13</v>
      </c>
      <c r="Q2" s="115"/>
      <c r="R2" s="117"/>
      <c r="S2" s="117"/>
      <c r="T2" s="72" t="s">
        <v>10</v>
      </c>
      <c r="U2" s="73" t="s">
        <v>11</v>
      </c>
      <c r="V2" s="73" t="s">
        <v>12</v>
      </c>
      <c r="W2" s="74" t="s">
        <v>13</v>
      </c>
    </row>
    <row r="3" spans="1:23" ht="19.5" hidden="1" thickBot="1" x14ac:dyDescent="0.3">
      <c r="A3" s="103"/>
      <c r="B3" s="104"/>
      <c r="C3" s="104"/>
      <c r="D3" s="104"/>
      <c r="E3" s="104"/>
      <c r="F3" s="104"/>
      <c r="G3" s="104"/>
      <c r="H3" s="105"/>
      <c r="I3" s="96">
        <f>SUM(I4:I104)</f>
        <v>226</v>
      </c>
      <c r="J3" s="97">
        <f t="shared" ref="J3:P3" si="0">SUM(J4:J104)</f>
        <v>272</v>
      </c>
      <c r="K3" s="97">
        <f t="shared" si="0"/>
        <v>5</v>
      </c>
      <c r="L3" s="98">
        <f t="shared" si="0"/>
        <v>6</v>
      </c>
      <c r="M3" s="99">
        <f t="shared" si="0"/>
        <v>142</v>
      </c>
      <c r="N3" s="100">
        <f t="shared" si="0"/>
        <v>103</v>
      </c>
      <c r="O3" s="100">
        <f t="shared" si="0"/>
        <v>5</v>
      </c>
      <c r="P3" s="101">
        <f t="shared" si="0"/>
        <v>0</v>
      </c>
      <c r="Q3" s="106"/>
      <c r="R3" s="107"/>
      <c r="S3" s="108"/>
      <c r="T3" s="75">
        <f>'Добыча ресурсов'!P5</f>
        <v>5</v>
      </c>
      <c r="U3" s="75">
        <f>'Добыча ресурсов'!Q5</f>
        <v>-35</v>
      </c>
      <c r="V3" s="75">
        <f>'Добыча ресурсов'!R5</f>
        <v>0</v>
      </c>
      <c r="W3" s="75">
        <f>'Добыча ресурсов'!S5</f>
        <v>0</v>
      </c>
    </row>
    <row r="4" spans="1:23" x14ac:dyDescent="0.25">
      <c r="A4" s="55" t="s">
        <v>14</v>
      </c>
      <c r="B4" s="55" t="s">
        <v>15</v>
      </c>
      <c r="C4" s="56" t="s">
        <v>16</v>
      </c>
      <c r="D4" s="57">
        <v>3</v>
      </c>
      <c r="E4" s="55">
        <v>3</v>
      </c>
      <c r="F4" s="55"/>
      <c r="G4" s="58"/>
      <c r="H4" s="59">
        <v>8</v>
      </c>
      <c r="I4" s="60">
        <v>3</v>
      </c>
      <c r="J4" s="55">
        <v>3</v>
      </c>
      <c r="K4" s="55"/>
      <c r="L4" s="58"/>
      <c r="M4" s="57">
        <f t="shared" ref="M4:M6" si="1">D4-I4</f>
        <v>0</v>
      </c>
      <c r="N4" s="55">
        <f t="shared" ref="N4:N6" si="2">E4-J4</f>
        <v>0</v>
      </c>
      <c r="O4" s="55">
        <f t="shared" ref="O4:O6" si="3">F4-K4</f>
        <v>0</v>
      </c>
      <c r="P4" s="58">
        <f t="shared" ref="P4:P6" si="4">G4-L4</f>
        <v>0</v>
      </c>
      <c r="Q4" s="61">
        <v>42069</v>
      </c>
      <c r="R4" s="62">
        <f>Q4+H4</f>
        <v>42077</v>
      </c>
      <c r="S4" s="68" t="str">
        <f>IF(AND(SUM(M4:P4)=0,R4&lt;$T$1),"готово","нет")</f>
        <v>готово</v>
      </c>
    </row>
    <row r="5" spans="1:23" x14ac:dyDescent="0.25">
      <c r="A5" s="47" t="s">
        <v>17</v>
      </c>
      <c r="B5" s="47" t="s">
        <v>18</v>
      </c>
      <c r="C5" s="48" t="s">
        <v>19</v>
      </c>
      <c r="D5" s="49">
        <v>6</v>
      </c>
      <c r="E5" s="47">
        <v>4</v>
      </c>
      <c r="F5" s="47"/>
      <c r="G5" s="50"/>
      <c r="H5" s="51">
        <v>24</v>
      </c>
      <c r="I5" s="52">
        <v>6</v>
      </c>
      <c r="J5" s="47">
        <v>4</v>
      </c>
      <c r="K5" s="47"/>
      <c r="L5" s="50"/>
      <c r="M5" s="49">
        <f t="shared" si="1"/>
        <v>0</v>
      </c>
      <c r="N5" s="47">
        <f t="shared" si="2"/>
        <v>0</v>
      </c>
      <c r="O5" s="47">
        <f t="shared" si="3"/>
        <v>0</v>
      </c>
      <c r="P5" s="50">
        <f t="shared" si="4"/>
        <v>0</v>
      </c>
      <c r="Q5" s="53" t="s">
        <v>20</v>
      </c>
      <c r="R5" s="26">
        <v>42098</v>
      </c>
      <c r="S5" s="68" t="str">
        <f t="shared" ref="S5:S68" si="5">IF(AND(SUM(M5:P5)=0,R5&lt;$T$1),"готово","нет")</f>
        <v>готово</v>
      </c>
    </row>
    <row r="6" spans="1:23" x14ac:dyDescent="0.25">
      <c r="A6" s="47" t="s">
        <v>21</v>
      </c>
      <c r="B6" s="47" t="s">
        <v>22</v>
      </c>
      <c r="C6" s="48" t="s">
        <v>23</v>
      </c>
      <c r="D6" s="49">
        <v>7</v>
      </c>
      <c r="E6" s="47">
        <v>7</v>
      </c>
      <c r="F6" s="47"/>
      <c r="G6" s="50"/>
      <c r="H6" s="51">
        <v>20</v>
      </c>
      <c r="I6" s="52">
        <v>7</v>
      </c>
      <c r="J6" s="47">
        <v>7</v>
      </c>
      <c r="K6" s="47"/>
      <c r="L6" s="50"/>
      <c r="M6" s="49">
        <f t="shared" si="1"/>
        <v>0</v>
      </c>
      <c r="N6" s="47">
        <f t="shared" si="2"/>
        <v>0</v>
      </c>
      <c r="O6" s="47">
        <f t="shared" si="3"/>
        <v>0</v>
      </c>
      <c r="P6" s="50">
        <f t="shared" si="4"/>
        <v>0</v>
      </c>
      <c r="Q6" s="53">
        <v>42069</v>
      </c>
      <c r="R6" s="54">
        <f>Q6+H6</f>
        <v>42089</v>
      </c>
      <c r="S6" s="68" t="str">
        <f t="shared" si="5"/>
        <v>готово</v>
      </c>
    </row>
    <row r="7" spans="1:23" x14ac:dyDescent="0.25">
      <c r="A7" s="47" t="s">
        <v>24</v>
      </c>
      <c r="B7" s="47" t="s">
        <v>25</v>
      </c>
      <c r="C7" s="48" t="s">
        <v>26</v>
      </c>
      <c r="D7" s="49">
        <v>2</v>
      </c>
      <c r="E7" s="47"/>
      <c r="F7" s="47">
        <v>1</v>
      </c>
      <c r="G7" s="50"/>
      <c r="H7" s="51">
        <v>0</v>
      </c>
      <c r="I7" s="52">
        <v>2</v>
      </c>
      <c r="J7" s="47"/>
      <c r="K7" s="47">
        <v>1</v>
      </c>
      <c r="L7" s="50"/>
      <c r="M7" s="49">
        <f>D7-I7</f>
        <v>0</v>
      </c>
      <c r="N7" s="47">
        <f t="shared" ref="N7:N9" si="6">E7-J7</f>
        <v>0</v>
      </c>
      <c r="O7" s="47">
        <f t="shared" ref="O7:O9" si="7">F7-K7</f>
        <v>0</v>
      </c>
      <c r="P7" s="50">
        <f t="shared" ref="P7:P9" si="8">G7-L7</f>
        <v>0</v>
      </c>
      <c r="Q7" s="53">
        <v>42072</v>
      </c>
      <c r="R7" s="54">
        <f t="shared" ref="R7:R8" si="9">Q7+H7</f>
        <v>42072</v>
      </c>
      <c r="S7" s="68" t="str">
        <f t="shared" si="5"/>
        <v>готово</v>
      </c>
    </row>
    <row r="8" spans="1:23" x14ac:dyDescent="0.25">
      <c r="A8" s="47" t="s">
        <v>27</v>
      </c>
      <c r="B8" s="47" t="s">
        <v>25</v>
      </c>
      <c r="C8" s="48" t="s">
        <v>28</v>
      </c>
      <c r="D8" s="49">
        <v>1</v>
      </c>
      <c r="E8" s="47">
        <v>2</v>
      </c>
      <c r="F8" s="47">
        <v>1</v>
      </c>
      <c r="G8" s="50"/>
      <c r="H8" s="51">
        <v>0</v>
      </c>
      <c r="I8" s="52">
        <v>1</v>
      </c>
      <c r="J8" s="47">
        <v>2</v>
      </c>
      <c r="K8" s="47">
        <v>1</v>
      </c>
      <c r="L8" s="50"/>
      <c r="M8" s="49">
        <f t="shared" ref="M8:M9" si="10">D8-I8</f>
        <v>0</v>
      </c>
      <c r="N8" s="47">
        <f t="shared" si="6"/>
        <v>0</v>
      </c>
      <c r="O8" s="47">
        <f t="shared" si="7"/>
        <v>0</v>
      </c>
      <c r="P8" s="50">
        <f t="shared" si="8"/>
        <v>0</v>
      </c>
      <c r="Q8" s="53">
        <v>42072</v>
      </c>
      <c r="R8" s="54">
        <f t="shared" si="9"/>
        <v>42072</v>
      </c>
      <c r="S8" s="68" t="str">
        <f t="shared" si="5"/>
        <v>готово</v>
      </c>
    </row>
    <row r="9" spans="1:23" x14ac:dyDescent="0.25">
      <c r="A9" s="47" t="s">
        <v>29</v>
      </c>
      <c r="B9" s="47" t="s">
        <v>25</v>
      </c>
      <c r="C9" s="48" t="s">
        <v>30</v>
      </c>
      <c r="D9" s="49">
        <v>5</v>
      </c>
      <c r="E9" s="47">
        <v>6</v>
      </c>
      <c r="F9" s="47"/>
      <c r="G9" s="50"/>
      <c r="H9" s="51">
        <v>16</v>
      </c>
      <c r="I9" s="52">
        <v>5</v>
      </c>
      <c r="J9" s="47">
        <v>6</v>
      </c>
      <c r="K9" s="47"/>
      <c r="L9" s="50"/>
      <c r="M9" s="49">
        <f t="shared" si="10"/>
        <v>0</v>
      </c>
      <c r="N9" s="47">
        <f t="shared" si="6"/>
        <v>0</v>
      </c>
      <c r="O9" s="47">
        <f t="shared" si="7"/>
        <v>0</v>
      </c>
      <c r="P9" s="50">
        <f t="shared" si="8"/>
        <v>0</v>
      </c>
      <c r="Q9" s="53">
        <v>42071</v>
      </c>
      <c r="R9" s="26">
        <v>42103</v>
      </c>
      <c r="S9" s="68" t="str">
        <f t="shared" si="5"/>
        <v>готово</v>
      </c>
    </row>
    <row r="10" spans="1:23" x14ac:dyDescent="0.25">
      <c r="A10" s="47" t="s">
        <v>29</v>
      </c>
      <c r="B10" s="47" t="s">
        <v>25</v>
      </c>
      <c r="C10" s="48" t="s">
        <v>30</v>
      </c>
      <c r="D10" s="49">
        <v>5</v>
      </c>
      <c r="E10" s="47">
        <v>6</v>
      </c>
      <c r="F10" s="47"/>
      <c r="G10" s="50"/>
      <c r="H10" s="51">
        <v>16</v>
      </c>
      <c r="I10" s="52">
        <v>5</v>
      </c>
      <c r="J10" s="47">
        <v>6</v>
      </c>
      <c r="K10" s="47"/>
      <c r="L10" s="50"/>
      <c r="M10" s="49">
        <f t="shared" ref="M10" si="11">D10-I10</f>
        <v>0</v>
      </c>
      <c r="N10" s="47">
        <f t="shared" ref="N10" si="12">E10-J10</f>
        <v>0</v>
      </c>
      <c r="O10" s="47">
        <f t="shared" ref="O10" si="13">F10-K10</f>
        <v>0</v>
      </c>
      <c r="P10" s="50">
        <f t="shared" ref="P10" si="14">G10-L10</f>
        <v>0</v>
      </c>
      <c r="Q10" s="53">
        <v>42071</v>
      </c>
      <c r="R10" s="26">
        <v>42112</v>
      </c>
      <c r="S10" s="68" t="str">
        <f t="shared" si="5"/>
        <v>готово</v>
      </c>
    </row>
    <row r="11" spans="1:23" x14ac:dyDescent="0.25">
      <c r="A11" s="47" t="s">
        <v>31</v>
      </c>
      <c r="B11" s="47" t="s">
        <v>22</v>
      </c>
      <c r="C11" s="48" t="s">
        <v>32</v>
      </c>
      <c r="D11" s="49">
        <v>2</v>
      </c>
      <c r="E11" s="47">
        <v>2</v>
      </c>
      <c r="F11" s="47"/>
      <c r="G11" s="50"/>
      <c r="H11" s="51">
        <v>6</v>
      </c>
      <c r="I11" s="52">
        <v>2</v>
      </c>
      <c r="J11" s="47">
        <v>2</v>
      </c>
      <c r="K11" s="47"/>
      <c r="L11" s="50"/>
      <c r="M11" s="49">
        <f t="shared" ref="M11:M12" si="15">D11-I11</f>
        <v>0</v>
      </c>
      <c r="N11" s="47">
        <f t="shared" ref="N11:N12" si="16">E11-J11</f>
        <v>0</v>
      </c>
      <c r="O11" s="47">
        <f t="shared" ref="O11:O12" si="17">F11-K11</f>
        <v>0</v>
      </c>
      <c r="P11" s="50">
        <f t="shared" ref="P11:P12" si="18">G11-L11</f>
        <v>0</v>
      </c>
      <c r="Q11" s="53">
        <v>42082</v>
      </c>
      <c r="R11" s="54">
        <f t="shared" ref="R11:R13" si="19">Q11+H11</f>
        <v>42088</v>
      </c>
      <c r="S11" s="68" t="str">
        <f t="shared" si="5"/>
        <v>готово</v>
      </c>
    </row>
    <row r="12" spans="1:23" x14ac:dyDescent="0.25">
      <c r="A12" s="47" t="s">
        <v>33</v>
      </c>
      <c r="B12" s="47" t="s">
        <v>34</v>
      </c>
      <c r="C12" s="48" t="s">
        <v>35</v>
      </c>
      <c r="D12" s="49">
        <v>50</v>
      </c>
      <c r="E12" s="47">
        <v>50</v>
      </c>
      <c r="F12" s="47"/>
      <c r="G12" s="50"/>
      <c r="H12" s="51">
        <f>12*5</f>
        <v>60</v>
      </c>
      <c r="I12" s="52">
        <v>50</v>
      </c>
      <c r="J12" s="47">
        <v>50</v>
      </c>
      <c r="K12" s="47"/>
      <c r="L12" s="50"/>
      <c r="M12" s="49">
        <f t="shared" si="15"/>
        <v>0</v>
      </c>
      <c r="N12" s="47">
        <f t="shared" si="16"/>
        <v>0</v>
      </c>
      <c r="O12" s="47">
        <f t="shared" si="17"/>
        <v>0</v>
      </c>
      <c r="P12" s="50">
        <f t="shared" si="18"/>
        <v>0</v>
      </c>
      <c r="Q12" s="53">
        <v>42093</v>
      </c>
      <c r="R12" s="54">
        <f t="shared" si="19"/>
        <v>42153</v>
      </c>
      <c r="S12" s="68" t="str">
        <f t="shared" si="5"/>
        <v>готово</v>
      </c>
    </row>
    <row r="13" spans="1:23" x14ac:dyDescent="0.25">
      <c r="A13" s="47" t="s">
        <v>36</v>
      </c>
      <c r="B13" s="47" t="s">
        <v>34</v>
      </c>
      <c r="C13" s="48" t="s">
        <v>19</v>
      </c>
      <c r="D13" s="49">
        <v>7</v>
      </c>
      <c r="E13" s="47">
        <v>7</v>
      </c>
      <c r="F13" s="47"/>
      <c r="G13" s="50"/>
      <c r="H13" s="51">
        <v>24</v>
      </c>
      <c r="I13" s="52">
        <v>7</v>
      </c>
      <c r="J13" s="47">
        <v>7</v>
      </c>
      <c r="K13" s="47"/>
      <c r="L13" s="50"/>
      <c r="M13" s="49">
        <f t="shared" ref="M13" si="20">D13-I13</f>
        <v>0</v>
      </c>
      <c r="N13" s="47">
        <f t="shared" ref="N13" si="21">E13-J13</f>
        <v>0</v>
      </c>
      <c r="O13" s="47">
        <f t="shared" ref="O13" si="22">F13-K13</f>
        <v>0</v>
      </c>
      <c r="P13" s="50">
        <f t="shared" ref="P13" si="23">G13-L13</f>
        <v>0</v>
      </c>
      <c r="Q13" s="53">
        <v>42112</v>
      </c>
      <c r="R13" s="54">
        <f t="shared" si="19"/>
        <v>42136</v>
      </c>
      <c r="S13" s="68" t="str">
        <f t="shared" si="5"/>
        <v>готово</v>
      </c>
    </row>
    <row r="14" spans="1:23" x14ac:dyDescent="0.25">
      <c r="A14" s="47" t="s">
        <v>37</v>
      </c>
      <c r="B14" s="47" t="s">
        <v>22</v>
      </c>
      <c r="C14" s="48" t="s">
        <v>38</v>
      </c>
      <c r="D14" s="49">
        <v>2</v>
      </c>
      <c r="E14" s="47"/>
      <c r="F14" s="47"/>
      <c r="G14" s="50"/>
      <c r="H14" s="51">
        <v>1</v>
      </c>
      <c r="I14" s="52">
        <v>2</v>
      </c>
      <c r="J14" s="47"/>
      <c r="K14" s="47"/>
      <c r="L14" s="50"/>
      <c r="M14" s="49">
        <f t="shared" ref="M14" si="24">D14-I14</f>
        <v>0</v>
      </c>
      <c r="N14" s="47">
        <f t="shared" ref="N14" si="25">E14-J14</f>
        <v>0</v>
      </c>
      <c r="O14" s="47">
        <f t="shared" ref="O14" si="26">F14-K14</f>
        <v>0</v>
      </c>
      <c r="P14" s="50">
        <f t="shared" ref="P14" si="27">G14-L14</f>
        <v>0</v>
      </c>
      <c r="Q14" s="53">
        <v>42112</v>
      </c>
      <c r="R14" s="54">
        <f t="shared" ref="R14" si="28">Q14+H14</f>
        <v>42113</v>
      </c>
      <c r="S14" s="68" t="str">
        <f t="shared" si="5"/>
        <v>готово</v>
      </c>
    </row>
    <row r="15" spans="1:23" x14ac:dyDescent="0.25">
      <c r="A15" s="47" t="s">
        <v>39</v>
      </c>
      <c r="B15" s="47" t="s">
        <v>22</v>
      </c>
      <c r="C15" s="48" t="s">
        <v>40</v>
      </c>
      <c r="D15" s="49">
        <v>4</v>
      </c>
      <c r="E15" s="47">
        <v>5</v>
      </c>
      <c r="F15" s="47"/>
      <c r="G15" s="50"/>
      <c r="H15" s="51">
        <v>12</v>
      </c>
      <c r="I15" s="52">
        <v>4</v>
      </c>
      <c r="J15" s="47">
        <v>5</v>
      </c>
      <c r="K15" s="47"/>
      <c r="L15" s="50"/>
      <c r="M15" s="49">
        <f t="shared" ref="M15:M19" si="29">D15-I15</f>
        <v>0</v>
      </c>
      <c r="N15" s="47">
        <f t="shared" ref="N15:N19" si="30">E15-J15</f>
        <v>0</v>
      </c>
      <c r="O15" s="47">
        <f t="shared" ref="O15:O19" si="31">F15-K15</f>
        <v>0</v>
      </c>
      <c r="P15" s="50">
        <f t="shared" ref="P15:P19" si="32">G15-L15</f>
        <v>0</v>
      </c>
      <c r="Q15" s="53">
        <v>42112</v>
      </c>
      <c r="R15" s="54">
        <f t="shared" ref="R15:R16" si="33">Q15+H15</f>
        <v>42124</v>
      </c>
      <c r="S15" s="68" t="str">
        <f t="shared" si="5"/>
        <v>готово</v>
      </c>
    </row>
    <row r="16" spans="1:23" x14ac:dyDescent="0.25">
      <c r="A16" s="47" t="s">
        <v>39</v>
      </c>
      <c r="B16" s="47" t="s">
        <v>22</v>
      </c>
      <c r="C16" s="48" t="s">
        <v>40</v>
      </c>
      <c r="D16" s="49">
        <v>4</v>
      </c>
      <c r="E16" s="47">
        <v>5</v>
      </c>
      <c r="F16" s="47"/>
      <c r="G16" s="50"/>
      <c r="H16" s="51">
        <v>12</v>
      </c>
      <c r="I16" s="52">
        <v>4</v>
      </c>
      <c r="J16" s="47">
        <v>5</v>
      </c>
      <c r="K16" s="47"/>
      <c r="L16" s="50"/>
      <c r="M16" s="49">
        <f t="shared" si="29"/>
        <v>0</v>
      </c>
      <c r="N16" s="47">
        <f t="shared" si="30"/>
        <v>0</v>
      </c>
      <c r="O16" s="47">
        <f t="shared" si="31"/>
        <v>0</v>
      </c>
      <c r="P16" s="50">
        <f t="shared" si="32"/>
        <v>0</v>
      </c>
      <c r="Q16" s="53">
        <v>42112</v>
      </c>
      <c r="R16" s="54">
        <f t="shared" si="33"/>
        <v>42124</v>
      </c>
      <c r="S16" s="68" t="str">
        <f t="shared" si="5"/>
        <v>готово</v>
      </c>
    </row>
    <row r="17" spans="1:19" hidden="1" x14ac:dyDescent="0.25">
      <c r="A17" s="1" t="s">
        <v>41</v>
      </c>
      <c r="B17" s="1" t="s">
        <v>42</v>
      </c>
      <c r="C17" s="6" t="s">
        <v>43</v>
      </c>
      <c r="D17" s="8">
        <v>5</v>
      </c>
      <c r="E17" s="1">
        <v>5</v>
      </c>
      <c r="F17" s="1"/>
      <c r="G17" s="9"/>
      <c r="H17" s="13">
        <v>20</v>
      </c>
      <c r="I17" s="7"/>
      <c r="J17" s="1"/>
      <c r="K17" s="1"/>
      <c r="L17" s="9"/>
      <c r="M17" s="8">
        <f t="shared" si="29"/>
        <v>5</v>
      </c>
      <c r="N17" s="1">
        <f t="shared" si="30"/>
        <v>5</v>
      </c>
      <c r="O17" s="1">
        <f t="shared" si="31"/>
        <v>0</v>
      </c>
      <c r="P17" s="9">
        <f t="shared" si="32"/>
        <v>0</v>
      </c>
      <c r="Q17" s="27">
        <v>42112</v>
      </c>
      <c r="R17" s="25">
        <f t="shared" ref="R17:R80" si="34">Q17+H17</f>
        <v>42132</v>
      </c>
      <c r="S17" s="68" t="str">
        <f t="shared" si="5"/>
        <v>нет</v>
      </c>
    </row>
    <row r="18" spans="1:19" x14ac:dyDescent="0.25">
      <c r="A18" s="47" t="s">
        <v>44</v>
      </c>
      <c r="B18" s="47" t="s">
        <v>25</v>
      </c>
      <c r="C18" s="48" t="s">
        <v>45</v>
      </c>
      <c r="D18" s="49">
        <v>3</v>
      </c>
      <c r="E18" s="47">
        <v>4</v>
      </c>
      <c r="F18" s="47"/>
      <c r="G18" s="50"/>
      <c r="H18" s="51">
        <v>10</v>
      </c>
      <c r="I18" s="52">
        <v>3</v>
      </c>
      <c r="J18" s="47">
        <v>4</v>
      </c>
      <c r="K18" s="47"/>
      <c r="L18" s="50"/>
      <c r="M18" s="49">
        <f t="shared" si="29"/>
        <v>0</v>
      </c>
      <c r="N18" s="47">
        <f t="shared" si="30"/>
        <v>0</v>
      </c>
      <c r="O18" s="47">
        <f t="shared" si="31"/>
        <v>0</v>
      </c>
      <c r="P18" s="50">
        <f t="shared" si="32"/>
        <v>0</v>
      </c>
      <c r="Q18" s="53">
        <v>42112</v>
      </c>
      <c r="R18" s="54">
        <f t="shared" si="34"/>
        <v>42122</v>
      </c>
      <c r="S18" s="68" t="str">
        <f t="shared" si="5"/>
        <v>готово</v>
      </c>
    </row>
    <row r="19" spans="1:19" x14ac:dyDescent="0.25">
      <c r="A19" s="47" t="s">
        <v>46</v>
      </c>
      <c r="B19" s="47" t="s">
        <v>25</v>
      </c>
      <c r="C19" s="48" t="s">
        <v>47</v>
      </c>
      <c r="D19" s="49">
        <v>5</v>
      </c>
      <c r="E19" s="47">
        <v>8</v>
      </c>
      <c r="F19" s="47"/>
      <c r="G19" s="50">
        <v>1</v>
      </c>
      <c r="H19" s="51">
        <v>16</v>
      </c>
      <c r="I19" s="52">
        <v>5</v>
      </c>
      <c r="J19" s="47">
        <v>8</v>
      </c>
      <c r="K19" s="47"/>
      <c r="L19" s="50">
        <v>1</v>
      </c>
      <c r="M19" s="49">
        <f t="shared" si="29"/>
        <v>0</v>
      </c>
      <c r="N19" s="47">
        <f t="shared" si="30"/>
        <v>0</v>
      </c>
      <c r="O19" s="47">
        <f t="shared" si="31"/>
        <v>0</v>
      </c>
      <c r="P19" s="50">
        <f t="shared" si="32"/>
        <v>0</v>
      </c>
      <c r="Q19" s="53">
        <v>42112</v>
      </c>
      <c r="R19" s="54">
        <f t="shared" si="34"/>
        <v>42128</v>
      </c>
      <c r="S19" s="68" t="str">
        <f t="shared" si="5"/>
        <v>готово</v>
      </c>
    </row>
    <row r="20" spans="1:19" x14ac:dyDescent="0.25">
      <c r="A20" s="47" t="s">
        <v>48</v>
      </c>
      <c r="B20" s="47" t="s">
        <v>25</v>
      </c>
      <c r="C20" s="47" t="s">
        <v>49</v>
      </c>
      <c r="D20" s="47">
        <v>8</v>
      </c>
      <c r="E20" s="47">
        <v>9</v>
      </c>
      <c r="F20" s="47"/>
      <c r="G20" s="47"/>
      <c r="H20" s="47">
        <v>20</v>
      </c>
      <c r="I20" s="47">
        <v>8</v>
      </c>
      <c r="J20" s="47">
        <v>9</v>
      </c>
      <c r="K20" s="47"/>
      <c r="L20" s="47"/>
      <c r="M20" s="49">
        <f t="shared" ref="M20:M21" si="35">D20-I20</f>
        <v>0</v>
      </c>
      <c r="N20" s="47">
        <f t="shared" ref="N20:N21" si="36">E20-J20</f>
        <v>0</v>
      </c>
      <c r="O20" s="47">
        <f t="shared" ref="O20:O21" si="37">F20-K20</f>
        <v>0</v>
      </c>
      <c r="P20" s="50">
        <f t="shared" ref="P20:P21" si="38">G20-L20</f>
        <v>0</v>
      </c>
      <c r="Q20" s="53">
        <v>42112</v>
      </c>
      <c r="R20" s="54">
        <f t="shared" si="34"/>
        <v>42132</v>
      </c>
      <c r="S20" s="68" t="str">
        <f t="shared" si="5"/>
        <v>готово</v>
      </c>
    </row>
    <row r="21" spans="1:19" x14ac:dyDescent="0.25">
      <c r="A21" s="47" t="s">
        <v>50</v>
      </c>
      <c r="B21" s="47" t="s">
        <v>51</v>
      </c>
      <c r="C21" s="48" t="s">
        <v>28</v>
      </c>
      <c r="D21" s="49">
        <v>2</v>
      </c>
      <c r="E21" s="47"/>
      <c r="F21" s="47"/>
      <c r="G21" s="50"/>
      <c r="H21" s="51">
        <v>0</v>
      </c>
      <c r="I21" s="52">
        <v>2</v>
      </c>
      <c r="J21" s="47"/>
      <c r="K21" s="47"/>
      <c r="L21" s="50"/>
      <c r="M21" s="49">
        <f t="shared" si="35"/>
        <v>0</v>
      </c>
      <c r="N21" s="47">
        <f t="shared" si="36"/>
        <v>0</v>
      </c>
      <c r="O21" s="47">
        <f t="shared" si="37"/>
        <v>0</v>
      </c>
      <c r="P21" s="50">
        <f t="shared" si="38"/>
        <v>0</v>
      </c>
      <c r="Q21" s="53">
        <v>42115</v>
      </c>
      <c r="R21" s="26">
        <v>42117</v>
      </c>
      <c r="S21" s="68" t="str">
        <f t="shared" si="5"/>
        <v>готово</v>
      </c>
    </row>
    <row r="22" spans="1:19" x14ac:dyDescent="0.25">
      <c r="A22" s="47" t="s">
        <v>52</v>
      </c>
      <c r="B22" s="47" t="s">
        <v>15</v>
      </c>
      <c r="C22" s="48" t="s">
        <v>53</v>
      </c>
      <c r="D22" s="49">
        <v>3</v>
      </c>
      <c r="E22" s="47">
        <v>2</v>
      </c>
      <c r="F22" s="47"/>
      <c r="G22" s="50"/>
      <c r="H22" s="51">
        <v>1</v>
      </c>
      <c r="I22" s="52">
        <v>3</v>
      </c>
      <c r="J22" s="47">
        <v>2</v>
      </c>
      <c r="K22" s="47"/>
      <c r="L22" s="50"/>
      <c r="M22" s="49">
        <f t="shared" ref="M20:M23" si="39">D22-I22</f>
        <v>0</v>
      </c>
      <c r="N22" s="47">
        <f t="shared" ref="N20:N23" si="40">E22-J22</f>
        <v>0</v>
      </c>
      <c r="O22" s="47"/>
      <c r="P22" s="50"/>
      <c r="Q22" s="53">
        <v>42117</v>
      </c>
      <c r="R22" s="26">
        <v>42120</v>
      </c>
      <c r="S22" s="68" t="str">
        <f t="shared" si="5"/>
        <v>готово</v>
      </c>
    </row>
    <row r="23" spans="1:19" x14ac:dyDescent="0.25">
      <c r="A23" s="47" t="s">
        <v>54</v>
      </c>
      <c r="B23" s="47" t="s">
        <v>34</v>
      </c>
      <c r="C23" s="48" t="s">
        <v>55</v>
      </c>
      <c r="D23" s="49">
        <v>9</v>
      </c>
      <c r="E23" s="47">
        <v>9</v>
      </c>
      <c r="F23" s="47"/>
      <c r="G23" s="50"/>
      <c r="H23" s="51">
        <v>20</v>
      </c>
      <c r="I23" s="52">
        <v>9</v>
      </c>
      <c r="J23" s="47">
        <v>9</v>
      </c>
      <c r="K23" s="47"/>
      <c r="L23" s="50"/>
      <c r="M23" s="49">
        <f t="shared" si="39"/>
        <v>0</v>
      </c>
      <c r="N23" s="47">
        <f t="shared" si="40"/>
        <v>0</v>
      </c>
      <c r="O23" s="47"/>
      <c r="P23" s="50"/>
      <c r="Q23" s="53">
        <v>42123</v>
      </c>
      <c r="R23" s="54">
        <f t="shared" si="34"/>
        <v>42143</v>
      </c>
      <c r="S23" s="68" t="str">
        <f t="shared" si="5"/>
        <v>готово</v>
      </c>
    </row>
    <row r="24" spans="1:19" x14ac:dyDescent="0.25">
      <c r="A24" s="47" t="s">
        <v>54</v>
      </c>
      <c r="B24" s="47" t="s">
        <v>34</v>
      </c>
      <c r="C24" s="48" t="s">
        <v>47</v>
      </c>
      <c r="D24" s="49">
        <v>5</v>
      </c>
      <c r="E24" s="47">
        <v>8</v>
      </c>
      <c r="F24" s="47"/>
      <c r="G24" s="50">
        <v>1</v>
      </c>
      <c r="H24" s="51">
        <v>16</v>
      </c>
      <c r="I24" s="52">
        <v>5</v>
      </c>
      <c r="J24" s="47">
        <v>8</v>
      </c>
      <c r="K24" s="47"/>
      <c r="L24" s="50">
        <v>1</v>
      </c>
      <c r="M24" s="49">
        <f t="shared" ref="M24:M28" si="41">D24-I24</f>
        <v>0</v>
      </c>
      <c r="N24" s="47">
        <f t="shared" ref="N24:N28" si="42">E24-J24</f>
        <v>0</v>
      </c>
      <c r="O24" s="47">
        <f t="shared" ref="O24:O28" si="43">F24-K24</f>
        <v>0</v>
      </c>
      <c r="P24" s="50">
        <f t="shared" ref="P24:P28" si="44">G24-L24</f>
        <v>0</v>
      </c>
      <c r="Q24" s="53">
        <v>42123</v>
      </c>
      <c r="R24" s="54">
        <f t="shared" si="34"/>
        <v>42139</v>
      </c>
      <c r="S24" s="68" t="str">
        <f t="shared" si="5"/>
        <v>готово</v>
      </c>
    </row>
    <row r="25" spans="1:19" x14ac:dyDescent="0.25">
      <c r="A25" s="47" t="s">
        <v>56</v>
      </c>
      <c r="B25" s="47" t="s">
        <v>34</v>
      </c>
      <c r="C25" s="48" t="s">
        <v>40</v>
      </c>
      <c r="D25" s="49">
        <v>4</v>
      </c>
      <c r="E25" s="47">
        <v>5</v>
      </c>
      <c r="F25" s="47"/>
      <c r="G25" s="50"/>
      <c r="H25" s="51">
        <v>12</v>
      </c>
      <c r="I25" s="52">
        <v>4</v>
      </c>
      <c r="J25" s="47">
        <v>5</v>
      </c>
      <c r="K25" s="47"/>
      <c r="L25" s="50"/>
      <c r="M25" s="49">
        <f t="shared" si="41"/>
        <v>0</v>
      </c>
      <c r="N25" s="47">
        <f t="shared" si="42"/>
        <v>0</v>
      </c>
      <c r="O25" s="47">
        <f t="shared" si="43"/>
        <v>0</v>
      </c>
      <c r="P25" s="50">
        <f t="shared" si="44"/>
        <v>0</v>
      </c>
      <c r="Q25" s="53">
        <v>42117</v>
      </c>
      <c r="R25" s="54">
        <f t="shared" si="34"/>
        <v>42129</v>
      </c>
      <c r="S25" s="68" t="str">
        <f t="shared" si="5"/>
        <v>готово</v>
      </c>
    </row>
    <row r="26" spans="1:19" x14ac:dyDescent="0.25">
      <c r="A26" s="47" t="s">
        <v>56</v>
      </c>
      <c r="B26" s="47" t="s">
        <v>34</v>
      </c>
      <c r="C26" s="48" t="s">
        <v>40</v>
      </c>
      <c r="D26" s="49">
        <v>4</v>
      </c>
      <c r="E26" s="47">
        <v>5</v>
      </c>
      <c r="F26" s="47"/>
      <c r="G26" s="50"/>
      <c r="H26" s="51">
        <v>12</v>
      </c>
      <c r="I26" s="52">
        <v>4</v>
      </c>
      <c r="J26" s="47">
        <v>5</v>
      </c>
      <c r="K26" s="47"/>
      <c r="L26" s="50"/>
      <c r="M26" s="49">
        <f t="shared" si="41"/>
        <v>0</v>
      </c>
      <c r="N26" s="47">
        <f t="shared" si="42"/>
        <v>0</v>
      </c>
      <c r="O26" s="47">
        <f t="shared" si="43"/>
        <v>0</v>
      </c>
      <c r="P26" s="50">
        <f t="shared" si="44"/>
        <v>0</v>
      </c>
      <c r="Q26" s="53">
        <v>42117</v>
      </c>
      <c r="R26" s="54">
        <f t="shared" si="34"/>
        <v>42129</v>
      </c>
      <c r="S26" s="68" t="str">
        <f t="shared" si="5"/>
        <v>готово</v>
      </c>
    </row>
    <row r="27" spans="1:19" x14ac:dyDescent="0.25">
      <c r="A27" s="47" t="s">
        <v>56</v>
      </c>
      <c r="B27" s="47" t="s">
        <v>34</v>
      </c>
      <c r="C27" s="48" t="s">
        <v>40</v>
      </c>
      <c r="D27" s="49">
        <v>4</v>
      </c>
      <c r="E27" s="47">
        <v>5</v>
      </c>
      <c r="F27" s="47"/>
      <c r="G27" s="50"/>
      <c r="H27" s="51">
        <v>12</v>
      </c>
      <c r="I27" s="52">
        <v>4</v>
      </c>
      <c r="J27" s="47">
        <v>5</v>
      </c>
      <c r="K27" s="47"/>
      <c r="L27" s="50"/>
      <c r="M27" s="49">
        <f t="shared" si="41"/>
        <v>0</v>
      </c>
      <c r="N27" s="47">
        <f t="shared" si="42"/>
        <v>0</v>
      </c>
      <c r="O27" s="47">
        <f t="shared" si="43"/>
        <v>0</v>
      </c>
      <c r="P27" s="50">
        <f t="shared" si="44"/>
        <v>0</v>
      </c>
      <c r="Q27" s="53">
        <v>42117</v>
      </c>
      <c r="R27" s="54">
        <f t="shared" si="34"/>
        <v>42129</v>
      </c>
      <c r="S27" s="68" t="str">
        <f t="shared" si="5"/>
        <v>готово</v>
      </c>
    </row>
    <row r="28" spans="1:19" x14ac:dyDescent="0.25">
      <c r="A28" s="47" t="s">
        <v>56</v>
      </c>
      <c r="B28" s="47" t="s">
        <v>34</v>
      </c>
      <c r="C28" s="48" t="s">
        <v>40</v>
      </c>
      <c r="D28" s="49">
        <v>4</v>
      </c>
      <c r="E28" s="47">
        <v>5</v>
      </c>
      <c r="F28" s="47"/>
      <c r="G28" s="50"/>
      <c r="H28" s="51">
        <v>12</v>
      </c>
      <c r="I28" s="52">
        <v>4</v>
      </c>
      <c r="J28" s="47">
        <v>5</v>
      </c>
      <c r="K28" s="47"/>
      <c r="L28" s="50"/>
      <c r="M28" s="49">
        <f t="shared" si="41"/>
        <v>0</v>
      </c>
      <c r="N28" s="47">
        <f t="shared" si="42"/>
        <v>0</v>
      </c>
      <c r="O28" s="47">
        <f t="shared" si="43"/>
        <v>0</v>
      </c>
      <c r="P28" s="50">
        <f t="shared" si="44"/>
        <v>0</v>
      </c>
      <c r="Q28" s="53">
        <v>42117</v>
      </c>
      <c r="R28" s="54">
        <f t="shared" si="34"/>
        <v>42129</v>
      </c>
      <c r="S28" s="68" t="str">
        <f t="shared" si="5"/>
        <v>готово</v>
      </c>
    </row>
    <row r="29" spans="1:19" x14ac:dyDescent="0.25">
      <c r="A29" s="47" t="s">
        <v>56</v>
      </c>
      <c r="B29" s="47" t="s">
        <v>34</v>
      </c>
      <c r="C29" s="48" t="s">
        <v>40</v>
      </c>
      <c r="D29" s="49">
        <v>4</v>
      </c>
      <c r="E29" s="47">
        <v>5</v>
      </c>
      <c r="F29" s="47"/>
      <c r="G29" s="50"/>
      <c r="H29" s="51">
        <v>12</v>
      </c>
      <c r="I29" s="52">
        <v>4</v>
      </c>
      <c r="J29" s="47">
        <v>5</v>
      </c>
      <c r="K29" s="47"/>
      <c r="L29" s="50"/>
      <c r="M29" s="49">
        <f t="shared" ref="M29:M92" si="45">D29-I29</f>
        <v>0</v>
      </c>
      <c r="N29" s="47">
        <f t="shared" ref="N29:N92" si="46">E29-J29</f>
        <v>0</v>
      </c>
      <c r="O29" s="47">
        <f t="shared" ref="O29:O92" si="47">F29-K29</f>
        <v>0</v>
      </c>
      <c r="P29" s="50">
        <f t="shared" ref="P29:P92" si="48">G29-L29</f>
        <v>0</v>
      </c>
      <c r="Q29" s="53">
        <v>42117</v>
      </c>
      <c r="R29" s="54">
        <f t="shared" si="34"/>
        <v>42129</v>
      </c>
      <c r="S29" s="68" t="str">
        <f t="shared" si="5"/>
        <v>готово</v>
      </c>
    </row>
    <row r="30" spans="1:19" x14ac:dyDescent="0.25">
      <c r="A30" s="47" t="s">
        <v>57</v>
      </c>
      <c r="B30" s="47" t="s">
        <v>15</v>
      </c>
      <c r="C30" s="48" t="s">
        <v>58</v>
      </c>
      <c r="D30" s="49">
        <v>5</v>
      </c>
      <c r="E30" s="47">
        <v>3</v>
      </c>
      <c r="F30" s="47">
        <v>2</v>
      </c>
      <c r="G30" s="50"/>
      <c r="H30" s="51">
        <v>2</v>
      </c>
      <c r="I30" s="52">
        <v>5</v>
      </c>
      <c r="J30" s="47">
        <v>3</v>
      </c>
      <c r="K30" s="47">
        <v>2</v>
      </c>
      <c r="L30" s="50"/>
      <c r="M30" s="49">
        <f t="shared" si="45"/>
        <v>0</v>
      </c>
      <c r="N30" s="47">
        <f t="shared" si="46"/>
        <v>0</v>
      </c>
      <c r="O30" s="47">
        <f t="shared" si="47"/>
        <v>0</v>
      </c>
      <c r="P30" s="50">
        <f t="shared" si="48"/>
        <v>0</v>
      </c>
      <c r="Q30" s="53">
        <v>42121</v>
      </c>
      <c r="R30" s="26">
        <v>42126</v>
      </c>
      <c r="S30" s="46" t="str">
        <f t="shared" si="5"/>
        <v>готово</v>
      </c>
    </row>
    <row r="31" spans="1:19" hidden="1" x14ac:dyDescent="0.25">
      <c r="A31" s="1" t="s">
        <v>59</v>
      </c>
      <c r="B31" s="47" t="s">
        <v>34</v>
      </c>
      <c r="C31" s="6" t="s">
        <v>43</v>
      </c>
      <c r="D31" s="8">
        <v>5</v>
      </c>
      <c r="E31" s="1">
        <v>5</v>
      </c>
      <c r="F31" s="1"/>
      <c r="G31" s="9"/>
      <c r="H31" s="13">
        <v>20</v>
      </c>
      <c r="I31" s="7"/>
      <c r="J31" s="1"/>
      <c r="K31" s="1"/>
      <c r="L31" s="9"/>
      <c r="M31" s="8">
        <f t="shared" si="45"/>
        <v>5</v>
      </c>
      <c r="N31" s="1">
        <f t="shared" si="46"/>
        <v>5</v>
      </c>
      <c r="O31" s="1">
        <f t="shared" si="47"/>
        <v>0</v>
      </c>
      <c r="P31" s="9">
        <f t="shared" si="48"/>
        <v>0</v>
      </c>
      <c r="Q31" s="27">
        <v>42138</v>
      </c>
      <c r="R31" s="25">
        <f t="shared" si="34"/>
        <v>42158</v>
      </c>
      <c r="S31" s="46" t="str">
        <f t="shared" si="5"/>
        <v>нет</v>
      </c>
    </row>
    <row r="32" spans="1:19" hidden="1" x14ac:dyDescent="0.25">
      <c r="A32" s="1" t="s">
        <v>59</v>
      </c>
      <c r="B32" s="47" t="s">
        <v>34</v>
      </c>
      <c r="C32" s="6" t="s">
        <v>43</v>
      </c>
      <c r="D32" s="8">
        <v>5</v>
      </c>
      <c r="E32" s="1">
        <v>5</v>
      </c>
      <c r="F32" s="1"/>
      <c r="G32" s="9"/>
      <c r="H32" s="13">
        <v>20</v>
      </c>
      <c r="I32" s="7"/>
      <c r="J32" s="1"/>
      <c r="K32" s="1"/>
      <c r="L32" s="9"/>
      <c r="M32" s="8">
        <f t="shared" si="45"/>
        <v>5</v>
      </c>
      <c r="N32" s="1">
        <f t="shared" si="46"/>
        <v>5</v>
      </c>
      <c r="O32" s="1">
        <f t="shared" si="47"/>
        <v>0</v>
      </c>
      <c r="P32" s="9">
        <f t="shared" si="48"/>
        <v>0</v>
      </c>
      <c r="Q32" s="27">
        <v>42138</v>
      </c>
      <c r="R32" s="25">
        <f t="shared" si="34"/>
        <v>42158</v>
      </c>
      <c r="S32" s="46" t="str">
        <f t="shared" si="5"/>
        <v>нет</v>
      </c>
    </row>
    <row r="33" spans="1:19" hidden="1" x14ac:dyDescent="0.25">
      <c r="A33" s="1" t="s">
        <v>59</v>
      </c>
      <c r="B33" s="47" t="s">
        <v>34</v>
      </c>
      <c r="C33" s="6" t="s">
        <v>43</v>
      </c>
      <c r="D33" s="8">
        <v>5</v>
      </c>
      <c r="E33" s="1">
        <v>5</v>
      </c>
      <c r="F33" s="1"/>
      <c r="G33" s="9"/>
      <c r="H33" s="13">
        <v>20</v>
      </c>
      <c r="I33" s="7"/>
      <c r="J33" s="1"/>
      <c r="K33" s="1"/>
      <c r="L33" s="9"/>
      <c r="M33" s="8">
        <f t="shared" si="45"/>
        <v>5</v>
      </c>
      <c r="N33" s="1">
        <f t="shared" si="46"/>
        <v>5</v>
      </c>
      <c r="O33" s="1">
        <f t="shared" si="47"/>
        <v>0</v>
      </c>
      <c r="P33" s="9">
        <f t="shared" si="48"/>
        <v>0</v>
      </c>
      <c r="Q33" s="27">
        <v>42138</v>
      </c>
      <c r="R33" s="25">
        <f t="shared" si="34"/>
        <v>42158</v>
      </c>
      <c r="S33" s="46" t="str">
        <f t="shared" si="5"/>
        <v>нет</v>
      </c>
    </row>
    <row r="34" spans="1:19" hidden="1" x14ac:dyDescent="0.25">
      <c r="A34" s="1" t="s">
        <v>59</v>
      </c>
      <c r="B34" s="47" t="s">
        <v>34</v>
      </c>
      <c r="C34" s="6" t="s">
        <v>43</v>
      </c>
      <c r="D34" s="8">
        <v>5</v>
      </c>
      <c r="E34" s="1">
        <v>5</v>
      </c>
      <c r="F34" s="1"/>
      <c r="G34" s="9"/>
      <c r="H34" s="13">
        <v>20</v>
      </c>
      <c r="I34" s="7"/>
      <c r="J34" s="1"/>
      <c r="K34" s="1"/>
      <c r="L34" s="9"/>
      <c r="M34" s="8">
        <f t="shared" si="45"/>
        <v>5</v>
      </c>
      <c r="N34" s="1">
        <f t="shared" si="46"/>
        <v>5</v>
      </c>
      <c r="O34" s="1">
        <f t="shared" si="47"/>
        <v>0</v>
      </c>
      <c r="P34" s="9">
        <f t="shared" si="48"/>
        <v>0</v>
      </c>
      <c r="Q34" s="27">
        <v>42138</v>
      </c>
      <c r="R34" s="25">
        <f t="shared" si="34"/>
        <v>42158</v>
      </c>
      <c r="S34" s="46" t="str">
        <f t="shared" si="5"/>
        <v>нет</v>
      </c>
    </row>
    <row r="35" spans="1:19" hidden="1" x14ac:dyDescent="0.25">
      <c r="A35" s="1" t="s">
        <v>59</v>
      </c>
      <c r="B35" s="47" t="s">
        <v>34</v>
      </c>
      <c r="C35" s="6" t="s">
        <v>43</v>
      </c>
      <c r="D35" s="8">
        <v>5</v>
      </c>
      <c r="E35" s="1">
        <v>5</v>
      </c>
      <c r="F35" s="1"/>
      <c r="G35" s="9"/>
      <c r="H35" s="13">
        <v>20</v>
      </c>
      <c r="I35" s="7"/>
      <c r="J35" s="1"/>
      <c r="K35" s="1"/>
      <c r="L35" s="9"/>
      <c r="M35" s="8">
        <f t="shared" si="45"/>
        <v>5</v>
      </c>
      <c r="N35" s="1">
        <f t="shared" si="46"/>
        <v>5</v>
      </c>
      <c r="O35" s="1">
        <f t="shared" si="47"/>
        <v>0</v>
      </c>
      <c r="P35" s="9">
        <f t="shared" si="48"/>
        <v>0</v>
      </c>
      <c r="Q35" s="27">
        <v>42138</v>
      </c>
      <c r="R35" s="25">
        <f t="shared" si="34"/>
        <v>42158</v>
      </c>
      <c r="S35" s="46" t="str">
        <f t="shared" si="5"/>
        <v>нет</v>
      </c>
    </row>
    <row r="36" spans="1:19" hidden="1" x14ac:dyDescent="0.25">
      <c r="A36" s="1" t="s">
        <v>59</v>
      </c>
      <c r="B36" s="47" t="s">
        <v>34</v>
      </c>
      <c r="C36" s="6" t="s">
        <v>43</v>
      </c>
      <c r="D36" s="8">
        <v>5</v>
      </c>
      <c r="E36" s="1">
        <v>5</v>
      </c>
      <c r="F36" s="1"/>
      <c r="G36" s="9"/>
      <c r="H36" s="13">
        <v>20</v>
      </c>
      <c r="I36" s="7"/>
      <c r="J36" s="1"/>
      <c r="K36" s="1"/>
      <c r="L36" s="9"/>
      <c r="M36" s="8">
        <f t="shared" si="45"/>
        <v>5</v>
      </c>
      <c r="N36" s="1">
        <f t="shared" si="46"/>
        <v>5</v>
      </c>
      <c r="O36" s="1">
        <f t="shared" si="47"/>
        <v>0</v>
      </c>
      <c r="P36" s="9">
        <f t="shared" si="48"/>
        <v>0</v>
      </c>
      <c r="Q36" s="27">
        <v>42138</v>
      </c>
      <c r="R36" s="25">
        <f t="shared" si="34"/>
        <v>42158</v>
      </c>
      <c r="S36" s="46" t="str">
        <f t="shared" si="5"/>
        <v>нет</v>
      </c>
    </row>
    <row r="37" spans="1:19" hidden="1" x14ac:dyDescent="0.25">
      <c r="A37" s="1" t="s">
        <v>59</v>
      </c>
      <c r="B37" s="47" t="s">
        <v>34</v>
      </c>
      <c r="C37" s="6" t="s">
        <v>43</v>
      </c>
      <c r="D37" s="8">
        <v>5</v>
      </c>
      <c r="E37" s="1">
        <v>5</v>
      </c>
      <c r="F37" s="1"/>
      <c r="G37" s="9"/>
      <c r="H37" s="13">
        <v>20</v>
      </c>
      <c r="I37" s="7"/>
      <c r="J37" s="1"/>
      <c r="K37" s="1"/>
      <c r="L37" s="9"/>
      <c r="M37" s="8">
        <f t="shared" si="45"/>
        <v>5</v>
      </c>
      <c r="N37" s="1">
        <f t="shared" si="46"/>
        <v>5</v>
      </c>
      <c r="O37" s="1">
        <f t="shared" si="47"/>
        <v>0</v>
      </c>
      <c r="P37" s="9">
        <f t="shared" si="48"/>
        <v>0</v>
      </c>
      <c r="Q37" s="27">
        <v>42138</v>
      </c>
      <c r="R37" s="25">
        <f t="shared" si="34"/>
        <v>42158</v>
      </c>
      <c r="S37" s="46" t="str">
        <f t="shared" si="5"/>
        <v>нет</v>
      </c>
    </row>
    <row r="38" spans="1:19" hidden="1" x14ac:dyDescent="0.25">
      <c r="A38" s="1" t="s">
        <v>59</v>
      </c>
      <c r="B38" s="47" t="s">
        <v>34</v>
      </c>
      <c r="C38" s="6" t="s">
        <v>43</v>
      </c>
      <c r="D38" s="8">
        <v>5</v>
      </c>
      <c r="E38" s="1">
        <v>5</v>
      </c>
      <c r="F38" s="1"/>
      <c r="G38" s="9"/>
      <c r="H38" s="13">
        <v>20</v>
      </c>
      <c r="I38" s="7"/>
      <c r="J38" s="1"/>
      <c r="K38" s="1"/>
      <c r="L38" s="9"/>
      <c r="M38" s="8">
        <f t="shared" si="45"/>
        <v>5</v>
      </c>
      <c r="N38" s="1">
        <f t="shared" si="46"/>
        <v>5</v>
      </c>
      <c r="O38" s="1">
        <f t="shared" si="47"/>
        <v>0</v>
      </c>
      <c r="P38" s="9">
        <f t="shared" si="48"/>
        <v>0</v>
      </c>
      <c r="Q38" s="27">
        <v>42138</v>
      </c>
      <c r="R38" s="25">
        <f t="shared" si="34"/>
        <v>42158</v>
      </c>
      <c r="S38" s="46" t="str">
        <f t="shared" si="5"/>
        <v>нет</v>
      </c>
    </row>
    <row r="39" spans="1:19" hidden="1" x14ac:dyDescent="0.25">
      <c r="A39" s="1" t="s">
        <v>59</v>
      </c>
      <c r="B39" s="47" t="s">
        <v>34</v>
      </c>
      <c r="C39" s="6" t="s">
        <v>43</v>
      </c>
      <c r="D39" s="8">
        <v>5</v>
      </c>
      <c r="E39" s="1">
        <v>5</v>
      </c>
      <c r="F39" s="1"/>
      <c r="G39" s="9"/>
      <c r="H39" s="13">
        <v>20</v>
      </c>
      <c r="I39" s="7"/>
      <c r="J39" s="1"/>
      <c r="K39" s="1"/>
      <c r="L39" s="9"/>
      <c r="M39" s="8">
        <f t="shared" si="45"/>
        <v>5</v>
      </c>
      <c r="N39" s="1">
        <f t="shared" si="46"/>
        <v>5</v>
      </c>
      <c r="O39" s="1">
        <f t="shared" si="47"/>
        <v>0</v>
      </c>
      <c r="P39" s="9">
        <f t="shared" si="48"/>
        <v>0</v>
      </c>
      <c r="Q39" s="27">
        <v>42138</v>
      </c>
      <c r="R39" s="25">
        <f t="shared" si="34"/>
        <v>42158</v>
      </c>
      <c r="S39" s="46" t="str">
        <f t="shared" si="5"/>
        <v>нет</v>
      </c>
    </row>
    <row r="40" spans="1:19" hidden="1" x14ac:dyDescent="0.25">
      <c r="A40" s="1" t="s">
        <v>59</v>
      </c>
      <c r="B40" s="47" t="s">
        <v>34</v>
      </c>
      <c r="C40" s="6" t="s">
        <v>43</v>
      </c>
      <c r="D40" s="8">
        <v>5</v>
      </c>
      <c r="E40" s="1">
        <v>5</v>
      </c>
      <c r="F40" s="1"/>
      <c r="G40" s="9"/>
      <c r="H40" s="13">
        <v>20</v>
      </c>
      <c r="I40" s="7"/>
      <c r="J40" s="1"/>
      <c r="K40" s="1"/>
      <c r="L40" s="9"/>
      <c r="M40" s="8">
        <f t="shared" si="45"/>
        <v>5</v>
      </c>
      <c r="N40" s="1">
        <f t="shared" si="46"/>
        <v>5</v>
      </c>
      <c r="O40" s="1">
        <f t="shared" si="47"/>
        <v>0</v>
      </c>
      <c r="P40" s="9">
        <f t="shared" si="48"/>
        <v>0</v>
      </c>
      <c r="Q40" s="27">
        <v>42138</v>
      </c>
      <c r="R40" s="25">
        <f t="shared" si="34"/>
        <v>42158</v>
      </c>
      <c r="S40" s="46" t="str">
        <f t="shared" si="5"/>
        <v>нет</v>
      </c>
    </row>
    <row r="41" spans="1:19" hidden="1" x14ac:dyDescent="0.25">
      <c r="A41" s="1" t="s">
        <v>60</v>
      </c>
      <c r="B41" s="47" t="s">
        <v>34</v>
      </c>
      <c r="C41" s="6" t="s">
        <v>61</v>
      </c>
      <c r="D41" s="8">
        <v>31</v>
      </c>
      <c r="E41" s="1">
        <v>32</v>
      </c>
      <c r="F41" s="1"/>
      <c r="G41" s="9"/>
      <c r="H41" s="13">
        <v>30</v>
      </c>
      <c r="I41" s="7">
        <v>10</v>
      </c>
      <c r="J41" s="1">
        <v>30</v>
      </c>
      <c r="K41" s="1"/>
      <c r="L41" s="9"/>
      <c r="M41" s="8">
        <f t="shared" si="45"/>
        <v>21</v>
      </c>
      <c r="N41" s="1">
        <f t="shared" si="46"/>
        <v>2</v>
      </c>
      <c r="O41" s="1">
        <f t="shared" si="47"/>
        <v>0</v>
      </c>
      <c r="P41" s="9">
        <f t="shared" si="48"/>
        <v>0</v>
      </c>
      <c r="Q41" s="27">
        <v>42138</v>
      </c>
      <c r="R41" s="25">
        <f t="shared" si="34"/>
        <v>42168</v>
      </c>
      <c r="S41" s="46" t="str">
        <f t="shared" si="5"/>
        <v>нет</v>
      </c>
    </row>
    <row r="42" spans="1:19" x14ac:dyDescent="0.25">
      <c r="A42" s="47" t="s">
        <v>62</v>
      </c>
      <c r="B42" s="47" t="s">
        <v>15</v>
      </c>
      <c r="C42" s="48" t="s">
        <v>63</v>
      </c>
      <c r="D42" s="49">
        <v>5</v>
      </c>
      <c r="E42" s="47">
        <v>6</v>
      </c>
      <c r="F42" s="47">
        <v>1</v>
      </c>
      <c r="G42" s="50"/>
      <c r="H42" s="51">
        <v>16</v>
      </c>
      <c r="I42" s="52">
        <v>5</v>
      </c>
      <c r="J42" s="47">
        <v>6</v>
      </c>
      <c r="K42" s="47">
        <v>1</v>
      </c>
      <c r="L42" s="50"/>
      <c r="M42" s="49">
        <f t="shared" si="45"/>
        <v>0</v>
      </c>
      <c r="N42" s="47">
        <f t="shared" si="46"/>
        <v>0</v>
      </c>
      <c r="O42" s="47">
        <f t="shared" si="47"/>
        <v>0</v>
      </c>
      <c r="P42" s="50">
        <f t="shared" si="48"/>
        <v>0</v>
      </c>
      <c r="Q42" s="53">
        <v>42127</v>
      </c>
      <c r="R42" s="54">
        <f t="shared" si="34"/>
        <v>42143</v>
      </c>
      <c r="S42" s="68" t="str">
        <f t="shared" si="5"/>
        <v>готово</v>
      </c>
    </row>
    <row r="43" spans="1:19" hidden="1" x14ac:dyDescent="0.25">
      <c r="A43" s="1" t="s">
        <v>323</v>
      </c>
      <c r="B43" s="1" t="s">
        <v>22</v>
      </c>
      <c r="C43" s="6" t="s">
        <v>53</v>
      </c>
      <c r="D43" s="8">
        <v>25</v>
      </c>
      <c r="E43" s="1">
        <v>20</v>
      </c>
      <c r="F43" s="1"/>
      <c r="G43" s="9"/>
      <c r="H43" s="13">
        <v>15</v>
      </c>
      <c r="I43" s="7">
        <v>25</v>
      </c>
      <c r="J43" s="1">
        <v>20</v>
      </c>
      <c r="K43" s="1"/>
      <c r="L43" s="9"/>
      <c r="M43" s="8">
        <f t="shared" si="45"/>
        <v>0</v>
      </c>
      <c r="N43" s="1">
        <f t="shared" si="46"/>
        <v>0</v>
      </c>
      <c r="O43" s="1">
        <f t="shared" si="47"/>
        <v>0</v>
      </c>
      <c r="P43" s="9">
        <f t="shared" si="48"/>
        <v>0</v>
      </c>
      <c r="Q43" s="27">
        <v>42151</v>
      </c>
      <c r="R43" s="25">
        <f t="shared" si="34"/>
        <v>42166</v>
      </c>
      <c r="S43" s="46" t="str">
        <f t="shared" si="5"/>
        <v>нет</v>
      </c>
    </row>
    <row r="44" spans="1:19" hidden="1" x14ac:dyDescent="0.25">
      <c r="A44" s="1" t="s">
        <v>324</v>
      </c>
      <c r="B44" s="1" t="s">
        <v>325</v>
      </c>
      <c r="C44" s="6" t="s">
        <v>314</v>
      </c>
      <c r="D44" s="8">
        <v>25</v>
      </c>
      <c r="E44" s="1">
        <v>30</v>
      </c>
      <c r="F44" s="1"/>
      <c r="G44" s="9"/>
      <c r="H44" s="13">
        <v>20</v>
      </c>
      <c r="I44" s="7">
        <v>10</v>
      </c>
      <c r="J44" s="1">
        <v>30</v>
      </c>
      <c r="K44" s="1"/>
      <c r="L44" s="9"/>
      <c r="M44" s="8">
        <f t="shared" si="45"/>
        <v>15</v>
      </c>
      <c r="N44" s="1">
        <f t="shared" si="46"/>
        <v>0</v>
      </c>
      <c r="O44" s="1">
        <f t="shared" si="47"/>
        <v>0</v>
      </c>
      <c r="P44" s="9">
        <f t="shared" si="48"/>
        <v>0</v>
      </c>
      <c r="Q44" s="27">
        <v>42151</v>
      </c>
      <c r="R44" s="25">
        <f t="shared" si="34"/>
        <v>42171</v>
      </c>
      <c r="S44" s="46" t="str">
        <f t="shared" si="5"/>
        <v>нет</v>
      </c>
    </row>
    <row r="45" spans="1:19" hidden="1" x14ac:dyDescent="0.25">
      <c r="A45" s="1" t="s">
        <v>365</v>
      </c>
      <c r="B45" s="1" t="s">
        <v>34</v>
      </c>
      <c r="C45" s="6" t="s">
        <v>30</v>
      </c>
      <c r="D45" s="8">
        <v>5</v>
      </c>
      <c r="E45" s="1">
        <v>6</v>
      </c>
      <c r="F45" s="1"/>
      <c r="G45" s="9"/>
      <c r="H45" s="13">
        <v>16</v>
      </c>
      <c r="I45" s="7">
        <v>5</v>
      </c>
      <c r="J45" s="1">
        <v>6</v>
      </c>
      <c r="K45" s="1"/>
      <c r="L45" s="9"/>
      <c r="M45" s="8">
        <f t="shared" si="45"/>
        <v>0</v>
      </c>
      <c r="N45" s="1">
        <f t="shared" si="46"/>
        <v>0</v>
      </c>
      <c r="O45" s="1">
        <f t="shared" si="47"/>
        <v>0</v>
      </c>
      <c r="P45" s="9">
        <f t="shared" si="48"/>
        <v>0</v>
      </c>
      <c r="Q45" s="27">
        <v>42150</v>
      </c>
      <c r="R45" s="25">
        <f t="shared" si="34"/>
        <v>42166</v>
      </c>
      <c r="S45" s="46" t="str">
        <f t="shared" si="5"/>
        <v>нет</v>
      </c>
    </row>
    <row r="46" spans="1:19" hidden="1" x14ac:dyDescent="0.25">
      <c r="A46" s="1" t="s">
        <v>365</v>
      </c>
      <c r="B46" s="1" t="s">
        <v>34</v>
      </c>
      <c r="C46" s="6" t="s">
        <v>30</v>
      </c>
      <c r="D46" s="8">
        <v>5</v>
      </c>
      <c r="E46" s="1">
        <v>6</v>
      </c>
      <c r="F46" s="1"/>
      <c r="G46" s="9"/>
      <c r="H46" s="13">
        <v>16</v>
      </c>
      <c r="I46" s="7">
        <v>5</v>
      </c>
      <c r="J46" s="1">
        <v>6</v>
      </c>
      <c r="K46" s="1"/>
      <c r="L46" s="9"/>
      <c r="M46" s="8">
        <f t="shared" si="45"/>
        <v>0</v>
      </c>
      <c r="N46" s="1">
        <f t="shared" si="46"/>
        <v>0</v>
      </c>
      <c r="O46" s="1">
        <f t="shared" si="47"/>
        <v>0</v>
      </c>
      <c r="P46" s="9">
        <f t="shared" si="48"/>
        <v>0</v>
      </c>
      <c r="Q46" s="27">
        <v>42150</v>
      </c>
      <c r="R46" s="25">
        <f t="shared" si="34"/>
        <v>42166</v>
      </c>
      <c r="S46" s="46" t="str">
        <f t="shared" si="5"/>
        <v>нет</v>
      </c>
    </row>
    <row r="47" spans="1:19" hidden="1" x14ac:dyDescent="0.25">
      <c r="A47" s="1" t="s">
        <v>365</v>
      </c>
      <c r="B47" s="1" t="s">
        <v>34</v>
      </c>
      <c r="C47" s="6" t="s">
        <v>30</v>
      </c>
      <c r="D47" s="8">
        <v>5</v>
      </c>
      <c r="E47" s="1">
        <v>6</v>
      </c>
      <c r="F47" s="1"/>
      <c r="G47" s="9"/>
      <c r="H47" s="13">
        <v>16</v>
      </c>
      <c r="I47" s="7">
        <v>5</v>
      </c>
      <c r="J47" s="1">
        <v>6</v>
      </c>
      <c r="K47" s="1"/>
      <c r="L47" s="9"/>
      <c r="M47" s="8">
        <f t="shared" si="45"/>
        <v>0</v>
      </c>
      <c r="N47" s="1">
        <f t="shared" si="46"/>
        <v>0</v>
      </c>
      <c r="O47" s="1">
        <f t="shared" si="47"/>
        <v>0</v>
      </c>
      <c r="P47" s="9">
        <f t="shared" si="48"/>
        <v>0</v>
      </c>
      <c r="Q47" s="27">
        <v>42150</v>
      </c>
      <c r="R47" s="25">
        <f t="shared" si="34"/>
        <v>42166</v>
      </c>
      <c r="S47" s="46" t="str">
        <f t="shared" si="5"/>
        <v>нет</v>
      </c>
    </row>
    <row r="48" spans="1:19" hidden="1" x14ac:dyDescent="0.25">
      <c r="A48" s="1" t="s">
        <v>366</v>
      </c>
      <c r="B48" s="1" t="s">
        <v>34</v>
      </c>
      <c r="C48" s="6" t="s">
        <v>367</v>
      </c>
      <c r="D48" s="8">
        <v>52</v>
      </c>
      <c r="E48" s="1">
        <v>47</v>
      </c>
      <c r="F48" s="1">
        <v>5</v>
      </c>
      <c r="G48" s="9"/>
      <c r="H48" s="13">
        <v>30</v>
      </c>
      <c r="I48" s="7">
        <v>1</v>
      </c>
      <c r="J48" s="1">
        <v>1</v>
      </c>
      <c r="K48" s="1"/>
      <c r="L48" s="9"/>
      <c r="M48" s="8">
        <f t="shared" si="45"/>
        <v>51</v>
      </c>
      <c r="N48" s="1">
        <f t="shared" si="46"/>
        <v>46</v>
      </c>
      <c r="O48" s="1">
        <f t="shared" si="47"/>
        <v>5</v>
      </c>
      <c r="P48" s="9">
        <f t="shared" si="48"/>
        <v>0</v>
      </c>
      <c r="Q48" s="27">
        <v>42150</v>
      </c>
      <c r="R48" s="25">
        <f t="shared" si="34"/>
        <v>42180</v>
      </c>
      <c r="S48" s="46" t="str">
        <f t="shared" si="5"/>
        <v>нет</v>
      </c>
    </row>
    <row r="49" spans="1:19" x14ac:dyDescent="0.25">
      <c r="A49" s="1" t="s">
        <v>368</v>
      </c>
      <c r="B49" s="1" t="s">
        <v>22</v>
      </c>
      <c r="C49" s="6" t="s">
        <v>304</v>
      </c>
      <c r="D49" s="8">
        <v>2</v>
      </c>
      <c r="E49" s="1">
        <v>2</v>
      </c>
      <c r="F49" s="1"/>
      <c r="G49" s="9">
        <v>4</v>
      </c>
      <c r="H49" s="13">
        <v>3</v>
      </c>
      <c r="I49" s="7">
        <v>2</v>
      </c>
      <c r="J49" s="1">
        <v>2</v>
      </c>
      <c r="K49" s="1"/>
      <c r="L49" s="9">
        <v>4</v>
      </c>
      <c r="M49" s="8">
        <f t="shared" si="45"/>
        <v>0</v>
      </c>
      <c r="N49" s="1">
        <f t="shared" si="46"/>
        <v>0</v>
      </c>
      <c r="O49" s="1">
        <f t="shared" si="47"/>
        <v>0</v>
      </c>
      <c r="P49" s="9">
        <f t="shared" si="48"/>
        <v>0</v>
      </c>
      <c r="Q49" s="27">
        <v>42150</v>
      </c>
      <c r="R49" s="25">
        <f t="shared" si="34"/>
        <v>42153</v>
      </c>
      <c r="S49" s="46" t="str">
        <f t="shared" si="5"/>
        <v>готово</v>
      </c>
    </row>
    <row r="50" spans="1:19" x14ac:dyDescent="0.25">
      <c r="A50" s="1"/>
      <c r="B50" s="1"/>
      <c r="C50" s="6"/>
      <c r="D50" s="8"/>
      <c r="E50" s="1"/>
      <c r="F50" s="1"/>
      <c r="G50" s="9"/>
      <c r="H50" s="13"/>
      <c r="I50" s="7"/>
      <c r="J50" s="1"/>
      <c r="K50" s="1"/>
      <c r="L50" s="9"/>
      <c r="M50" s="8">
        <f t="shared" si="45"/>
        <v>0</v>
      </c>
      <c r="N50" s="1">
        <f t="shared" si="46"/>
        <v>0</v>
      </c>
      <c r="O50" s="1">
        <f t="shared" si="47"/>
        <v>0</v>
      </c>
      <c r="P50" s="9">
        <f t="shared" si="48"/>
        <v>0</v>
      </c>
      <c r="Q50" s="27"/>
      <c r="R50" s="25">
        <f t="shared" si="34"/>
        <v>0</v>
      </c>
      <c r="S50" s="46" t="str">
        <f t="shared" si="5"/>
        <v>готово</v>
      </c>
    </row>
    <row r="51" spans="1:19" x14ac:dyDescent="0.25">
      <c r="A51" s="1"/>
      <c r="B51" s="1"/>
      <c r="C51" s="6"/>
      <c r="D51" s="8"/>
      <c r="E51" s="1"/>
      <c r="F51" s="1"/>
      <c r="G51" s="9"/>
      <c r="H51" s="13"/>
      <c r="I51" s="7"/>
      <c r="J51" s="1"/>
      <c r="K51" s="1"/>
      <c r="L51" s="9"/>
      <c r="M51" s="8">
        <f t="shared" si="45"/>
        <v>0</v>
      </c>
      <c r="N51" s="1">
        <f t="shared" si="46"/>
        <v>0</v>
      </c>
      <c r="O51" s="1">
        <f t="shared" si="47"/>
        <v>0</v>
      </c>
      <c r="P51" s="9">
        <f t="shared" si="48"/>
        <v>0</v>
      </c>
      <c r="Q51" s="27"/>
      <c r="R51" s="25">
        <f t="shared" si="34"/>
        <v>0</v>
      </c>
      <c r="S51" s="46" t="str">
        <f t="shared" si="5"/>
        <v>готово</v>
      </c>
    </row>
    <row r="52" spans="1:19" x14ac:dyDescent="0.25">
      <c r="A52" s="1"/>
      <c r="B52" s="1"/>
      <c r="C52" s="6"/>
      <c r="D52" s="8"/>
      <c r="E52" s="1"/>
      <c r="F52" s="1"/>
      <c r="G52" s="9"/>
      <c r="H52" s="13"/>
      <c r="I52" s="7"/>
      <c r="J52" s="1"/>
      <c r="K52" s="1"/>
      <c r="L52" s="9"/>
      <c r="M52" s="8">
        <f t="shared" si="45"/>
        <v>0</v>
      </c>
      <c r="N52" s="1">
        <f t="shared" si="46"/>
        <v>0</v>
      </c>
      <c r="O52" s="1">
        <f t="shared" si="47"/>
        <v>0</v>
      </c>
      <c r="P52" s="9">
        <f t="shared" si="48"/>
        <v>0</v>
      </c>
      <c r="Q52" s="27"/>
      <c r="R52" s="25">
        <f t="shared" si="34"/>
        <v>0</v>
      </c>
      <c r="S52" s="46" t="str">
        <f t="shared" si="5"/>
        <v>готово</v>
      </c>
    </row>
    <row r="53" spans="1:19" x14ac:dyDescent="0.25">
      <c r="A53" s="1"/>
      <c r="B53" s="1"/>
      <c r="C53" s="6"/>
      <c r="D53" s="8"/>
      <c r="E53" s="1"/>
      <c r="F53" s="1"/>
      <c r="G53" s="9"/>
      <c r="H53" s="13"/>
      <c r="I53" s="7"/>
      <c r="J53" s="1"/>
      <c r="K53" s="1"/>
      <c r="L53" s="9"/>
      <c r="M53" s="8">
        <f t="shared" si="45"/>
        <v>0</v>
      </c>
      <c r="N53" s="1">
        <f t="shared" si="46"/>
        <v>0</v>
      </c>
      <c r="O53" s="1">
        <f t="shared" si="47"/>
        <v>0</v>
      </c>
      <c r="P53" s="9">
        <f t="shared" si="48"/>
        <v>0</v>
      </c>
      <c r="Q53" s="27"/>
      <c r="R53" s="25">
        <f t="shared" si="34"/>
        <v>0</v>
      </c>
      <c r="S53" s="46" t="str">
        <f t="shared" si="5"/>
        <v>готово</v>
      </c>
    </row>
    <row r="54" spans="1:19" x14ac:dyDescent="0.25">
      <c r="A54" s="1"/>
      <c r="B54" s="1"/>
      <c r="C54" s="6"/>
      <c r="D54" s="8"/>
      <c r="E54" s="1"/>
      <c r="F54" s="1"/>
      <c r="G54" s="9"/>
      <c r="H54" s="13"/>
      <c r="I54" s="7"/>
      <c r="J54" s="1"/>
      <c r="K54" s="1"/>
      <c r="L54" s="9"/>
      <c r="M54" s="8">
        <f t="shared" si="45"/>
        <v>0</v>
      </c>
      <c r="N54" s="1">
        <f t="shared" si="46"/>
        <v>0</v>
      </c>
      <c r="O54" s="1">
        <f t="shared" si="47"/>
        <v>0</v>
      </c>
      <c r="P54" s="9">
        <f t="shared" si="48"/>
        <v>0</v>
      </c>
      <c r="Q54" s="27"/>
      <c r="R54" s="25">
        <f t="shared" si="34"/>
        <v>0</v>
      </c>
      <c r="S54" s="46" t="str">
        <f t="shared" si="5"/>
        <v>готово</v>
      </c>
    </row>
    <row r="55" spans="1:19" x14ac:dyDescent="0.25">
      <c r="A55" s="1"/>
      <c r="B55" s="1"/>
      <c r="C55" s="6"/>
      <c r="D55" s="8"/>
      <c r="E55" s="1"/>
      <c r="F55" s="1"/>
      <c r="G55" s="9"/>
      <c r="H55" s="13"/>
      <c r="I55" s="7"/>
      <c r="J55" s="1"/>
      <c r="K55" s="1"/>
      <c r="L55" s="9"/>
      <c r="M55" s="8">
        <f t="shared" si="45"/>
        <v>0</v>
      </c>
      <c r="N55" s="1">
        <f t="shared" si="46"/>
        <v>0</v>
      </c>
      <c r="O55" s="1">
        <f t="shared" si="47"/>
        <v>0</v>
      </c>
      <c r="P55" s="9">
        <f t="shared" si="48"/>
        <v>0</v>
      </c>
      <c r="Q55" s="27"/>
      <c r="R55" s="25">
        <f t="shared" si="34"/>
        <v>0</v>
      </c>
      <c r="S55" s="46" t="str">
        <f t="shared" si="5"/>
        <v>готово</v>
      </c>
    </row>
    <row r="56" spans="1:19" x14ac:dyDescent="0.25">
      <c r="A56" s="1"/>
      <c r="B56" s="1"/>
      <c r="C56" s="6"/>
      <c r="D56" s="8"/>
      <c r="E56" s="1"/>
      <c r="F56" s="1"/>
      <c r="G56" s="9"/>
      <c r="H56" s="13"/>
      <c r="I56" s="7"/>
      <c r="J56" s="1"/>
      <c r="K56" s="1"/>
      <c r="L56" s="9"/>
      <c r="M56" s="8">
        <f t="shared" si="45"/>
        <v>0</v>
      </c>
      <c r="N56" s="1">
        <f t="shared" si="46"/>
        <v>0</v>
      </c>
      <c r="O56" s="1">
        <f t="shared" si="47"/>
        <v>0</v>
      </c>
      <c r="P56" s="9">
        <f t="shared" si="48"/>
        <v>0</v>
      </c>
      <c r="Q56" s="27"/>
      <c r="R56" s="25">
        <f t="shared" si="34"/>
        <v>0</v>
      </c>
      <c r="S56" s="46" t="str">
        <f t="shared" si="5"/>
        <v>готово</v>
      </c>
    </row>
    <row r="57" spans="1:19" x14ac:dyDescent="0.25">
      <c r="A57" s="1"/>
      <c r="B57" s="1"/>
      <c r="C57" s="6"/>
      <c r="D57" s="8"/>
      <c r="E57" s="1"/>
      <c r="F57" s="1"/>
      <c r="G57" s="9"/>
      <c r="H57" s="13"/>
      <c r="I57" s="7"/>
      <c r="J57" s="1"/>
      <c r="K57" s="1"/>
      <c r="L57" s="9"/>
      <c r="M57" s="8">
        <f t="shared" si="45"/>
        <v>0</v>
      </c>
      <c r="N57" s="1">
        <f t="shared" si="46"/>
        <v>0</v>
      </c>
      <c r="O57" s="1">
        <f t="shared" si="47"/>
        <v>0</v>
      </c>
      <c r="P57" s="9">
        <f t="shared" si="48"/>
        <v>0</v>
      </c>
      <c r="Q57" s="27"/>
      <c r="R57" s="25">
        <f t="shared" si="34"/>
        <v>0</v>
      </c>
      <c r="S57" s="46" t="str">
        <f t="shared" si="5"/>
        <v>готово</v>
      </c>
    </row>
    <row r="58" spans="1:19" x14ac:dyDescent="0.25">
      <c r="A58" s="1"/>
      <c r="B58" s="1"/>
      <c r="C58" s="6"/>
      <c r="D58" s="8"/>
      <c r="E58" s="1"/>
      <c r="F58" s="1"/>
      <c r="G58" s="9"/>
      <c r="H58" s="13"/>
      <c r="I58" s="7"/>
      <c r="J58" s="1"/>
      <c r="K58" s="1"/>
      <c r="L58" s="9"/>
      <c r="M58" s="8">
        <f t="shared" si="45"/>
        <v>0</v>
      </c>
      <c r="N58" s="1">
        <f t="shared" si="46"/>
        <v>0</v>
      </c>
      <c r="O58" s="1">
        <f t="shared" si="47"/>
        <v>0</v>
      </c>
      <c r="P58" s="9">
        <f t="shared" si="48"/>
        <v>0</v>
      </c>
      <c r="Q58" s="27"/>
      <c r="R58" s="25">
        <f t="shared" si="34"/>
        <v>0</v>
      </c>
      <c r="S58" s="46" t="str">
        <f t="shared" si="5"/>
        <v>готово</v>
      </c>
    </row>
    <row r="59" spans="1:19" x14ac:dyDescent="0.25">
      <c r="A59" s="1"/>
      <c r="B59" s="1"/>
      <c r="C59" s="6"/>
      <c r="D59" s="8"/>
      <c r="E59" s="1"/>
      <c r="F59" s="1"/>
      <c r="G59" s="9"/>
      <c r="H59" s="13"/>
      <c r="I59" s="7"/>
      <c r="J59" s="1"/>
      <c r="K59" s="1"/>
      <c r="L59" s="9"/>
      <c r="M59" s="8">
        <f t="shared" si="45"/>
        <v>0</v>
      </c>
      <c r="N59" s="1">
        <f t="shared" si="46"/>
        <v>0</v>
      </c>
      <c r="O59" s="1">
        <f t="shared" si="47"/>
        <v>0</v>
      </c>
      <c r="P59" s="9">
        <f t="shared" si="48"/>
        <v>0</v>
      </c>
      <c r="Q59" s="27"/>
      <c r="R59" s="25">
        <f t="shared" si="34"/>
        <v>0</v>
      </c>
      <c r="S59" s="46" t="str">
        <f t="shared" si="5"/>
        <v>готово</v>
      </c>
    </row>
    <row r="60" spans="1:19" x14ac:dyDescent="0.25">
      <c r="A60" s="1"/>
      <c r="B60" s="1"/>
      <c r="C60" s="6"/>
      <c r="D60" s="8"/>
      <c r="E60" s="1"/>
      <c r="F60" s="1"/>
      <c r="G60" s="9"/>
      <c r="H60" s="13"/>
      <c r="I60" s="7"/>
      <c r="J60" s="1"/>
      <c r="K60" s="1"/>
      <c r="L60" s="9"/>
      <c r="M60" s="8">
        <f t="shared" si="45"/>
        <v>0</v>
      </c>
      <c r="N60" s="1">
        <f t="shared" si="46"/>
        <v>0</v>
      </c>
      <c r="O60" s="1">
        <f t="shared" si="47"/>
        <v>0</v>
      </c>
      <c r="P60" s="9">
        <f t="shared" si="48"/>
        <v>0</v>
      </c>
      <c r="Q60" s="27"/>
      <c r="R60" s="25">
        <f t="shared" si="34"/>
        <v>0</v>
      </c>
      <c r="S60" s="46" t="str">
        <f t="shared" si="5"/>
        <v>готово</v>
      </c>
    </row>
    <row r="61" spans="1:19" x14ac:dyDescent="0.25">
      <c r="A61" s="1"/>
      <c r="B61" s="1"/>
      <c r="C61" s="6"/>
      <c r="D61" s="8"/>
      <c r="E61" s="1"/>
      <c r="F61" s="1"/>
      <c r="G61" s="9"/>
      <c r="H61" s="13"/>
      <c r="I61" s="7"/>
      <c r="J61" s="1"/>
      <c r="K61" s="1"/>
      <c r="L61" s="9"/>
      <c r="M61" s="8">
        <f t="shared" si="45"/>
        <v>0</v>
      </c>
      <c r="N61" s="1">
        <f t="shared" si="46"/>
        <v>0</v>
      </c>
      <c r="O61" s="1">
        <f t="shared" si="47"/>
        <v>0</v>
      </c>
      <c r="P61" s="9">
        <f t="shared" si="48"/>
        <v>0</v>
      </c>
      <c r="Q61" s="27"/>
      <c r="R61" s="25">
        <f t="shared" si="34"/>
        <v>0</v>
      </c>
      <c r="S61" s="46" t="str">
        <f t="shared" si="5"/>
        <v>готово</v>
      </c>
    </row>
    <row r="62" spans="1:19" x14ac:dyDescent="0.25">
      <c r="A62" s="1"/>
      <c r="B62" s="1"/>
      <c r="C62" s="6"/>
      <c r="D62" s="8"/>
      <c r="E62" s="1"/>
      <c r="F62" s="1"/>
      <c r="G62" s="9"/>
      <c r="H62" s="13"/>
      <c r="I62" s="7"/>
      <c r="J62" s="1"/>
      <c r="K62" s="1"/>
      <c r="L62" s="9"/>
      <c r="M62" s="8">
        <f t="shared" si="45"/>
        <v>0</v>
      </c>
      <c r="N62" s="1">
        <f t="shared" si="46"/>
        <v>0</v>
      </c>
      <c r="O62" s="1">
        <f t="shared" si="47"/>
        <v>0</v>
      </c>
      <c r="P62" s="9">
        <f t="shared" si="48"/>
        <v>0</v>
      </c>
      <c r="Q62" s="27"/>
      <c r="R62" s="25">
        <f t="shared" si="34"/>
        <v>0</v>
      </c>
      <c r="S62" s="46" t="str">
        <f t="shared" si="5"/>
        <v>готово</v>
      </c>
    </row>
    <row r="63" spans="1:19" x14ac:dyDescent="0.25">
      <c r="A63" s="1"/>
      <c r="B63" s="1"/>
      <c r="C63" s="6"/>
      <c r="D63" s="8"/>
      <c r="E63" s="1"/>
      <c r="F63" s="1"/>
      <c r="G63" s="9"/>
      <c r="H63" s="13"/>
      <c r="I63" s="7"/>
      <c r="J63" s="1"/>
      <c r="K63" s="1"/>
      <c r="L63" s="9"/>
      <c r="M63" s="8">
        <f t="shared" si="45"/>
        <v>0</v>
      </c>
      <c r="N63" s="1">
        <f t="shared" si="46"/>
        <v>0</v>
      </c>
      <c r="O63" s="1">
        <f t="shared" si="47"/>
        <v>0</v>
      </c>
      <c r="P63" s="9">
        <f t="shared" si="48"/>
        <v>0</v>
      </c>
      <c r="Q63" s="27"/>
      <c r="R63" s="25">
        <f t="shared" si="34"/>
        <v>0</v>
      </c>
      <c r="S63" s="46" t="str">
        <f t="shared" si="5"/>
        <v>готово</v>
      </c>
    </row>
    <row r="64" spans="1:19" x14ac:dyDescent="0.25">
      <c r="A64" s="1"/>
      <c r="B64" s="1"/>
      <c r="C64" s="6"/>
      <c r="D64" s="8"/>
      <c r="E64" s="1"/>
      <c r="F64" s="1"/>
      <c r="G64" s="9"/>
      <c r="H64" s="13"/>
      <c r="I64" s="7"/>
      <c r="J64" s="1"/>
      <c r="K64" s="1"/>
      <c r="L64" s="9"/>
      <c r="M64" s="8">
        <f t="shared" si="45"/>
        <v>0</v>
      </c>
      <c r="N64" s="1">
        <f t="shared" si="46"/>
        <v>0</v>
      </c>
      <c r="O64" s="1">
        <f t="shared" si="47"/>
        <v>0</v>
      </c>
      <c r="P64" s="9">
        <f t="shared" si="48"/>
        <v>0</v>
      </c>
      <c r="Q64" s="27"/>
      <c r="R64" s="25">
        <f t="shared" si="34"/>
        <v>0</v>
      </c>
      <c r="S64" s="46" t="str">
        <f t="shared" si="5"/>
        <v>готово</v>
      </c>
    </row>
    <row r="65" spans="1:19" x14ac:dyDescent="0.25">
      <c r="A65" s="1"/>
      <c r="B65" s="1"/>
      <c r="C65" s="6"/>
      <c r="D65" s="8"/>
      <c r="E65" s="1"/>
      <c r="F65" s="1"/>
      <c r="G65" s="9"/>
      <c r="H65" s="13"/>
      <c r="I65" s="7"/>
      <c r="J65" s="1"/>
      <c r="K65" s="1"/>
      <c r="L65" s="9"/>
      <c r="M65" s="8">
        <f t="shared" si="45"/>
        <v>0</v>
      </c>
      <c r="N65" s="1">
        <f t="shared" si="46"/>
        <v>0</v>
      </c>
      <c r="O65" s="1">
        <f t="shared" si="47"/>
        <v>0</v>
      </c>
      <c r="P65" s="9">
        <f t="shared" si="48"/>
        <v>0</v>
      </c>
      <c r="Q65" s="27"/>
      <c r="R65" s="25">
        <f t="shared" si="34"/>
        <v>0</v>
      </c>
      <c r="S65" s="46" t="str">
        <f t="shared" si="5"/>
        <v>готово</v>
      </c>
    </row>
    <row r="66" spans="1:19" x14ac:dyDescent="0.25">
      <c r="A66" s="1"/>
      <c r="B66" s="1"/>
      <c r="C66" s="6"/>
      <c r="D66" s="8"/>
      <c r="E66" s="1"/>
      <c r="F66" s="1"/>
      <c r="G66" s="9"/>
      <c r="H66" s="13"/>
      <c r="I66" s="7"/>
      <c r="J66" s="1"/>
      <c r="K66" s="1"/>
      <c r="L66" s="9"/>
      <c r="M66" s="8">
        <f t="shared" si="45"/>
        <v>0</v>
      </c>
      <c r="N66" s="1">
        <f t="shared" si="46"/>
        <v>0</v>
      </c>
      <c r="O66" s="1">
        <f t="shared" si="47"/>
        <v>0</v>
      </c>
      <c r="P66" s="9">
        <f t="shared" si="48"/>
        <v>0</v>
      </c>
      <c r="Q66" s="27"/>
      <c r="R66" s="25">
        <f t="shared" si="34"/>
        <v>0</v>
      </c>
      <c r="S66" s="46" t="str">
        <f t="shared" si="5"/>
        <v>готово</v>
      </c>
    </row>
    <row r="67" spans="1:19" x14ac:dyDescent="0.25">
      <c r="A67" s="1"/>
      <c r="B67" s="1"/>
      <c r="C67" s="6"/>
      <c r="D67" s="8"/>
      <c r="E67" s="1"/>
      <c r="F67" s="1"/>
      <c r="G67" s="9"/>
      <c r="H67" s="13"/>
      <c r="I67" s="7"/>
      <c r="J67" s="1"/>
      <c r="K67" s="1"/>
      <c r="L67" s="9"/>
      <c r="M67" s="8">
        <f t="shared" si="45"/>
        <v>0</v>
      </c>
      <c r="N67" s="1">
        <f t="shared" si="46"/>
        <v>0</v>
      </c>
      <c r="O67" s="1">
        <f t="shared" si="47"/>
        <v>0</v>
      </c>
      <c r="P67" s="9">
        <f t="shared" si="48"/>
        <v>0</v>
      </c>
      <c r="Q67" s="27"/>
      <c r="R67" s="25">
        <f t="shared" si="34"/>
        <v>0</v>
      </c>
      <c r="S67" s="46" t="str">
        <f t="shared" si="5"/>
        <v>готово</v>
      </c>
    </row>
    <row r="68" spans="1:19" x14ac:dyDescent="0.25">
      <c r="A68" s="1"/>
      <c r="B68" s="1"/>
      <c r="C68" s="6"/>
      <c r="D68" s="8"/>
      <c r="E68" s="1"/>
      <c r="F68" s="1"/>
      <c r="G68" s="9"/>
      <c r="H68" s="13"/>
      <c r="I68" s="7"/>
      <c r="J68" s="1"/>
      <c r="K68" s="1"/>
      <c r="L68" s="9"/>
      <c r="M68" s="8">
        <f t="shared" si="45"/>
        <v>0</v>
      </c>
      <c r="N68" s="1">
        <f t="shared" si="46"/>
        <v>0</v>
      </c>
      <c r="O68" s="1">
        <f t="shared" si="47"/>
        <v>0</v>
      </c>
      <c r="P68" s="9">
        <f t="shared" si="48"/>
        <v>0</v>
      </c>
      <c r="Q68" s="27"/>
      <c r="R68" s="25">
        <f t="shared" si="34"/>
        <v>0</v>
      </c>
      <c r="S68" s="46" t="str">
        <f t="shared" si="5"/>
        <v>готово</v>
      </c>
    </row>
    <row r="69" spans="1:19" x14ac:dyDescent="0.25">
      <c r="A69" s="1"/>
      <c r="B69" s="1"/>
      <c r="C69" s="6"/>
      <c r="D69" s="8"/>
      <c r="E69" s="1"/>
      <c r="F69" s="1"/>
      <c r="G69" s="9"/>
      <c r="H69" s="13"/>
      <c r="I69" s="7"/>
      <c r="J69" s="1"/>
      <c r="K69" s="1"/>
      <c r="L69" s="9"/>
      <c r="M69" s="8">
        <f t="shared" si="45"/>
        <v>0</v>
      </c>
      <c r="N69" s="1">
        <f t="shared" si="46"/>
        <v>0</v>
      </c>
      <c r="O69" s="1">
        <f t="shared" si="47"/>
        <v>0</v>
      </c>
      <c r="P69" s="9">
        <f t="shared" si="48"/>
        <v>0</v>
      </c>
      <c r="Q69" s="27"/>
      <c r="R69" s="25">
        <f t="shared" si="34"/>
        <v>0</v>
      </c>
      <c r="S69" s="46" t="str">
        <f t="shared" ref="S69:S114" si="49">IF(AND(SUM(M69:P69)=0,R69&lt;$T$1),"готово","нет")</f>
        <v>готово</v>
      </c>
    </row>
    <row r="70" spans="1:19" x14ac:dyDescent="0.25">
      <c r="A70" s="1"/>
      <c r="B70" s="1"/>
      <c r="C70" s="6"/>
      <c r="D70" s="8"/>
      <c r="E70" s="1"/>
      <c r="F70" s="1"/>
      <c r="G70" s="9"/>
      <c r="H70" s="13"/>
      <c r="I70" s="7"/>
      <c r="J70" s="1"/>
      <c r="K70" s="1"/>
      <c r="L70" s="9"/>
      <c r="M70" s="8">
        <f t="shared" si="45"/>
        <v>0</v>
      </c>
      <c r="N70" s="1">
        <f t="shared" si="46"/>
        <v>0</v>
      </c>
      <c r="O70" s="1">
        <f t="shared" si="47"/>
        <v>0</v>
      </c>
      <c r="P70" s="9">
        <f t="shared" si="48"/>
        <v>0</v>
      </c>
      <c r="Q70" s="27"/>
      <c r="R70" s="25">
        <f t="shared" si="34"/>
        <v>0</v>
      </c>
      <c r="S70" s="46" t="str">
        <f t="shared" si="49"/>
        <v>готово</v>
      </c>
    </row>
    <row r="71" spans="1:19" x14ac:dyDescent="0.25">
      <c r="A71" s="1"/>
      <c r="B71" s="1"/>
      <c r="C71" s="6"/>
      <c r="D71" s="8"/>
      <c r="E71" s="1"/>
      <c r="F71" s="1"/>
      <c r="G71" s="9"/>
      <c r="H71" s="13"/>
      <c r="I71" s="7"/>
      <c r="J71" s="1"/>
      <c r="K71" s="1"/>
      <c r="L71" s="9"/>
      <c r="M71" s="8">
        <f t="shared" si="45"/>
        <v>0</v>
      </c>
      <c r="N71" s="1">
        <f t="shared" si="46"/>
        <v>0</v>
      </c>
      <c r="O71" s="1">
        <f t="shared" si="47"/>
        <v>0</v>
      </c>
      <c r="P71" s="9">
        <f t="shared" si="48"/>
        <v>0</v>
      </c>
      <c r="Q71" s="27"/>
      <c r="R71" s="25">
        <f t="shared" si="34"/>
        <v>0</v>
      </c>
      <c r="S71" s="46" t="str">
        <f t="shared" si="49"/>
        <v>готово</v>
      </c>
    </row>
    <row r="72" spans="1:19" x14ac:dyDescent="0.25">
      <c r="A72" s="1"/>
      <c r="B72" s="1"/>
      <c r="C72" s="6"/>
      <c r="D72" s="8"/>
      <c r="E72" s="1"/>
      <c r="F72" s="1"/>
      <c r="G72" s="9"/>
      <c r="H72" s="13"/>
      <c r="I72" s="7"/>
      <c r="J72" s="1"/>
      <c r="K72" s="1"/>
      <c r="L72" s="9"/>
      <c r="M72" s="8">
        <f t="shared" si="45"/>
        <v>0</v>
      </c>
      <c r="N72" s="1">
        <f t="shared" si="46"/>
        <v>0</v>
      </c>
      <c r="O72" s="1">
        <f t="shared" si="47"/>
        <v>0</v>
      </c>
      <c r="P72" s="9">
        <f t="shared" si="48"/>
        <v>0</v>
      </c>
      <c r="Q72" s="27"/>
      <c r="R72" s="25">
        <f t="shared" si="34"/>
        <v>0</v>
      </c>
      <c r="S72" s="46" t="str">
        <f t="shared" si="49"/>
        <v>готово</v>
      </c>
    </row>
    <row r="73" spans="1:19" x14ac:dyDescent="0.25">
      <c r="A73" s="1"/>
      <c r="B73" s="1"/>
      <c r="C73" s="6"/>
      <c r="D73" s="8"/>
      <c r="E73" s="1"/>
      <c r="F73" s="1"/>
      <c r="G73" s="9"/>
      <c r="H73" s="13"/>
      <c r="I73" s="7"/>
      <c r="J73" s="1"/>
      <c r="K73" s="1"/>
      <c r="L73" s="9"/>
      <c r="M73" s="8">
        <f t="shared" si="45"/>
        <v>0</v>
      </c>
      <c r="N73" s="1">
        <f t="shared" si="46"/>
        <v>0</v>
      </c>
      <c r="O73" s="1">
        <f t="shared" si="47"/>
        <v>0</v>
      </c>
      <c r="P73" s="9">
        <f t="shared" si="48"/>
        <v>0</v>
      </c>
      <c r="Q73" s="27"/>
      <c r="R73" s="25">
        <f t="shared" si="34"/>
        <v>0</v>
      </c>
      <c r="S73" s="46" t="str">
        <f t="shared" si="49"/>
        <v>готово</v>
      </c>
    </row>
    <row r="74" spans="1:19" x14ac:dyDescent="0.25">
      <c r="A74" s="1"/>
      <c r="B74" s="1"/>
      <c r="C74" s="6"/>
      <c r="D74" s="8"/>
      <c r="E74" s="1"/>
      <c r="F74" s="1"/>
      <c r="G74" s="9"/>
      <c r="H74" s="13"/>
      <c r="I74" s="7"/>
      <c r="J74" s="1"/>
      <c r="K74" s="1"/>
      <c r="L74" s="9"/>
      <c r="M74" s="8">
        <f t="shared" si="45"/>
        <v>0</v>
      </c>
      <c r="N74" s="1">
        <f t="shared" si="46"/>
        <v>0</v>
      </c>
      <c r="O74" s="1">
        <f t="shared" si="47"/>
        <v>0</v>
      </c>
      <c r="P74" s="9">
        <f t="shared" si="48"/>
        <v>0</v>
      </c>
      <c r="Q74" s="27"/>
      <c r="R74" s="25">
        <f t="shared" si="34"/>
        <v>0</v>
      </c>
      <c r="S74" s="46" t="str">
        <f t="shared" si="49"/>
        <v>готово</v>
      </c>
    </row>
    <row r="75" spans="1:19" x14ac:dyDescent="0.25">
      <c r="A75" s="1"/>
      <c r="B75" s="1"/>
      <c r="C75" s="6"/>
      <c r="D75" s="8"/>
      <c r="E75" s="1"/>
      <c r="F75" s="1"/>
      <c r="G75" s="9"/>
      <c r="H75" s="13"/>
      <c r="I75" s="7"/>
      <c r="J75" s="1"/>
      <c r="K75" s="1"/>
      <c r="L75" s="9"/>
      <c r="M75" s="8">
        <f t="shared" si="45"/>
        <v>0</v>
      </c>
      <c r="N75" s="1">
        <f t="shared" si="46"/>
        <v>0</v>
      </c>
      <c r="O75" s="1">
        <f t="shared" si="47"/>
        <v>0</v>
      </c>
      <c r="P75" s="9">
        <f t="shared" si="48"/>
        <v>0</v>
      </c>
      <c r="Q75" s="27"/>
      <c r="R75" s="25">
        <f t="shared" si="34"/>
        <v>0</v>
      </c>
      <c r="S75" s="46" t="str">
        <f t="shared" si="49"/>
        <v>готово</v>
      </c>
    </row>
    <row r="76" spans="1:19" x14ac:dyDescent="0.25">
      <c r="A76" s="1"/>
      <c r="B76" s="1"/>
      <c r="C76" s="6"/>
      <c r="D76" s="8"/>
      <c r="E76" s="1"/>
      <c r="F76" s="1"/>
      <c r="G76" s="9"/>
      <c r="H76" s="13"/>
      <c r="I76" s="7"/>
      <c r="J76" s="1"/>
      <c r="K76" s="1"/>
      <c r="L76" s="9"/>
      <c r="M76" s="8">
        <f t="shared" si="45"/>
        <v>0</v>
      </c>
      <c r="N76" s="1">
        <f t="shared" si="46"/>
        <v>0</v>
      </c>
      <c r="O76" s="1">
        <f t="shared" si="47"/>
        <v>0</v>
      </c>
      <c r="P76" s="9">
        <f t="shared" si="48"/>
        <v>0</v>
      </c>
      <c r="Q76" s="27"/>
      <c r="R76" s="25">
        <f t="shared" si="34"/>
        <v>0</v>
      </c>
      <c r="S76" s="46" t="str">
        <f t="shared" si="49"/>
        <v>готово</v>
      </c>
    </row>
    <row r="77" spans="1:19" x14ac:dyDescent="0.25">
      <c r="A77" s="1"/>
      <c r="B77" s="1"/>
      <c r="C77" s="6"/>
      <c r="D77" s="8"/>
      <c r="E77" s="1"/>
      <c r="F77" s="1"/>
      <c r="G77" s="9"/>
      <c r="H77" s="13"/>
      <c r="I77" s="7"/>
      <c r="J77" s="1"/>
      <c r="K77" s="1"/>
      <c r="L77" s="9"/>
      <c r="M77" s="8">
        <f t="shared" si="45"/>
        <v>0</v>
      </c>
      <c r="N77" s="1">
        <f t="shared" si="46"/>
        <v>0</v>
      </c>
      <c r="O77" s="1">
        <f t="shared" si="47"/>
        <v>0</v>
      </c>
      <c r="P77" s="9">
        <f t="shared" si="48"/>
        <v>0</v>
      </c>
      <c r="Q77" s="27"/>
      <c r="R77" s="25">
        <f t="shared" si="34"/>
        <v>0</v>
      </c>
      <c r="S77" s="46" t="str">
        <f t="shared" si="49"/>
        <v>готово</v>
      </c>
    </row>
    <row r="78" spans="1:19" x14ac:dyDescent="0.25">
      <c r="A78" s="1"/>
      <c r="B78" s="1"/>
      <c r="C78" s="6"/>
      <c r="D78" s="8"/>
      <c r="E78" s="1"/>
      <c r="F78" s="1"/>
      <c r="G78" s="9"/>
      <c r="H78" s="13"/>
      <c r="I78" s="7"/>
      <c r="J78" s="1"/>
      <c r="K78" s="1"/>
      <c r="L78" s="9"/>
      <c r="M78" s="8">
        <f t="shared" si="45"/>
        <v>0</v>
      </c>
      <c r="N78" s="1">
        <f t="shared" si="46"/>
        <v>0</v>
      </c>
      <c r="O78" s="1">
        <f t="shared" si="47"/>
        <v>0</v>
      </c>
      <c r="P78" s="9">
        <f t="shared" si="48"/>
        <v>0</v>
      </c>
      <c r="Q78" s="27"/>
      <c r="R78" s="25">
        <f t="shared" si="34"/>
        <v>0</v>
      </c>
      <c r="S78" s="46" t="str">
        <f t="shared" si="49"/>
        <v>готово</v>
      </c>
    </row>
    <row r="79" spans="1:19" x14ac:dyDescent="0.25">
      <c r="A79" s="1"/>
      <c r="B79" s="1"/>
      <c r="C79" s="6"/>
      <c r="D79" s="8"/>
      <c r="E79" s="1"/>
      <c r="F79" s="1"/>
      <c r="G79" s="9"/>
      <c r="H79" s="13"/>
      <c r="I79" s="7"/>
      <c r="J79" s="1"/>
      <c r="K79" s="1"/>
      <c r="L79" s="9"/>
      <c r="M79" s="8">
        <f t="shared" si="45"/>
        <v>0</v>
      </c>
      <c r="N79" s="1">
        <f t="shared" si="46"/>
        <v>0</v>
      </c>
      <c r="O79" s="1">
        <f t="shared" si="47"/>
        <v>0</v>
      </c>
      <c r="P79" s="9">
        <f t="shared" si="48"/>
        <v>0</v>
      </c>
      <c r="Q79" s="27"/>
      <c r="R79" s="25">
        <f t="shared" si="34"/>
        <v>0</v>
      </c>
      <c r="S79" s="46" t="str">
        <f t="shared" si="49"/>
        <v>готово</v>
      </c>
    </row>
    <row r="80" spans="1:19" x14ac:dyDescent="0.25">
      <c r="A80" s="1"/>
      <c r="B80" s="1"/>
      <c r="C80" s="6"/>
      <c r="D80" s="8"/>
      <c r="E80" s="1"/>
      <c r="F80" s="1"/>
      <c r="G80" s="9"/>
      <c r="H80" s="13"/>
      <c r="I80" s="7"/>
      <c r="J80" s="1"/>
      <c r="K80" s="1"/>
      <c r="L80" s="9"/>
      <c r="M80" s="8">
        <f t="shared" si="45"/>
        <v>0</v>
      </c>
      <c r="N80" s="1">
        <f t="shared" si="46"/>
        <v>0</v>
      </c>
      <c r="O80" s="1">
        <f t="shared" si="47"/>
        <v>0</v>
      </c>
      <c r="P80" s="9">
        <f t="shared" si="48"/>
        <v>0</v>
      </c>
      <c r="Q80" s="27"/>
      <c r="R80" s="25">
        <f t="shared" si="34"/>
        <v>0</v>
      </c>
      <c r="S80" s="46" t="str">
        <f t="shared" si="49"/>
        <v>готово</v>
      </c>
    </row>
    <row r="81" spans="1:19" x14ac:dyDescent="0.25">
      <c r="A81" s="1"/>
      <c r="B81" s="1"/>
      <c r="C81" s="6"/>
      <c r="D81" s="8"/>
      <c r="E81" s="1"/>
      <c r="F81" s="1"/>
      <c r="G81" s="9"/>
      <c r="H81" s="13"/>
      <c r="I81" s="7"/>
      <c r="J81" s="1"/>
      <c r="K81" s="1"/>
      <c r="L81" s="9"/>
      <c r="M81" s="8">
        <f t="shared" si="45"/>
        <v>0</v>
      </c>
      <c r="N81" s="1">
        <f t="shared" si="46"/>
        <v>0</v>
      </c>
      <c r="O81" s="1">
        <f t="shared" si="47"/>
        <v>0</v>
      </c>
      <c r="P81" s="9">
        <f t="shared" si="48"/>
        <v>0</v>
      </c>
      <c r="Q81" s="27"/>
      <c r="R81" s="25">
        <f t="shared" ref="R81:R114" si="50">Q81+H81</f>
        <v>0</v>
      </c>
      <c r="S81" s="46" t="str">
        <f t="shared" si="49"/>
        <v>готово</v>
      </c>
    </row>
    <row r="82" spans="1:19" x14ac:dyDescent="0.25">
      <c r="A82" s="1"/>
      <c r="B82" s="1"/>
      <c r="C82" s="6"/>
      <c r="D82" s="8"/>
      <c r="E82" s="1"/>
      <c r="F82" s="1"/>
      <c r="G82" s="9"/>
      <c r="H82" s="13"/>
      <c r="I82" s="7"/>
      <c r="J82" s="1"/>
      <c r="K82" s="1"/>
      <c r="L82" s="9"/>
      <c r="M82" s="8">
        <f t="shared" si="45"/>
        <v>0</v>
      </c>
      <c r="N82" s="1">
        <f t="shared" si="46"/>
        <v>0</v>
      </c>
      <c r="O82" s="1">
        <f t="shared" si="47"/>
        <v>0</v>
      </c>
      <c r="P82" s="9">
        <f t="shared" si="48"/>
        <v>0</v>
      </c>
      <c r="Q82" s="27"/>
      <c r="R82" s="25">
        <f t="shared" si="50"/>
        <v>0</v>
      </c>
      <c r="S82" s="46" t="str">
        <f t="shared" si="49"/>
        <v>готово</v>
      </c>
    </row>
    <row r="83" spans="1:19" x14ac:dyDescent="0.25">
      <c r="A83" s="1"/>
      <c r="B83" s="1"/>
      <c r="C83" s="6"/>
      <c r="D83" s="8"/>
      <c r="E83" s="1"/>
      <c r="F83" s="1"/>
      <c r="G83" s="9"/>
      <c r="H83" s="13"/>
      <c r="I83" s="7"/>
      <c r="J83" s="1"/>
      <c r="K83" s="1"/>
      <c r="L83" s="9"/>
      <c r="M83" s="8">
        <f t="shared" si="45"/>
        <v>0</v>
      </c>
      <c r="N83" s="1">
        <f t="shared" si="46"/>
        <v>0</v>
      </c>
      <c r="O83" s="1">
        <f t="shared" si="47"/>
        <v>0</v>
      </c>
      <c r="P83" s="9">
        <f t="shared" si="48"/>
        <v>0</v>
      </c>
      <c r="Q83" s="27"/>
      <c r="R83" s="25">
        <f t="shared" si="50"/>
        <v>0</v>
      </c>
      <c r="S83" s="46" t="str">
        <f t="shared" si="49"/>
        <v>готово</v>
      </c>
    </row>
    <row r="84" spans="1:19" x14ac:dyDescent="0.25">
      <c r="A84" s="1"/>
      <c r="B84" s="1"/>
      <c r="C84" s="6"/>
      <c r="D84" s="8"/>
      <c r="E84" s="1"/>
      <c r="F84" s="1"/>
      <c r="G84" s="9"/>
      <c r="H84" s="13"/>
      <c r="I84" s="7"/>
      <c r="J84" s="1"/>
      <c r="K84" s="1"/>
      <c r="L84" s="9"/>
      <c r="M84" s="8">
        <f t="shared" si="45"/>
        <v>0</v>
      </c>
      <c r="N84" s="1">
        <f t="shared" si="46"/>
        <v>0</v>
      </c>
      <c r="O84" s="1">
        <f t="shared" si="47"/>
        <v>0</v>
      </c>
      <c r="P84" s="9">
        <f t="shared" si="48"/>
        <v>0</v>
      </c>
      <c r="Q84" s="27"/>
      <c r="R84" s="25">
        <f t="shared" si="50"/>
        <v>0</v>
      </c>
      <c r="S84" s="46" t="str">
        <f t="shared" si="49"/>
        <v>готово</v>
      </c>
    </row>
    <row r="85" spans="1:19" x14ac:dyDescent="0.25">
      <c r="A85" s="1"/>
      <c r="B85" s="1"/>
      <c r="C85" s="6"/>
      <c r="D85" s="8"/>
      <c r="E85" s="1"/>
      <c r="F85" s="1"/>
      <c r="G85" s="9"/>
      <c r="H85" s="13"/>
      <c r="I85" s="7"/>
      <c r="J85" s="1"/>
      <c r="K85" s="1"/>
      <c r="L85" s="9"/>
      <c r="M85" s="8">
        <f t="shared" si="45"/>
        <v>0</v>
      </c>
      <c r="N85" s="1">
        <f t="shared" si="46"/>
        <v>0</v>
      </c>
      <c r="O85" s="1">
        <f t="shared" si="47"/>
        <v>0</v>
      </c>
      <c r="P85" s="9">
        <f t="shared" si="48"/>
        <v>0</v>
      </c>
      <c r="Q85" s="27"/>
      <c r="R85" s="25">
        <f t="shared" si="50"/>
        <v>0</v>
      </c>
      <c r="S85" s="46" t="str">
        <f t="shared" si="49"/>
        <v>готово</v>
      </c>
    </row>
    <row r="86" spans="1:19" x14ac:dyDescent="0.25">
      <c r="A86" s="1"/>
      <c r="B86" s="1"/>
      <c r="C86" s="6"/>
      <c r="D86" s="8"/>
      <c r="E86" s="1"/>
      <c r="F86" s="1"/>
      <c r="G86" s="9"/>
      <c r="H86" s="13"/>
      <c r="I86" s="7"/>
      <c r="J86" s="1"/>
      <c r="K86" s="1"/>
      <c r="L86" s="9"/>
      <c r="M86" s="8">
        <f t="shared" si="45"/>
        <v>0</v>
      </c>
      <c r="N86" s="1">
        <f t="shared" si="46"/>
        <v>0</v>
      </c>
      <c r="O86" s="1">
        <f t="shared" si="47"/>
        <v>0</v>
      </c>
      <c r="P86" s="9">
        <f t="shared" si="48"/>
        <v>0</v>
      </c>
      <c r="Q86" s="27"/>
      <c r="R86" s="25">
        <f t="shared" si="50"/>
        <v>0</v>
      </c>
      <c r="S86" s="46" t="str">
        <f t="shared" si="49"/>
        <v>готово</v>
      </c>
    </row>
    <row r="87" spans="1:19" x14ac:dyDescent="0.25">
      <c r="A87" s="1"/>
      <c r="B87" s="1"/>
      <c r="C87" s="6"/>
      <c r="D87" s="8"/>
      <c r="E87" s="1"/>
      <c r="F87" s="1"/>
      <c r="G87" s="9"/>
      <c r="H87" s="13"/>
      <c r="I87" s="7"/>
      <c r="J87" s="1"/>
      <c r="K87" s="1"/>
      <c r="L87" s="9"/>
      <c r="M87" s="8">
        <f t="shared" si="45"/>
        <v>0</v>
      </c>
      <c r="N87" s="1">
        <f t="shared" si="46"/>
        <v>0</v>
      </c>
      <c r="O87" s="1">
        <f t="shared" si="47"/>
        <v>0</v>
      </c>
      <c r="P87" s="9">
        <f t="shared" si="48"/>
        <v>0</v>
      </c>
      <c r="Q87" s="27"/>
      <c r="R87" s="25">
        <f t="shared" si="50"/>
        <v>0</v>
      </c>
      <c r="S87" s="46" t="str">
        <f t="shared" si="49"/>
        <v>готово</v>
      </c>
    </row>
    <row r="88" spans="1:19" x14ac:dyDescent="0.25">
      <c r="A88" s="1"/>
      <c r="B88" s="1"/>
      <c r="C88" s="6"/>
      <c r="D88" s="8"/>
      <c r="E88" s="1"/>
      <c r="F88" s="1"/>
      <c r="G88" s="9"/>
      <c r="H88" s="13"/>
      <c r="I88" s="7"/>
      <c r="J88" s="1"/>
      <c r="K88" s="1"/>
      <c r="L88" s="9"/>
      <c r="M88" s="8">
        <f t="shared" si="45"/>
        <v>0</v>
      </c>
      <c r="N88" s="1">
        <f t="shared" si="46"/>
        <v>0</v>
      </c>
      <c r="O88" s="1">
        <f t="shared" si="47"/>
        <v>0</v>
      </c>
      <c r="P88" s="9">
        <f t="shared" si="48"/>
        <v>0</v>
      </c>
      <c r="Q88" s="27"/>
      <c r="R88" s="25">
        <f t="shared" si="50"/>
        <v>0</v>
      </c>
      <c r="S88" s="46" t="str">
        <f t="shared" si="49"/>
        <v>готово</v>
      </c>
    </row>
    <row r="89" spans="1:19" x14ac:dyDescent="0.25">
      <c r="A89" s="1"/>
      <c r="B89" s="1"/>
      <c r="C89" s="6"/>
      <c r="D89" s="8"/>
      <c r="E89" s="1"/>
      <c r="F89" s="1"/>
      <c r="G89" s="9"/>
      <c r="H89" s="13"/>
      <c r="I89" s="7"/>
      <c r="J89" s="1"/>
      <c r="K89" s="1"/>
      <c r="L89" s="9"/>
      <c r="M89" s="8">
        <f t="shared" si="45"/>
        <v>0</v>
      </c>
      <c r="N89" s="1">
        <f t="shared" si="46"/>
        <v>0</v>
      </c>
      <c r="O89" s="1">
        <f t="shared" si="47"/>
        <v>0</v>
      </c>
      <c r="P89" s="9">
        <f t="shared" si="48"/>
        <v>0</v>
      </c>
      <c r="Q89" s="27"/>
      <c r="R89" s="25">
        <f t="shared" si="50"/>
        <v>0</v>
      </c>
      <c r="S89" s="46" t="str">
        <f t="shared" si="49"/>
        <v>готово</v>
      </c>
    </row>
    <row r="90" spans="1:19" x14ac:dyDescent="0.25">
      <c r="A90" s="1"/>
      <c r="B90" s="1"/>
      <c r="C90" s="6"/>
      <c r="D90" s="8"/>
      <c r="E90" s="1"/>
      <c r="F90" s="1"/>
      <c r="G90" s="9"/>
      <c r="H90" s="13"/>
      <c r="I90" s="7"/>
      <c r="J90" s="1"/>
      <c r="K90" s="1"/>
      <c r="L90" s="9"/>
      <c r="M90" s="8">
        <f t="shared" si="45"/>
        <v>0</v>
      </c>
      <c r="N90" s="1">
        <f t="shared" si="46"/>
        <v>0</v>
      </c>
      <c r="O90" s="1">
        <f t="shared" si="47"/>
        <v>0</v>
      </c>
      <c r="P90" s="9">
        <f t="shared" si="48"/>
        <v>0</v>
      </c>
      <c r="Q90" s="27"/>
      <c r="R90" s="25">
        <f t="shared" si="50"/>
        <v>0</v>
      </c>
      <c r="S90" s="46" t="str">
        <f t="shared" si="49"/>
        <v>готово</v>
      </c>
    </row>
    <row r="91" spans="1:19" x14ac:dyDescent="0.25">
      <c r="A91" s="1"/>
      <c r="B91" s="1"/>
      <c r="C91" s="6"/>
      <c r="D91" s="8"/>
      <c r="E91" s="1"/>
      <c r="F91" s="1"/>
      <c r="G91" s="9"/>
      <c r="H91" s="13"/>
      <c r="I91" s="7"/>
      <c r="J91" s="1"/>
      <c r="K91" s="1"/>
      <c r="L91" s="9"/>
      <c r="M91" s="8">
        <f t="shared" si="45"/>
        <v>0</v>
      </c>
      <c r="N91" s="1">
        <f t="shared" si="46"/>
        <v>0</v>
      </c>
      <c r="O91" s="1">
        <f t="shared" si="47"/>
        <v>0</v>
      </c>
      <c r="P91" s="9">
        <f t="shared" si="48"/>
        <v>0</v>
      </c>
      <c r="Q91" s="27"/>
      <c r="R91" s="25">
        <f t="shared" si="50"/>
        <v>0</v>
      </c>
      <c r="S91" s="46" t="str">
        <f t="shared" si="49"/>
        <v>готово</v>
      </c>
    </row>
    <row r="92" spans="1:19" x14ac:dyDescent="0.25">
      <c r="A92" s="1"/>
      <c r="B92" s="1"/>
      <c r="C92" s="6"/>
      <c r="D92" s="8"/>
      <c r="E92" s="1"/>
      <c r="F92" s="1"/>
      <c r="G92" s="9"/>
      <c r="H92" s="13"/>
      <c r="I92" s="7"/>
      <c r="J92" s="1"/>
      <c r="K92" s="1"/>
      <c r="L92" s="9"/>
      <c r="M92" s="8">
        <f t="shared" si="45"/>
        <v>0</v>
      </c>
      <c r="N92" s="1">
        <f t="shared" si="46"/>
        <v>0</v>
      </c>
      <c r="O92" s="1">
        <f t="shared" si="47"/>
        <v>0</v>
      </c>
      <c r="P92" s="9">
        <f t="shared" si="48"/>
        <v>0</v>
      </c>
      <c r="Q92" s="27"/>
      <c r="R92" s="25">
        <f t="shared" si="50"/>
        <v>0</v>
      </c>
      <c r="S92" s="46" t="str">
        <f t="shared" si="49"/>
        <v>готово</v>
      </c>
    </row>
    <row r="93" spans="1:19" x14ac:dyDescent="0.25">
      <c r="A93" s="1"/>
      <c r="B93" s="1"/>
      <c r="C93" s="6"/>
      <c r="D93" s="8"/>
      <c r="E93" s="1"/>
      <c r="F93" s="1"/>
      <c r="G93" s="9"/>
      <c r="H93" s="13"/>
      <c r="I93" s="7"/>
      <c r="J93" s="1"/>
      <c r="K93" s="1"/>
      <c r="L93" s="9"/>
      <c r="M93" s="8">
        <f t="shared" ref="M93:M114" si="51">D93-I93</f>
        <v>0</v>
      </c>
      <c r="N93" s="1">
        <f t="shared" ref="N93:N114" si="52">E93-J93</f>
        <v>0</v>
      </c>
      <c r="O93" s="1">
        <f t="shared" ref="O93:O114" si="53">F93-K93</f>
        <v>0</v>
      </c>
      <c r="P93" s="9">
        <f t="shared" ref="P93:P114" si="54">G93-L93</f>
        <v>0</v>
      </c>
      <c r="Q93" s="27"/>
      <c r="R93" s="25">
        <f t="shared" si="50"/>
        <v>0</v>
      </c>
      <c r="S93" s="46" t="str">
        <f t="shared" si="49"/>
        <v>готово</v>
      </c>
    </row>
    <row r="94" spans="1:19" x14ac:dyDescent="0.25">
      <c r="A94" s="1"/>
      <c r="B94" s="1"/>
      <c r="C94" s="6"/>
      <c r="D94" s="8"/>
      <c r="E94" s="1"/>
      <c r="F94" s="1"/>
      <c r="G94" s="9"/>
      <c r="H94" s="13"/>
      <c r="I94" s="7"/>
      <c r="J94" s="1"/>
      <c r="K94" s="1"/>
      <c r="L94" s="9"/>
      <c r="M94" s="8">
        <f t="shared" si="51"/>
        <v>0</v>
      </c>
      <c r="N94" s="1">
        <f t="shared" si="52"/>
        <v>0</v>
      </c>
      <c r="O94" s="1">
        <f t="shared" si="53"/>
        <v>0</v>
      </c>
      <c r="P94" s="9">
        <f t="shared" si="54"/>
        <v>0</v>
      </c>
      <c r="Q94" s="27"/>
      <c r="R94" s="25">
        <f t="shared" si="50"/>
        <v>0</v>
      </c>
      <c r="S94" s="46" t="str">
        <f t="shared" si="49"/>
        <v>готово</v>
      </c>
    </row>
    <row r="95" spans="1:19" x14ac:dyDescent="0.25">
      <c r="A95" s="1"/>
      <c r="B95" s="1"/>
      <c r="C95" s="6"/>
      <c r="D95" s="8"/>
      <c r="E95" s="1"/>
      <c r="F95" s="1"/>
      <c r="G95" s="9"/>
      <c r="H95" s="13"/>
      <c r="I95" s="7"/>
      <c r="J95" s="1"/>
      <c r="K95" s="1"/>
      <c r="L95" s="9"/>
      <c r="M95" s="8">
        <f t="shared" si="51"/>
        <v>0</v>
      </c>
      <c r="N95" s="1">
        <f t="shared" si="52"/>
        <v>0</v>
      </c>
      <c r="O95" s="1">
        <f t="shared" si="53"/>
        <v>0</v>
      </c>
      <c r="P95" s="9">
        <f t="shared" si="54"/>
        <v>0</v>
      </c>
      <c r="Q95" s="27"/>
      <c r="R95" s="25">
        <f t="shared" si="50"/>
        <v>0</v>
      </c>
      <c r="S95" s="46" t="str">
        <f t="shared" si="49"/>
        <v>готово</v>
      </c>
    </row>
    <row r="96" spans="1:19" x14ac:dyDescent="0.25">
      <c r="A96" s="1"/>
      <c r="B96" s="1"/>
      <c r="C96" s="6"/>
      <c r="D96" s="8"/>
      <c r="E96" s="1"/>
      <c r="F96" s="1"/>
      <c r="G96" s="9"/>
      <c r="H96" s="13"/>
      <c r="I96" s="7"/>
      <c r="J96" s="1"/>
      <c r="K96" s="1"/>
      <c r="L96" s="9"/>
      <c r="M96" s="8">
        <f t="shared" si="51"/>
        <v>0</v>
      </c>
      <c r="N96" s="1">
        <f t="shared" si="52"/>
        <v>0</v>
      </c>
      <c r="O96" s="1">
        <f t="shared" si="53"/>
        <v>0</v>
      </c>
      <c r="P96" s="9">
        <f t="shared" si="54"/>
        <v>0</v>
      </c>
      <c r="Q96" s="27"/>
      <c r="R96" s="25">
        <f t="shared" si="50"/>
        <v>0</v>
      </c>
      <c r="S96" s="46" t="str">
        <f t="shared" si="49"/>
        <v>готово</v>
      </c>
    </row>
    <row r="97" spans="1:19" x14ac:dyDescent="0.25">
      <c r="A97" s="1"/>
      <c r="B97" s="1"/>
      <c r="C97" s="6"/>
      <c r="D97" s="8"/>
      <c r="E97" s="1"/>
      <c r="F97" s="1"/>
      <c r="G97" s="9"/>
      <c r="H97" s="13"/>
      <c r="I97" s="7"/>
      <c r="J97" s="1"/>
      <c r="K97" s="1"/>
      <c r="L97" s="9"/>
      <c r="M97" s="8">
        <f t="shared" si="51"/>
        <v>0</v>
      </c>
      <c r="N97" s="1">
        <f t="shared" si="52"/>
        <v>0</v>
      </c>
      <c r="O97" s="1">
        <f t="shared" si="53"/>
        <v>0</v>
      </c>
      <c r="P97" s="9">
        <f t="shared" si="54"/>
        <v>0</v>
      </c>
      <c r="Q97" s="27"/>
      <c r="R97" s="25">
        <f t="shared" si="50"/>
        <v>0</v>
      </c>
      <c r="S97" s="46" t="str">
        <f t="shared" si="49"/>
        <v>готово</v>
      </c>
    </row>
    <row r="98" spans="1:19" x14ac:dyDescent="0.25">
      <c r="A98" s="1"/>
      <c r="B98" s="1"/>
      <c r="C98" s="6"/>
      <c r="D98" s="8"/>
      <c r="E98" s="1"/>
      <c r="F98" s="1"/>
      <c r="G98" s="9"/>
      <c r="H98" s="13"/>
      <c r="I98" s="7"/>
      <c r="J98" s="1"/>
      <c r="K98" s="1"/>
      <c r="L98" s="9"/>
      <c r="M98" s="8">
        <f t="shared" si="51"/>
        <v>0</v>
      </c>
      <c r="N98" s="1">
        <f t="shared" si="52"/>
        <v>0</v>
      </c>
      <c r="O98" s="1">
        <f t="shared" si="53"/>
        <v>0</v>
      </c>
      <c r="P98" s="9">
        <f t="shared" si="54"/>
        <v>0</v>
      </c>
      <c r="Q98" s="27"/>
      <c r="R98" s="25">
        <f t="shared" si="50"/>
        <v>0</v>
      </c>
      <c r="S98" s="46" t="str">
        <f t="shared" si="49"/>
        <v>готово</v>
      </c>
    </row>
    <row r="99" spans="1:19" x14ac:dyDescent="0.25">
      <c r="A99" s="1"/>
      <c r="B99" s="1"/>
      <c r="C99" s="6"/>
      <c r="D99" s="8"/>
      <c r="E99" s="1"/>
      <c r="F99" s="1"/>
      <c r="G99" s="9"/>
      <c r="H99" s="13"/>
      <c r="I99" s="7"/>
      <c r="J99" s="1"/>
      <c r="K99" s="1"/>
      <c r="L99" s="9"/>
      <c r="M99" s="8">
        <f t="shared" si="51"/>
        <v>0</v>
      </c>
      <c r="N99" s="1">
        <f t="shared" si="52"/>
        <v>0</v>
      </c>
      <c r="O99" s="1">
        <f t="shared" si="53"/>
        <v>0</v>
      </c>
      <c r="P99" s="9">
        <f t="shared" si="54"/>
        <v>0</v>
      </c>
      <c r="Q99" s="27"/>
      <c r="R99" s="25">
        <f t="shared" si="50"/>
        <v>0</v>
      </c>
      <c r="S99" s="46" t="str">
        <f t="shared" si="49"/>
        <v>готово</v>
      </c>
    </row>
    <row r="100" spans="1:19" x14ac:dyDescent="0.25">
      <c r="A100" s="1"/>
      <c r="B100" s="1"/>
      <c r="C100" s="6"/>
      <c r="D100" s="8"/>
      <c r="E100" s="1"/>
      <c r="F100" s="1"/>
      <c r="G100" s="9"/>
      <c r="H100" s="13"/>
      <c r="I100" s="7"/>
      <c r="J100" s="1"/>
      <c r="K100" s="1"/>
      <c r="L100" s="9"/>
      <c r="M100" s="8">
        <f t="shared" si="51"/>
        <v>0</v>
      </c>
      <c r="N100" s="1">
        <f t="shared" si="52"/>
        <v>0</v>
      </c>
      <c r="O100" s="1">
        <f t="shared" si="53"/>
        <v>0</v>
      </c>
      <c r="P100" s="9">
        <f t="shared" si="54"/>
        <v>0</v>
      </c>
      <c r="Q100" s="27"/>
      <c r="R100" s="25">
        <f t="shared" si="50"/>
        <v>0</v>
      </c>
      <c r="S100" s="46" t="str">
        <f t="shared" si="49"/>
        <v>готово</v>
      </c>
    </row>
    <row r="101" spans="1:19" x14ac:dyDescent="0.25">
      <c r="A101" s="1"/>
      <c r="B101" s="1"/>
      <c r="C101" s="6"/>
      <c r="D101" s="8"/>
      <c r="E101" s="1"/>
      <c r="F101" s="1"/>
      <c r="G101" s="9"/>
      <c r="H101" s="13"/>
      <c r="I101" s="7"/>
      <c r="J101" s="1"/>
      <c r="K101" s="1"/>
      <c r="L101" s="9"/>
      <c r="M101" s="8">
        <f t="shared" si="51"/>
        <v>0</v>
      </c>
      <c r="N101" s="1">
        <f t="shared" si="52"/>
        <v>0</v>
      </c>
      <c r="O101" s="1">
        <f t="shared" si="53"/>
        <v>0</v>
      </c>
      <c r="P101" s="9">
        <f t="shared" si="54"/>
        <v>0</v>
      </c>
      <c r="Q101" s="27"/>
      <c r="R101" s="25">
        <f t="shared" si="50"/>
        <v>0</v>
      </c>
      <c r="S101" s="46" t="str">
        <f t="shared" si="49"/>
        <v>готово</v>
      </c>
    </row>
    <row r="102" spans="1:19" x14ac:dyDescent="0.25">
      <c r="A102" s="1"/>
      <c r="B102" s="1"/>
      <c r="C102" s="6"/>
      <c r="D102" s="8"/>
      <c r="E102" s="1"/>
      <c r="F102" s="1"/>
      <c r="G102" s="9"/>
      <c r="H102" s="13"/>
      <c r="I102" s="7"/>
      <c r="J102" s="1"/>
      <c r="K102" s="1"/>
      <c r="L102" s="9"/>
      <c r="M102" s="8">
        <f t="shared" si="51"/>
        <v>0</v>
      </c>
      <c r="N102" s="1">
        <f t="shared" si="52"/>
        <v>0</v>
      </c>
      <c r="O102" s="1">
        <f t="shared" si="53"/>
        <v>0</v>
      </c>
      <c r="P102" s="9">
        <f t="shared" si="54"/>
        <v>0</v>
      </c>
      <c r="Q102" s="27"/>
      <c r="R102" s="25">
        <f t="shared" si="50"/>
        <v>0</v>
      </c>
      <c r="S102" s="46" t="str">
        <f t="shared" si="49"/>
        <v>готово</v>
      </c>
    </row>
    <row r="103" spans="1:19" x14ac:dyDescent="0.25">
      <c r="A103" s="1"/>
      <c r="B103" s="1"/>
      <c r="C103" s="6"/>
      <c r="D103" s="8"/>
      <c r="E103" s="1"/>
      <c r="F103" s="1"/>
      <c r="G103" s="9"/>
      <c r="H103" s="13"/>
      <c r="I103" s="7"/>
      <c r="J103" s="1"/>
      <c r="K103" s="1"/>
      <c r="L103" s="9"/>
      <c r="M103" s="8">
        <f t="shared" si="51"/>
        <v>0</v>
      </c>
      <c r="N103" s="1">
        <f t="shared" si="52"/>
        <v>0</v>
      </c>
      <c r="O103" s="1">
        <f t="shared" si="53"/>
        <v>0</v>
      </c>
      <c r="P103" s="9">
        <f t="shared" si="54"/>
        <v>0</v>
      </c>
      <c r="Q103" s="27"/>
      <c r="R103" s="25">
        <f t="shared" si="50"/>
        <v>0</v>
      </c>
      <c r="S103" s="46" t="str">
        <f t="shared" si="49"/>
        <v>готово</v>
      </c>
    </row>
    <row r="104" spans="1:19" x14ac:dyDescent="0.25">
      <c r="A104" s="1"/>
      <c r="B104" s="1"/>
      <c r="C104" s="6"/>
      <c r="D104" s="8"/>
      <c r="E104" s="1"/>
      <c r="F104" s="1"/>
      <c r="G104" s="9"/>
      <c r="H104" s="13"/>
      <c r="I104" s="7"/>
      <c r="J104" s="1"/>
      <c r="K104" s="1"/>
      <c r="L104" s="9"/>
      <c r="M104" s="8">
        <f t="shared" si="51"/>
        <v>0</v>
      </c>
      <c r="N104" s="1">
        <f t="shared" si="52"/>
        <v>0</v>
      </c>
      <c r="O104" s="1">
        <f t="shared" si="53"/>
        <v>0</v>
      </c>
      <c r="P104" s="9">
        <f t="shared" si="54"/>
        <v>0</v>
      </c>
      <c r="Q104" s="27"/>
      <c r="R104" s="25">
        <f t="shared" si="50"/>
        <v>0</v>
      </c>
      <c r="S104" s="46" t="str">
        <f t="shared" si="49"/>
        <v>готово</v>
      </c>
    </row>
    <row r="105" spans="1:19" x14ac:dyDescent="0.25">
      <c r="A105" s="1"/>
      <c r="B105" s="1"/>
      <c r="C105" s="6"/>
      <c r="D105" s="8"/>
      <c r="E105" s="1"/>
      <c r="F105" s="1"/>
      <c r="G105" s="9"/>
      <c r="H105" s="13"/>
      <c r="I105" s="7"/>
      <c r="J105" s="1"/>
      <c r="K105" s="1"/>
      <c r="L105" s="9"/>
      <c r="M105" s="8">
        <f t="shared" si="51"/>
        <v>0</v>
      </c>
      <c r="N105" s="1">
        <f t="shared" si="52"/>
        <v>0</v>
      </c>
      <c r="O105" s="1">
        <f t="shared" si="53"/>
        <v>0</v>
      </c>
      <c r="P105" s="9">
        <f t="shared" si="54"/>
        <v>0</v>
      </c>
      <c r="Q105" s="27"/>
      <c r="R105" s="25">
        <f t="shared" si="50"/>
        <v>0</v>
      </c>
      <c r="S105" s="46" t="str">
        <f t="shared" si="49"/>
        <v>готово</v>
      </c>
    </row>
    <row r="106" spans="1:19" x14ac:dyDescent="0.25">
      <c r="A106" s="1"/>
      <c r="B106" s="1"/>
      <c r="C106" s="6"/>
      <c r="D106" s="8"/>
      <c r="E106" s="1"/>
      <c r="F106" s="1"/>
      <c r="G106" s="9"/>
      <c r="H106" s="13"/>
      <c r="I106" s="7"/>
      <c r="J106" s="1"/>
      <c r="K106" s="1"/>
      <c r="L106" s="9"/>
      <c r="M106" s="8">
        <f t="shared" si="51"/>
        <v>0</v>
      </c>
      <c r="N106" s="1">
        <f t="shared" si="52"/>
        <v>0</v>
      </c>
      <c r="O106" s="1">
        <f t="shared" si="53"/>
        <v>0</v>
      </c>
      <c r="P106" s="9">
        <f t="shared" si="54"/>
        <v>0</v>
      </c>
      <c r="Q106" s="27"/>
      <c r="R106" s="25">
        <f t="shared" si="50"/>
        <v>0</v>
      </c>
      <c r="S106" s="46" t="str">
        <f t="shared" si="49"/>
        <v>готово</v>
      </c>
    </row>
    <row r="107" spans="1:19" x14ac:dyDescent="0.25">
      <c r="A107" s="1"/>
      <c r="B107" s="1"/>
      <c r="C107" s="6"/>
      <c r="D107" s="8"/>
      <c r="E107" s="1"/>
      <c r="F107" s="1"/>
      <c r="G107" s="9"/>
      <c r="H107" s="13"/>
      <c r="I107" s="7"/>
      <c r="J107" s="1"/>
      <c r="K107" s="1"/>
      <c r="L107" s="9"/>
      <c r="M107" s="8">
        <f t="shared" si="51"/>
        <v>0</v>
      </c>
      <c r="N107" s="1">
        <f t="shared" si="52"/>
        <v>0</v>
      </c>
      <c r="O107" s="1">
        <f t="shared" si="53"/>
        <v>0</v>
      </c>
      <c r="P107" s="9">
        <f t="shared" si="54"/>
        <v>0</v>
      </c>
      <c r="Q107" s="27"/>
      <c r="R107" s="25">
        <f t="shared" si="50"/>
        <v>0</v>
      </c>
      <c r="S107" s="46" t="str">
        <f t="shared" si="49"/>
        <v>готово</v>
      </c>
    </row>
    <row r="108" spans="1:19" x14ac:dyDescent="0.25">
      <c r="A108" s="1"/>
      <c r="B108" s="1"/>
      <c r="C108" s="6"/>
      <c r="D108" s="8"/>
      <c r="E108" s="1"/>
      <c r="F108" s="1"/>
      <c r="G108" s="9"/>
      <c r="H108" s="13"/>
      <c r="I108" s="7"/>
      <c r="J108" s="1"/>
      <c r="K108" s="1"/>
      <c r="L108" s="9"/>
      <c r="M108" s="8">
        <f t="shared" si="51"/>
        <v>0</v>
      </c>
      <c r="N108" s="1">
        <f t="shared" si="52"/>
        <v>0</v>
      </c>
      <c r="O108" s="1">
        <f t="shared" si="53"/>
        <v>0</v>
      </c>
      <c r="P108" s="9">
        <f t="shared" si="54"/>
        <v>0</v>
      </c>
      <c r="Q108" s="27"/>
      <c r="R108" s="25">
        <f t="shared" si="50"/>
        <v>0</v>
      </c>
      <c r="S108" s="46" t="str">
        <f t="shared" si="49"/>
        <v>готово</v>
      </c>
    </row>
    <row r="109" spans="1:19" x14ac:dyDescent="0.25">
      <c r="A109" s="1"/>
      <c r="B109" s="1"/>
      <c r="C109" s="6"/>
      <c r="D109" s="8"/>
      <c r="E109" s="1"/>
      <c r="F109" s="1"/>
      <c r="G109" s="9"/>
      <c r="H109" s="13"/>
      <c r="I109" s="7"/>
      <c r="J109" s="1"/>
      <c r="K109" s="1"/>
      <c r="L109" s="9"/>
      <c r="M109" s="8">
        <f t="shared" si="51"/>
        <v>0</v>
      </c>
      <c r="N109" s="1">
        <f t="shared" si="52"/>
        <v>0</v>
      </c>
      <c r="O109" s="1">
        <f t="shared" si="53"/>
        <v>0</v>
      </c>
      <c r="P109" s="9">
        <f t="shared" si="54"/>
        <v>0</v>
      </c>
      <c r="Q109" s="27"/>
      <c r="R109" s="25">
        <f t="shared" si="50"/>
        <v>0</v>
      </c>
      <c r="S109" s="46" t="str">
        <f t="shared" si="49"/>
        <v>готово</v>
      </c>
    </row>
    <row r="110" spans="1:19" x14ac:dyDescent="0.25">
      <c r="A110" s="1"/>
      <c r="B110" s="1"/>
      <c r="C110" s="6"/>
      <c r="D110" s="8"/>
      <c r="E110" s="1"/>
      <c r="F110" s="1"/>
      <c r="G110" s="9"/>
      <c r="H110" s="13"/>
      <c r="I110" s="7"/>
      <c r="J110" s="1"/>
      <c r="K110" s="1"/>
      <c r="L110" s="9"/>
      <c r="M110" s="8">
        <f t="shared" si="51"/>
        <v>0</v>
      </c>
      <c r="N110" s="1">
        <f t="shared" si="52"/>
        <v>0</v>
      </c>
      <c r="O110" s="1">
        <f t="shared" si="53"/>
        <v>0</v>
      </c>
      <c r="P110" s="9">
        <f t="shared" si="54"/>
        <v>0</v>
      </c>
      <c r="Q110" s="27"/>
      <c r="R110" s="25">
        <f t="shared" si="50"/>
        <v>0</v>
      </c>
      <c r="S110" s="46" t="str">
        <f t="shared" si="49"/>
        <v>готово</v>
      </c>
    </row>
    <row r="111" spans="1:19" x14ac:dyDescent="0.25">
      <c r="A111" s="1"/>
      <c r="B111" s="1"/>
      <c r="C111" s="6"/>
      <c r="D111" s="8"/>
      <c r="E111" s="1"/>
      <c r="F111" s="1"/>
      <c r="G111" s="9"/>
      <c r="H111" s="13"/>
      <c r="I111" s="7"/>
      <c r="J111" s="1"/>
      <c r="K111" s="1"/>
      <c r="L111" s="9"/>
      <c r="M111" s="8">
        <f t="shared" si="51"/>
        <v>0</v>
      </c>
      <c r="N111" s="1">
        <f t="shared" si="52"/>
        <v>0</v>
      </c>
      <c r="O111" s="1">
        <f t="shared" si="53"/>
        <v>0</v>
      </c>
      <c r="P111" s="9">
        <f t="shared" si="54"/>
        <v>0</v>
      </c>
      <c r="Q111" s="27"/>
      <c r="R111" s="25">
        <f t="shared" si="50"/>
        <v>0</v>
      </c>
      <c r="S111" s="46" t="str">
        <f t="shared" si="49"/>
        <v>готово</v>
      </c>
    </row>
    <row r="112" spans="1:19" x14ac:dyDescent="0.25">
      <c r="A112" s="1"/>
      <c r="B112" s="1"/>
      <c r="C112" s="6"/>
      <c r="D112" s="8"/>
      <c r="E112" s="1"/>
      <c r="F112" s="1"/>
      <c r="G112" s="9"/>
      <c r="H112" s="13"/>
      <c r="I112" s="7"/>
      <c r="J112" s="1"/>
      <c r="K112" s="1"/>
      <c r="L112" s="9"/>
      <c r="M112" s="8">
        <f t="shared" si="51"/>
        <v>0</v>
      </c>
      <c r="N112" s="1">
        <f t="shared" si="52"/>
        <v>0</v>
      </c>
      <c r="O112" s="1">
        <f t="shared" si="53"/>
        <v>0</v>
      </c>
      <c r="P112" s="9">
        <f t="shared" si="54"/>
        <v>0</v>
      </c>
      <c r="Q112" s="27"/>
      <c r="R112" s="25">
        <f t="shared" si="50"/>
        <v>0</v>
      </c>
      <c r="S112" s="46" t="str">
        <f t="shared" si="49"/>
        <v>готово</v>
      </c>
    </row>
    <row r="113" spans="1:19" x14ac:dyDescent="0.25">
      <c r="A113" s="1"/>
      <c r="B113" s="1"/>
      <c r="C113" s="6"/>
      <c r="D113" s="8"/>
      <c r="E113" s="1"/>
      <c r="F113" s="1"/>
      <c r="G113" s="9"/>
      <c r="H113" s="13"/>
      <c r="I113" s="7"/>
      <c r="J113" s="1"/>
      <c r="K113" s="1"/>
      <c r="L113" s="9"/>
      <c r="M113" s="8">
        <f t="shared" si="51"/>
        <v>0</v>
      </c>
      <c r="N113" s="1">
        <f t="shared" si="52"/>
        <v>0</v>
      </c>
      <c r="O113" s="1">
        <f t="shared" si="53"/>
        <v>0</v>
      </c>
      <c r="P113" s="9">
        <f t="shared" si="54"/>
        <v>0</v>
      </c>
      <c r="Q113" s="27"/>
      <c r="R113" s="25">
        <f t="shared" si="50"/>
        <v>0</v>
      </c>
      <c r="S113" s="46" t="str">
        <f t="shared" si="49"/>
        <v>готово</v>
      </c>
    </row>
    <row r="114" spans="1:19" ht="15.75" thickBot="1" x14ac:dyDescent="0.3">
      <c r="A114" s="1"/>
      <c r="B114" s="1"/>
      <c r="C114" s="6"/>
      <c r="D114" s="10"/>
      <c r="E114" s="11"/>
      <c r="F114" s="11"/>
      <c r="G114" s="12"/>
      <c r="H114" s="14"/>
      <c r="I114" s="15"/>
      <c r="J114" s="11"/>
      <c r="K114" s="11"/>
      <c r="L114" s="12"/>
      <c r="M114" s="8">
        <f t="shared" si="51"/>
        <v>0</v>
      </c>
      <c r="N114" s="1">
        <f t="shared" si="52"/>
        <v>0</v>
      </c>
      <c r="O114" s="1">
        <f t="shared" si="53"/>
        <v>0</v>
      </c>
      <c r="P114" s="9">
        <f t="shared" si="54"/>
        <v>0</v>
      </c>
      <c r="Q114" s="28"/>
      <c r="R114" s="29">
        <f t="shared" si="50"/>
        <v>0</v>
      </c>
      <c r="S114" s="46" t="str">
        <f t="shared" si="49"/>
        <v>готово</v>
      </c>
    </row>
  </sheetData>
  <autoFilter ref="A1:S114">
    <filterColumn colId="3" showButton="0"/>
    <filterColumn colId="4" showButton="0"/>
    <filterColumn colId="5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8">
      <filters>
        <filter val="готово"/>
      </filters>
    </filterColumn>
  </autoFilter>
  <mergeCells count="13">
    <mergeCell ref="A3:H3"/>
    <mergeCell ref="Q3:S3"/>
    <mergeCell ref="T1:W1"/>
    <mergeCell ref="A1:A2"/>
    <mergeCell ref="M1:P1"/>
    <mergeCell ref="Q1:Q2"/>
    <mergeCell ref="B1:B2"/>
    <mergeCell ref="R1:R2"/>
    <mergeCell ref="H1:H2"/>
    <mergeCell ref="D1:G1"/>
    <mergeCell ref="I1:L1"/>
    <mergeCell ref="C1:C2"/>
    <mergeCell ref="S1:S2"/>
  </mergeCells>
  <conditionalFormatting sqref="M25:P29 M31:P41 M43:P114 M4:P11 M17:P18 M13:P14">
    <cfRule type="cellIs" dxfId="19" priority="19" operator="equal">
      <formula>0</formula>
    </cfRule>
    <cfRule type="cellIs" dxfId="18" priority="20" operator="greaterThan">
      <formula>0</formula>
    </cfRule>
  </conditionalFormatting>
  <conditionalFormatting sqref="M19:P21">
    <cfRule type="cellIs" dxfId="17" priority="17" operator="equal">
      <formula>0</formula>
    </cfRule>
    <cfRule type="cellIs" dxfId="16" priority="18" operator="greaterThan">
      <formula>0</formula>
    </cfRule>
  </conditionalFormatting>
  <conditionalFormatting sqref="M21:P21">
    <cfRule type="cellIs" dxfId="15" priority="15" operator="equal">
      <formula>0</formula>
    </cfRule>
    <cfRule type="cellIs" dxfId="14" priority="16" operator="greaterThan">
      <formula>0</formula>
    </cfRule>
  </conditionalFormatting>
  <conditionalFormatting sqref="M22:P22">
    <cfRule type="cellIs" dxfId="13" priority="13" operator="equal">
      <formula>0</formula>
    </cfRule>
    <cfRule type="cellIs" dxfId="12" priority="14" operator="greaterThan">
      <formula>0</formula>
    </cfRule>
  </conditionalFormatting>
  <conditionalFormatting sqref="M30:P30">
    <cfRule type="cellIs" dxfId="11" priority="11" operator="equal">
      <formula>0</formula>
    </cfRule>
    <cfRule type="cellIs" dxfId="10" priority="12" operator="greaterThan">
      <formula>0</formula>
    </cfRule>
  </conditionalFormatting>
  <conditionalFormatting sqref="M42:P42">
    <cfRule type="cellIs" dxfId="9" priority="9" operator="equal">
      <formula>0</formula>
    </cfRule>
    <cfRule type="cellIs" dxfId="8" priority="10" operator="greaterThan">
      <formula>0</formula>
    </cfRule>
  </conditionalFormatting>
  <conditionalFormatting sqref="M23:P24">
    <cfRule type="cellIs" dxfId="7" priority="7" operator="equal">
      <formula>0</formula>
    </cfRule>
    <cfRule type="cellIs" dxfId="6" priority="8" operator="greaterThan">
      <formula>0</formula>
    </cfRule>
  </conditionalFormatting>
  <conditionalFormatting sqref="M15:P15">
    <cfRule type="cellIs" dxfId="5" priority="5" operator="equal">
      <formula>0</formula>
    </cfRule>
    <cfRule type="cellIs" dxfId="4" priority="6" operator="greaterThan">
      <formula>0</formula>
    </cfRule>
  </conditionalFormatting>
  <conditionalFormatting sqref="M16:P16">
    <cfRule type="cellIs" dxfId="3" priority="3" operator="equal">
      <formula>0</formula>
    </cfRule>
    <cfRule type="cellIs" dxfId="2" priority="4" operator="greaterThan">
      <formula>0</formula>
    </cfRule>
  </conditionalFormatting>
  <conditionalFormatting sqref="M12:P12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1"/>
  <sheetViews>
    <sheetView topLeftCell="A10" workbookViewId="0">
      <selection activeCell="J47" sqref="J47"/>
    </sheetView>
  </sheetViews>
  <sheetFormatPr defaultRowHeight="15" x14ac:dyDescent="0.25"/>
  <cols>
    <col min="2" max="2" width="26.85546875" bestFit="1" customWidth="1"/>
    <col min="3" max="3" width="15.85546875" customWidth="1"/>
    <col min="4" max="4" width="42.140625" bestFit="1" customWidth="1"/>
    <col min="15" max="15" width="23" customWidth="1"/>
  </cols>
  <sheetData>
    <row r="1" spans="1:19" ht="17.25" x14ac:dyDescent="0.25">
      <c r="A1" s="123" t="s">
        <v>64</v>
      </c>
      <c r="B1" s="125" t="s">
        <v>65</v>
      </c>
      <c r="C1" s="127" t="s">
        <v>66</v>
      </c>
      <c r="D1" s="121" t="s">
        <v>67</v>
      </c>
      <c r="E1" s="118" t="s">
        <v>5</v>
      </c>
      <c r="F1" s="119"/>
      <c r="G1" s="119"/>
      <c r="H1" s="120"/>
      <c r="I1" s="129" t="s">
        <v>68</v>
      </c>
      <c r="J1" s="118" t="s">
        <v>69</v>
      </c>
      <c r="K1" s="119"/>
      <c r="L1" s="119"/>
      <c r="M1" s="120"/>
    </row>
    <row r="2" spans="1:19" ht="18" thickBot="1" x14ac:dyDescent="0.3">
      <c r="A2" s="124"/>
      <c r="B2" s="126"/>
      <c r="C2" s="128"/>
      <c r="D2" s="122"/>
      <c r="E2" s="21" t="s">
        <v>10</v>
      </c>
      <c r="F2" s="19" t="s">
        <v>11</v>
      </c>
      <c r="G2" s="19" t="s">
        <v>12</v>
      </c>
      <c r="H2" s="22" t="s">
        <v>13</v>
      </c>
      <c r="I2" s="130"/>
      <c r="J2" s="21" t="s">
        <v>10</v>
      </c>
      <c r="K2" s="19" t="s">
        <v>11</v>
      </c>
      <c r="L2" s="19" t="s">
        <v>12</v>
      </c>
      <c r="M2" s="22" t="s">
        <v>13</v>
      </c>
      <c r="P2" s="1" t="s">
        <v>10</v>
      </c>
      <c r="Q2" s="1" t="s">
        <v>11</v>
      </c>
      <c r="R2" s="1" t="s">
        <v>12</v>
      </c>
      <c r="S2" s="1" t="s">
        <v>13</v>
      </c>
    </row>
    <row r="3" spans="1:19" ht="15.75" thickBot="1" x14ac:dyDescent="0.3">
      <c r="A3" s="20"/>
      <c r="B3" s="35"/>
      <c r="C3" s="36"/>
      <c r="D3" s="37" t="s">
        <v>70</v>
      </c>
      <c r="E3" s="38">
        <f>SUM(E4:E104)</f>
        <v>231</v>
      </c>
      <c r="F3" s="39">
        <f t="shared" ref="F3:M3" si="0">SUM(F4:F104)</f>
        <v>237</v>
      </c>
      <c r="G3" s="39">
        <f t="shared" si="0"/>
        <v>5</v>
      </c>
      <c r="H3" s="40">
        <f t="shared" si="0"/>
        <v>6</v>
      </c>
      <c r="I3" s="41"/>
      <c r="J3" s="38">
        <f t="shared" si="0"/>
        <v>8</v>
      </c>
      <c r="K3" s="39">
        <f t="shared" si="0"/>
        <v>49</v>
      </c>
      <c r="L3" s="39">
        <f t="shared" si="0"/>
        <v>0</v>
      </c>
      <c r="M3" s="40">
        <f t="shared" si="0"/>
        <v>3</v>
      </c>
      <c r="O3" t="s">
        <v>71</v>
      </c>
      <c r="P3">
        <f>E3</f>
        <v>231</v>
      </c>
      <c r="Q3">
        <f>F3</f>
        <v>237</v>
      </c>
      <c r="R3">
        <f>G3</f>
        <v>5</v>
      </c>
      <c r="S3">
        <f>H3</f>
        <v>6</v>
      </c>
    </row>
    <row r="4" spans="1:19" x14ac:dyDescent="0.25">
      <c r="A4" s="30" t="s">
        <v>72</v>
      </c>
      <c r="B4" s="5" t="s">
        <v>15</v>
      </c>
      <c r="C4" s="23" t="s">
        <v>73</v>
      </c>
      <c r="D4" s="31" t="s">
        <v>74</v>
      </c>
      <c r="E4" s="32">
        <v>4</v>
      </c>
      <c r="F4" s="33">
        <v>3</v>
      </c>
      <c r="G4" s="33"/>
      <c r="H4" s="34"/>
      <c r="I4" s="42">
        <f>10*F4+15*G4+50*H4+10*E4</f>
        <v>70</v>
      </c>
      <c r="J4" s="32"/>
      <c r="K4" s="33"/>
      <c r="L4" s="33"/>
      <c r="M4" s="34"/>
      <c r="O4" t="s">
        <v>75</v>
      </c>
      <c r="P4">
        <f>'Очередь строительства'!I3</f>
        <v>226</v>
      </c>
      <c r="Q4">
        <f>'Очередь строительства'!J3</f>
        <v>272</v>
      </c>
      <c r="R4">
        <f>'Очередь строительства'!K3</f>
        <v>5</v>
      </c>
      <c r="S4">
        <f>'Очередь строительства'!L3</f>
        <v>6</v>
      </c>
    </row>
    <row r="5" spans="1:19" x14ac:dyDescent="0.25">
      <c r="A5" s="8" t="s">
        <v>72</v>
      </c>
      <c r="B5" s="1" t="s">
        <v>18</v>
      </c>
      <c r="C5" s="9" t="s">
        <v>76</v>
      </c>
      <c r="D5" s="13" t="s">
        <v>77</v>
      </c>
      <c r="E5" s="17">
        <v>4</v>
      </c>
      <c r="F5" s="16"/>
      <c r="G5" s="16"/>
      <c r="H5" s="18"/>
      <c r="I5" s="43">
        <f t="shared" ref="I5:I68" si="1">10*F5+15*G5+50*H5+10*E5</f>
        <v>40</v>
      </c>
      <c r="J5" s="17"/>
      <c r="K5" s="16"/>
      <c r="L5" s="16"/>
      <c r="M5" s="18"/>
      <c r="O5" t="s">
        <v>78</v>
      </c>
      <c r="P5">
        <f>P3-P4</f>
        <v>5</v>
      </c>
      <c r="Q5">
        <f t="shared" ref="Q5:S5" si="2">Q3-Q4</f>
        <v>-35</v>
      </c>
      <c r="R5">
        <f t="shared" si="2"/>
        <v>0</v>
      </c>
      <c r="S5">
        <f t="shared" si="2"/>
        <v>0</v>
      </c>
    </row>
    <row r="6" spans="1:19" x14ac:dyDescent="0.25">
      <c r="A6" s="8" t="s">
        <v>72</v>
      </c>
      <c r="B6" s="1" t="s">
        <v>34</v>
      </c>
      <c r="C6" s="9" t="s">
        <v>73</v>
      </c>
      <c r="D6" s="13" t="s">
        <v>79</v>
      </c>
      <c r="E6" s="17">
        <v>2</v>
      </c>
      <c r="F6" s="16"/>
      <c r="G6" s="16"/>
      <c r="H6" s="18"/>
      <c r="I6" s="43">
        <f t="shared" si="1"/>
        <v>20</v>
      </c>
      <c r="J6" s="17"/>
      <c r="K6" s="16"/>
      <c r="L6" s="16"/>
      <c r="M6" s="18"/>
    </row>
    <row r="7" spans="1:19" x14ac:dyDescent="0.25">
      <c r="A7" s="8" t="s">
        <v>72</v>
      </c>
      <c r="B7" s="1" t="s">
        <v>80</v>
      </c>
      <c r="C7" s="9" t="s">
        <v>81</v>
      </c>
      <c r="D7" s="13" t="s">
        <v>82</v>
      </c>
      <c r="E7" s="17">
        <v>1</v>
      </c>
      <c r="F7" s="16"/>
      <c r="G7" s="16"/>
      <c r="H7" s="18"/>
      <c r="I7" s="43">
        <f t="shared" si="1"/>
        <v>10</v>
      </c>
      <c r="J7" s="17"/>
      <c r="K7" s="16"/>
      <c r="L7" s="16"/>
      <c r="M7" s="18"/>
    </row>
    <row r="8" spans="1:19" x14ac:dyDescent="0.25">
      <c r="A8" s="8" t="s">
        <v>72</v>
      </c>
      <c r="B8" s="1" t="s">
        <v>25</v>
      </c>
      <c r="C8" s="9" t="s">
        <v>83</v>
      </c>
      <c r="D8" s="13" t="s">
        <v>84</v>
      </c>
      <c r="E8" s="17">
        <v>3</v>
      </c>
      <c r="F8" s="16">
        <v>2</v>
      </c>
      <c r="G8" s="16">
        <v>2</v>
      </c>
      <c r="H8" s="18"/>
      <c r="I8" s="43">
        <f t="shared" si="1"/>
        <v>80</v>
      </c>
      <c r="J8" s="17"/>
      <c r="K8" s="16"/>
      <c r="L8" s="16"/>
      <c r="M8" s="18"/>
    </row>
    <row r="9" spans="1:19" x14ac:dyDescent="0.25">
      <c r="A9" s="8" t="s">
        <v>85</v>
      </c>
      <c r="B9" s="1" t="s">
        <v>86</v>
      </c>
      <c r="C9" s="9" t="s">
        <v>87</v>
      </c>
      <c r="D9" s="13" t="s">
        <v>82</v>
      </c>
      <c r="E9" s="17">
        <v>6</v>
      </c>
      <c r="F9" s="16"/>
      <c r="G9" s="16"/>
      <c r="H9" s="18"/>
      <c r="I9" s="43">
        <f t="shared" si="1"/>
        <v>60</v>
      </c>
      <c r="J9" s="17"/>
      <c r="K9" s="16"/>
      <c r="L9" s="16"/>
      <c r="M9" s="18"/>
    </row>
    <row r="10" spans="1:19" x14ac:dyDescent="0.25">
      <c r="A10" s="8" t="s">
        <v>85</v>
      </c>
      <c r="B10" s="1" t="s">
        <v>88</v>
      </c>
      <c r="C10" s="9" t="s">
        <v>83</v>
      </c>
      <c r="D10" s="13" t="s">
        <v>82</v>
      </c>
      <c r="E10" s="17">
        <v>5</v>
      </c>
      <c r="F10" s="16"/>
      <c r="G10" s="16"/>
      <c r="H10" s="18"/>
      <c r="I10" s="43">
        <f t="shared" si="1"/>
        <v>50</v>
      </c>
      <c r="J10" s="17"/>
      <c r="K10" s="16"/>
      <c r="L10" s="16"/>
      <c r="M10" s="18"/>
    </row>
    <row r="11" spans="1:19" x14ac:dyDescent="0.25">
      <c r="A11" s="8" t="s">
        <v>72</v>
      </c>
      <c r="B11" s="1" t="s">
        <v>25</v>
      </c>
      <c r="C11" s="9" t="s">
        <v>89</v>
      </c>
      <c r="D11" s="13" t="s">
        <v>90</v>
      </c>
      <c r="E11" s="17"/>
      <c r="F11" s="16">
        <v>4</v>
      </c>
      <c r="G11" s="16"/>
      <c r="H11" s="18"/>
      <c r="I11" s="43">
        <f t="shared" si="1"/>
        <v>40</v>
      </c>
      <c r="J11" s="17"/>
      <c r="K11" s="16"/>
      <c r="L11" s="16"/>
      <c r="M11" s="18"/>
    </row>
    <row r="12" spans="1:19" ht="17.25" customHeight="1" x14ac:dyDescent="0.25">
      <c r="A12" s="8" t="s">
        <v>85</v>
      </c>
      <c r="B12" s="1" t="s">
        <v>88</v>
      </c>
      <c r="C12" s="9" t="s">
        <v>89</v>
      </c>
      <c r="D12" s="13" t="s">
        <v>90</v>
      </c>
      <c r="E12" s="17">
        <v>11</v>
      </c>
      <c r="F12" s="16"/>
      <c r="G12" s="16"/>
      <c r="H12" s="18"/>
      <c r="I12" s="43">
        <f t="shared" si="1"/>
        <v>110</v>
      </c>
      <c r="J12" s="17"/>
      <c r="K12" s="16"/>
      <c r="L12" s="16"/>
      <c r="M12" s="18"/>
    </row>
    <row r="13" spans="1:19" x14ac:dyDescent="0.25">
      <c r="A13" s="8" t="s">
        <v>72</v>
      </c>
      <c r="B13" s="1" t="s">
        <v>80</v>
      </c>
      <c r="C13" s="9" t="s">
        <v>91</v>
      </c>
      <c r="D13" s="13" t="s">
        <v>92</v>
      </c>
      <c r="E13" s="17"/>
      <c r="F13" s="16">
        <v>7</v>
      </c>
      <c r="G13" s="16"/>
      <c r="H13" s="18"/>
      <c r="I13" s="43">
        <f t="shared" si="1"/>
        <v>70</v>
      </c>
      <c r="J13" s="17"/>
      <c r="K13" s="16"/>
      <c r="L13" s="16"/>
      <c r="M13" s="18"/>
    </row>
    <row r="14" spans="1:19" x14ac:dyDescent="0.25">
      <c r="A14" s="8" t="s">
        <v>72</v>
      </c>
      <c r="B14" s="1" t="s">
        <v>80</v>
      </c>
      <c r="C14" s="9" t="s">
        <v>93</v>
      </c>
      <c r="D14" s="13" t="s">
        <v>94</v>
      </c>
      <c r="E14" s="17"/>
      <c r="F14" s="16"/>
      <c r="G14" s="16"/>
      <c r="H14" s="18"/>
      <c r="I14" s="43">
        <f t="shared" si="1"/>
        <v>0</v>
      </c>
      <c r="J14" s="17"/>
      <c r="K14" s="16"/>
      <c r="L14" s="16"/>
      <c r="M14" s="18"/>
    </row>
    <row r="15" spans="1:19" x14ac:dyDescent="0.25">
      <c r="A15" s="8" t="s">
        <v>72</v>
      </c>
      <c r="B15" s="1" t="s">
        <v>18</v>
      </c>
      <c r="C15" s="9" t="s">
        <v>95</v>
      </c>
      <c r="D15" s="13" t="s">
        <v>96</v>
      </c>
      <c r="E15" s="17">
        <v>2</v>
      </c>
      <c r="F15" s="16">
        <v>2</v>
      </c>
      <c r="G15" s="16"/>
      <c r="H15" s="18"/>
      <c r="I15" s="43">
        <f t="shared" si="1"/>
        <v>40</v>
      </c>
      <c r="J15" s="17"/>
      <c r="K15" s="16"/>
      <c r="L15" s="16"/>
      <c r="M15" s="18"/>
    </row>
    <row r="16" spans="1:19" x14ac:dyDescent="0.25">
      <c r="A16" s="8" t="s">
        <v>72</v>
      </c>
      <c r="B16" s="1" t="s">
        <v>34</v>
      </c>
      <c r="C16" s="9" t="s">
        <v>97</v>
      </c>
      <c r="D16" s="13"/>
      <c r="E16" s="17"/>
      <c r="F16" s="16"/>
      <c r="G16" s="16"/>
      <c r="H16" s="18"/>
      <c r="I16" s="43">
        <f t="shared" si="1"/>
        <v>0</v>
      </c>
      <c r="J16" s="17"/>
      <c r="K16" s="16"/>
      <c r="L16" s="16"/>
      <c r="M16" s="18"/>
    </row>
    <row r="17" spans="1:13" x14ac:dyDescent="0.25">
      <c r="A17" s="8" t="s">
        <v>85</v>
      </c>
      <c r="B17" s="1" t="s">
        <v>98</v>
      </c>
      <c r="C17" s="9" t="s">
        <v>97</v>
      </c>
      <c r="D17" s="13" t="s">
        <v>99</v>
      </c>
      <c r="E17" s="17"/>
      <c r="F17" s="16">
        <v>50</v>
      </c>
      <c r="G17" s="16"/>
      <c r="H17" s="18"/>
      <c r="I17" s="43">
        <f t="shared" si="1"/>
        <v>500</v>
      </c>
      <c r="J17" s="17"/>
      <c r="K17" s="16"/>
      <c r="L17" s="16"/>
      <c r="M17" s="18"/>
    </row>
    <row r="18" spans="1:13" x14ac:dyDescent="0.25">
      <c r="A18" s="8" t="s">
        <v>72</v>
      </c>
      <c r="B18" s="1" t="s">
        <v>25</v>
      </c>
      <c r="C18" s="9" t="s">
        <v>100</v>
      </c>
      <c r="D18" s="13" t="s">
        <v>101</v>
      </c>
      <c r="E18" s="17"/>
      <c r="F18" s="16">
        <v>6</v>
      </c>
      <c r="G18" s="16"/>
      <c r="H18" s="18"/>
      <c r="I18" s="43">
        <f t="shared" si="1"/>
        <v>60</v>
      </c>
      <c r="J18" s="17"/>
      <c r="K18" s="16"/>
      <c r="L18" s="16"/>
      <c r="M18" s="18"/>
    </row>
    <row r="19" spans="1:13" x14ac:dyDescent="0.25">
      <c r="A19" s="8" t="s">
        <v>72</v>
      </c>
      <c r="B19" s="1" t="s">
        <v>34</v>
      </c>
      <c r="C19" s="9" t="s">
        <v>102</v>
      </c>
      <c r="D19" s="13" t="s">
        <v>79</v>
      </c>
      <c r="E19" s="67">
        <v>16</v>
      </c>
      <c r="F19" s="16"/>
      <c r="G19" s="16"/>
      <c r="H19" s="18"/>
      <c r="I19" s="43">
        <f t="shared" si="1"/>
        <v>160</v>
      </c>
      <c r="J19" s="17"/>
      <c r="K19" s="16"/>
      <c r="L19" s="16"/>
      <c r="M19" s="18"/>
    </row>
    <row r="20" spans="1:13" x14ac:dyDescent="0.25">
      <c r="A20" s="8" t="s">
        <v>72</v>
      </c>
      <c r="B20" s="1" t="s">
        <v>18</v>
      </c>
      <c r="C20" s="9" t="s">
        <v>103</v>
      </c>
      <c r="D20" s="13" t="s">
        <v>104</v>
      </c>
      <c r="E20" s="17"/>
      <c r="F20" s="16">
        <v>4</v>
      </c>
      <c r="G20" s="16"/>
      <c r="H20" s="18"/>
      <c r="I20" s="43">
        <f t="shared" si="1"/>
        <v>40</v>
      </c>
      <c r="J20" s="16"/>
      <c r="K20" s="16"/>
      <c r="L20" s="16"/>
      <c r="M20" s="18"/>
    </row>
    <row r="21" spans="1:13" x14ac:dyDescent="0.25">
      <c r="A21" s="8" t="s">
        <v>72</v>
      </c>
      <c r="B21" s="1" t="s">
        <v>18</v>
      </c>
      <c r="C21" s="9" t="s">
        <v>105</v>
      </c>
      <c r="D21" s="13" t="s">
        <v>106</v>
      </c>
      <c r="E21" s="17">
        <v>9</v>
      </c>
      <c r="F21" s="16"/>
      <c r="G21" s="16"/>
      <c r="H21" s="18"/>
      <c r="I21" s="43">
        <f t="shared" si="1"/>
        <v>90</v>
      </c>
      <c r="J21" s="16"/>
      <c r="K21" s="16"/>
      <c r="L21" s="16"/>
      <c r="M21" s="18"/>
    </row>
    <row r="22" spans="1:13" x14ac:dyDescent="0.25">
      <c r="A22" s="8" t="s">
        <v>72</v>
      </c>
      <c r="B22" s="1" t="s">
        <v>34</v>
      </c>
      <c r="C22" s="9" t="s">
        <v>105</v>
      </c>
      <c r="D22" s="13" t="s">
        <v>107</v>
      </c>
      <c r="E22" s="17">
        <v>2</v>
      </c>
      <c r="F22" s="16"/>
      <c r="G22" s="16"/>
      <c r="H22" s="18"/>
      <c r="I22" s="43">
        <f t="shared" si="1"/>
        <v>20</v>
      </c>
      <c r="J22" s="16"/>
      <c r="K22" s="16"/>
      <c r="L22" s="16"/>
      <c r="M22" s="18"/>
    </row>
    <row r="23" spans="1:13" x14ac:dyDescent="0.25">
      <c r="A23" s="8" t="s">
        <v>72</v>
      </c>
      <c r="B23" s="1" t="s">
        <v>34</v>
      </c>
      <c r="C23" s="9" t="s">
        <v>105</v>
      </c>
      <c r="D23" s="13" t="s">
        <v>108</v>
      </c>
      <c r="E23" s="17">
        <v>7</v>
      </c>
      <c r="F23" s="16"/>
      <c r="G23" s="16"/>
      <c r="H23" s="18"/>
      <c r="I23" s="43">
        <f t="shared" si="1"/>
        <v>70</v>
      </c>
      <c r="J23" s="16"/>
      <c r="K23" s="16"/>
      <c r="L23" s="16"/>
      <c r="M23" s="18"/>
    </row>
    <row r="24" spans="1:13" x14ac:dyDescent="0.25">
      <c r="A24" s="8" t="s">
        <v>72</v>
      </c>
      <c r="B24" s="1" t="s">
        <v>34</v>
      </c>
      <c r="C24" s="9" t="s">
        <v>105</v>
      </c>
      <c r="D24" s="13" t="s">
        <v>109</v>
      </c>
      <c r="E24" s="17"/>
      <c r="F24" s="16">
        <v>7</v>
      </c>
      <c r="G24" s="16"/>
      <c r="H24" s="18"/>
      <c r="I24" s="43">
        <f t="shared" si="1"/>
        <v>70</v>
      </c>
      <c r="J24" s="17"/>
      <c r="K24" s="16"/>
      <c r="L24" s="16"/>
      <c r="M24" s="18"/>
    </row>
    <row r="25" spans="1:13" x14ac:dyDescent="0.25">
      <c r="A25" s="8" t="s">
        <v>72</v>
      </c>
      <c r="B25" s="1" t="s">
        <v>34</v>
      </c>
      <c r="C25" s="9" t="s">
        <v>105</v>
      </c>
      <c r="D25" s="13" t="s">
        <v>110</v>
      </c>
      <c r="E25" s="17">
        <v>3</v>
      </c>
      <c r="F25" s="16"/>
      <c r="G25" s="16"/>
      <c r="H25" s="18"/>
      <c r="I25" s="43">
        <f t="shared" si="1"/>
        <v>30</v>
      </c>
      <c r="J25" s="17"/>
      <c r="K25" s="16"/>
      <c r="L25" s="16"/>
      <c r="M25" s="18"/>
    </row>
    <row r="26" spans="1:13" x14ac:dyDescent="0.25">
      <c r="A26" s="8" t="s">
        <v>72</v>
      </c>
      <c r="B26" s="1" t="s">
        <v>80</v>
      </c>
      <c r="C26" s="9" t="s">
        <v>105</v>
      </c>
      <c r="D26" s="13" t="s">
        <v>111</v>
      </c>
      <c r="E26" s="17">
        <v>10</v>
      </c>
      <c r="F26" s="16"/>
      <c r="G26" s="16"/>
      <c r="H26" s="18"/>
      <c r="I26" s="43">
        <f t="shared" si="1"/>
        <v>100</v>
      </c>
      <c r="J26" s="17"/>
      <c r="K26" s="16"/>
      <c r="L26" s="16"/>
      <c r="M26" s="18"/>
    </row>
    <row r="27" spans="1:13" x14ac:dyDescent="0.25">
      <c r="A27" s="8" t="s">
        <v>72</v>
      </c>
      <c r="B27" s="1" t="s">
        <v>51</v>
      </c>
      <c r="C27" s="9" t="s">
        <v>112</v>
      </c>
      <c r="D27" s="13" t="s">
        <v>50</v>
      </c>
      <c r="E27" s="7"/>
      <c r="F27" s="1"/>
      <c r="G27" s="1">
        <v>1</v>
      </c>
      <c r="H27" s="9"/>
      <c r="I27" s="44">
        <f t="shared" si="1"/>
        <v>15</v>
      </c>
      <c r="J27" s="7"/>
      <c r="K27" s="1"/>
      <c r="L27" s="1"/>
      <c r="M27" s="9"/>
    </row>
    <row r="28" spans="1:13" x14ac:dyDescent="0.25">
      <c r="A28" s="8" t="s">
        <v>85</v>
      </c>
      <c r="B28" s="1" t="s">
        <v>88</v>
      </c>
      <c r="C28" s="9" t="s">
        <v>105</v>
      </c>
      <c r="D28" s="13" t="s">
        <v>113</v>
      </c>
      <c r="E28" s="7"/>
      <c r="F28" s="1">
        <v>10</v>
      </c>
      <c r="G28" s="1"/>
      <c r="H28" s="9"/>
      <c r="I28" s="44">
        <f t="shared" si="1"/>
        <v>100</v>
      </c>
      <c r="J28" s="7"/>
      <c r="K28" s="1"/>
      <c r="L28" s="1"/>
      <c r="M28" s="9"/>
    </row>
    <row r="29" spans="1:13" x14ac:dyDescent="0.25">
      <c r="A29" s="8" t="s">
        <v>72</v>
      </c>
      <c r="B29" s="1" t="s">
        <v>15</v>
      </c>
      <c r="C29" s="9" t="s">
        <v>114</v>
      </c>
      <c r="D29" s="13" t="s">
        <v>115</v>
      </c>
      <c r="E29" s="7">
        <v>1</v>
      </c>
      <c r="F29" s="1"/>
      <c r="G29" s="1"/>
      <c r="H29" s="9"/>
      <c r="I29" s="44">
        <f t="shared" si="1"/>
        <v>10</v>
      </c>
      <c r="J29" s="7"/>
      <c r="K29" s="1"/>
      <c r="L29" s="1"/>
      <c r="M29" s="9"/>
    </row>
    <row r="30" spans="1:13" x14ac:dyDescent="0.25">
      <c r="A30" s="8" t="s">
        <v>72</v>
      </c>
      <c r="B30" s="1" t="s">
        <v>34</v>
      </c>
      <c r="C30" s="9" t="s">
        <v>116</v>
      </c>
      <c r="D30" s="13" t="s">
        <v>117</v>
      </c>
      <c r="E30" s="7">
        <v>12</v>
      </c>
      <c r="F30" s="1"/>
      <c r="G30" s="1"/>
      <c r="H30" s="9"/>
      <c r="I30" s="44">
        <f t="shared" si="1"/>
        <v>120</v>
      </c>
      <c r="J30" s="7"/>
      <c r="K30" s="1"/>
      <c r="L30" s="1"/>
      <c r="M30" s="9"/>
    </row>
    <row r="31" spans="1:13" x14ac:dyDescent="0.25">
      <c r="A31" s="8" t="s">
        <v>72</v>
      </c>
      <c r="B31" s="1" t="s">
        <v>34</v>
      </c>
      <c r="C31" s="9" t="s">
        <v>118</v>
      </c>
      <c r="D31" s="13" t="s">
        <v>119</v>
      </c>
      <c r="E31" s="7">
        <v>14</v>
      </c>
      <c r="F31" s="1"/>
      <c r="G31" s="1"/>
      <c r="H31" s="9"/>
      <c r="I31" s="44">
        <f t="shared" si="1"/>
        <v>140</v>
      </c>
      <c r="J31" s="7"/>
      <c r="K31" s="1"/>
      <c r="L31" s="1"/>
      <c r="M31" s="9"/>
    </row>
    <row r="32" spans="1:13" x14ac:dyDescent="0.25">
      <c r="A32" s="8" t="s">
        <v>72</v>
      </c>
      <c r="B32" s="1" t="s">
        <v>34</v>
      </c>
      <c r="C32" s="9" t="s">
        <v>120</v>
      </c>
      <c r="D32" s="13" t="s">
        <v>121</v>
      </c>
      <c r="E32" s="70">
        <v>6</v>
      </c>
      <c r="F32" s="1"/>
      <c r="G32" s="1"/>
      <c r="H32" s="9"/>
      <c r="I32" s="44">
        <f t="shared" si="1"/>
        <v>60</v>
      </c>
      <c r="J32" s="7"/>
      <c r="K32" s="1"/>
      <c r="L32" s="1"/>
      <c r="M32" s="9"/>
    </row>
    <row r="33" spans="1:13" x14ac:dyDescent="0.25">
      <c r="A33" s="8" t="s">
        <v>72</v>
      </c>
      <c r="B33" s="1" t="s">
        <v>34</v>
      </c>
      <c r="C33" s="9" t="s">
        <v>122</v>
      </c>
      <c r="D33" s="13" t="s">
        <v>123</v>
      </c>
      <c r="E33" s="7"/>
      <c r="F33" s="1">
        <v>25</v>
      </c>
      <c r="G33" s="1"/>
      <c r="H33" s="9"/>
      <c r="I33" s="44">
        <f t="shared" si="1"/>
        <v>250</v>
      </c>
      <c r="J33" s="7"/>
      <c r="K33" s="1"/>
      <c r="L33" s="1"/>
      <c r="M33" s="9"/>
    </row>
    <row r="34" spans="1:13" x14ac:dyDescent="0.25">
      <c r="A34" s="8" t="s">
        <v>72</v>
      </c>
      <c r="B34" s="1" t="s">
        <v>34</v>
      </c>
      <c r="C34" s="9" t="s">
        <v>124</v>
      </c>
      <c r="D34" s="13" t="s">
        <v>125</v>
      </c>
      <c r="E34" s="7"/>
      <c r="F34" s="71">
        <v>10</v>
      </c>
      <c r="G34" s="1"/>
      <c r="H34" s="9"/>
      <c r="I34" s="44">
        <f t="shared" si="1"/>
        <v>100</v>
      </c>
      <c r="J34" s="7"/>
      <c r="K34" s="1"/>
      <c r="L34" s="1"/>
      <c r="M34" s="9"/>
    </row>
    <row r="35" spans="1:13" x14ac:dyDescent="0.25">
      <c r="A35" s="8" t="s">
        <v>72</v>
      </c>
      <c r="B35" s="1" t="s">
        <v>25</v>
      </c>
      <c r="C35" s="9" t="s">
        <v>105</v>
      </c>
      <c r="D35" s="13" t="s">
        <v>126</v>
      </c>
      <c r="E35" s="7"/>
      <c r="F35" s="1">
        <v>9</v>
      </c>
      <c r="G35" s="1"/>
      <c r="H35" s="9">
        <v>1</v>
      </c>
      <c r="I35" s="44">
        <f t="shared" si="1"/>
        <v>140</v>
      </c>
      <c r="J35" s="7"/>
      <c r="K35" s="1"/>
      <c r="L35" s="1"/>
      <c r="M35" s="9"/>
    </row>
    <row r="36" spans="1:13" ht="15.75" thickBot="1" x14ac:dyDescent="0.3">
      <c r="A36" s="8" t="s">
        <v>85</v>
      </c>
      <c r="B36" s="1" t="s">
        <v>88</v>
      </c>
      <c r="C36" s="9" t="s">
        <v>127</v>
      </c>
      <c r="D36" s="13" t="s">
        <v>126</v>
      </c>
      <c r="E36" s="7"/>
      <c r="F36" s="1">
        <v>10</v>
      </c>
      <c r="G36" s="1"/>
      <c r="H36" s="9"/>
      <c r="I36" s="44">
        <f t="shared" si="1"/>
        <v>100</v>
      </c>
      <c r="J36" s="7"/>
      <c r="K36" s="1"/>
      <c r="L36" s="1"/>
      <c r="M36" s="9"/>
    </row>
    <row r="37" spans="1:13" x14ac:dyDescent="0.25">
      <c r="A37" s="30" t="s">
        <v>72</v>
      </c>
      <c r="B37" s="5" t="s">
        <v>15</v>
      </c>
      <c r="C37" s="9" t="s">
        <v>128</v>
      </c>
      <c r="D37" s="13" t="s">
        <v>129</v>
      </c>
      <c r="E37" s="7">
        <v>10</v>
      </c>
      <c r="F37" s="1">
        <v>5</v>
      </c>
      <c r="G37" s="1">
        <v>1</v>
      </c>
      <c r="H37" s="9"/>
      <c r="I37" s="44">
        <f t="shared" si="1"/>
        <v>165</v>
      </c>
      <c r="J37" s="7"/>
      <c r="K37" s="1"/>
      <c r="L37" s="1"/>
      <c r="M37" s="9"/>
    </row>
    <row r="38" spans="1:13" x14ac:dyDescent="0.25">
      <c r="A38" s="8" t="s">
        <v>72</v>
      </c>
      <c r="B38" s="1" t="s">
        <v>18</v>
      </c>
      <c r="C38" s="9" t="s">
        <v>130</v>
      </c>
      <c r="D38" s="13" t="s">
        <v>131</v>
      </c>
      <c r="E38" s="7">
        <v>10</v>
      </c>
      <c r="F38" s="1"/>
      <c r="G38" s="1"/>
      <c r="H38" s="9"/>
      <c r="I38" s="44">
        <f t="shared" si="1"/>
        <v>100</v>
      </c>
      <c r="J38" s="7"/>
      <c r="K38" s="1"/>
      <c r="L38" s="1"/>
      <c r="M38" s="9"/>
    </row>
    <row r="39" spans="1:13" x14ac:dyDescent="0.25">
      <c r="A39" s="8" t="s">
        <v>72</v>
      </c>
      <c r="B39" s="1" t="s">
        <v>15</v>
      </c>
      <c r="C39" s="9" t="s">
        <v>132</v>
      </c>
      <c r="D39" s="13" t="s">
        <v>133</v>
      </c>
      <c r="E39" s="7">
        <v>4</v>
      </c>
      <c r="F39" s="1">
        <v>6</v>
      </c>
      <c r="G39" s="1">
        <v>1</v>
      </c>
      <c r="H39" s="9"/>
      <c r="I39" s="44">
        <f t="shared" si="1"/>
        <v>115</v>
      </c>
      <c r="J39" s="7"/>
      <c r="K39" s="1"/>
      <c r="L39" s="1"/>
      <c r="M39" s="9"/>
    </row>
    <row r="40" spans="1:13" x14ac:dyDescent="0.25">
      <c r="A40" s="8" t="s">
        <v>72</v>
      </c>
      <c r="B40" s="1" t="s">
        <v>34</v>
      </c>
      <c r="C40" s="9" t="s">
        <v>134</v>
      </c>
      <c r="D40" s="13" t="s">
        <v>135</v>
      </c>
      <c r="E40" s="7"/>
      <c r="F40" s="1">
        <v>9</v>
      </c>
      <c r="G40" s="1"/>
      <c r="H40" s="9"/>
      <c r="I40" s="44">
        <f t="shared" si="1"/>
        <v>90</v>
      </c>
      <c r="J40" s="7"/>
      <c r="K40" s="140">
        <v>35</v>
      </c>
      <c r="L40" s="1"/>
      <c r="M40" s="9"/>
    </row>
    <row r="41" spans="1:13" x14ac:dyDescent="0.25">
      <c r="A41" s="8" t="s">
        <v>72</v>
      </c>
      <c r="B41" s="1" t="s">
        <v>34</v>
      </c>
      <c r="C41" s="9" t="s">
        <v>134</v>
      </c>
      <c r="D41" s="13" t="s">
        <v>136</v>
      </c>
      <c r="E41" s="7"/>
      <c r="F41" s="1"/>
      <c r="G41" s="1"/>
      <c r="H41" s="9">
        <v>1</v>
      </c>
      <c r="I41" s="44">
        <f t="shared" si="1"/>
        <v>50</v>
      </c>
      <c r="J41" s="7"/>
      <c r="K41" s="1"/>
      <c r="L41" s="1"/>
      <c r="M41" s="142">
        <v>3</v>
      </c>
    </row>
    <row r="42" spans="1:13" x14ac:dyDescent="0.25">
      <c r="A42" s="8" t="s">
        <v>72</v>
      </c>
      <c r="B42" s="1" t="s">
        <v>88</v>
      </c>
      <c r="C42" s="9" t="s">
        <v>134</v>
      </c>
      <c r="D42" s="13" t="s">
        <v>137</v>
      </c>
      <c r="E42" s="7">
        <v>4</v>
      </c>
      <c r="F42" s="1"/>
      <c r="G42" s="1"/>
      <c r="H42" s="9"/>
      <c r="I42" s="44">
        <f t="shared" si="1"/>
        <v>40</v>
      </c>
      <c r="J42" s="7"/>
      <c r="K42" s="140">
        <v>4</v>
      </c>
      <c r="L42" s="1"/>
      <c r="M42" s="9"/>
    </row>
    <row r="43" spans="1:13" x14ac:dyDescent="0.25">
      <c r="A43" s="8" t="s">
        <v>72</v>
      </c>
      <c r="B43" s="1" t="s">
        <v>34</v>
      </c>
      <c r="C43" s="9" t="s">
        <v>134</v>
      </c>
      <c r="D43" s="13" t="s">
        <v>138</v>
      </c>
      <c r="E43" s="7"/>
      <c r="F43" s="1"/>
      <c r="G43" s="1"/>
      <c r="H43" s="9"/>
      <c r="I43" s="44">
        <f t="shared" si="1"/>
        <v>0</v>
      </c>
      <c r="J43" s="141">
        <v>8</v>
      </c>
      <c r="K43" s="1"/>
      <c r="L43" s="1"/>
      <c r="M43" s="9"/>
    </row>
    <row r="44" spans="1:13" x14ac:dyDescent="0.25">
      <c r="A44" s="8" t="s">
        <v>72</v>
      </c>
      <c r="B44" s="1" t="s">
        <v>80</v>
      </c>
      <c r="C44" s="9" t="s">
        <v>139</v>
      </c>
      <c r="D44" s="13" t="s">
        <v>110</v>
      </c>
      <c r="E44" s="7">
        <v>4</v>
      </c>
      <c r="F44" s="1"/>
      <c r="G44" s="1"/>
      <c r="H44" s="9"/>
      <c r="I44" s="44">
        <f t="shared" si="1"/>
        <v>40</v>
      </c>
      <c r="J44" s="7"/>
      <c r="K44" s="1"/>
      <c r="L44" s="1"/>
      <c r="M44" s="9"/>
    </row>
    <row r="45" spans="1:13" x14ac:dyDescent="0.25">
      <c r="A45" s="8" t="s">
        <v>85</v>
      </c>
      <c r="B45" s="1" t="s">
        <v>88</v>
      </c>
      <c r="C45" s="9" t="s">
        <v>140</v>
      </c>
      <c r="D45" s="13"/>
      <c r="E45" s="7">
        <v>26</v>
      </c>
      <c r="F45" s="1"/>
      <c r="G45" s="1"/>
      <c r="H45" s="9"/>
      <c r="I45" s="44">
        <f t="shared" si="1"/>
        <v>260</v>
      </c>
      <c r="J45" s="7"/>
      <c r="K45" s="1"/>
      <c r="L45" s="1"/>
      <c r="M45" s="9"/>
    </row>
    <row r="46" spans="1:13" x14ac:dyDescent="0.25">
      <c r="A46" s="8" t="s">
        <v>85</v>
      </c>
      <c r="B46" s="1" t="s">
        <v>88</v>
      </c>
      <c r="C46" s="9" t="s">
        <v>141</v>
      </c>
      <c r="D46" s="13" t="s">
        <v>113</v>
      </c>
      <c r="E46" s="7"/>
      <c r="F46" s="1">
        <v>12</v>
      </c>
      <c r="G46" s="1"/>
      <c r="H46" s="9"/>
      <c r="I46" s="44">
        <f t="shared" si="1"/>
        <v>120</v>
      </c>
      <c r="J46" s="7"/>
      <c r="K46" s="1"/>
      <c r="L46" s="1"/>
      <c r="M46" s="9"/>
    </row>
    <row r="47" spans="1:13" x14ac:dyDescent="0.25">
      <c r="A47" s="8" t="s">
        <v>72</v>
      </c>
      <c r="B47" s="1" t="s">
        <v>18</v>
      </c>
      <c r="C47" s="9" t="s">
        <v>350</v>
      </c>
      <c r="D47" s="13" t="s">
        <v>353</v>
      </c>
      <c r="E47" s="7">
        <v>15</v>
      </c>
      <c r="F47" s="1"/>
      <c r="G47" s="1"/>
      <c r="H47" s="9"/>
      <c r="I47" s="44">
        <f t="shared" si="1"/>
        <v>150</v>
      </c>
      <c r="J47" s="7"/>
      <c r="K47" s="1"/>
      <c r="L47" s="1"/>
      <c r="M47" s="9"/>
    </row>
    <row r="48" spans="1:13" x14ac:dyDescent="0.25">
      <c r="A48" s="8" t="s">
        <v>72</v>
      </c>
      <c r="B48" s="1" t="s">
        <v>80</v>
      </c>
      <c r="C48" s="9" t="s">
        <v>351</v>
      </c>
      <c r="D48" s="13" t="s">
        <v>347</v>
      </c>
      <c r="E48" s="7"/>
      <c r="F48" s="1"/>
      <c r="G48" s="1"/>
      <c r="H48" s="9">
        <v>4</v>
      </c>
      <c r="I48" s="44">
        <f t="shared" si="1"/>
        <v>200</v>
      </c>
      <c r="J48" s="7"/>
      <c r="K48" s="1"/>
      <c r="L48" s="1"/>
      <c r="M48" s="9"/>
    </row>
    <row r="49" spans="1:13" x14ac:dyDescent="0.25">
      <c r="A49" s="8" t="s">
        <v>72</v>
      </c>
      <c r="B49" s="1" t="s">
        <v>34</v>
      </c>
      <c r="C49" s="9"/>
      <c r="D49" s="13"/>
      <c r="E49" s="7"/>
      <c r="F49" s="1"/>
      <c r="G49" s="1"/>
      <c r="H49" s="9"/>
      <c r="I49" s="44">
        <f t="shared" si="1"/>
        <v>0</v>
      </c>
      <c r="J49" s="7"/>
      <c r="K49" s="1"/>
      <c r="L49" s="1"/>
      <c r="M49" s="9"/>
    </row>
    <row r="50" spans="1:13" x14ac:dyDescent="0.25">
      <c r="A50" s="8" t="s">
        <v>72</v>
      </c>
      <c r="B50" s="1" t="s">
        <v>80</v>
      </c>
      <c r="C50" s="9" t="s">
        <v>352</v>
      </c>
      <c r="D50" s="13" t="s">
        <v>131</v>
      </c>
      <c r="E50" s="7">
        <v>9</v>
      </c>
      <c r="F50" s="1"/>
      <c r="G50" s="1"/>
      <c r="H50" s="9"/>
      <c r="I50" s="44">
        <f t="shared" si="1"/>
        <v>90</v>
      </c>
      <c r="J50" s="7"/>
      <c r="K50" s="1"/>
      <c r="L50" s="1"/>
      <c r="M50" s="9"/>
    </row>
    <row r="51" spans="1:13" x14ac:dyDescent="0.25">
      <c r="A51" s="8" t="s">
        <v>85</v>
      </c>
      <c r="B51" s="1" t="s">
        <v>88</v>
      </c>
      <c r="C51" s="9" t="s">
        <v>348</v>
      </c>
      <c r="D51" s="13" t="s">
        <v>349</v>
      </c>
      <c r="E51" s="7"/>
      <c r="F51" s="1">
        <v>12</v>
      </c>
      <c r="G51" s="1"/>
      <c r="H51" s="9"/>
      <c r="I51" s="44">
        <f t="shared" si="1"/>
        <v>120</v>
      </c>
      <c r="J51" s="7"/>
      <c r="K51" s="1"/>
      <c r="L51" s="1"/>
      <c r="M51" s="9"/>
    </row>
    <row r="52" spans="1:13" x14ac:dyDescent="0.25">
      <c r="A52" s="8" t="s">
        <v>72</v>
      </c>
      <c r="B52" s="1" t="s">
        <v>34</v>
      </c>
      <c r="C52" s="9" t="s">
        <v>354</v>
      </c>
      <c r="D52" s="13" t="s">
        <v>355</v>
      </c>
      <c r="E52" s="7"/>
      <c r="F52" s="1">
        <v>18</v>
      </c>
      <c r="G52" s="1"/>
      <c r="H52" s="9"/>
      <c r="I52" s="44">
        <f t="shared" si="1"/>
        <v>180</v>
      </c>
      <c r="J52" s="7"/>
      <c r="K52" s="1">
        <v>10</v>
      </c>
      <c r="L52" s="1"/>
      <c r="M52" s="9"/>
    </row>
    <row r="53" spans="1:13" x14ac:dyDescent="0.25">
      <c r="A53" s="8" t="s">
        <v>85</v>
      </c>
      <c r="B53" s="1" t="s">
        <v>356</v>
      </c>
      <c r="C53" s="9" t="s">
        <v>357</v>
      </c>
      <c r="D53" s="13" t="s">
        <v>355</v>
      </c>
      <c r="E53" s="7"/>
      <c r="F53" s="1">
        <v>25</v>
      </c>
      <c r="G53" s="1"/>
      <c r="H53" s="9"/>
      <c r="I53" s="44">
        <f t="shared" si="1"/>
        <v>250</v>
      </c>
      <c r="J53" s="7"/>
      <c r="K53" s="1"/>
      <c r="L53" s="1"/>
      <c r="M53" s="9"/>
    </row>
    <row r="54" spans="1:13" x14ac:dyDescent="0.25">
      <c r="A54" s="8" t="s">
        <v>72</v>
      </c>
      <c r="B54" s="1" t="s">
        <v>34</v>
      </c>
      <c r="C54" s="9" t="s">
        <v>354</v>
      </c>
      <c r="D54" s="13" t="s">
        <v>358</v>
      </c>
      <c r="E54" s="7">
        <v>14</v>
      </c>
      <c r="F54" s="1"/>
      <c r="G54" s="1"/>
      <c r="H54" s="9"/>
      <c r="I54" s="44">
        <f t="shared" si="1"/>
        <v>140</v>
      </c>
      <c r="J54" s="7"/>
      <c r="K54" s="1"/>
      <c r="L54" s="1"/>
      <c r="M54" s="9"/>
    </row>
    <row r="55" spans="1:13" x14ac:dyDescent="0.25">
      <c r="A55" s="8" t="s">
        <v>72</v>
      </c>
      <c r="B55" s="1" t="s">
        <v>34</v>
      </c>
      <c r="C55" s="9" t="s">
        <v>359</v>
      </c>
      <c r="D55" s="13" t="s">
        <v>360</v>
      </c>
      <c r="E55" s="7"/>
      <c r="F55" s="1">
        <v>1</v>
      </c>
      <c r="G55" s="1"/>
      <c r="H55" s="9"/>
      <c r="I55" s="44">
        <f t="shared" si="1"/>
        <v>10</v>
      </c>
      <c r="J55" s="7"/>
      <c r="K55" s="1"/>
      <c r="L55" s="1"/>
      <c r="M55" s="9"/>
    </row>
    <row r="56" spans="1:13" x14ac:dyDescent="0.25">
      <c r="A56" s="8" t="s">
        <v>72</v>
      </c>
      <c r="B56" s="1" t="s">
        <v>34</v>
      </c>
      <c r="C56" s="9" t="s">
        <v>359</v>
      </c>
      <c r="D56" s="13" t="s">
        <v>361</v>
      </c>
      <c r="E56" s="7">
        <v>1</v>
      </c>
      <c r="F56" s="1"/>
      <c r="G56" s="1"/>
      <c r="H56" s="9"/>
      <c r="I56" s="44">
        <f t="shared" si="1"/>
        <v>10</v>
      </c>
      <c r="J56" s="7"/>
      <c r="K56" s="1"/>
      <c r="L56" s="1"/>
      <c r="M56" s="9"/>
    </row>
    <row r="57" spans="1:13" x14ac:dyDescent="0.25">
      <c r="A57" s="8" t="s">
        <v>72</v>
      </c>
      <c r="B57" s="1" t="s">
        <v>34</v>
      </c>
      <c r="C57" s="9" t="s">
        <v>357</v>
      </c>
      <c r="D57" s="13" t="s">
        <v>79</v>
      </c>
      <c r="E57" s="7">
        <v>10</v>
      </c>
      <c r="F57" s="1"/>
      <c r="G57" s="1"/>
      <c r="H57" s="9"/>
      <c r="I57" s="44">
        <f t="shared" si="1"/>
        <v>100</v>
      </c>
      <c r="J57" s="7"/>
      <c r="K57" s="1"/>
      <c r="L57" s="1"/>
      <c r="M57" s="9"/>
    </row>
    <row r="58" spans="1:13" x14ac:dyDescent="0.25">
      <c r="A58" s="8" t="s">
        <v>72</v>
      </c>
      <c r="B58" s="1" t="s">
        <v>34</v>
      </c>
      <c r="C58" s="9" t="s">
        <v>357</v>
      </c>
      <c r="D58" s="13" t="s">
        <v>362</v>
      </c>
      <c r="E58" s="7">
        <v>5</v>
      </c>
      <c r="F58" s="1"/>
      <c r="G58" s="1"/>
      <c r="H58" s="9"/>
      <c r="I58" s="44">
        <f t="shared" si="1"/>
        <v>50</v>
      </c>
      <c r="J58" s="7"/>
      <c r="K58" s="1"/>
      <c r="L58" s="1"/>
      <c r="M58" s="9"/>
    </row>
    <row r="59" spans="1:13" x14ac:dyDescent="0.25">
      <c r="A59" s="8" t="s">
        <v>72</v>
      </c>
      <c r="B59" s="1" t="s">
        <v>34</v>
      </c>
      <c r="C59" s="9" t="s">
        <v>363</v>
      </c>
      <c r="D59" s="13" t="s">
        <v>364</v>
      </c>
      <c r="E59" s="7">
        <v>1</v>
      </c>
      <c r="F59" s="1"/>
      <c r="G59" s="1"/>
      <c r="H59" s="9"/>
      <c r="I59" s="44">
        <f t="shared" si="1"/>
        <v>10</v>
      </c>
      <c r="J59" s="7"/>
      <c r="K59" s="1"/>
      <c r="L59" s="1"/>
      <c r="M59" s="9"/>
    </row>
    <row r="60" spans="1:13" x14ac:dyDescent="0.25">
      <c r="A60" s="8"/>
      <c r="B60" s="1"/>
      <c r="C60" s="9"/>
      <c r="D60" s="13"/>
      <c r="E60" s="7"/>
      <c r="F60" s="1"/>
      <c r="G60" s="1"/>
      <c r="H60" s="9"/>
      <c r="I60" s="44">
        <f t="shared" si="1"/>
        <v>0</v>
      </c>
      <c r="J60" s="7"/>
      <c r="K60" s="1"/>
      <c r="L60" s="1"/>
      <c r="M60" s="9"/>
    </row>
    <row r="61" spans="1:13" x14ac:dyDescent="0.25">
      <c r="A61" s="8"/>
      <c r="B61" s="1"/>
      <c r="C61" s="9"/>
      <c r="D61" s="13"/>
      <c r="E61" s="7"/>
      <c r="F61" s="1"/>
      <c r="G61" s="1"/>
      <c r="H61" s="9"/>
      <c r="I61" s="44">
        <f t="shared" si="1"/>
        <v>0</v>
      </c>
      <c r="J61" s="7"/>
      <c r="K61" s="1"/>
      <c r="L61" s="1"/>
      <c r="M61" s="9"/>
    </row>
    <row r="62" spans="1:13" x14ac:dyDescent="0.25">
      <c r="A62" s="8"/>
      <c r="B62" s="1"/>
      <c r="C62" s="9"/>
      <c r="D62" s="13"/>
      <c r="E62" s="7"/>
      <c r="F62" s="1"/>
      <c r="G62" s="1"/>
      <c r="H62" s="9"/>
      <c r="I62" s="44">
        <f t="shared" si="1"/>
        <v>0</v>
      </c>
      <c r="J62" s="7"/>
      <c r="K62" s="1"/>
      <c r="L62" s="1"/>
      <c r="M62" s="9"/>
    </row>
    <row r="63" spans="1:13" x14ac:dyDescent="0.25">
      <c r="A63" s="8"/>
      <c r="B63" s="1"/>
      <c r="C63" s="9"/>
      <c r="D63" s="13"/>
      <c r="E63" s="7"/>
      <c r="F63" s="1"/>
      <c r="G63" s="1"/>
      <c r="H63" s="9"/>
      <c r="I63" s="44">
        <f t="shared" si="1"/>
        <v>0</v>
      </c>
      <c r="J63" s="7"/>
      <c r="K63" s="1"/>
      <c r="L63" s="1"/>
      <c r="M63" s="9"/>
    </row>
    <row r="64" spans="1:13" x14ac:dyDescent="0.25">
      <c r="A64" s="8"/>
      <c r="B64" s="1"/>
      <c r="C64" s="9"/>
      <c r="D64" s="13"/>
      <c r="E64" s="7"/>
      <c r="F64" s="1"/>
      <c r="G64" s="1"/>
      <c r="H64" s="9"/>
      <c r="I64" s="44">
        <f t="shared" si="1"/>
        <v>0</v>
      </c>
      <c r="J64" s="7"/>
      <c r="K64" s="1"/>
      <c r="L64" s="1"/>
      <c r="M64" s="9"/>
    </row>
    <row r="65" spans="1:13" x14ac:dyDescent="0.25">
      <c r="A65" s="8"/>
      <c r="B65" s="1"/>
      <c r="C65" s="9"/>
      <c r="D65" s="13"/>
      <c r="E65" s="7"/>
      <c r="F65" s="1"/>
      <c r="G65" s="1"/>
      <c r="H65" s="9"/>
      <c r="I65" s="44">
        <f t="shared" si="1"/>
        <v>0</v>
      </c>
      <c r="J65" s="7"/>
      <c r="K65" s="1"/>
      <c r="L65" s="1"/>
      <c r="M65" s="9"/>
    </row>
    <row r="66" spans="1:13" x14ac:dyDescent="0.25">
      <c r="A66" s="8"/>
      <c r="B66" s="1"/>
      <c r="C66" s="9"/>
      <c r="D66" s="13"/>
      <c r="E66" s="7"/>
      <c r="F66" s="1"/>
      <c r="G66" s="1"/>
      <c r="H66" s="9"/>
      <c r="I66" s="44">
        <f t="shared" si="1"/>
        <v>0</v>
      </c>
      <c r="J66" s="7"/>
      <c r="K66" s="1"/>
      <c r="L66" s="1"/>
      <c r="M66" s="9"/>
    </row>
    <row r="67" spans="1:13" x14ac:dyDescent="0.25">
      <c r="A67" s="8"/>
      <c r="B67" s="1"/>
      <c r="C67" s="9"/>
      <c r="D67" s="13"/>
      <c r="E67" s="7"/>
      <c r="F67" s="1"/>
      <c r="G67" s="1"/>
      <c r="H67" s="9"/>
      <c r="I67" s="44">
        <f t="shared" si="1"/>
        <v>0</v>
      </c>
      <c r="J67" s="7"/>
      <c r="K67" s="1"/>
      <c r="L67" s="1"/>
      <c r="M67" s="9"/>
    </row>
    <row r="68" spans="1:13" x14ac:dyDescent="0.25">
      <c r="A68" s="8"/>
      <c r="B68" s="1"/>
      <c r="C68" s="9"/>
      <c r="D68" s="13"/>
      <c r="E68" s="7"/>
      <c r="F68" s="1"/>
      <c r="G68" s="1"/>
      <c r="H68" s="9"/>
      <c r="I68" s="44">
        <f t="shared" si="1"/>
        <v>0</v>
      </c>
      <c r="J68" s="7"/>
      <c r="K68" s="1"/>
      <c r="L68" s="1"/>
      <c r="M68" s="9"/>
    </row>
    <row r="69" spans="1:13" x14ac:dyDescent="0.25">
      <c r="A69" s="8"/>
      <c r="B69" s="1"/>
      <c r="C69" s="9"/>
      <c r="D69" s="13"/>
      <c r="E69" s="7"/>
      <c r="F69" s="1"/>
      <c r="G69" s="1"/>
      <c r="H69" s="9"/>
      <c r="I69" s="44">
        <f t="shared" ref="I69:I91" si="3">10*F69+15*G69+50*H69+10*E69</f>
        <v>0</v>
      </c>
      <c r="J69" s="7"/>
      <c r="K69" s="1"/>
      <c r="L69" s="1"/>
      <c r="M69" s="9"/>
    </row>
    <row r="70" spans="1:13" x14ac:dyDescent="0.25">
      <c r="A70" s="8"/>
      <c r="B70" s="1"/>
      <c r="C70" s="9"/>
      <c r="D70" s="13"/>
      <c r="E70" s="7"/>
      <c r="F70" s="1"/>
      <c r="G70" s="1"/>
      <c r="H70" s="9"/>
      <c r="I70" s="44">
        <f t="shared" si="3"/>
        <v>0</v>
      </c>
      <c r="J70" s="7"/>
      <c r="K70" s="1"/>
      <c r="L70" s="1"/>
      <c r="M70" s="9"/>
    </row>
    <row r="71" spans="1:13" x14ac:dyDescent="0.25">
      <c r="A71" s="8"/>
      <c r="B71" s="1"/>
      <c r="C71" s="9"/>
      <c r="D71" s="13"/>
      <c r="E71" s="7"/>
      <c r="F71" s="1"/>
      <c r="G71" s="1"/>
      <c r="H71" s="9"/>
      <c r="I71" s="44">
        <f t="shared" si="3"/>
        <v>0</v>
      </c>
      <c r="J71" s="7"/>
      <c r="K71" s="1"/>
      <c r="L71" s="1"/>
      <c r="M71" s="9"/>
    </row>
    <row r="72" spans="1:13" x14ac:dyDescent="0.25">
      <c r="A72" s="8"/>
      <c r="B72" s="1"/>
      <c r="C72" s="9"/>
      <c r="D72" s="13"/>
      <c r="E72" s="7"/>
      <c r="F72" s="1"/>
      <c r="G72" s="1"/>
      <c r="H72" s="9"/>
      <c r="I72" s="44">
        <f t="shared" si="3"/>
        <v>0</v>
      </c>
      <c r="J72" s="7"/>
      <c r="K72" s="1"/>
      <c r="L72" s="1"/>
      <c r="M72" s="9"/>
    </row>
    <row r="73" spans="1:13" x14ac:dyDescent="0.25">
      <c r="A73" s="8"/>
      <c r="B73" s="1"/>
      <c r="C73" s="9"/>
      <c r="D73" s="13"/>
      <c r="E73" s="7"/>
      <c r="F73" s="1"/>
      <c r="G73" s="1"/>
      <c r="H73" s="9"/>
      <c r="I73" s="44">
        <f t="shared" si="3"/>
        <v>0</v>
      </c>
      <c r="J73" s="7"/>
      <c r="K73" s="1"/>
      <c r="L73" s="1"/>
      <c r="M73" s="9"/>
    </row>
    <row r="74" spans="1:13" x14ac:dyDescent="0.25">
      <c r="A74" s="8"/>
      <c r="B74" s="1"/>
      <c r="C74" s="9"/>
      <c r="D74" s="13"/>
      <c r="E74" s="7"/>
      <c r="F74" s="1"/>
      <c r="G74" s="1"/>
      <c r="H74" s="9"/>
      <c r="I74" s="44">
        <f t="shared" si="3"/>
        <v>0</v>
      </c>
      <c r="J74" s="7"/>
      <c r="K74" s="1"/>
      <c r="L74" s="1"/>
      <c r="M74" s="9"/>
    </row>
    <row r="75" spans="1:13" x14ac:dyDescent="0.25">
      <c r="A75" s="8"/>
      <c r="B75" s="1"/>
      <c r="C75" s="9"/>
      <c r="D75" s="13"/>
      <c r="E75" s="7"/>
      <c r="F75" s="1"/>
      <c r="G75" s="1"/>
      <c r="H75" s="9"/>
      <c r="I75" s="44">
        <f t="shared" si="3"/>
        <v>0</v>
      </c>
      <c r="J75" s="7"/>
      <c r="K75" s="1"/>
      <c r="L75" s="1"/>
      <c r="M75" s="9"/>
    </row>
    <row r="76" spans="1:13" x14ac:dyDescent="0.25">
      <c r="A76" s="8"/>
      <c r="B76" s="1"/>
      <c r="C76" s="9"/>
      <c r="D76" s="13"/>
      <c r="E76" s="7"/>
      <c r="F76" s="1"/>
      <c r="G76" s="1"/>
      <c r="H76" s="9"/>
      <c r="I76" s="44">
        <f t="shared" si="3"/>
        <v>0</v>
      </c>
      <c r="J76" s="7"/>
      <c r="K76" s="1"/>
      <c r="L76" s="1"/>
      <c r="M76" s="9"/>
    </row>
    <row r="77" spans="1:13" x14ac:dyDescent="0.25">
      <c r="A77" s="8"/>
      <c r="B77" s="1"/>
      <c r="C77" s="9"/>
      <c r="D77" s="13"/>
      <c r="E77" s="7"/>
      <c r="F77" s="1"/>
      <c r="G77" s="1"/>
      <c r="H77" s="9"/>
      <c r="I77" s="44">
        <f t="shared" si="3"/>
        <v>0</v>
      </c>
      <c r="J77" s="7"/>
      <c r="K77" s="1"/>
      <c r="L77" s="1"/>
      <c r="M77" s="9"/>
    </row>
    <row r="78" spans="1:13" x14ac:dyDescent="0.25">
      <c r="A78" s="8"/>
      <c r="B78" s="1"/>
      <c r="C78" s="9"/>
      <c r="D78" s="13"/>
      <c r="E78" s="7"/>
      <c r="F78" s="1"/>
      <c r="G78" s="1"/>
      <c r="H78" s="9"/>
      <c r="I78" s="44">
        <f t="shared" si="3"/>
        <v>0</v>
      </c>
      <c r="J78" s="7"/>
      <c r="K78" s="1"/>
      <c r="L78" s="1"/>
      <c r="M78" s="9"/>
    </row>
    <row r="79" spans="1:13" x14ac:dyDescent="0.25">
      <c r="A79" s="8"/>
      <c r="B79" s="1"/>
      <c r="C79" s="9"/>
      <c r="D79" s="13"/>
      <c r="E79" s="7"/>
      <c r="F79" s="1"/>
      <c r="G79" s="1"/>
      <c r="H79" s="9"/>
      <c r="I79" s="44">
        <f t="shared" si="3"/>
        <v>0</v>
      </c>
      <c r="J79" s="7"/>
      <c r="K79" s="1"/>
      <c r="L79" s="1"/>
      <c r="M79" s="9"/>
    </row>
    <row r="80" spans="1:13" x14ac:dyDescent="0.25">
      <c r="A80" s="8"/>
      <c r="B80" s="1"/>
      <c r="C80" s="9"/>
      <c r="D80" s="13"/>
      <c r="E80" s="7"/>
      <c r="F80" s="1"/>
      <c r="G80" s="1"/>
      <c r="H80" s="9"/>
      <c r="I80" s="44">
        <f t="shared" si="3"/>
        <v>0</v>
      </c>
      <c r="J80" s="7"/>
      <c r="K80" s="1"/>
      <c r="L80" s="1"/>
      <c r="M80" s="9"/>
    </row>
    <row r="81" spans="1:13" x14ac:dyDescent="0.25">
      <c r="A81" s="8"/>
      <c r="B81" s="1"/>
      <c r="C81" s="9"/>
      <c r="D81" s="13"/>
      <c r="E81" s="7"/>
      <c r="F81" s="1"/>
      <c r="G81" s="1"/>
      <c r="H81" s="9"/>
      <c r="I81" s="44">
        <f t="shared" si="3"/>
        <v>0</v>
      </c>
      <c r="J81" s="7"/>
      <c r="K81" s="1"/>
      <c r="L81" s="1"/>
      <c r="M81" s="9"/>
    </row>
    <row r="82" spans="1:13" x14ac:dyDescent="0.25">
      <c r="A82" s="8"/>
      <c r="B82" s="1"/>
      <c r="C82" s="9"/>
      <c r="D82" s="13"/>
      <c r="E82" s="7"/>
      <c r="F82" s="1"/>
      <c r="G82" s="1"/>
      <c r="H82" s="9"/>
      <c r="I82" s="44">
        <f t="shared" si="3"/>
        <v>0</v>
      </c>
      <c r="J82" s="7"/>
      <c r="K82" s="1"/>
      <c r="L82" s="1"/>
      <c r="M82" s="9"/>
    </row>
    <row r="83" spans="1:13" x14ac:dyDescent="0.25">
      <c r="A83" s="8"/>
      <c r="B83" s="1"/>
      <c r="C83" s="9"/>
      <c r="D83" s="13"/>
      <c r="E83" s="7"/>
      <c r="F83" s="1"/>
      <c r="G83" s="1"/>
      <c r="H83" s="9"/>
      <c r="I83" s="44">
        <f t="shared" si="3"/>
        <v>0</v>
      </c>
      <c r="J83" s="7"/>
      <c r="K83" s="1"/>
      <c r="L83" s="1"/>
      <c r="M83" s="9"/>
    </row>
    <row r="84" spans="1:13" x14ac:dyDescent="0.25">
      <c r="A84" s="8"/>
      <c r="B84" s="1"/>
      <c r="C84" s="9"/>
      <c r="D84" s="13"/>
      <c r="E84" s="7"/>
      <c r="F84" s="1"/>
      <c r="G84" s="1"/>
      <c r="H84" s="9"/>
      <c r="I84" s="44">
        <f t="shared" si="3"/>
        <v>0</v>
      </c>
      <c r="J84" s="7"/>
      <c r="K84" s="1"/>
      <c r="L84" s="1"/>
      <c r="M84" s="9"/>
    </row>
    <row r="85" spans="1:13" x14ac:dyDescent="0.25">
      <c r="A85" s="8"/>
      <c r="B85" s="1"/>
      <c r="C85" s="9"/>
      <c r="D85" s="13"/>
      <c r="E85" s="7"/>
      <c r="F85" s="1"/>
      <c r="G85" s="1"/>
      <c r="H85" s="9"/>
      <c r="I85" s="44">
        <f t="shared" si="3"/>
        <v>0</v>
      </c>
      <c r="J85" s="7"/>
      <c r="K85" s="1"/>
      <c r="L85" s="1"/>
      <c r="M85" s="9"/>
    </row>
    <row r="86" spans="1:13" x14ac:dyDescent="0.25">
      <c r="A86" s="8"/>
      <c r="B86" s="1"/>
      <c r="C86" s="9"/>
      <c r="D86" s="13"/>
      <c r="E86" s="7"/>
      <c r="F86" s="1"/>
      <c r="G86" s="1"/>
      <c r="H86" s="9"/>
      <c r="I86" s="44">
        <f t="shared" si="3"/>
        <v>0</v>
      </c>
      <c r="J86" s="7"/>
      <c r="K86" s="1"/>
      <c r="L86" s="1"/>
      <c r="M86" s="9"/>
    </row>
    <row r="87" spans="1:13" x14ac:dyDescent="0.25">
      <c r="A87" s="8"/>
      <c r="B87" s="1"/>
      <c r="C87" s="9"/>
      <c r="D87" s="13"/>
      <c r="E87" s="7"/>
      <c r="F87" s="1"/>
      <c r="G87" s="1"/>
      <c r="H87" s="9"/>
      <c r="I87" s="44">
        <f t="shared" si="3"/>
        <v>0</v>
      </c>
      <c r="J87" s="7"/>
      <c r="K87" s="1"/>
      <c r="L87" s="1"/>
      <c r="M87" s="9"/>
    </row>
    <row r="88" spans="1:13" x14ac:dyDescent="0.25">
      <c r="A88" s="8"/>
      <c r="B88" s="1"/>
      <c r="C88" s="9"/>
      <c r="D88" s="13"/>
      <c r="E88" s="7"/>
      <c r="F88" s="1"/>
      <c r="G88" s="1"/>
      <c r="H88" s="9"/>
      <c r="I88" s="44">
        <f t="shared" si="3"/>
        <v>0</v>
      </c>
      <c r="J88" s="7"/>
      <c r="K88" s="1"/>
      <c r="L88" s="1"/>
      <c r="M88" s="9"/>
    </row>
    <row r="89" spans="1:13" x14ac:dyDescent="0.25">
      <c r="A89" s="8"/>
      <c r="B89" s="1"/>
      <c r="C89" s="9"/>
      <c r="D89" s="13"/>
      <c r="E89" s="7"/>
      <c r="F89" s="1"/>
      <c r="G89" s="1"/>
      <c r="H89" s="9"/>
      <c r="I89" s="44">
        <f t="shared" si="3"/>
        <v>0</v>
      </c>
      <c r="J89" s="7"/>
      <c r="K89" s="1"/>
      <c r="L89" s="1"/>
      <c r="M89" s="9"/>
    </row>
    <row r="90" spans="1:13" x14ac:dyDescent="0.25">
      <c r="A90" s="8"/>
      <c r="B90" s="1"/>
      <c r="C90" s="9"/>
      <c r="D90" s="13"/>
      <c r="E90" s="7"/>
      <c r="F90" s="1"/>
      <c r="G90" s="1"/>
      <c r="H90" s="9"/>
      <c r="I90" s="44">
        <f t="shared" si="3"/>
        <v>0</v>
      </c>
      <c r="J90" s="7"/>
      <c r="K90" s="1"/>
      <c r="L90" s="1"/>
      <c r="M90" s="9"/>
    </row>
    <row r="91" spans="1:13" ht="15.75" thickBot="1" x14ac:dyDescent="0.3">
      <c r="A91" s="10"/>
      <c r="B91" s="11"/>
      <c r="C91" s="12"/>
      <c r="D91" s="14"/>
      <c r="E91" s="15"/>
      <c r="F91" s="11"/>
      <c r="G91" s="11"/>
      <c r="H91" s="12"/>
      <c r="I91" s="45">
        <f t="shared" si="3"/>
        <v>0</v>
      </c>
      <c r="J91" s="15"/>
      <c r="K91" s="11"/>
      <c r="L91" s="11"/>
      <c r="M91" s="12"/>
    </row>
    <row r="94" spans="1:13" x14ac:dyDescent="0.25">
      <c r="C94" s="83">
        <v>42086</v>
      </c>
    </row>
    <row r="95" spans="1:13" x14ac:dyDescent="0.25">
      <c r="C95" s="83">
        <v>42112</v>
      </c>
    </row>
    <row r="96" spans="1:13" x14ac:dyDescent="0.25">
      <c r="C96">
        <f>C95-C94</f>
        <v>26</v>
      </c>
    </row>
    <row r="99" spans="3:3" x14ac:dyDescent="0.25">
      <c r="C99" s="83">
        <v>42112</v>
      </c>
    </row>
    <row r="100" spans="3:3" x14ac:dyDescent="0.25">
      <c r="C100" s="83">
        <v>42117</v>
      </c>
    </row>
    <row r="101" spans="3:3" x14ac:dyDescent="0.25">
      <c r="C101">
        <f>C100-C99</f>
        <v>5</v>
      </c>
    </row>
  </sheetData>
  <autoFilter ref="A3:M91"/>
  <mergeCells count="7">
    <mergeCell ref="E1:H1"/>
    <mergeCell ref="J1:M1"/>
    <mergeCell ref="D1:D2"/>
    <mergeCell ref="A1:A2"/>
    <mergeCell ref="B1:B2"/>
    <mergeCell ref="C1:C2"/>
    <mergeCell ref="I1:I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D16" sqref="D16"/>
    </sheetView>
  </sheetViews>
  <sheetFormatPr defaultRowHeight="15" x14ac:dyDescent="0.25"/>
  <cols>
    <col min="2" max="2" width="17.42578125" customWidth="1"/>
    <col min="3" max="3" width="11.140625" bestFit="1" customWidth="1"/>
  </cols>
  <sheetData>
    <row r="1" spans="1:17" x14ac:dyDescent="0.25">
      <c r="B1" s="1"/>
      <c r="C1" s="132" t="s">
        <v>2</v>
      </c>
      <c r="D1" s="131" t="s">
        <v>142</v>
      </c>
      <c r="E1" s="131"/>
      <c r="F1" s="131"/>
      <c r="G1" s="131"/>
      <c r="H1" s="131"/>
      <c r="I1" s="134" t="s">
        <v>143</v>
      </c>
      <c r="J1" s="1"/>
      <c r="K1" s="24" t="s">
        <v>68</v>
      </c>
      <c r="L1" s="24" t="s">
        <v>11</v>
      </c>
      <c r="M1" s="24" t="s">
        <v>12</v>
      </c>
      <c r="N1" s="24" t="s">
        <v>144</v>
      </c>
      <c r="O1" s="24" t="s">
        <v>13</v>
      </c>
    </row>
    <row r="2" spans="1:17" x14ac:dyDescent="0.25">
      <c r="B2" s="1"/>
      <c r="C2" s="133"/>
      <c r="D2" s="24" t="s">
        <v>68</v>
      </c>
      <c r="E2" s="24" t="s">
        <v>11</v>
      </c>
      <c r="F2" s="24" t="s">
        <v>12</v>
      </c>
      <c r="G2" s="24" t="s">
        <v>144</v>
      </c>
      <c r="H2" s="24" t="s">
        <v>13</v>
      </c>
      <c r="I2" s="134"/>
      <c r="J2" s="64" t="s">
        <v>145</v>
      </c>
      <c r="K2" s="1">
        <f>SUMIFS(D$4:D$1004,$A$4:$A$1004,"ОТК")</f>
        <v>118</v>
      </c>
      <c r="L2" s="1">
        <f>SUMIFS(E$4:E$1004,$A$4:$A$1004,"ОТК")</f>
        <v>113</v>
      </c>
      <c r="M2" s="1">
        <f>SUMIFS(F$4:F$1004,$A$4:$A$1004,"ОТК")</f>
        <v>13</v>
      </c>
      <c r="N2" s="1">
        <f>SUMIFS(G$4:G$1004,$A$4:$A$1004,"ОТК")</f>
        <v>20</v>
      </c>
      <c r="O2" s="1">
        <f>SUMIFS(H$4:H$1004,$A$4:$A$1004,"ОТК")</f>
        <v>10</v>
      </c>
    </row>
    <row r="3" spans="1:17" x14ac:dyDescent="0.25">
      <c r="B3" s="1"/>
      <c r="C3" s="1"/>
      <c r="D3" s="24">
        <f>SUM(D4:D100)</f>
        <v>118</v>
      </c>
      <c r="E3" s="24">
        <f>SUM(E4:E100)</f>
        <v>113</v>
      </c>
      <c r="F3" s="24">
        <f>SUM(F4:F100)</f>
        <v>13</v>
      </c>
      <c r="G3" s="24">
        <f>SUM(G4:G100)</f>
        <v>20</v>
      </c>
      <c r="H3" s="24">
        <f>SUM(H4:H100)</f>
        <v>10</v>
      </c>
      <c r="J3" s="64" t="s">
        <v>145</v>
      </c>
      <c r="K3" s="1">
        <f>SUMIFS(D$4:D$1004,$A$4:$A$1004,"ОТК",$I$4:$I$1004,K1)</f>
        <v>0</v>
      </c>
      <c r="L3" s="1">
        <f>SUMIFS(E$4:E$1004,$A$4:$A$1004,"ОТК",$I$4:$I$1004,L1)</f>
        <v>75</v>
      </c>
      <c r="M3" s="1">
        <f>SUMIFS(F$4:F$1004,$A$4:$A$1004,"ОТК",$I$4:$I$1004,M1)</f>
        <v>3</v>
      </c>
      <c r="N3" s="1">
        <f>SUMIFS(G$4:G$1004,$A$4:$A$1004,"ОТК",$I$4:$I$1004,N1)</f>
        <v>20</v>
      </c>
      <c r="O3" s="1">
        <f>SUMIFS(H$4:H$1004,$A$4:$A$1004,"ОТК",$I$4:$I$1004,O1)</f>
        <v>10</v>
      </c>
    </row>
    <row r="4" spans="1:17" x14ac:dyDescent="0.25">
      <c r="A4" t="s">
        <v>145</v>
      </c>
      <c r="B4" s="65" t="s">
        <v>24</v>
      </c>
      <c r="C4" s="65" t="s">
        <v>26</v>
      </c>
      <c r="D4" s="66">
        <f>IFERROR(INDEX(Details!N$3:N$122,MATCH(ОТК!$C4,Details!$A$3:$A$122,0)),0)</f>
        <v>2</v>
      </c>
      <c r="E4" s="66">
        <f>IFERROR(INDEX(Details!O$3:O$122,MATCH(ОТК!$C4,Details!$A$3:$A$122,0)),0)</f>
        <v>2</v>
      </c>
      <c r="F4" s="66">
        <f>IFERROR(INDEX(Details!P$3:P$122,MATCH(ОТК!$C4,Details!$A$3:$A$122,0)),0)</f>
        <v>0</v>
      </c>
      <c r="G4" s="66">
        <f>IFERROR(INDEX(Details!Q$3:Q$122,MATCH(ОТК!$C4,Details!$A$3:$A$122,0)),0)</f>
        <v>2</v>
      </c>
      <c r="H4" s="66">
        <f>IFERROR(INDEX(Details!R$3:R$122,MATCH(ОТК!$C4,Details!$A$3:$A$122,0)),0)</f>
        <v>0</v>
      </c>
      <c r="I4" s="69" t="s">
        <v>144</v>
      </c>
    </row>
    <row r="5" spans="1:17" x14ac:dyDescent="0.25">
      <c r="A5" s="1" t="s">
        <v>145</v>
      </c>
      <c r="B5" s="47" t="s">
        <v>27</v>
      </c>
      <c r="C5" s="47" t="s">
        <v>28</v>
      </c>
      <c r="D5" s="1">
        <f>IFERROR(INDEX(Details!N$3:N$122,MATCH(ОТК!$C5,Details!$A$3:$A$122,0)),0)</f>
        <v>2</v>
      </c>
      <c r="E5" s="1">
        <f>IFERROR(INDEX(Details!O$3:O$122,MATCH(ОТК!$C5,Details!$A$3:$A$122,0)),0)</f>
        <v>0</v>
      </c>
      <c r="F5" s="1">
        <f>IFERROR(INDEX(Details!P$3:P$122,MATCH(ОТК!$C5,Details!$A$3:$A$122,0)),0)</f>
        <v>0</v>
      </c>
      <c r="G5" s="1">
        <f>IFERROR(INDEX(Details!Q$3:Q$122,MATCH(ОТК!$C5,Details!$A$3:$A$122,0)),0)</f>
        <v>2</v>
      </c>
      <c r="H5" s="1">
        <f>IFERROR(INDEX(Details!R$3:R$122,MATCH(ОТК!$C5,Details!$A$3:$A$122,0)),0)</f>
        <v>0</v>
      </c>
      <c r="I5" s="69" t="s">
        <v>144</v>
      </c>
    </row>
    <row r="6" spans="1:17" x14ac:dyDescent="0.25">
      <c r="A6" s="140" t="s">
        <v>145</v>
      </c>
      <c r="B6" s="140" t="s">
        <v>27</v>
      </c>
      <c r="C6" s="140"/>
      <c r="D6" s="1">
        <f>IFERROR(INDEX(Details!N$3:N$122,MATCH(ОТК!$C6,Details!$A$3:$A$122,0)),0)</f>
        <v>0</v>
      </c>
      <c r="E6" s="1">
        <f>IFERROR(INDEX(Details!O$3:O$122,MATCH(ОТК!$C6,Details!$A$3:$A$122,0)),0)</f>
        <v>0</v>
      </c>
      <c r="F6" s="1">
        <f>IFERROR(INDEX(Details!P$3:P$122,MATCH(ОТК!$C6,Details!$A$3:$A$122,0)),0)</f>
        <v>0</v>
      </c>
      <c r="G6" s="1">
        <f>IFERROR(INDEX(Details!Q$3:Q$122,MATCH(ОТК!$C6,Details!$A$3:$A$122,0)),0)</f>
        <v>0</v>
      </c>
      <c r="H6" s="1">
        <f>IFERROR(INDEX(Details!R$3:R$122,MATCH(ОТК!$C6,Details!$A$3:$A$122,0)),0)</f>
        <v>0</v>
      </c>
      <c r="I6" s="69" t="s">
        <v>144</v>
      </c>
      <c r="J6" t="s">
        <v>369</v>
      </c>
    </row>
    <row r="7" spans="1:17" x14ac:dyDescent="0.25">
      <c r="A7" s="1"/>
      <c r="B7" s="47"/>
      <c r="C7" s="47"/>
      <c r="D7" s="1">
        <f>IFERROR(INDEX(Details!N$3:N$122,MATCH(ОТК!$C7,Details!$A$3:$A$122,0)),0)</f>
        <v>0</v>
      </c>
      <c r="E7" s="1">
        <f>IFERROR(INDEX(Details!O$3:O$122,MATCH(ОТК!$C7,Details!$A$3:$A$122,0)),0)</f>
        <v>0</v>
      </c>
      <c r="F7" s="1">
        <f>IFERROR(INDEX(Details!P$3:P$122,MATCH(ОТК!$C7,Details!$A$3:$A$122,0)),0)</f>
        <v>0</v>
      </c>
      <c r="G7" s="1">
        <f>IFERROR(INDEX(Details!Q$3:Q$122,MATCH(ОТК!$C7,Details!$A$3:$A$122,0)),0)</f>
        <v>0</v>
      </c>
      <c r="H7" s="1">
        <f>IFERROR(INDEX(Details!R$3:R$122,MATCH(ОТК!$C7,Details!$A$3:$A$122,0)),0)</f>
        <v>0</v>
      </c>
      <c r="I7" s="69" t="s">
        <v>144</v>
      </c>
    </row>
    <row r="8" spans="1:17" x14ac:dyDescent="0.25">
      <c r="A8" s="1" t="s">
        <v>145</v>
      </c>
      <c r="B8" s="47" t="s">
        <v>44</v>
      </c>
      <c r="C8" s="47" t="s">
        <v>45</v>
      </c>
      <c r="D8" s="1">
        <f>IFERROR(INDEX(Details!N$3:N$122,MATCH(ОТК!$C8,Details!$A$3:$A$122,0)),0)</f>
        <v>5</v>
      </c>
      <c r="E8" s="1">
        <f>IFERROR(INDEX(Details!O$3:O$122,MATCH(ОТК!$C8,Details!$A$3:$A$122,0)),0)</f>
        <v>5</v>
      </c>
      <c r="F8" s="1">
        <f>IFERROR(INDEX(Details!P$3:P$122,MATCH(ОТК!$C8,Details!$A$3:$A$122,0)),0)</f>
        <v>0</v>
      </c>
      <c r="G8" s="1">
        <f>IFERROR(INDEX(Details!Q$3:Q$122,MATCH(ОТК!$C8,Details!$A$3:$A$122,0)),0)</f>
        <v>0</v>
      </c>
      <c r="H8" s="1">
        <f>IFERROR(INDEX(Details!R$3:R$122,MATCH(ОТК!$C8,Details!$A$3:$A$122,0)),0)</f>
        <v>0</v>
      </c>
      <c r="I8" s="69" t="s">
        <v>11</v>
      </c>
    </row>
    <row r="9" spans="1:17" x14ac:dyDescent="0.25">
      <c r="A9" s="1"/>
      <c r="B9" s="47"/>
      <c r="C9" s="47"/>
      <c r="D9" s="1">
        <f>IFERROR(INDEX(Details!N$3:N$122,MATCH(ОТК!$C9,Details!$A$3:$A$122,0)),0)</f>
        <v>0</v>
      </c>
      <c r="E9" s="1">
        <f>IFERROR(INDEX(Details!O$3:O$122,MATCH(ОТК!$C9,Details!$A$3:$A$122,0)),0)</f>
        <v>0</v>
      </c>
      <c r="F9" s="1">
        <f>IFERROR(INDEX(Details!P$3:P$122,MATCH(ОТК!$C9,Details!$A$3:$A$122,0)),0)</f>
        <v>0</v>
      </c>
      <c r="G9" s="1">
        <f>IFERROR(INDEX(Details!Q$3:Q$122,MATCH(ОТК!$C9,Details!$A$3:$A$122,0)),0)</f>
        <v>0</v>
      </c>
      <c r="H9" s="1">
        <f>IFERROR(INDEX(Details!R$3:R$122,MATCH(ОТК!$C9,Details!$A$3:$A$122,0)),0)</f>
        <v>0</v>
      </c>
      <c r="I9" s="69" t="s">
        <v>144</v>
      </c>
      <c r="Q9">
        <f>8*11</f>
        <v>88</v>
      </c>
    </row>
    <row r="10" spans="1:17" x14ac:dyDescent="0.25">
      <c r="A10" s="1" t="s">
        <v>145</v>
      </c>
      <c r="B10" s="47" t="s">
        <v>146</v>
      </c>
      <c r="C10" s="47" t="s">
        <v>32</v>
      </c>
      <c r="D10" s="1">
        <f>IFERROR(INDEX(Details!N$3:N$122,MATCH(ОТК!$C10,Details!$A$3:$A$122,0)),0)</f>
        <v>4</v>
      </c>
      <c r="E10" s="1">
        <f>IFERROR(INDEX(Details!O$3:O$122,MATCH(ОТК!$C10,Details!$A$3:$A$122,0)),0)</f>
        <v>4</v>
      </c>
      <c r="F10" s="1">
        <f>IFERROR(INDEX(Details!P$3:P$122,MATCH(ОТК!$C10,Details!$A$3:$A$122,0)),0)</f>
        <v>0</v>
      </c>
      <c r="G10" s="1">
        <f>IFERROR(INDEX(Details!Q$3:Q$122,MATCH(ОТК!$C10,Details!$A$3:$A$122,0)),0)</f>
        <v>0</v>
      </c>
      <c r="H10" s="1">
        <f>IFERROR(INDEX(Details!R$3:R$122,MATCH(ОТК!$C10,Details!$A$3:$A$122,0)),0)</f>
        <v>0</v>
      </c>
      <c r="I10" s="69" t="s">
        <v>11</v>
      </c>
      <c r="Q10">
        <f>Q9/10</f>
        <v>8.8000000000000007</v>
      </c>
    </row>
    <row r="11" spans="1:17" x14ac:dyDescent="0.25">
      <c r="A11" s="1" t="s">
        <v>145</v>
      </c>
      <c r="B11" s="47" t="s">
        <v>56</v>
      </c>
      <c r="C11" s="48" t="s">
        <v>40</v>
      </c>
      <c r="D11" s="1">
        <f>IFERROR(INDEX(Details!N$3:N$122,MATCH(ОТК!$C11,Details!$A$3:$A$122,0)),0)</f>
        <v>8</v>
      </c>
      <c r="E11" s="1">
        <f>IFERROR(INDEX(Details!O$3:O$122,MATCH(ОТК!$C11,Details!$A$3:$A$122,0)),0)</f>
        <v>8</v>
      </c>
      <c r="F11" s="1">
        <f>IFERROR(INDEX(Details!P$3:P$122,MATCH(ОТК!$C11,Details!$A$3:$A$122,0)),0)</f>
        <v>0</v>
      </c>
      <c r="G11" s="1">
        <f>IFERROR(INDEX(Details!Q$3:Q$122,MATCH(ОТК!$C11,Details!$A$3:$A$122,0)),0)</f>
        <v>0</v>
      </c>
      <c r="H11" s="1">
        <f>IFERROR(INDEX(Details!R$3:R$122,MATCH(ОТК!$C11,Details!$A$3:$A$122,0)),0)</f>
        <v>0</v>
      </c>
      <c r="I11" s="69" t="s">
        <v>11</v>
      </c>
    </row>
    <row r="12" spans="1:17" x14ac:dyDescent="0.25">
      <c r="A12" s="1" t="s">
        <v>145</v>
      </c>
      <c r="B12" s="47" t="s">
        <v>56</v>
      </c>
      <c r="C12" s="48" t="s">
        <v>40</v>
      </c>
      <c r="D12" s="1">
        <f>IFERROR(INDEX(Details!N$3:N$122,MATCH(ОТК!$C12,Details!$A$3:$A$122,0)),0)</f>
        <v>8</v>
      </c>
      <c r="E12" s="1">
        <f>IFERROR(INDEX(Details!O$3:O$122,MATCH(ОТК!$C12,Details!$A$3:$A$122,0)),0)</f>
        <v>8</v>
      </c>
      <c r="F12" s="1">
        <f>IFERROR(INDEX(Details!P$3:P$122,MATCH(ОТК!$C12,Details!$A$3:$A$122,0)),0)</f>
        <v>0</v>
      </c>
      <c r="G12" s="1">
        <f>IFERROR(INDEX(Details!Q$3:Q$122,MATCH(ОТК!$C12,Details!$A$3:$A$122,0)),0)</f>
        <v>0</v>
      </c>
      <c r="H12" s="1">
        <f>IFERROR(INDEX(Details!R$3:R$122,MATCH(ОТК!$C12,Details!$A$3:$A$122,0)),0)</f>
        <v>0</v>
      </c>
      <c r="I12" s="69" t="s">
        <v>11</v>
      </c>
    </row>
    <row r="13" spans="1:17" x14ac:dyDescent="0.25">
      <c r="A13" s="1" t="s">
        <v>145</v>
      </c>
      <c r="B13" s="47" t="s">
        <v>56</v>
      </c>
      <c r="C13" s="48" t="s">
        <v>40</v>
      </c>
      <c r="D13" s="1">
        <f>IFERROR(INDEX(Details!N$3:N$122,MATCH(ОТК!$C13,Details!$A$3:$A$122,0)),0)</f>
        <v>8</v>
      </c>
      <c r="E13" s="1">
        <f>IFERROR(INDEX(Details!O$3:O$122,MATCH(ОТК!$C13,Details!$A$3:$A$122,0)),0)</f>
        <v>8</v>
      </c>
      <c r="F13" s="1">
        <f>IFERROR(INDEX(Details!P$3:P$122,MATCH(ОТК!$C13,Details!$A$3:$A$122,0)),0)</f>
        <v>0</v>
      </c>
      <c r="G13" s="1">
        <f>IFERROR(INDEX(Details!Q$3:Q$122,MATCH(ОТК!$C13,Details!$A$3:$A$122,0)),0)</f>
        <v>0</v>
      </c>
      <c r="H13" s="1">
        <f>IFERROR(INDEX(Details!R$3:R$122,MATCH(ОТК!$C13,Details!$A$3:$A$122,0)),0)</f>
        <v>0</v>
      </c>
      <c r="I13" s="69" t="s">
        <v>11</v>
      </c>
    </row>
    <row r="14" spans="1:17" x14ac:dyDescent="0.25">
      <c r="A14" s="1" t="s">
        <v>145</v>
      </c>
      <c r="B14" s="47" t="s">
        <v>56</v>
      </c>
      <c r="C14" s="48" t="s">
        <v>40</v>
      </c>
      <c r="D14" s="1">
        <f>IFERROR(INDEX(Details!N$3:N$122,MATCH(ОТК!$C14,Details!$A$3:$A$122,0)),0)</f>
        <v>8</v>
      </c>
      <c r="E14" s="1">
        <f>IFERROR(INDEX(Details!O$3:O$122,MATCH(ОТК!$C14,Details!$A$3:$A$122,0)),0)</f>
        <v>8</v>
      </c>
      <c r="F14" s="1">
        <f>IFERROR(INDEX(Details!P$3:P$122,MATCH(ОТК!$C14,Details!$A$3:$A$122,0)),0)</f>
        <v>0</v>
      </c>
      <c r="G14" s="1">
        <f>IFERROR(INDEX(Details!Q$3:Q$122,MATCH(ОТК!$C14,Details!$A$3:$A$122,0)),0)</f>
        <v>0</v>
      </c>
      <c r="H14" s="1">
        <f>IFERROR(INDEX(Details!R$3:R$122,MATCH(ОТК!$C14,Details!$A$3:$A$122,0)),0)</f>
        <v>0</v>
      </c>
      <c r="I14" s="69" t="s">
        <v>11</v>
      </c>
    </row>
    <row r="15" spans="1:17" x14ac:dyDescent="0.25">
      <c r="A15" s="1" t="s">
        <v>145</v>
      </c>
      <c r="B15" s="47" t="s">
        <v>56</v>
      </c>
      <c r="C15" s="48" t="s">
        <v>40</v>
      </c>
      <c r="D15" s="1">
        <f>IFERROR(INDEX(Details!N$3:N$122,MATCH(ОТК!$C15,Details!$A$3:$A$122,0)),0)</f>
        <v>8</v>
      </c>
      <c r="E15" s="1">
        <f>IFERROR(INDEX(Details!O$3:O$122,MATCH(ОТК!$C15,Details!$A$3:$A$122,0)),0)</f>
        <v>8</v>
      </c>
      <c r="F15" s="1">
        <f>IFERROR(INDEX(Details!P$3:P$122,MATCH(ОТК!$C15,Details!$A$3:$A$122,0)),0)</f>
        <v>0</v>
      </c>
      <c r="G15" s="1">
        <f>IFERROR(INDEX(Details!Q$3:Q$122,MATCH(ОТК!$C15,Details!$A$3:$A$122,0)),0)</f>
        <v>0</v>
      </c>
      <c r="H15" s="1">
        <f>IFERROR(INDEX(Details!R$3:R$122,MATCH(ОТК!$C15,Details!$A$3:$A$122,0)),0)</f>
        <v>0</v>
      </c>
      <c r="I15" s="69" t="s">
        <v>11</v>
      </c>
    </row>
    <row r="16" spans="1:17" x14ac:dyDescent="0.25">
      <c r="A16" s="1" t="s">
        <v>145</v>
      </c>
      <c r="B16" s="47" t="s">
        <v>56</v>
      </c>
      <c r="C16" s="48" t="s">
        <v>40</v>
      </c>
      <c r="D16" s="1">
        <f>IFERROR(INDEX(Details!N$3:N$122,MATCH(ОТК!$C16,Details!$A$3:$A$122,0)),0)</f>
        <v>8</v>
      </c>
      <c r="E16" s="1">
        <f>IFERROR(INDEX(Details!O$3:O$122,MATCH(ОТК!$C16,Details!$A$3:$A$122,0)),0)</f>
        <v>8</v>
      </c>
      <c r="F16" s="1">
        <f>IFERROR(INDEX(Details!P$3:P$122,MATCH(ОТК!$C16,Details!$A$3:$A$122,0)),0)</f>
        <v>0</v>
      </c>
      <c r="G16" s="1">
        <f>IFERROR(INDEX(Details!Q$3:Q$122,MATCH(ОТК!$C16,Details!$A$3:$A$122,0)),0)</f>
        <v>0</v>
      </c>
      <c r="H16" s="1">
        <f>IFERROR(INDEX(Details!R$3:R$122,MATCH(ОТК!$C16,Details!$A$3:$A$122,0)),0)</f>
        <v>0</v>
      </c>
      <c r="I16" s="69" t="s">
        <v>11</v>
      </c>
    </row>
    <row r="17" spans="1:9" x14ac:dyDescent="0.25">
      <c r="A17" s="1" t="s">
        <v>145</v>
      </c>
      <c r="B17" s="47" t="s">
        <v>56</v>
      </c>
      <c r="C17" s="48" t="s">
        <v>40</v>
      </c>
      <c r="D17" s="1">
        <f>IFERROR(INDEX(Details!N$3:N$122,MATCH(ОТК!$C17,Details!$A$3:$A$122,0)),0)</f>
        <v>8</v>
      </c>
      <c r="E17" s="1">
        <f>IFERROR(INDEX(Details!O$3:O$122,MATCH(ОТК!$C17,Details!$A$3:$A$122,0)),0)</f>
        <v>8</v>
      </c>
      <c r="F17" s="1">
        <f>IFERROR(INDEX(Details!P$3:P$122,MATCH(ОТК!$C17,Details!$A$3:$A$122,0)),0)</f>
        <v>0</v>
      </c>
      <c r="G17" s="1">
        <f>IFERROR(INDEX(Details!Q$3:Q$122,MATCH(ОТК!$C17,Details!$A$3:$A$122,0)),0)</f>
        <v>0</v>
      </c>
      <c r="H17" s="1">
        <f>IFERROR(INDEX(Details!R$3:R$122,MATCH(ОТК!$C17,Details!$A$3:$A$122,0)),0)</f>
        <v>0</v>
      </c>
      <c r="I17" s="69" t="s">
        <v>11</v>
      </c>
    </row>
    <row r="18" spans="1:9" x14ac:dyDescent="0.25">
      <c r="A18" s="1" t="s">
        <v>145</v>
      </c>
      <c r="B18" s="47" t="s">
        <v>29</v>
      </c>
      <c r="C18" s="47" t="s">
        <v>30</v>
      </c>
      <c r="D18" s="1">
        <f>IFERROR(INDEX(Details!N$3:N$122,MATCH(ОТК!$C18,Details!$A$3:$A$122,0)),0)</f>
        <v>8</v>
      </c>
      <c r="E18" s="1">
        <f>IFERROR(INDEX(Details!O$3:O$122,MATCH(ОТК!$C18,Details!$A$3:$A$122,0)),0)</f>
        <v>8</v>
      </c>
      <c r="F18" s="1">
        <f>IFERROR(INDEX(Details!P$3:P$122,MATCH(ОТК!$C18,Details!$A$3:$A$122,0)),0)</f>
        <v>0</v>
      </c>
      <c r="G18" s="1">
        <f>IFERROR(INDEX(Details!Q$3:Q$122,MATCH(ОТК!$C18,Details!$A$3:$A$122,0)),0)</f>
        <v>8</v>
      </c>
      <c r="H18" s="1">
        <f>IFERROR(INDEX(Details!R$3:R$122,MATCH(ОТК!$C18,Details!$A$3:$A$122,0)),0)</f>
        <v>0</v>
      </c>
      <c r="I18" s="69" t="s">
        <v>144</v>
      </c>
    </row>
    <row r="19" spans="1:9" x14ac:dyDescent="0.25">
      <c r="A19" s="1" t="s">
        <v>145</v>
      </c>
      <c r="B19" s="47" t="s">
        <v>29</v>
      </c>
      <c r="C19" s="47" t="s">
        <v>30</v>
      </c>
      <c r="D19" s="1">
        <f>IFERROR(INDEX(Details!N$3:N$122,MATCH(ОТК!$C19,Details!$A$3:$A$122,0)),0)</f>
        <v>8</v>
      </c>
      <c r="E19" s="1">
        <f>IFERROR(INDEX(Details!O$3:O$122,MATCH(ОТК!$C19,Details!$A$3:$A$122,0)),0)</f>
        <v>8</v>
      </c>
      <c r="F19" s="1">
        <f>IFERROR(INDEX(Details!P$3:P$122,MATCH(ОТК!$C19,Details!$A$3:$A$122,0)),0)</f>
        <v>0</v>
      </c>
      <c r="G19" s="1">
        <f>IFERROR(INDEX(Details!Q$3:Q$122,MATCH(ОТК!$C19,Details!$A$3:$A$122,0)),0)</f>
        <v>8</v>
      </c>
      <c r="H19" s="1">
        <f>IFERROR(INDEX(Details!R$3:R$122,MATCH(ОТК!$C19,Details!$A$3:$A$122,0)),0)</f>
        <v>0</v>
      </c>
      <c r="I19" s="69" t="s">
        <v>144</v>
      </c>
    </row>
    <row r="20" spans="1:9" x14ac:dyDescent="0.25">
      <c r="A20" s="1"/>
      <c r="B20" s="1"/>
      <c r="C20" s="1"/>
      <c r="D20" s="1">
        <f>IFERROR(INDEX(Details!N$3:N$122,MATCH(ОТК!$C20,Details!$A$3:$A$122,0)),0)</f>
        <v>0</v>
      </c>
      <c r="E20" s="1">
        <f>IFERROR(INDEX(Details!O$3:O$122,MATCH(ОТК!$C20,Details!$A$3:$A$122,0)),0)</f>
        <v>0</v>
      </c>
      <c r="F20" s="1">
        <f>IFERROR(INDEX(Details!P$3:P$122,MATCH(ОТК!$C20,Details!$A$3:$A$122,0)),0)</f>
        <v>0</v>
      </c>
      <c r="G20" s="1">
        <f>IFERROR(INDEX(Details!Q$3:Q$122,MATCH(ОТК!$C20,Details!$A$3:$A$122,0)),0)</f>
        <v>0</v>
      </c>
      <c r="H20" s="1">
        <f>IFERROR(INDEX(Details!R$3:R$122,MATCH(ОТК!$C20,Details!$A$3:$A$122,0)),0)</f>
        <v>0</v>
      </c>
      <c r="I20" s="69" t="s">
        <v>11</v>
      </c>
    </row>
    <row r="21" spans="1:9" x14ac:dyDescent="0.25">
      <c r="A21" s="1" t="s">
        <v>145</v>
      </c>
      <c r="B21" s="47" t="s">
        <v>147</v>
      </c>
      <c r="C21" s="48" t="s">
        <v>47</v>
      </c>
      <c r="D21" s="1">
        <f>IFERROR(INDEX(Details!N$3:N$122,MATCH(ОТК!$C21,Details!$A$3:$A$122,0)),0)</f>
        <v>10</v>
      </c>
      <c r="E21" s="1">
        <f>IFERROR(INDEX(Details!O$3:O$122,MATCH(ОТК!$C21,Details!$A$3:$A$122,0)),0)</f>
        <v>10</v>
      </c>
      <c r="F21" s="1">
        <f>IFERROR(INDEX(Details!P$3:P$122,MATCH(ОТК!$C21,Details!$A$3:$A$122,0)),0)</f>
        <v>0</v>
      </c>
      <c r="G21" s="1">
        <f>IFERROR(INDEX(Details!Q$3:Q$122,MATCH(ОТК!$C21,Details!$A$3:$A$122,0)),0)</f>
        <v>0</v>
      </c>
      <c r="H21" s="1">
        <f>IFERROR(INDEX(Details!R$3:R$122,MATCH(ОТК!$C21,Details!$A$3:$A$122,0)),0)</f>
        <v>10</v>
      </c>
      <c r="I21" s="69" t="s">
        <v>13</v>
      </c>
    </row>
    <row r="22" spans="1:9" x14ac:dyDescent="0.25">
      <c r="A22" s="1" t="s">
        <v>145</v>
      </c>
      <c r="B22" s="47" t="s">
        <v>148</v>
      </c>
      <c r="C22" s="48" t="s">
        <v>49</v>
      </c>
      <c r="D22" s="1">
        <f>IFERROR(INDEX(Details!N$3:N$122,MATCH(ОТК!$C22,Details!$A$3:$A$122,0)),0)</f>
        <v>10</v>
      </c>
      <c r="E22" s="1">
        <f>IFERROR(INDEX(Details!O$3:O$122,MATCH(ОТК!$C22,Details!$A$3:$A$122,0)),0)</f>
        <v>10</v>
      </c>
      <c r="F22" s="1">
        <f>IFERROR(INDEX(Details!P$3:P$122,MATCH(ОТК!$C22,Details!$A$3:$A$122,0)),0)</f>
        <v>0</v>
      </c>
      <c r="G22" s="1">
        <f>IFERROR(INDEX(Details!Q$3:Q$122,MATCH(ОТК!$C22,Details!$A$3:$A$122,0)),0)</f>
        <v>0</v>
      </c>
      <c r="H22" s="1">
        <f>IFERROR(INDEX(Details!R$3:R$122,MATCH(ОТК!$C22,Details!$A$3:$A$122,0)),0)</f>
        <v>0</v>
      </c>
      <c r="I22" s="69" t="s">
        <v>11</v>
      </c>
    </row>
    <row r="23" spans="1:9" x14ac:dyDescent="0.25">
      <c r="A23" s="1"/>
      <c r="B23" s="1"/>
      <c r="C23" s="1"/>
      <c r="D23" s="1">
        <f>IFERROR(INDEX(Details!N$3:N$122,MATCH(ОТК!$C23,Details!$A$3:$A$122,0)),0)</f>
        <v>0</v>
      </c>
      <c r="E23" s="1">
        <f>IFERROR(INDEX(Details!O$3:O$122,MATCH(ОТК!$C23,Details!$A$3:$A$122,0)),0)</f>
        <v>0</v>
      </c>
      <c r="F23" s="1">
        <f>IFERROR(INDEX(Details!P$3:P$122,MATCH(ОТК!$C23,Details!$A$3:$A$122,0)),0)</f>
        <v>0</v>
      </c>
      <c r="G23" s="1">
        <f>IFERROR(INDEX(Details!Q$3:Q$122,MATCH(ОТК!$C23,Details!$A$3:$A$122,0)),0)</f>
        <v>0</v>
      </c>
      <c r="H23" s="1">
        <f>IFERROR(INDEX(Details!R$3:R$122,MATCH(ОТК!$C23,Details!$A$3:$A$122,0)),0)</f>
        <v>0</v>
      </c>
    </row>
    <row r="24" spans="1:9" x14ac:dyDescent="0.25">
      <c r="A24" s="1"/>
      <c r="B24" s="1"/>
      <c r="C24" s="1"/>
      <c r="D24" s="1">
        <f>IFERROR(INDEX(Details!N$3:N$122,MATCH(ОТК!$C24,Details!$A$3:$A$122,0)),0)</f>
        <v>0</v>
      </c>
      <c r="E24" s="1">
        <f>IFERROR(INDEX(Details!O$3:O$122,MATCH(ОТК!$C24,Details!$A$3:$A$122,0)),0)</f>
        <v>0</v>
      </c>
      <c r="F24" s="1">
        <f>IFERROR(INDEX(Details!P$3:P$122,MATCH(ОТК!$C24,Details!$A$3:$A$122,0)),0)</f>
        <v>0</v>
      </c>
      <c r="G24" s="1">
        <f>IFERROR(INDEX(Details!Q$3:Q$122,MATCH(ОТК!$C24,Details!$A$3:$A$122,0)),0)</f>
        <v>0</v>
      </c>
      <c r="H24" s="1">
        <f>IFERROR(INDEX(Details!R$3:R$122,MATCH(ОТК!$C24,Details!$A$3:$A$122,0)),0)</f>
        <v>0</v>
      </c>
    </row>
    <row r="25" spans="1:9" x14ac:dyDescent="0.25">
      <c r="A25" s="1" t="s">
        <v>145</v>
      </c>
      <c r="B25" s="47" t="s">
        <v>14</v>
      </c>
      <c r="C25" s="47" t="s">
        <v>16</v>
      </c>
      <c r="D25" s="1">
        <f>IFERROR(INDEX(Details!N$3:N$122,MATCH(ОТК!$C25,Details!$A$3:$A$122,0)),0)</f>
        <v>3</v>
      </c>
      <c r="E25" s="1">
        <f>IFERROR(INDEX(Details!O$3:O$122,MATCH(ОТК!$C25,Details!$A$3:$A$122,0)),0)</f>
        <v>0</v>
      </c>
      <c r="F25" s="1">
        <f>IFERROR(INDEX(Details!P$3:P$122,MATCH(ОТК!$C25,Details!$A$3:$A$122,0)),0)</f>
        <v>3</v>
      </c>
      <c r="G25" s="1">
        <f>IFERROR(INDEX(Details!Q$3:Q$122,MATCH(ОТК!$C25,Details!$A$3:$A$122,0)),0)</f>
        <v>0</v>
      </c>
      <c r="H25" s="1">
        <f>IFERROR(INDEX(Details!R$3:R$122,MATCH(ОТК!$C25,Details!$A$3:$A$122,0)),0)</f>
        <v>0</v>
      </c>
      <c r="I25" s="69" t="s">
        <v>12</v>
      </c>
    </row>
    <row r="26" spans="1:9" x14ac:dyDescent="0.25">
      <c r="A26" s="1"/>
      <c r="B26" s="47"/>
      <c r="C26" s="47"/>
      <c r="D26" s="1">
        <f>IFERROR(INDEX(Details!N$3:N$122,MATCH(ОТК!$C26,Details!$A$3:$A$122,0)),0)</f>
        <v>0</v>
      </c>
      <c r="E26" s="1">
        <f>IFERROR(INDEX(Details!O$3:O$122,MATCH(ОТК!$C26,Details!$A$3:$A$122,0)),0)</f>
        <v>0</v>
      </c>
      <c r="F26" s="1">
        <f>IFERROR(INDEX(Details!P$3:P$122,MATCH(ОТК!$C26,Details!$A$3:$A$122,0)),0)</f>
        <v>0</v>
      </c>
      <c r="G26" s="1">
        <f>IFERROR(INDEX(Details!Q$3:Q$122,MATCH(ОТК!$C26,Details!$A$3:$A$122,0)),0)</f>
        <v>0</v>
      </c>
      <c r="H26" s="1">
        <f>IFERROR(INDEX(Details!R$3:R$122,MATCH(ОТК!$C26,Details!$A$3:$A$122,0)),0)</f>
        <v>0</v>
      </c>
      <c r="I26" s="69" t="s">
        <v>12</v>
      </c>
    </row>
    <row r="27" spans="1:9" x14ac:dyDescent="0.25">
      <c r="A27" s="1"/>
      <c r="B27" s="1"/>
      <c r="C27" s="1"/>
      <c r="D27" s="1">
        <f>IFERROR(INDEX(Details!N$3:N$122,MATCH(ОТК!$C27,Details!$A$3:$A$122,0)),0)</f>
        <v>0</v>
      </c>
      <c r="E27" s="1">
        <f>IFERROR(INDEX(Details!O$3:O$122,MATCH(ОТК!$C27,Details!$A$3:$A$122,0)),0)</f>
        <v>0</v>
      </c>
      <c r="F27" s="1">
        <f>IFERROR(INDEX(Details!P$3:P$122,MATCH(ОТК!$C27,Details!$A$3:$A$122,0)),0)</f>
        <v>0</v>
      </c>
      <c r="G27" s="1">
        <f>IFERROR(INDEX(Details!Q$3:Q$122,MATCH(ОТК!$C27,Details!$A$3:$A$122,0)),0)</f>
        <v>0</v>
      </c>
      <c r="H27" s="1">
        <f>IFERROR(INDEX(Details!R$3:R$122,MATCH(ОТК!$C27,Details!$A$3:$A$122,0)),0)</f>
        <v>0</v>
      </c>
    </row>
    <row r="28" spans="1:9" x14ac:dyDescent="0.25">
      <c r="A28" s="1" t="s">
        <v>145</v>
      </c>
      <c r="B28" s="47" t="s">
        <v>88</v>
      </c>
      <c r="C28" s="48" t="s">
        <v>88</v>
      </c>
      <c r="D28" s="1">
        <f>IFERROR(INDEX(Details!N$3:N$122,MATCH(ОТК!$C28,Details!$A$3:$A$122,0)),0)</f>
        <v>10</v>
      </c>
      <c r="E28" s="1">
        <f>IFERROR(INDEX(Details!O$3:O$122,MATCH(ОТК!$C28,Details!$A$3:$A$122,0)),0)</f>
        <v>10</v>
      </c>
      <c r="F28" s="1">
        <f>IFERROR(INDEX(Details!P$3:P$122,MATCH(ОТК!$C28,Details!$A$3:$A$122,0)),0)</f>
        <v>10</v>
      </c>
      <c r="G28" s="1">
        <f>IFERROR(INDEX(Details!Q$3:Q$122,MATCH(ОТК!$C28,Details!$A$3:$A$122,0)),0)</f>
        <v>0</v>
      </c>
      <c r="H28" s="1">
        <f>IFERROR(INDEX(Details!R$3:R$122,MATCH(ОТК!$C28,Details!$A$3:$A$122,0)),0)</f>
        <v>0</v>
      </c>
    </row>
    <row r="29" spans="1:9" x14ac:dyDescent="0.25">
      <c r="A29" s="1"/>
      <c r="B29" s="1"/>
      <c r="C29" s="1"/>
      <c r="D29" s="1">
        <f>IFERROR(INDEX(Details!N$3:N$122,MATCH(ОТК!$C29,Details!$A$3:$A$122,0)),0)</f>
        <v>0</v>
      </c>
      <c r="E29" s="1">
        <f>IFERROR(INDEX(Details!O$3:O$122,MATCH(ОТК!$C29,Details!$A$3:$A$122,0)),0)</f>
        <v>0</v>
      </c>
      <c r="F29" s="1">
        <f>IFERROR(INDEX(Details!P$3:P$122,MATCH(ОТК!$C29,Details!$A$3:$A$122,0)),0)</f>
        <v>0</v>
      </c>
      <c r="G29" s="1">
        <f>IFERROR(INDEX(Details!Q$3:Q$122,MATCH(ОТК!$C29,Details!$A$3:$A$122,0)),0)</f>
        <v>0</v>
      </c>
      <c r="H29" s="1">
        <f>IFERROR(INDEX(Details!R$3:R$122,MATCH(ОТК!$C29,Details!$A$3:$A$122,0)),0)</f>
        <v>0</v>
      </c>
    </row>
    <row r="30" spans="1:9" x14ac:dyDescent="0.25">
      <c r="A30" s="1"/>
      <c r="B30" s="1"/>
      <c r="C30" s="1"/>
      <c r="D30" s="1">
        <f>IFERROR(INDEX(Details!N$3:N$122,MATCH(ОТК!$C30,Details!$A$3:$A$122,0)),0)</f>
        <v>0</v>
      </c>
      <c r="E30" s="1">
        <f>IFERROR(INDEX(Details!O$3:O$122,MATCH(ОТК!$C30,Details!$A$3:$A$122,0)),0)</f>
        <v>0</v>
      </c>
      <c r="F30" s="1">
        <f>IFERROR(INDEX(Details!P$3:P$122,MATCH(ОТК!$C30,Details!$A$3:$A$122,0)),0)</f>
        <v>0</v>
      </c>
      <c r="G30" s="1">
        <f>IFERROR(INDEX(Details!Q$3:Q$122,MATCH(ОТК!$C30,Details!$A$3:$A$122,0)),0)</f>
        <v>0</v>
      </c>
      <c r="H30" s="1">
        <f>IFERROR(INDEX(Details!R$3:R$122,MATCH(ОТК!$C30,Details!$A$3:$A$122,0)),0)</f>
        <v>0</v>
      </c>
    </row>
    <row r="31" spans="1:9" x14ac:dyDescent="0.25">
      <c r="A31" s="1"/>
      <c r="B31" s="1"/>
      <c r="C31" s="1"/>
      <c r="D31" s="1">
        <f>IFERROR(INDEX(Details!N$3:N$122,MATCH(ОТК!$C31,Details!$A$3:$A$122,0)),0)</f>
        <v>0</v>
      </c>
      <c r="E31" s="1">
        <f>IFERROR(INDEX(Details!O$3:O$122,MATCH(ОТК!$C31,Details!$A$3:$A$122,0)),0)</f>
        <v>0</v>
      </c>
      <c r="F31" s="1">
        <f>IFERROR(INDEX(Details!P$3:P$122,MATCH(ОТК!$C31,Details!$A$3:$A$122,0)),0)</f>
        <v>0</v>
      </c>
      <c r="G31" s="1">
        <f>IFERROR(INDEX(Details!Q$3:Q$122,MATCH(ОТК!$C31,Details!$A$3:$A$122,0)),0)</f>
        <v>0</v>
      </c>
      <c r="H31" s="1">
        <f>IFERROR(INDEX(Details!R$3:R$122,MATCH(ОТК!$C31,Details!$A$3:$A$122,0)),0)</f>
        <v>0</v>
      </c>
    </row>
    <row r="32" spans="1:9" x14ac:dyDescent="0.25">
      <c r="A32" s="1"/>
      <c r="B32" s="1"/>
      <c r="C32" s="1"/>
      <c r="D32" s="1"/>
      <c r="E32" s="1"/>
      <c r="F32" s="1"/>
      <c r="G32" s="1"/>
      <c r="H32" s="1"/>
    </row>
  </sheetData>
  <mergeCells count="3">
    <mergeCell ref="D1:H1"/>
    <mergeCell ref="C1:C2"/>
    <mergeCell ref="I1:I2"/>
  </mergeCells>
  <dataValidations count="1">
    <dataValidation type="list" allowBlank="1" showInputMessage="1" showErrorMessage="1" sqref="I25:I26 I4:I22">
      <formula1>$D$2:$H$2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1"/>
  <sheetViews>
    <sheetView workbookViewId="0">
      <pane ySplit="2" topLeftCell="A63" activePane="bottomLeft" state="frozen"/>
      <selection pane="bottomLeft" activeCell="A73" sqref="A73:A83"/>
    </sheetView>
  </sheetViews>
  <sheetFormatPr defaultRowHeight="15" x14ac:dyDescent="0.25"/>
  <sheetData>
    <row r="1" spans="1:21" x14ac:dyDescent="0.25">
      <c r="A1" s="76" t="s">
        <v>149</v>
      </c>
      <c r="B1" s="77" t="s">
        <v>150</v>
      </c>
      <c r="C1" s="78" t="s">
        <v>151</v>
      </c>
      <c r="D1" s="78" t="s">
        <v>152</v>
      </c>
      <c r="E1" s="78" t="s">
        <v>153</v>
      </c>
      <c r="F1" s="78" t="s">
        <v>51</v>
      </c>
      <c r="G1" s="78" t="s">
        <v>154</v>
      </c>
      <c r="H1" s="78" t="s">
        <v>155</v>
      </c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9"/>
    </row>
    <row r="2" spans="1:21" ht="15.75" thickBot="1" x14ac:dyDescent="0.3">
      <c r="A2" s="14" t="s">
        <v>65</v>
      </c>
      <c r="B2" s="80" t="s">
        <v>34</v>
      </c>
      <c r="C2" s="81" t="s">
        <v>22</v>
      </c>
      <c r="D2" s="81" t="s">
        <v>25</v>
      </c>
      <c r="E2" s="81" t="s">
        <v>15</v>
      </c>
      <c r="F2" s="81" t="s">
        <v>156</v>
      </c>
      <c r="G2" s="81" t="s">
        <v>18</v>
      </c>
      <c r="H2" s="81" t="s">
        <v>42</v>
      </c>
      <c r="I2" s="81" t="s">
        <v>88</v>
      </c>
      <c r="J2" s="81" t="s">
        <v>157</v>
      </c>
      <c r="K2" s="81"/>
      <c r="L2" s="81"/>
      <c r="M2" s="81"/>
      <c r="N2" s="81"/>
      <c r="O2" s="81"/>
      <c r="P2" s="81"/>
      <c r="Q2" s="81"/>
      <c r="R2" s="81"/>
      <c r="S2" s="81"/>
      <c r="T2" s="81"/>
      <c r="U2" s="82"/>
    </row>
    <row r="3" spans="1:21" x14ac:dyDescent="0.25">
      <c r="B3" t="s">
        <v>158</v>
      </c>
      <c r="C3" t="s">
        <v>159</v>
      </c>
      <c r="D3" t="s">
        <v>160</v>
      </c>
      <c r="E3" t="s">
        <v>161</v>
      </c>
      <c r="F3" t="s">
        <v>162</v>
      </c>
    </row>
    <row r="4" spans="1:21" ht="15.75" thickBot="1" x14ac:dyDescent="0.3">
      <c r="A4" t="s">
        <v>163</v>
      </c>
    </row>
    <row r="5" spans="1:21" x14ac:dyDescent="0.25">
      <c r="A5" s="83">
        <v>42064</v>
      </c>
      <c r="B5" s="90" t="s">
        <v>164</v>
      </c>
      <c r="C5" s="90" t="s">
        <v>164</v>
      </c>
      <c r="D5" s="90" t="s">
        <v>164</v>
      </c>
      <c r="E5" s="90" t="s">
        <v>164</v>
      </c>
      <c r="F5" s="90" t="s">
        <v>164</v>
      </c>
      <c r="G5" s="90" t="s">
        <v>164</v>
      </c>
      <c r="H5" s="90" t="s">
        <v>164</v>
      </c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4"/>
    </row>
    <row r="6" spans="1:21" x14ac:dyDescent="0.25">
      <c r="A6" s="83">
        <f>A5+1</f>
        <v>42065</v>
      </c>
      <c r="B6" s="90" t="s">
        <v>164</v>
      </c>
      <c r="C6" s="90" t="s">
        <v>164</v>
      </c>
      <c r="D6" s="90" t="s">
        <v>164</v>
      </c>
      <c r="E6" s="90" t="s">
        <v>164</v>
      </c>
      <c r="F6" s="90" t="s">
        <v>164</v>
      </c>
      <c r="G6" s="90" t="s">
        <v>164</v>
      </c>
      <c r="H6" s="90" t="s">
        <v>164</v>
      </c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6"/>
    </row>
    <row r="7" spans="1:21" x14ac:dyDescent="0.25">
      <c r="A7" s="83">
        <f t="shared" ref="A7:A70" si="0">A6+1</f>
        <v>42066</v>
      </c>
      <c r="B7" s="90" t="s">
        <v>164</v>
      </c>
      <c r="C7" s="90" t="s">
        <v>164</v>
      </c>
      <c r="D7" s="90" t="s">
        <v>164</v>
      </c>
      <c r="E7" s="90" t="s">
        <v>164</v>
      </c>
      <c r="F7" s="90" t="s">
        <v>164</v>
      </c>
      <c r="G7" s="90" t="s">
        <v>164</v>
      </c>
      <c r="H7" s="90" t="s">
        <v>164</v>
      </c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7"/>
    </row>
    <row r="8" spans="1:21" x14ac:dyDescent="0.25">
      <c r="A8" s="83">
        <f t="shared" si="0"/>
        <v>42067</v>
      </c>
      <c r="B8" s="90" t="s">
        <v>164</v>
      </c>
      <c r="C8" s="90" t="s">
        <v>164</v>
      </c>
      <c r="D8" s="90" t="s">
        <v>164</v>
      </c>
      <c r="E8" s="90" t="s">
        <v>164</v>
      </c>
      <c r="F8" s="90" t="s">
        <v>164</v>
      </c>
      <c r="G8" s="90" t="s">
        <v>164</v>
      </c>
      <c r="H8" s="90" t="s">
        <v>164</v>
      </c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7"/>
    </row>
    <row r="9" spans="1:21" x14ac:dyDescent="0.25">
      <c r="A9" s="83">
        <f t="shared" si="0"/>
        <v>42068</v>
      </c>
      <c r="B9" s="90" t="s">
        <v>164</v>
      </c>
      <c r="C9" s="90" t="s">
        <v>164</v>
      </c>
      <c r="D9" s="90" t="s">
        <v>164</v>
      </c>
      <c r="E9" s="90" t="s">
        <v>164</v>
      </c>
      <c r="F9" s="90" t="s">
        <v>164</v>
      </c>
      <c r="G9" s="90" t="s">
        <v>164</v>
      </c>
      <c r="H9" s="90" t="s">
        <v>164</v>
      </c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7"/>
    </row>
    <row r="10" spans="1:21" x14ac:dyDescent="0.25">
      <c r="A10" s="83">
        <f t="shared" si="0"/>
        <v>42069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7"/>
    </row>
    <row r="11" spans="1:21" x14ac:dyDescent="0.25">
      <c r="A11" s="83">
        <f t="shared" si="0"/>
        <v>42070</v>
      </c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7"/>
    </row>
    <row r="12" spans="1:21" x14ac:dyDescent="0.25">
      <c r="A12" s="83">
        <f t="shared" si="0"/>
        <v>42071</v>
      </c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7"/>
    </row>
    <row r="13" spans="1:21" x14ac:dyDescent="0.25">
      <c r="A13" s="83">
        <f t="shared" si="0"/>
        <v>42072</v>
      </c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7"/>
    </row>
    <row r="14" spans="1:21" x14ac:dyDescent="0.25">
      <c r="A14" s="83">
        <f t="shared" si="0"/>
        <v>42073</v>
      </c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7"/>
    </row>
    <row r="15" spans="1:21" x14ac:dyDescent="0.25">
      <c r="A15" s="83">
        <f t="shared" si="0"/>
        <v>42074</v>
      </c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7"/>
    </row>
    <row r="16" spans="1:21" x14ac:dyDescent="0.25">
      <c r="A16" s="83">
        <f t="shared" si="0"/>
        <v>42075</v>
      </c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7"/>
    </row>
    <row r="17" spans="1:21" x14ac:dyDescent="0.25">
      <c r="A17" s="83">
        <f t="shared" si="0"/>
        <v>42076</v>
      </c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7"/>
    </row>
    <row r="18" spans="1:21" x14ac:dyDescent="0.25">
      <c r="A18" s="83">
        <f t="shared" si="0"/>
        <v>42077</v>
      </c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7"/>
    </row>
    <row r="19" spans="1:21" x14ac:dyDescent="0.25">
      <c r="A19" s="83">
        <f t="shared" si="0"/>
        <v>42078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7"/>
    </row>
    <row r="20" spans="1:21" x14ac:dyDescent="0.25">
      <c r="A20" s="83">
        <f t="shared" si="0"/>
        <v>42079</v>
      </c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7"/>
    </row>
    <row r="21" spans="1:21" x14ac:dyDescent="0.25">
      <c r="A21" s="83">
        <f t="shared" si="0"/>
        <v>42080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7"/>
    </row>
    <row r="22" spans="1:21" x14ac:dyDescent="0.25">
      <c r="A22" s="83">
        <f t="shared" si="0"/>
        <v>42081</v>
      </c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7"/>
    </row>
    <row r="23" spans="1:21" x14ac:dyDescent="0.25">
      <c r="A23" s="83">
        <f t="shared" si="0"/>
        <v>42082</v>
      </c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7"/>
    </row>
    <row r="24" spans="1:21" x14ac:dyDescent="0.25">
      <c r="A24" s="83">
        <f t="shared" si="0"/>
        <v>42083</v>
      </c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7"/>
    </row>
    <row r="25" spans="1:21" x14ac:dyDescent="0.25">
      <c r="A25" s="83">
        <f t="shared" si="0"/>
        <v>42084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7"/>
    </row>
    <row r="26" spans="1:21" x14ac:dyDescent="0.25">
      <c r="A26" s="83">
        <f t="shared" si="0"/>
        <v>42085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7"/>
    </row>
    <row r="27" spans="1:21" x14ac:dyDescent="0.25">
      <c r="A27" s="83">
        <f t="shared" si="0"/>
        <v>42086</v>
      </c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7"/>
    </row>
    <row r="28" spans="1:21" x14ac:dyDescent="0.25">
      <c r="A28" s="83">
        <f t="shared" si="0"/>
        <v>42087</v>
      </c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7"/>
    </row>
    <row r="29" spans="1:21" x14ac:dyDescent="0.25">
      <c r="A29" s="83">
        <f t="shared" si="0"/>
        <v>42088</v>
      </c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7"/>
    </row>
    <row r="30" spans="1:21" x14ac:dyDescent="0.25">
      <c r="A30" s="83">
        <f t="shared" si="0"/>
        <v>42089</v>
      </c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7"/>
    </row>
    <row r="31" spans="1:21" x14ac:dyDescent="0.25">
      <c r="A31" s="83">
        <f t="shared" si="0"/>
        <v>42090</v>
      </c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7"/>
    </row>
    <row r="32" spans="1:21" x14ac:dyDescent="0.25">
      <c r="A32" s="83">
        <f t="shared" si="0"/>
        <v>42091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7"/>
    </row>
    <row r="33" spans="1:21" x14ac:dyDescent="0.25">
      <c r="A33" s="83">
        <f t="shared" si="0"/>
        <v>42092</v>
      </c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7"/>
    </row>
    <row r="34" spans="1:21" x14ac:dyDescent="0.25">
      <c r="A34" s="83">
        <f t="shared" si="0"/>
        <v>42093</v>
      </c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7"/>
    </row>
    <row r="35" spans="1:21" x14ac:dyDescent="0.25">
      <c r="A35" s="83">
        <f t="shared" si="0"/>
        <v>42094</v>
      </c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7"/>
    </row>
    <row r="36" spans="1:21" x14ac:dyDescent="0.25">
      <c r="A36" s="83">
        <f t="shared" si="0"/>
        <v>42095</v>
      </c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7"/>
    </row>
    <row r="37" spans="1:21" x14ac:dyDescent="0.25">
      <c r="A37" s="83">
        <f t="shared" si="0"/>
        <v>42096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7"/>
    </row>
    <row r="38" spans="1:21" x14ac:dyDescent="0.25">
      <c r="A38" s="83">
        <f t="shared" si="0"/>
        <v>42097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7"/>
    </row>
    <row r="39" spans="1:21" x14ac:dyDescent="0.25">
      <c r="A39" s="83">
        <f t="shared" si="0"/>
        <v>42098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7"/>
    </row>
    <row r="40" spans="1:21" x14ac:dyDescent="0.25">
      <c r="A40" s="83">
        <f t="shared" si="0"/>
        <v>42099</v>
      </c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7"/>
    </row>
    <row r="41" spans="1:21" x14ac:dyDescent="0.25">
      <c r="A41" s="83">
        <f t="shared" si="0"/>
        <v>42100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7"/>
    </row>
    <row r="42" spans="1:21" x14ac:dyDescent="0.25">
      <c r="A42" s="83">
        <f t="shared" si="0"/>
        <v>42101</v>
      </c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7"/>
    </row>
    <row r="43" spans="1:21" x14ac:dyDescent="0.25">
      <c r="A43" s="83">
        <f t="shared" si="0"/>
        <v>42102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7"/>
    </row>
    <row r="44" spans="1:21" x14ac:dyDescent="0.25">
      <c r="A44" s="83">
        <f t="shared" si="0"/>
        <v>42103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7"/>
    </row>
    <row r="45" spans="1:21" x14ac:dyDescent="0.25">
      <c r="A45" s="83">
        <f t="shared" si="0"/>
        <v>42104</v>
      </c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7"/>
    </row>
    <row r="46" spans="1:21" ht="15.75" thickBot="1" x14ac:dyDescent="0.3">
      <c r="A46" s="83">
        <f t="shared" si="0"/>
        <v>42105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8"/>
    </row>
    <row r="47" spans="1:21" x14ac:dyDescent="0.25">
      <c r="A47" s="83">
        <f t="shared" si="0"/>
        <v>42106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</row>
    <row r="48" spans="1:21" x14ac:dyDescent="0.25">
      <c r="A48" s="83">
        <f t="shared" si="0"/>
        <v>42107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</row>
    <row r="49" spans="1:20" x14ac:dyDescent="0.25">
      <c r="A49" s="83">
        <f t="shared" si="0"/>
        <v>42108</v>
      </c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</row>
    <row r="50" spans="1:20" x14ac:dyDescent="0.25">
      <c r="A50" s="83">
        <f t="shared" si="0"/>
        <v>42109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</row>
    <row r="51" spans="1:20" x14ac:dyDescent="0.25">
      <c r="A51" s="83">
        <f t="shared" si="0"/>
        <v>42110</v>
      </c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</row>
    <row r="52" spans="1:20" x14ac:dyDescent="0.25">
      <c r="A52" s="83">
        <f t="shared" si="0"/>
        <v>42111</v>
      </c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</row>
    <row r="53" spans="1:20" x14ac:dyDescent="0.25">
      <c r="A53" s="83">
        <f t="shared" si="0"/>
        <v>42112</v>
      </c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</row>
    <row r="54" spans="1:20" x14ac:dyDescent="0.25">
      <c r="A54" s="83">
        <f t="shared" si="0"/>
        <v>42113</v>
      </c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</row>
    <row r="55" spans="1:20" x14ac:dyDescent="0.25">
      <c r="A55" s="83">
        <f t="shared" si="0"/>
        <v>42114</v>
      </c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</row>
    <row r="56" spans="1:20" x14ac:dyDescent="0.25">
      <c r="A56" s="83">
        <f t="shared" si="0"/>
        <v>42115</v>
      </c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</row>
    <row r="57" spans="1:20" x14ac:dyDescent="0.25">
      <c r="A57" s="83">
        <f t="shared" si="0"/>
        <v>42116</v>
      </c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</row>
    <row r="58" spans="1:20" x14ac:dyDescent="0.25">
      <c r="A58" s="83">
        <f t="shared" si="0"/>
        <v>42117</v>
      </c>
      <c r="B58" s="89" t="s">
        <v>165</v>
      </c>
      <c r="C58" s="85"/>
      <c r="D58" s="85"/>
      <c r="E58" s="85"/>
      <c r="F58" s="85"/>
      <c r="G58" s="85"/>
      <c r="H58" s="85"/>
      <c r="I58" s="85"/>
      <c r="J58" s="85" t="s">
        <v>166</v>
      </c>
      <c r="K58" s="85"/>
      <c r="L58" s="85"/>
      <c r="M58" s="85"/>
      <c r="N58" s="85"/>
      <c r="O58" s="85"/>
      <c r="P58" s="85"/>
      <c r="Q58" s="85"/>
      <c r="R58" s="85"/>
      <c r="S58" s="85"/>
      <c r="T58" s="85"/>
    </row>
    <row r="59" spans="1:20" x14ac:dyDescent="0.25">
      <c r="A59" s="83">
        <f t="shared" si="0"/>
        <v>42118</v>
      </c>
      <c r="B59" s="89" t="s">
        <v>165</v>
      </c>
      <c r="C59" s="85"/>
      <c r="D59" s="85"/>
      <c r="E59" s="85"/>
      <c r="F59" s="85"/>
      <c r="G59" s="85"/>
      <c r="H59" s="85"/>
      <c r="I59" s="85"/>
      <c r="J59" s="85" t="s">
        <v>166</v>
      </c>
      <c r="K59" s="85"/>
      <c r="L59" s="85"/>
      <c r="M59" s="85"/>
      <c r="N59" s="85"/>
      <c r="O59" s="85"/>
      <c r="P59" s="85"/>
      <c r="Q59" s="85"/>
      <c r="R59" s="85"/>
      <c r="S59" s="85"/>
      <c r="T59" s="85"/>
    </row>
    <row r="60" spans="1:20" x14ac:dyDescent="0.25">
      <c r="A60" s="83">
        <f t="shared" si="0"/>
        <v>42119</v>
      </c>
      <c r="B60" s="89" t="s">
        <v>165</v>
      </c>
      <c r="C60" s="85"/>
      <c r="D60" s="85"/>
      <c r="E60" s="85"/>
      <c r="F60" s="85"/>
      <c r="G60" s="85"/>
      <c r="H60" s="85"/>
      <c r="I60" s="85"/>
      <c r="J60" s="85" t="s">
        <v>166</v>
      </c>
      <c r="K60" s="85"/>
      <c r="L60" s="85"/>
      <c r="M60" s="85"/>
      <c r="N60" s="85"/>
      <c r="O60" s="85"/>
      <c r="P60" s="85"/>
      <c r="Q60" s="85"/>
      <c r="R60" s="85"/>
      <c r="S60" s="85"/>
      <c r="T60" s="85"/>
    </row>
    <row r="61" spans="1:20" x14ac:dyDescent="0.25">
      <c r="A61" s="83">
        <f t="shared" si="0"/>
        <v>42120</v>
      </c>
      <c r="B61" s="89" t="s">
        <v>165</v>
      </c>
      <c r="C61" s="85"/>
      <c r="D61" s="85"/>
      <c r="E61" s="85"/>
      <c r="F61" s="85"/>
      <c r="G61" s="85"/>
      <c r="H61" s="85"/>
      <c r="I61" s="85"/>
      <c r="J61" s="85" t="s">
        <v>166</v>
      </c>
      <c r="K61" s="85"/>
      <c r="L61" s="85"/>
      <c r="M61" s="85"/>
      <c r="N61" s="85"/>
      <c r="O61" s="85"/>
      <c r="P61" s="85"/>
      <c r="Q61" s="85"/>
      <c r="R61" s="85"/>
      <c r="S61" s="85"/>
      <c r="T61" s="85"/>
    </row>
    <row r="62" spans="1:20" x14ac:dyDescent="0.25">
      <c r="A62" s="83">
        <f t="shared" si="0"/>
        <v>42121</v>
      </c>
      <c r="B62" s="89" t="s">
        <v>165</v>
      </c>
      <c r="C62" s="85"/>
      <c r="D62" s="85"/>
      <c r="E62" s="85"/>
      <c r="F62" s="85"/>
      <c r="G62" s="85"/>
      <c r="H62" s="85"/>
      <c r="I62" s="85"/>
      <c r="J62" s="85" t="s">
        <v>166</v>
      </c>
      <c r="K62" s="85"/>
      <c r="L62" s="85"/>
      <c r="M62" s="85"/>
      <c r="N62" s="85"/>
      <c r="O62" s="85"/>
      <c r="P62" s="85"/>
      <c r="Q62" s="85"/>
      <c r="R62" s="85"/>
      <c r="S62" s="85"/>
      <c r="T62" s="85"/>
    </row>
    <row r="63" spans="1:20" x14ac:dyDescent="0.25">
      <c r="A63" s="83">
        <f t="shared" si="0"/>
        <v>42122</v>
      </c>
      <c r="B63" s="89" t="s">
        <v>165</v>
      </c>
      <c r="C63" s="85"/>
      <c r="D63" s="85"/>
      <c r="E63" s="85"/>
      <c r="F63" s="85"/>
      <c r="G63" s="85"/>
      <c r="H63" s="85"/>
      <c r="I63" s="85"/>
      <c r="J63" s="85" t="s">
        <v>166</v>
      </c>
      <c r="K63" s="85"/>
      <c r="L63" s="85"/>
      <c r="M63" s="85"/>
      <c r="N63" s="85"/>
      <c r="O63" s="85"/>
      <c r="P63" s="85"/>
      <c r="Q63" s="85"/>
      <c r="R63" s="85"/>
      <c r="S63" s="85"/>
      <c r="T63" s="85"/>
    </row>
    <row r="64" spans="1:20" x14ac:dyDescent="0.25">
      <c r="A64" s="83">
        <f t="shared" si="0"/>
        <v>42123</v>
      </c>
      <c r="B64" s="89" t="s">
        <v>165</v>
      </c>
      <c r="C64" s="85"/>
      <c r="D64" s="85"/>
      <c r="E64" s="85"/>
      <c r="F64" s="85"/>
      <c r="G64" s="85"/>
      <c r="H64" s="85"/>
      <c r="I64" s="85"/>
      <c r="J64" s="85" t="s">
        <v>166</v>
      </c>
      <c r="K64" s="85"/>
      <c r="L64" s="85"/>
      <c r="M64" s="85"/>
      <c r="N64" s="85"/>
      <c r="O64" s="85"/>
      <c r="P64" s="85"/>
      <c r="Q64" s="85"/>
      <c r="R64" s="85"/>
      <c r="S64" s="85"/>
      <c r="T64" s="85"/>
    </row>
    <row r="65" spans="1:20" x14ac:dyDescent="0.25">
      <c r="A65" s="83">
        <f t="shared" si="0"/>
        <v>42124</v>
      </c>
      <c r="B65" s="89" t="s">
        <v>165</v>
      </c>
      <c r="C65" s="85"/>
      <c r="D65" s="85"/>
      <c r="E65" s="85"/>
      <c r="F65" s="85"/>
      <c r="G65" s="85"/>
      <c r="H65" s="85"/>
      <c r="I65" s="85"/>
      <c r="J65" s="85" t="s">
        <v>166</v>
      </c>
      <c r="K65" s="85"/>
      <c r="L65" s="85"/>
      <c r="M65" s="85"/>
      <c r="N65" s="85"/>
      <c r="O65" s="85"/>
      <c r="P65" s="85"/>
      <c r="Q65" s="85"/>
      <c r="R65" s="85"/>
      <c r="S65" s="85"/>
      <c r="T65" s="85"/>
    </row>
    <row r="66" spans="1:20" x14ac:dyDescent="0.25">
      <c r="A66" s="83">
        <f t="shared" si="0"/>
        <v>42125</v>
      </c>
      <c r="B66" s="89" t="s">
        <v>165</v>
      </c>
      <c r="C66" s="85"/>
      <c r="D66" s="85"/>
      <c r="E66" s="85"/>
      <c r="F66" s="85"/>
      <c r="G66" s="85"/>
      <c r="H66" s="85"/>
      <c r="I66" s="85"/>
      <c r="J66" s="85" t="s">
        <v>166</v>
      </c>
      <c r="K66" s="85"/>
      <c r="L66" s="85"/>
      <c r="M66" s="85"/>
      <c r="N66" s="85"/>
      <c r="O66" s="85"/>
      <c r="P66" s="85"/>
      <c r="Q66" s="85"/>
      <c r="R66" s="85"/>
      <c r="S66" s="85"/>
      <c r="T66" s="85"/>
    </row>
    <row r="67" spans="1:20" x14ac:dyDescent="0.25">
      <c r="A67" s="83">
        <f t="shared" si="0"/>
        <v>42126</v>
      </c>
      <c r="B67" s="89" t="s">
        <v>165</v>
      </c>
      <c r="C67" s="85"/>
      <c r="D67" s="85"/>
      <c r="E67" s="85"/>
      <c r="F67" s="85"/>
      <c r="G67" s="85"/>
      <c r="H67" s="85"/>
      <c r="I67" s="85"/>
      <c r="J67" s="85" t="s">
        <v>166</v>
      </c>
      <c r="K67" s="85"/>
      <c r="L67" s="85"/>
      <c r="M67" s="85"/>
      <c r="N67" s="85"/>
      <c r="O67" s="85"/>
      <c r="P67" s="85"/>
      <c r="Q67" s="85"/>
      <c r="R67" s="85"/>
      <c r="S67" s="85"/>
      <c r="T67" s="85"/>
    </row>
    <row r="68" spans="1:20" x14ac:dyDescent="0.25">
      <c r="A68" s="83">
        <f t="shared" si="0"/>
        <v>42127</v>
      </c>
      <c r="B68" s="89" t="s">
        <v>165</v>
      </c>
      <c r="C68" s="85"/>
      <c r="D68" s="85"/>
      <c r="E68" s="85"/>
      <c r="F68" s="85"/>
      <c r="G68" s="85"/>
      <c r="H68" s="85"/>
      <c r="I68" s="85"/>
      <c r="J68" s="85" t="s">
        <v>166</v>
      </c>
      <c r="K68" s="85"/>
      <c r="L68" s="85"/>
      <c r="M68" s="85"/>
      <c r="N68" s="85"/>
      <c r="O68" s="85"/>
      <c r="P68" s="85"/>
      <c r="Q68" s="85"/>
      <c r="R68" s="85"/>
      <c r="S68" s="85"/>
      <c r="T68" s="85"/>
    </row>
    <row r="69" spans="1:20" x14ac:dyDescent="0.25">
      <c r="A69" s="83">
        <f t="shared" si="0"/>
        <v>42128</v>
      </c>
      <c r="B69" s="89" t="s">
        <v>165</v>
      </c>
      <c r="C69" s="85"/>
      <c r="D69" s="85"/>
      <c r="E69" s="85"/>
      <c r="F69" s="85"/>
      <c r="G69" s="85"/>
      <c r="H69" s="85"/>
      <c r="I69" s="85"/>
      <c r="J69" s="85" t="s">
        <v>166</v>
      </c>
      <c r="K69" s="85"/>
      <c r="L69" s="85"/>
      <c r="M69" s="85"/>
      <c r="N69" s="85"/>
      <c r="O69" s="85"/>
      <c r="P69" s="85"/>
      <c r="Q69" s="85"/>
      <c r="R69" s="85"/>
      <c r="S69" s="85"/>
      <c r="T69" s="85"/>
    </row>
    <row r="70" spans="1:20" x14ac:dyDescent="0.25">
      <c r="A70" s="83">
        <f t="shared" si="0"/>
        <v>42129</v>
      </c>
      <c r="B70" s="89" t="s">
        <v>167</v>
      </c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</row>
    <row r="71" spans="1:20" x14ac:dyDescent="0.25">
      <c r="A71" s="83">
        <f t="shared" ref="A71:A134" si="1">A70+1</f>
        <v>42130</v>
      </c>
      <c r="B71" s="89" t="s">
        <v>165</v>
      </c>
      <c r="C71" s="85"/>
      <c r="D71" s="85"/>
      <c r="E71" s="85"/>
      <c r="F71" s="85"/>
      <c r="G71" s="85"/>
      <c r="H71" s="85"/>
      <c r="I71" s="85"/>
      <c r="J71" s="85" t="s">
        <v>166</v>
      </c>
      <c r="K71" s="85"/>
      <c r="L71" s="85"/>
      <c r="M71" s="85"/>
      <c r="N71" s="85"/>
      <c r="O71" s="85"/>
      <c r="P71" s="85"/>
      <c r="Q71" s="85"/>
      <c r="R71" s="85"/>
      <c r="S71" s="85"/>
      <c r="T71" s="85"/>
    </row>
    <row r="72" spans="1:20" x14ac:dyDescent="0.25">
      <c r="A72" s="83">
        <f t="shared" si="1"/>
        <v>42131</v>
      </c>
      <c r="B72" s="89" t="s">
        <v>165</v>
      </c>
      <c r="C72" s="85"/>
      <c r="D72" s="85"/>
      <c r="E72" s="85"/>
      <c r="F72" s="85"/>
      <c r="G72" s="85"/>
      <c r="H72" s="85"/>
      <c r="I72" s="85"/>
      <c r="J72" s="85" t="s">
        <v>166</v>
      </c>
      <c r="K72" s="85"/>
      <c r="L72" s="85"/>
      <c r="M72" s="85"/>
      <c r="N72" s="85"/>
      <c r="O72" s="85"/>
      <c r="P72" s="85"/>
      <c r="Q72" s="85"/>
      <c r="R72" s="85"/>
      <c r="S72" s="85"/>
      <c r="T72" s="85"/>
    </row>
    <row r="73" spans="1:20" x14ac:dyDescent="0.25">
      <c r="A73" s="83">
        <f t="shared" si="1"/>
        <v>42132</v>
      </c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</row>
    <row r="74" spans="1:20" x14ac:dyDescent="0.25">
      <c r="A74" s="83">
        <f t="shared" si="1"/>
        <v>42133</v>
      </c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</row>
    <row r="75" spans="1:20" x14ac:dyDescent="0.25">
      <c r="A75" s="83">
        <f t="shared" si="1"/>
        <v>42134</v>
      </c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</row>
    <row r="76" spans="1:20" x14ac:dyDescent="0.25">
      <c r="A76" s="83">
        <f t="shared" si="1"/>
        <v>42135</v>
      </c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</row>
    <row r="77" spans="1:20" x14ac:dyDescent="0.25">
      <c r="A77" s="83">
        <f t="shared" si="1"/>
        <v>42136</v>
      </c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</row>
    <row r="78" spans="1:20" x14ac:dyDescent="0.25">
      <c r="A78" s="83">
        <f t="shared" si="1"/>
        <v>42137</v>
      </c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</row>
    <row r="79" spans="1:20" x14ac:dyDescent="0.25">
      <c r="A79" s="83">
        <f t="shared" si="1"/>
        <v>42138</v>
      </c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</row>
    <row r="80" spans="1:20" x14ac:dyDescent="0.25">
      <c r="A80" s="83">
        <f t="shared" si="1"/>
        <v>42139</v>
      </c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</row>
    <row r="81" spans="1:20" x14ac:dyDescent="0.25">
      <c r="A81" s="83">
        <f t="shared" si="1"/>
        <v>42140</v>
      </c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</row>
    <row r="82" spans="1:20" x14ac:dyDescent="0.25">
      <c r="A82" s="83">
        <f t="shared" si="1"/>
        <v>42141</v>
      </c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</row>
    <row r="83" spans="1:20" x14ac:dyDescent="0.25">
      <c r="A83" s="83">
        <f t="shared" si="1"/>
        <v>42142</v>
      </c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</row>
    <row r="84" spans="1:20" x14ac:dyDescent="0.25">
      <c r="A84" s="83">
        <f t="shared" si="1"/>
        <v>42143</v>
      </c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</row>
    <row r="85" spans="1:20" x14ac:dyDescent="0.25">
      <c r="A85" s="83">
        <f t="shared" si="1"/>
        <v>42144</v>
      </c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</row>
    <row r="86" spans="1:20" x14ac:dyDescent="0.25">
      <c r="A86" s="83">
        <f t="shared" si="1"/>
        <v>42145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</row>
    <row r="87" spans="1:20" x14ac:dyDescent="0.25">
      <c r="A87" s="83">
        <f t="shared" si="1"/>
        <v>42146</v>
      </c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</row>
    <row r="88" spans="1:20" x14ac:dyDescent="0.25">
      <c r="A88" s="83">
        <f t="shared" si="1"/>
        <v>42147</v>
      </c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</row>
    <row r="89" spans="1:20" x14ac:dyDescent="0.25">
      <c r="A89" s="83">
        <f t="shared" si="1"/>
        <v>42148</v>
      </c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</row>
    <row r="90" spans="1:20" x14ac:dyDescent="0.25">
      <c r="A90" s="83">
        <f t="shared" si="1"/>
        <v>42149</v>
      </c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</row>
    <row r="91" spans="1:20" x14ac:dyDescent="0.25">
      <c r="A91" s="83">
        <f t="shared" si="1"/>
        <v>42150</v>
      </c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</row>
    <row r="92" spans="1:20" x14ac:dyDescent="0.25">
      <c r="A92" s="83">
        <f t="shared" si="1"/>
        <v>42151</v>
      </c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</row>
    <row r="93" spans="1:20" x14ac:dyDescent="0.25">
      <c r="A93" s="83">
        <f t="shared" si="1"/>
        <v>42152</v>
      </c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</row>
    <row r="94" spans="1:20" x14ac:dyDescent="0.25">
      <c r="A94" s="83">
        <f t="shared" si="1"/>
        <v>42153</v>
      </c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</row>
    <row r="95" spans="1:20" x14ac:dyDescent="0.25">
      <c r="A95" s="83">
        <f t="shared" si="1"/>
        <v>42154</v>
      </c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</row>
    <row r="96" spans="1:20" x14ac:dyDescent="0.25">
      <c r="A96" s="83">
        <f t="shared" si="1"/>
        <v>42155</v>
      </c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</row>
    <row r="97" spans="1:20" x14ac:dyDescent="0.25">
      <c r="A97" s="83">
        <f t="shared" si="1"/>
        <v>42156</v>
      </c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</row>
    <row r="98" spans="1:20" x14ac:dyDescent="0.25">
      <c r="A98" s="83">
        <f t="shared" si="1"/>
        <v>42157</v>
      </c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</row>
    <row r="99" spans="1:20" x14ac:dyDescent="0.25">
      <c r="A99" s="83">
        <f t="shared" si="1"/>
        <v>42158</v>
      </c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</row>
    <row r="100" spans="1:20" x14ac:dyDescent="0.25">
      <c r="A100" s="83">
        <f t="shared" si="1"/>
        <v>42159</v>
      </c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</row>
    <row r="101" spans="1:20" x14ac:dyDescent="0.25">
      <c r="A101" s="83">
        <f t="shared" si="1"/>
        <v>42160</v>
      </c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</row>
    <row r="102" spans="1:20" x14ac:dyDescent="0.25">
      <c r="A102" s="83">
        <f t="shared" si="1"/>
        <v>42161</v>
      </c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</row>
    <row r="103" spans="1:20" x14ac:dyDescent="0.25">
      <c r="A103" s="83">
        <f t="shared" si="1"/>
        <v>42162</v>
      </c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</row>
    <row r="104" spans="1:20" x14ac:dyDescent="0.25">
      <c r="A104" s="83">
        <f t="shared" si="1"/>
        <v>42163</v>
      </c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</row>
    <row r="105" spans="1:20" x14ac:dyDescent="0.25">
      <c r="A105" s="83">
        <f t="shared" si="1"/>
        <v>42164</v>
      </c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</row>
    <row r="106" spans="1:20" x14ac:dyDescent="0.25">
      <c r="A106" s="83">
        <f t="shared" si="1"/>
        <v>42165</v>
      </c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</row>
    <row r="107" spans="1:20" x14ac:dyDescent="0.25">
      <c r="A107" s="83">
        <f t="shared" si="1"/>
        <v>42166</v>
      </c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</row>
    <row r="108" spans="1:20" x14ac:dyDescent="0.25">
      <c r="A108" s="83">
        <f t="shared" si="1"/>
        <v>42167</v>
      </c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</row>
    <row r="109" spans="1:20" x14ac:dyDescent="0.25">
      <c r="A109" s="83">
        <f t="shared" si="1"/>
        <v>42168</v>
      </c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</row>
    <row r="110" spans="1:20" x14ac:dyDescent="0.25">
      <c r="A110" s="83">
        <f t="shared" si="1"/>
        <v>42169</v>
      </c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</row>
    <row r="111" spans="1:20" x14ac:dyDescent="0.25">
      <c r="A111" s="83">
        <f t="shared" si="1"/>
        <v>42170</v>
      </c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</row>
    <row r="112" spans="1:20" x14ac:dyDescent="0.25">
      <c r="A112" s="83">
        <f t="shared" si="1"/>
        <v>42171</v>
      </c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</row>
    <row r="113" spans="1:20" x14ac:dyDescent="0.25">
      <c r="A113" s="83">
        <f t="shared" si="1"/>
        <v>42172</v>
      </c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</row>
    <row r="114" spans="1:20" x14ac:dyDescent="0.25">
      <c r="A114" s="83">
        <f t="shared" si="1"/>
        <v>42173</v>
      </c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</row>
    <row r="115" spans="1:20" x14ac:dyDescent="0.25">
      <c r="A115" s="83">
        <f t="shared" si="1"/>
        <v>42174</v>
      </c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</row>
    <row r="116" spans="1:20" x14ac:dyDescent="0.25">
      <c r="A116" s="83">
        <f t="shared" si="1"/>
        <v>42175</v>
      </c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</row>
    <row r="117" spans="1:20" x14ac:dyDescent="0.25">
      <c r="A117" s="83">
        <f t="shared" si="1"/>
        <v>42176</v>
      </c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</row>
    <row r="118" spans="1:20" x14ac:dyDescent="0.25">
      <c r="A118" s="83">
        <f t="shared" si="1"/>
        <v>42177</v>
      </c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</row>
    <row r="119" spans="1:20" x14ac:dyDescent="0.25">
      <c r="A119" s="83">
        <f t="shared" si="1"/>
        <v>42178</v>
      </c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</row>
    <row r="120" spans="1:20" x14ac:dyDescent="0.25">
      <c r="A120" s="83">
        <f t="shared" si="1"/>
        <v>42179</v>
      </c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</row>
    <row r="121" spans="1:20" x14ac:dyDescent="0.25">
      <c r="A121" s="83">
        <f t="shared" si="1"/>
        <v>42180</v>
      </c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</row>
    <row r="122" spans="1:20" x14ac:dyDescent="0.25">
      <c r="A122" s="83">
        <f t="shared" si="1"/>
        <v>42181</v>
      </c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</row>
    <row r="123" spans="1:20" x14ac:dyDescent="0.25">
      <c r="A123" s="83">
        <f t="shared" si="1"/>
        <v>42182</v>
      </c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</row>
    <row r="124" spans="1:20" x14ac:dyDescent="0.25">
      <c r="A124" s="83">
        <f t="shared" si="1"/>
        <v>42183</v>
      </c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</row>
    <row r="125" spans="1:20" x14ac:dyDescent="0.25">
      <c r="A125" s="83">
        <f t="shared" si="1"/>
        <v>42184</v>
      </c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</row>
    <row r="126" spans="1:20" x14ac:dyDescent="0.25">
      <c r="A126" s="83">
        <f t="shared" si="1"/>
        <v>42185</v>
      </c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</row>
    <row r="127" spans="1:20" x14ac:dyDescent="0.25">
      <c r="A127" s="83">
        <f t="shared" si="1"/>
        <v>42186</v>
      </c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</row>
    <row r="128" spans="1:20" x14ac:dyDescent="0.25">
      <c r="A128" s="83">
        <f t="shared" si="1"/>
        <v>42187</v>
      </c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</row>
    <row r="129" spans="1:20" x14ac:dyDescent="0.25">
      <c r="A129" s="83">
        <f t="shared" si="1"/>
        <v>42188</v>
      </c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</row>
    <row r="130" spans="1:20" x14ac:dyDescent="0.25">
      <c r="A130" s="83">
        <f t="shared" si="1"/>
        <v>42189</v>
      </c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</row>
    <row r="131" spans="1:20" x14ac:dyDescent="0.25">
      <c r="A131" s="83">
        <f t="shared" si="1"/>
        <v>42190</v>
      </c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</row>
    <row r="132" spans="1:20" x14ac:dyDescent="0.25">
      <c r="A132" s="83">
        <f t="shared" si="1"/>
        <v>42191</v>
      </c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</row>
    <row r="133" spans="1:20" x14ac:dyDescent="0.25">
      <c r="A133" s="83">
        <f t="shared" si="1"/>
        <v>42192</v>
      </c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</row>
    <row r="134" spans="1:20" x14ac:dyDescent="0.25">
      <c r="A134" s="83">
        <f t="shared" si="1"/>
        <v>42193</v>
      </c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</row>
    <row r="135" spans="1:20" x14ac:dyDescent="0.25">
      <c r="A135" s="83">
        <f t="shared" ref="A135:A198" si="2">A134+1</f>
        <v>42194</v>
      </c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</row>
    <row r="136" spans="1:20" x14ac:dyDescent="0.25">
      <c r="A136" s="83">
        <f t="shared" si="2"/>
        <v>42195</v>
      </c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</row>
    <row r="137" spans="1:20" x14ac:dyDescent="0.25">
      <c r="A137" s="83">
        <f t="shared" si="2"/>
        <v>42196</v>
      </c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</row>
    <row r="138" spans="1:20" x14ac:dyDescent="0.25">
      <c r="A138" s="83">
        <f t="shared" si="2"/>
        <v>42197</v>
      </c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</row>
    <row r="139" spans="1:20" x14ac:dyDescent="0.25">
      <c r="A139" s="83">
        <f t="shared" si="2"/>
        <v>42198</v>
      </c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</row>
    <row r="140" spans="1:20" x14ac:dyDescent="0.25">
      <c r="A140" s="83">
        <f t="shared" si="2"/>
        <v>42199</v>
      </c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</row>
    <row r="141" spans="1:20" x14ac:dyDescent="0.25">
      <c r="A141" s="83">
        <f t="shared" si="2"/>
        <v>42200</v>
      </c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</row>
    <row r="142" spans="1:20" x14ac:dyDescent="0.25">
      <c r="A142" s="83">
        <f t="shared" si="2"/>
        <v>42201</v>
      </c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</row>
    <row r="143" spans="1:20" x14ac:dyDescent="0.25">
      <c r="A143" s="83">
        <f t="shared" si="2"/>
        <v>42202</v>
      </c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</row>
    <row r="144" spans="1:20" x14ac:dyDescent="0.25">
      <c r="A144" s="83">
        <f t="shared" si="2"/>
        <v>42203</v>
      </c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</row>
    <row r="145" spans="1:20" x14ac:dyDescent="0.25">
      <c r="A145" s="83">
        <f t="shared" si="2"/>
        <v>42204</v>
      </c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</row>
    <row r="146" spans="1:20" x14ac:dyDescent="0.25">
      <c r="A146" s="83">
        <f t="shared" si="2"/>
        <v>42205</v>
      </c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</row>
    <row r="147" spans="1:20" x14ac:dyDescent="0.25">
      <c r="A147" s="83">
        <f t="shared" si="2"/>
        <v>42206</v>
      </c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</row>
    <row r="148" spans="1:20" x14ac:dyDescent="0.25">
      <c r="A148" s="83">
        <f t="shared" si="2"/>
        <v>42207</v>
      </c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</row>
    <row r="149" spans="1:20" x14ac:dyDescent="0.25">
      <c r="A149" s="83">
        <f t="shared" si="2"/>
        <v>42208</v>
      </c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</row>
    <row r="150" spans="1:20" x14ac:dyDescent="0.25">
      <c r="A150" s="83">
        <f t="shared" si="2"/>
        <v>42209</v>
      </c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</row>
    <row r="151" spans="1:20" x14ac:dyDescent="0.25">
      <c r="A151" s="83">
        <f t="shared" si="2"/>
        <v>42210</v>
      </c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</row>
    <row r="152" spans="1:20" x14ac:dyDescent="0.25">
      <c r="A152" s="83">
        <f t="shared" si="2"/>
        <v>42211</v>
      </c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</row>
    <row r="153" spans="1:20" x14ac:dyDescent="0.25">
      <c r="A153" s="83">
        <f t="shared" si="2"/>
        <v>42212</v>
      </c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</row>
    <row r="154" spans="1:20" x14ac:dyDescent="0.25">
      <c r="A154" s="83">
        <f t="shared" si="2"/>
        <v>42213</v>
      </c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</row>
    <row r="155" spans="1:20" x14ac:dyDescent="0.25">
      <c r="A155" s="83">
        <f t="shared" si="2"/>
        <v>42214</v>
      </c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</row>
    <row r="156" spans="1:20" x14ac:dyDescent="0.25">
      <c r="A156" s="83">
        <f t="shared" si="2"/>
        <v>42215</v>
      </c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</row>
    <row r="157" spans="1:20" x14ac:dyDescent="0.25">
      <c r="A157" s="83">
        <f t="shared" si="2"/>
        <v>42216</v>
      </c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</row>
    <row r="158" spans="1:20" x14ac:dyDescent="0.25">
      <c r="A158" s="83">
        <f t="shared" si="2"/>
        <v>42217</v>
      </c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</row>
    <row r="159" spans="1:20" x14ac:dyDescent="0.25">
      <c r="A159" s="83">
        <f t="shared" si="2"/>
        <v>42218</v>
      </c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</row>
    <row r="160" spans="1:20" x14ac:dyDescent="0.25">
      <c r="A160" s="83">
        <f t="shared" si="2"/>
        <v>42219</v>
      </c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</row>
    <row r="161" spans="1:20" x14ac:dyDescent="0.25">
      <c r="A161" s="83">
        <f t="shared" si="2"/>
        <v>42220</v>
      </c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</row>
    <row r="162" spans="1:20" x14ac:dyDescent="0.25">
      <c r="A162" s="83">
        <f t="shared" si="2"/>
        <v>42221</v>
      </c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</row>
    <row r="163" spans="1:20" x14ac:dyDescent="0.25">
      <c r="A163" s="83">
        <f t="shared" si="2"/>
        <v>42222</v>
      </c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</row>
    <row r="164" spans="1:20" x14ac:dyDescent="0.25">
      <c r="A164" s="83">
        <f t="shared" si="2"/>
        <v>42223</v>
      </c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</row>
    <row r="165" spans="1:20" x14ac:dyDescent="0.25">
      <c r="A165" s="83">
        <f t="shared" si="2"/>
        <v>42224</v>
      </c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</row>
    <row r="166" spans="1:20" x14ac:dyDescent="0.25">
      <c r="A166" s="83">
        <f t="shared" si="2"/>
        <v>42225</v>
      </c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</row>
    <row r="167" spans="1:20" x14ac:dyDescent="0.25">
      <c r="A167" s="83">
        <f t="shared" si="2"/>
        <v>42226</v>
      </c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</row>
    <row r="168" spans="1:20" x14ac:dyDescent="0.25">
      <c r="A168" s="83">
        <f t="shared" si="2"/>
        <v>42227</v>
      </c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</row>
    <row r="169" spans="1:20" x14ac:dyDescent="0.25">
      <c r="A169" s="83">
        <f t="shared" si="2"/>
        <v>42228</v>
      </c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</row>
    <row r="170" spans="1:20" x14ac:dyDescent="0.25">
      <c r="A170" s="83">
        <f t="shared" si="2"/>
        <v>42229</v>
      </c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</row>
    <row r="171" spans="1:20" x14ac:dyDescent="0.25">
      <c r="A171" s="83">
        <f t="shared" si="2"/>
        <v>42230</v>
      </c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</row>
    <row r="172" spans="1:20" x14ac:dyDescent="0.25">
      <c r="A172" s="83">
        <f t="shared" si="2"/>
        <v>42231</v>
      </c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</row>
    <row r="173" spans="1:20" x14ac:dyDescent="0.25">
      <c r="A173" s="83">
        <f t="shared" si="2"/>
        <v>42232</v>
      </c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</row>
    <row r="174" spans="1:20" x14ac:dyDescent="0.25">
      <c r="A174" s="83">
        <f t="shared" si="2"/>
        <v>42233</v>
      </c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</row>
    <row r="175" spans="1:20" x14ac:dyDescent="0.25">
      <c r="A175" s="83">
        <f t="shared" si="2"/>
        <v>42234</v>
      </c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</row>
    <row r="176" spans="1:20" x14ac:dyDescent="0.25">
      <c r="A176" s="83">
        <f t="shared" si="2"/>
        <v>42235</v>
      </c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</row>
    <row r="177" spans="1:20" x14ac:dyDescent="0.25">
      <c r="A177" s="83">
        <f t="shared" si="2"/>
        <v>42236</v>
      </c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</row>
    <row r="178" spans="1:20" x14ac:dyDescent="0.25">
      <c r="A178" s="83">
        <f t="shared" si="2"/>
        <v>42237</v>
      </c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</row>
    <row r="179" spans="1:20" x14ac:dyDescent="0.25">
      <c r="A179" s="83">
        <f t="shared" si="2"/>
        <v>42238</v>
      </c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</row>
    <row r="180" spans="1:20" x14ac:dyDescent="0.25">
      <c r="A180" s="83">
        <f t="shared" si="2"/>
        <v>42239</v>
      </c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</row>
    <row r="181" spans="1:20" x14ac:dyDescent="0.25">
      <c r="A181" s="83">
        <f t="shared" si="2"/>
        <v>42240</v>
      </c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</row>
    <row r="182" spans="1:20" x14ac:dyDescent="0.25">
      <c r="A182" s="83">
        <f t="shared" si="2"/>
        <v>42241</v>
      </c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</row>
    <row r="183" spans="1:20" x14ac:dyDescent="0.25">
      <c r="A183" s="83">
        <f t="shared" si="2"/>
        <v>42242</v>
      </c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</row>
    <row r="184" spans="1:20" x14ac:dyDescent="0.25">
      <c r="A184" s="83">
        <f t="shared" si="2"/>
        <v>42243</v>
      </c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</row>
    <row r="185" spans="1:20" x14ac:dyDescent="0.25">
      <c r="A185" s="83">
        <f t="shared" si="2"/>
        <v>42244</v>
      </c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</row>
    <row r="186" spans="1:20" x14ac:dyDescent="0.25">
      <c r="A186" s="83">
        <f t="shared" si="2"/>
        <v>42245</v>
      </c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</row>
    <row r="187" spans="1:20" x14ac:dyDescent="0.25">
      <c r="A187" s="83">
        <f t="shared" si="2"/>
        <v>42246</v>
      </c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</row>
    <row r="188" spans="1:20" x14ac:dyDescent="0.25">
      <c r="A188" s="83">
        <f t="shared" si="2"/>
        <v>42247</v>
      </c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</row>
    <row r="189" spans="1:20" x14ac:dyDescent="0.25">
      <c r="A189" s="83">
        <f t="shared" si="2"/>
        <v>42248</v>
      </c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</row>
    <row r="190" spans="1:20" x14ac:dyDescent="0.25">
      <c r="A190" s="83">
        <f t="shared" si="2"/>
        <v>42249</v>
      </c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</row>
    <row r="191" spans="1:20" x14ac:dyDescent="0.25">
      <c r="A191" s="83">
        <f t="shared" si="2"/>
        <v>42250</v>
      </c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</row>
    <row r="192" spans="1:20" x14ac:dyDescent="0.25">
      <c r="A192" s="83">
        <f t="shared" si="2"/>
        <v>42251</v>
      </c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</row>
    <row r="193" spans="1:20" x14ac:dyDescent="0.25">
      <c r="A193" s="83">
        <f t="shared" si="2"/>
        <v>42252</v>
      </c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</row>
    <row r="194" spans="1:20" x14ac:dyDescent="0.25">
      <c r="A194" s="83">
        <f t="shared" si="2"/>
        <v>42253</v>
      </c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</row>
    <row r="195" spans="1:20" x14ac:dyDescent="0.25">
      <c r="A195" s="83">
        <f t="shared" si="2"/>
        <v>42254</v>
      </c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</row>
    <row r="196" spans="1:20" x14ac:dyDescent="0.25">
      <c r="A196" s="83">
        <f t="shared" si="2"/>
        <v>42255</v>
      </c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</row>
    <row r="197" spans="1:20" x14ac:dyDescent="0.25">
      <c r="A197" s="83">
        <f t="shared" si="2"/>
        <v>42256</v>
      </c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</row>
    <row r="198" spans="1:20" x14ac:dyDescent="0.25">
      <c r="A198" s="83">
        <f t="shared" si="2"/>
        <v>42257</v>
      </c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</row>
    <row r="199" spans="1:20" x14ac:dyDescent="0.25">
      <c r="A199" s="83">
        <f t="shared" ref="A199:A227" si="3">A198+1</f>
        <v>42258</v>
      </c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</row>
    <row r="200" spans="1:20" x14ac:dyDescent="0.25">
      <c r="A200" s="83">
        <f t="shared" si="3"/>
        <v>42259</v>
      </c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</row>
    <row r="201" spans="1:20" x14ac:dyDescent="0.25">
      <c r="A201" s="83">
        <f t="shared" si="3"/>
        <v>42260</v>
      </c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</row>
    <row r="202" spans="1:20" x14ac:dyDescent="0.25">
      <c r="A202" s="83">
        <f t="shared" si="3"/>
        <v>42261</v>
      </c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</row>
    <row r="203" spans="1:20" x14ac:dyDescent="0.25">
      <c r="A203" s="83">
        <f t="shared" si="3"/>
        <v>42262</v>
      </c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</row>
    <row r="204" spans="1:20" x14ac:dyDescent="0.25">
      <c r="A204" s="83">
        <f t="shared" si="3"/>
        <v>42263</v>
      </c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</row>
    <row r="205" spans="1:20" x14ac:dyDescent="0.25">
      <c r="A205" s="83">
        <f t="shared" si="3"/>
        <v>42264</v>
      </c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</row>
    <row r="206" spans="1:20" x14ac:dyDescent="0.25">
      <c r="A206" s="83">
        <f t="shared" si="3"/>
        <v>42265</v>
      </c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</row>
    <row r="207" spans="1:20" x14ac:dyDescent="0.25">
      <c r="A207" s="83">
        <f t="shared" si="3"/>
        <v>42266</v>
      </c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</row>
    <row r="208" spans="1:20" x14ac:dyDescent="0.25">
      <c r="A208" s="83">
        <f t="shared" si="3"/>
        <v>42267</v>
      </c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</row>
    <row r="209" spans="1:20" x14ac:dyDescent="0.25">
      <c r="A209" s="83">
        <f t="shared" si="3"/>
        <v>42268</v>
      </c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</row>
    <row r="210" spans="1:20" x14ac:dyDescent="0.25">
      <c r="A210" s="83">
        <f t="shared" si="3"/>
        <v>42269</v>
      </c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</row>
    <row r="211" spans="1:20" x14ac:dyDescent="0.25">
      <c r="A211" s="83">
        <f t="shared" si="3"/>
        <v>42270</v>
      </c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</row>
    <row r="212" spans="1:20" x14ac:dyDescent="0.25">
      <c r="A212" s="83">
        <f t="shared" si="3"/>
        <v>42271</v>
      </c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</row>
    <row r="213" spans="1:20" x14ac:dyDescent="0.25">
      <c r="A213" s="83">
        <f t="shared" si="3"/>
        <v>42272</v>
      </c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</row>
    <row r="214" spans="1:20" x14ac:dyDescent="0.25">
      <c r="A214" s="83">
        <f t="shared" si="3"/>
        <v>42273</v>
      </c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</row>
    <row r="215" spans="1:20" x14ac:dyDescent="0.25">
      <c r="A215" s="83">
        <f t="shared" si="3"/>
        <v>42274</v>
      </c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</row>
    <row r="216" spans="1:20" x14ac:dyDescent="0.25">
      <c r="A216" s="83">
        <f t="shared" si="3"/>
        <v>42275</v>
      </c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</row>
    <row r="217" spans="1:20" x14ac:dyDescent="0.25">
      <c r="A217" s="83">
        <f t="shared" si="3"/>
        <v>42276</v>
      </c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</row>
    <row r="218" spans="1:20" x14ac:dyDescent="0.25">
      <c r="A218" s="83">
        <f t="shared" si="3"/>
        <v>42277</v>
      </c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</row>
    <row r="219" spans="1:20" x14ac:dyDescent="0.25">
      <c r="A219" s="83">
        <f t="shared" si="3"/>
        <v>42278</v>
      </c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</row>
    <row r="220" spans="1:20" x14ac:dyDescent="0.25">
      <c r="A220" s="83">
        <f t="shared" si="3"/>
        <v>42279</v>
      </c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</row>
    <row r="221" spans="1:20" x14ac:dyDescent="0.25">
      <c r="A221" s="83">
        <f t="shared" si="3"/>
        <v>42280</v>
      </c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</row>
    <row r="222" spans="1:20" x14ac:dyDescent="0.25">
      <c r="A222" s="83">
        <f t="shared" si="3"/>
        <v>42281</v>
      </c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</row>
    <row r="223" spans="1:20" x14ac:dyDescent="0.25">
      <c r="A223" s="83">
        <f t="shared" si="3"/>
        <v>42282</v>
      </c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</row>
    <row r="224" spans="1:20" x14ac:dyDescent="0.25">
      <c r="A224" s="83">
        <f t="shared" si="3"/>
        <v>42283</v>
      </c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</row>
    <row r="225" spans="1:20" x14ac:dyDescent="0.25">
      <c r="A225" s="83">
        <f t="shared" si="3"/>
        <v>42284</v>
      </c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</row>
    <row r="226" spans="1:20" x14ac:dyDescent="0.25">
      <c r="A226" s="83">
        <f t="shared" si="3"/>
        <v>42285</v>
      </c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</row>
    <row r="227" spans="1:20" x14ac:dyDescent="0.25">
      <c r="A227" s="83">
        <f t="shared" si="3"/>
        <v>42286</v>
      </c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</row>
    <row r="228" spans="1:20" x14ac:dyDescent="0.25"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</row>
    <row r="229" spans="1:20" x14ac:dyDescent="0.25"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</row>
    <row r="230" spans="1:20" x14ac:dyDescent="0.25"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</row>
    <row r="231" spans="1:20" x14ac:dyDescent="0.25"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</row>
    <row r="232" spans="1:20" x14ac:dyDescent="0.25"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</row>
    <row r="233" spans="1:20" x14ac:dyDescent="0.25"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</row>
    <row r="234" spans="1:20" x14ac:dyDescent="0.25"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</row>
    <row r="235" spans="1:20" x14ac:dyDescent="0.25"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</row>
    <row r="236" spans="1:20" x14ac:dyDescent="0.25"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</row>
    <row r="237" spans="1:20" x14ac:dyDescent="0.25"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</row>
    <row r="238" spans="1:20" x14ac:dyDescent="0.25"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</row>
    <row r="239" spans="1:20" x14ac:dyDescent="0.25"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</row>
    <row r="240" spans="1:20" x14ac:dyDescent="0.25"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</row>
    <row r="241" spans="2:20" x14ac:dyDescent="0.25"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124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4" sqref="C4:C34"/>
    </sheetView>
  </sheetViews>
  <sheetFormatPr defaultRowHeight="15" x14ac:dyDescent="0.25"/>
  <cols>
    <col min="4" max="6" width="9.140625" style="3"/>
    <col min="7" max="14" width="9.140625" style="2"/>
    <col min="15" max="15" width="9.140625" style="3"/>
    <col min="16" max="19" width="9.140625" style="2"/>
  </cols>
  <sheetData>
    <row r="1" spans="2:19" ht="45" x14ac:dyDescent="0.25">
      <c r="F1" s="3" t="s">
        <v>168</v>
      </c>
      <c r="G1" s="2" t="s">
        <v>169</v>
      </c>
      <c r="H1" s="2" t="s">
        <v>170</v>
      </c>
      <c r="I1" s="2" t="s">
        <v>171</v>
      </c>
      <c r="J1" s="2" t="s">
        <v>172</v>
      </c>
      <c r="K1" s="2" t="s">
        <v>173</v>
      </c>
    </row>
    <row r="3" spans="2:19" ht="30" x14ac:dyDescent="0.25">
      <c r="D3" s="3" t="s">
        <v>174</v>
      </c>
      <c r="E3" s="3" t="s">
        <v>175</v>
      </c>
      <c r="F3" s="3" t="s">
        <v>176</v>
      </c>
      <c r="G3" s="2" t="s">
        <v>177</v>
      </c>
      <c r="H3" s="2" t="s">
        <v>178</v>
      </c>
      <c r="I3" s="2" t="s">
        <v>179</v>
      </c>
      <c r="J3" s="2" t="s">
        <v>180</v>
      </c>
      <c r="K3" s="2" t="s">
        <v>181</v>
      </c>
      <c r="L3" s="2" t="s">
        <v>182</v>
      </c>
      <c r="M3" s="2" t="s">
        <v>183</v>
      </c>
      <c r="N3" s="2" t="s">
        <v>184</v>
      </c>
      <c r="O3" s="3" t="s">
        <v>185</v>
      </c>
      <c r="P3" s="2" t="s">
        <v>186</v>
      </c>
      <c r="Q3" s="2" t="s">
        <v>187</v>
      </c>
      <c r="R3" s="2" t="s">
        <v>188</v>
      </c>
      <c r="S3" s="2" t="s">
        <v>189</v>
      </c>
    </row>
    <row r="4" spans="2:19" x14ac:dyDescent="0.25">
      <c r="B4" t="s">
        <v>190</v>
      </c>
      <c r="C4">
        <v>1</v>
      </c>
      <c r="D4" s="3" t="s">
        <v>191</v>
      </c>
      <c r="E4" s="3" t="s">
        <v>191</v>
      </c>
      <c r="F4" s="3" t="s">
        <v>191</v>
      </c>
      <c r="G4" s="3" t="s">
        <v>191</v>
      </c>
      <c r="H4" s="3" t="s">
        <v>191</v>
      </c>
      <c r="I4" s="3" t="s">
        <v>191</v>
      </c>
      <c r="J4" s="3" t="s">
        <v>191</v>
      </c>
    </row>
    <row r="5" spans="2:19" x14ac:dyDescent="0.25">
      <c r="C5">
        <v>2</v>
      </c>
      <c r="D5" s="3" t="s">
        <v>191</v>
      </c>
      <c r="E5" s="3" t="s">
        <v>191</v>
      </c>
      <c r="F5" s="3" t="s">
        <v>191</v>
      </c>
      <c r="G5" s="3" t="s">
        <v>191</v>
      </c>
      <c r="H5" s="3" t="s">
        <v>191</v>
      </c>
      <c r="I5" s="3" t="s">
        <v>191</v>
      </c>
      <c r="J5" s="3" t="s">
        <v>191</v>
      </c>
    </row>
    <row r="6" spans="2:19" x14ac:dyDescent="0.25">
      <c r="C6">
        <v>3</v>
      </c>
      <c r="D6" s="3" t="s">
        <v>191</v>
      </c>
      <c r="E6" s="3" t="s">
        <v>191</v>
      </c>
      <c r="F6" s="3" t="s">
        <v>191</v>
      </c>
      <c r="G6" s="3" t="s">
        <v>191</v>
      </c>
      <c r="H6" s="3" t="s">
        <v>191</v>
      </c>
      <c r="I6" s="3" t="s">
        <v>191</v>
      </c>
      <c r="J6" s="3" t="s">
        <v>191</v>
      </c>
    </row>
    <row r="7" spans="2:19" x14ac:dyDescent="0.25">
      <c r="C7">
        <v>4</v>
      </c>
      <c r="D7" s="3" t="s">
        <v>191</v>
      </c>
      <c r="E7" s="3" t="s">
        <v>191</v>
      </c>
      <c r="F7" s="3" t="s">
        <v>191</v>
      </c>
      <c r="G7" s="3" t="s">
        <v>191</v>
      </c>
      <c r="H7" s="3" t="s">
        <v>191</v>
      </c>
      <c r="I7" s="3" t="s">
        <v>191</v>
      </c>
      <c r="J7" s="3" t="s">
        <v>191</v>
      </c>
    </row>
    <row r="8" spans="2:19" x14ac:dyDescent="0.25">
      <c r="C8">
        <v>5</v>
      </c>
      <c r="D8" s="3" t="s">
        <v>191</v>
      </c>
      <c r="E8" s="3" t="s">
        <v>191</v>
      </c>
      <c r="F8" s="3" t="s">
        <v>191</v>
      </c>
      <c r="G8" s="3" t="s">
        <v>191</v>
      </c>
      <c r="H8" s="3" t="s">
        <v>191</v>
      </c>
      <c r="I8" s="3" t="s">
        <v>191</v>
      </c>
      <c r="J8" s="3" t="s">
        <v>191</v>
      </c>
    </row>
    <row r="9" spans="2:19" x14ac:dyDescent="0.25">
      <c r="C9">
        <v>6</v>
      </c>
    </row>
    <row r="10" spans="2:19" x14ac:dyDescent="0.25">
      <c r="C10">
        <v>7</v>
      </c>
    </row>
    <row r="11" spans="2:19" x14ac:dyDescent="0.25">
      <c r="C11">
        <v>8</v>
      </c>
      <c r="D11" s="4" t="s">
        <v>191</v>
      </c>
    </row>
    <row r="12" spans="2:19" x14ac:dyDescent="0.25">
      <c r="C12">
        <v>9</v>
      </c>
      <c r="D12" s="4" t="s">
        <v>191</v>
      </c>
    </row>
    <row r="13" spans="2:19" x14ac:dyDescent="0.25">
      <c r="C13">
        <v>10</v>
      </c>
      <c r="D13" s="4" t="s">
        <v>191</v>
      </c>
    </row>
    <row r="14" spans="2:19" x14ac:dyDescent="0.25">
      <c r="C14">
        <v>11</v>
      </c>
      <c r="D14" s="4" t="s">
        <v>191</v>
      </c>
    </row>
    <row r="15" spans="2:19" x14ac:dyDescent="0.25">
      <c r="C15">
        <v>12</v>
      </c>
      <c r="D15" s="4" t="s">
        <v>191</v>
      </c>
    </row>
    <row r="16" spans="2:19" x14ac:dyDescent="0.25">
      <c r="C16">
        <v>13</v>
      </c>
      <c r="D16" s="4" t="s">
        <v>191</v>
      </c>
      <c r="E16" s="3" t="s">
        <v>192</v>
      </c>
      <c r="O16" s="3" t="s">
        <v>193</v>
      </c>
    </row>
    <row r="17" spans="3:15" x14ac:dyDescent="0.25">
      <c r="C17">
        <v>14</v>
      </c>
      <c r="D17" s="4" t="s">
        <v>191</v>
      </c>
      <c r="E17" s="3" t="s">
        <v>192</v>
      </c>
      <c r="M17" s="2" t="s">
        <v>194</v>
      </c>
      <c r="O17" s="3" t="s">
        <v>193</v>
      </c>
    </row>
    <row r="18" spans="3:15" x14ac:dyDescent="0.25">
      <c r="C18">
        <v>15</v>
      </c>
      <c r="D18" s="4" t="s">
        <v>191</v>
      </c>
      <c r="E18" s="3" t="s">
        <v>192</v>
      </c>
      <c r="O18" s="3" t="s">
        <v>193</v>
      </c>
    </row>
    <row r="19" spans="3:15" x14ac:dyDescent="0.25">
      <c r="C19">
        <v>16</v>
      </c>
      <c r="D19" s="4" t="s">
        <v>191</v>
      </c>
      <c r="E19" s="3" t="s">
        <v>192</v>
      </c>
      <c r="O19" s="3" t="s">
        <v>193</v>
      </c>
    </row>
    <row r="20" spans="3:15" x14ac:dyDescent="0.25">
      <c r="C20">
        <v>17</v>
      </c>
      <c r="D20" s="4" t="s">
        <v>191</v>
      </c>
      <c r="E20" s="3" t="s">
        <v>192</v>
      </c>
      <c r="O20" s="3" t="s">
        <v>193</v>
      </c>
    </row>
    <row r="21" spans="3:15" x14ac:dyDescent="0.25">
      <c r="C21">
        <v>18</v>
      </c>
      <c r="D21" s="4" t="s">
        <v>191</v>
      </c>
      <c r="E21" s="3" t="s">
        <v>192</v>
      </c>
      <c r="O21" s="3" t="s">
        <v>193</v>
      </c>
    </row>
    <row r="22" spans="3:15" x14ac:dyDescent="0.25">
      <c r="C22">
        <v>19</v>
      </c>
      <c r="E22" s="3" t="s">
        <v>192</v>
      </c>
      <c r="O22" s="3" t="s">
        <v>193</v>
      </c>
    </row>
    <row r="23" spans="3:15" x14ac:dyDescent="0.25">
      <c r="C23">
        <v>20</v>
      </c>
      <c r="E23" s="3" t="s">
        <v>192</v>
      </c>
      <c r="O23" s="3" t="s">
        <v>193</v>
      </c>
    </row>
    <row r="24" spans="3:15" x14ac:dyDescent="0.25">
      <c r="C24">
        <v>21</v>
      </c>
      <c r="E24" s="3" t="s">
        <v>192</v>
      </c>
      <c r="O24" s="3" t="s">
        <v>193</v>
      </c>
    </row>
    <row r="25" spans="3:15" x14ac:dyDescent="0.25">
      <c r="C25">
        <v>22</v>
      </c>
      <c r="E25" s="3" t="s">
        <v>192</v>
      </c>
      <c r="O25" s="3" t="s">
        <v>193</v>
      </c>
    </row>
    <row r="26" spans="3:15" x14ac:dyDescent="0.25">
      <c r="C26">
        <v>23</v>
      </c>
      <c r="E26" s="3" t="s">
        <v>192</v>
      </c>
      <c r="O26" s="3" t="s">
        <v>193</v>
      </c>
    </row>
    <row r="27" spans="3:15" x14ac:dyDescent="0.25">
      <c r="C27">
        <v>24</v>
      </c>
      <c r="D27" s="3" t="s">
        <v>191</v>
      </c>
      <c r="E27" s="3" t="s">
        <v>191</v>
      </c>
      <c r="F27" s="3" t="s">
        <v>191</v>
      </c>
      <c r="G27" s="3" t="s">
        <v>191</v>
      </c>
      <c r="H27" s="3" t="s">
        <v>191</v>
      </c>
      <c r="I27" s="3" t="s">
        <v>191</v>
      </c>
      <c r="J27" s="3" t="s">
        <v>191</v>
      </c>
      <c r="O27" s="3" t="s">
        <v>195</v>
      </c>
    </row>
    <row r="28" spans="3:15" x14ac:dyDescent="0.25">
      <c r="C28">
        <v>25</v>
      </c>
      <c r="D28" s="3" t="s">
        <v>191</v>
      </c>
      <c r="E28" s="3" t="s">
        <v>191</v>
      </c>
      <c r="F28" s="3" t="s">
        <v>191</v>
      </c>
      <c r="G28" s="3" t="s">
        <v>191</v>
      </c>
      <c r="H28" s="3" t="s">
        <v>191</v>
      </c>
      <c r="I28" s="3" t="s">
        <v>191</v>
      </c>
      <c r="J28" s="3" t="s">
        <v>191</v>
      </c>
      <c r="O28" s="3" t="s">
        <v>195</v>
      </c>
    </row>
    <row r="29" spans="3:15" ht="30" x14ac:dyDescent="0.25">
      <c r="C29">
        <v>26</v>
      </c>
      <c r="D29" s="3" t="s">
        <v>191</v>
      </c>
      <c r="E29" s="3" t="s">
        <v>191</v>
      </c>
      <c r="F29" s="3" t="s">
        <v>191</v>
      </c>
      <c r="G29" s="3" t="s">
        <v>191</v>
      </c>
      <c r="H29" s="3" t="s">
        <v>191</v>
      </c>
      <c r="I29" s="3" t="s">
        <v>191</v>
      </c>
      <c r="J29" s="3" t="s">
        <v>191</v>
      </c>
      <c r="N29" s="2" t="s">
        <v>196</v>
      </c>
      <c r="O29" s="3" t="s">
        <v>195</v>
      </c>
    </row>
    <row r="30" spans="3:15" x14ac:dyDescent="0.25">
      <c r="C30">
        <v>27</v>
      </c>
      <c r="D30" s="3" t="s">
        <v>191</v>
      </c>
      <c r="E30" s="3" t="s">
        <v>191</v>
      </c>
      <c r="F30" s="3" t="s">
        <v>191</v>
      </c>
      <c r="G30" s="3" t="s">
        <v>191</v>
      </c>
      <c r="H30" s="3" t="s">
        <v>191</v>
      </c>
      <c r="I30" s="3" t="s">
        <v>191</v>
      </c>
      <c r="J30" s="3" t="s">
        <v>191</v>
      </c>
      <c r="N30" s="2" t="s">
        <v>197</v>
      </c>
      <c r="O30" s="3" t="s">
        <v>195</v>
      </c>
    </row>
    <row r="31" spans="3:15" x14ac:dyDescent="0.25">
      <c r="C31">
        <v>28</v>
      </c>
      <c r="D31" s="3" t="s">
        <v>191</v>
      </c>
      <c r="E31" s="3" t="s">
        <v>191</v>
      </c>
      <c r="F31" s="3" t="s">
        <v>191</v>
      </c>
      <c r="G31" s="3" t="s">
        <v>191</v>
      </c>
      <c r="H31" s="3" t="s">
        <v>191</v>
      </c>
      <c r="I31" s="3" t="s">
        <v>191</v>
      </c>
      <c r="J31" s="3" t="s">
        <v>191</v>
      </c>
      <c r="N31" s="2" t="s">
        <v>197</v>
      </c>
      <c r="O31" s="3" t="s">
        <v>195</v>
      </c>
    </row>
    <row r="32" spans="3:15" x14ac:dyDescent="0.25">
      <c r="C32">
        <v>29</v>
      </c>
      <c r="D32" s="3" t="s">
        <v>191</v>
      </c>
      <c r="E32" s="3" t="s">
        <v>191</v>
      </c>
      <c r="F32" s="3" t="s">
        <v>191</v>
      </c>
      <c r="G32" s="3" t="s">
        <v>191</v>
      </c>
      <c r="H32" s="3" t="s">
        <v>191</v>
      </c>
      <c r="I32" s="3" t="s">
        <v>191</v>
      </c>
      <c r="J32" s="3" t="s">
        <v>191</v>
      </c>
      <c r="N32" s="2" t="s">
        <v>197</v>
      </c>
      <c r="O32" s="3" t="s">
        <v>195</v>
      </c>
    </row>
    <row r="33" spans="2:16" x14ac:dyDescent="0.25">
      <c r="C33">
        <v>30</v>
      </c>
      <c r="D33" s="4" t="s">
        <v>191</v>
      </c>
      <c r="E33" s="3" t="s">
        <v>191</v>
      </c>
      <c r="H33" s="3" t="s">
        <v>191</v>
      </c>
      <c r="I33" s="3" t="s">
        <v>191</v>
      </c>
      <c r="J33" s="3" t="s">
        <v>191</v>
      </c>
      <c r="N33" s="2" t="s">
        <v>197</v>
      </c>
      <c r="O33" s="3" t="s">
        <v>195</v>
      </c>
    </row>
    <row r="34" spans="2:16" x14ac:dyDescent="0.25">
      <c r="C34">
        <v>31</v>
      </c>
      <c r="D34" s="4" t="s">
        <v>191</v>
      </c>
      <c r="E34" s="3" t="s">
        <v>191</v>
      </c>
      <c r="H34" s="3" t="s">
        <v>191</v>
      </c>
      <c r="I34" s="3" t="s">
        <v>191</v>
      </c>
      <c r="J34" s="3" t="s">
        <v>191</v>
      </c>
      <c r="N34" s="2" t="s">
        <v>197</v>
      </c>
      <c r="O34" s="3" t="s">
        <v>195</v>
      </c>
    </row>
    <row r="35" spans="2:16" x14ac:dyDescent="0.25">
      <c r="B35" t="s">
        <v>198</v>
      </c>
      <c r="C35">
        <v>1</v>
      </c>
      <c r="D35" s="4" t="s">
        <v>191</v>
      </c>
      <c r="E35" s="3" t="s">
        <v>191</v>
      </c>
      <c r="H35" s="3" t="s">
        <v>191</v>
      </c>
      <c r="I35" s="3" t="s">
        <v>191</v>
      </c>
      <c r="J35" s="3" t="s">
        <v>191</v>
      </c>
      <c r="N35" s="2" t="s">
        <v>197</v>
      </c>
      <c r="O35" s="3" t="s">
        <v>195</v>
      </c>
    </row>
    <row r="36" spans="2:16" x14ac:dyDescent="0.25">
      <c r="C36">
        <v>2</v>
      </c>
      <c r="D36" s="4" t="s">
        <v>191</v>
      </c>
      <c r="E36" s="3" t="s">
        <v>191</v>
      </c>
      <c r="H36" s="3" t="s">
        <v>191</v>
      </c>
      <c r="I36" s="3" t="s">
        <v>191</v>
      </c>
      <c r="J36" s="3" t="s">
        <v>191</v>
      </c>
      <c r="N36" s="2" t="s">
        <v>197</v>
      </c>
      <c r="O36" s="3" t="s">
        <v>195</v>
      </c>
    </row>
    <row r="37" spans="2:16" x14ac:dyDescent="0.25">
      <c r="C37">
        <v>3</v>
      </c>
      <c r="D37" s="4" t="s">
        <v>191</v>
      </c>
      <c r="E37" s="3" t="s">
        <v>191</v>
      </c>
      <c r="H37" s="3" t="s">
        <v>191</v>
      </c>
      <c r="I37" s="3" t="s">
        <v>191</v>
      </c>
      <c r="J37" s="3" t="s">
        <v>191</v>
      </c>
      <c r="N37" s="2" t="s">
        <v>197</v>
      </c>
      <c r="O37" s="3" t="s">
        <v>195</v>
      </c>
    </row>
    <row r="38" spans="2:16" x14ac:dyDescent="0.25">
      <c r="C38">
        <v>4</v>
      </c>
      <c r="D38" s="4" t="s">
        <v>191</v>
      </c>
      <c r="E38" s="3" t="s">
        <v>191</v>
      </c>
      <c r="H38" s="3" t="s">
        <v>191</v>
      </c>
      <c r="I38" s="3" t="s">
        <v>191</v>
      </c>
      <c r="J38" s="3" t="s">
        <v>191</v>
      </c>
      <c r="N38" s="2" t="s">
        <v>197</v>
      </c>
      <c r="O38" s="3" t="s">
        <v>195</v>
      </c>
    </row>
    <row r="39" spans="2:16" x14ac:dyDescent="0.25">
      <c r="C39">
        <v>5</v>
      </c>
      <c r="D39" s="4"/>
      <c r="E39" s="4" t="s">
        <v>199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2:16" x14ac:dyDescent="0.25">
      <c r="C40">
        <v>6</v>
      </c>
      <c r="E40" s="3" t="s">
        <v>199</v>
      </c>
    </row>
    <row r="41" spans="2:16" x14ac:dyDescent="0.25">
      <c r="C41">
        <v>7</v>
      </c>
      <c r="E41" s="3" t="s">
        <v>200</v>
      </c>
      <c r="P41" s="3" t="s">
        <v>200</v>
      </c>
    </row>
    <row r="42" spans="2:16" x14ac:dyDescent="0.25">
      <c r="C42">
        <v>8</v>
      </c>
      <c r="E42" s="3" t="s">
        <v>200</v>
      </c>
      <c r="P42" s="3" t="s">
        <v>200</v>
      </c>
    </row>
    <row r="43" spans="2:16" x14ac:dyDescent="0.25">
      <c r="C43">
        <v>9</v>
      </c>
      <c r="E43" s="3" t="s">
        <v>200</v>
      </c>
      <c r="P43" s="3" t="s">
        <v>200</v>
      </c>
    </row>
    <row r="44" spans="2:16" x14ac:dyDescent="0.25">
      <c r="C44">
        <v>10</v>
      </c>
      <c r="D44" s="3" t="s">
        <v>191</v>
      </c>
      <c r="E44" s="3" t="s">
        <v>191</v>
      </c>
    </row>
    <row r="45" spans="2:16" x14ac:dyDescent="0.25">
      <c r="C45">
        <v>11</v>
      </c>
      <c r="E45" s="3" t="s">
        <v>164</v>
      </c>
    </row>
    <row r="46" spans="2:16" x14ac:dyDescent="0.25">
      <c r="C46">
        <v>12</v>
      </c>
      <c r="E46" s="3" t="s">
        <v>164</v>
      </c>
    </row>
    <row r="47" spans="2:16" x14ac:dyDescent="0.25">
      <c r="C47">
        <v>13</v>
      </c>
      <c r="E47" s="3" t="s">
        <v>164</v>
      </c>
    </row>
    <row r="48" spans="2:16" x14ac:dyDescent="0.25">
      <c r="C48">
        <v>14</v>
      </c>
      <c r="E48" s="3" t="s">
        <v>164</v>
      </c>
    </row>
    <row r="49" spans="3:18" x14ac:dyDescent="0.25">
      <c r="C49">
        <v>15</v>
      </c>
      <c r="E49" s="3" t="s">
        <v>164</v>
      </c>
    </row>
    <row r="50" spans="3:18" x14ac:dyDescent="0.25">
      <c r="C50">
        <v>16</v>
      </c>
      <c r="E50" s="3" t="s">
        <v>164</v>
      </c>
    </row>
    <row r="51" spans="3:18" x14ac:dyDescent="0.25">
      <c r="C51">
        <v>17</v>
      </c>
      <c r="E51" s="3" t="s">
        <v>164</v>
      </c>
    </row>
    <row r="52" spans="3:18" ht="45" x14ac:dyDescent="0.25">
      <c r="C52">
        <v>18</v>
      </c>
      <c r="E52" s="3" t="s">
        <v>200</v>
      </c>
      <c r="F52" s="3" t="s">
        <v>166</v>
      </c>
      <c r="O52" s="2" t="s">
        <v>200</v>
      </c>
      <c r="P52" s="2" t="s">
        <v>201</v>
      </c>
      <c r="Q52" s="2" t="s">
        <v>202</v>
      </c>
      <c r="R52" s="2" t="s">
        <v>202</v>
      </c>
    </row>
    <row r="53" spans="3:18" ht="45" x14ac:dyDescent="0.25">
      <c r="C53">
        <v>19</v>
      </c>
      <c r="E53" s="3" t="s">
        <v>200</v>
      </c>
      <c r="F53" s="3" t="s">
        <v>166</v>
      </c>
      <c r="O53" s="2" t="s">
        <v>200</v>
      </c>
      <c r="P53" s="2" t="s">
        <v>201</v>
      </c>
      <c r="Q53" s="2" t="s">
        <v>202</v>
      </c>
      <c r="R53" s="2" t="s">
        <v>202</v>
      </c>
    </row>
    <row r="54" spans="3:18" ht="45" x14ac:dyDescent="0.25">
      <c r="C54">
        <v>20</v>
      </c>
      <c r="E54" s="3" t="s">
        <v>200</v>
      </c>
      <c r="F54" s="3" t="s">
        <v>166</v>
      </c>
      <c r="O54" s="2" t="s">
        <v>200</v>
      </c>
      <c r="P54" s="2" t="s">
        <v>201</v>
      </c>
      <c r="Q54" s="2" t="s">
        <v>202</v>
      </c>
      <c r="R54" s="2" t="s">
        <v>202</v>
      </c>
    </row>
    <row r="55" spans="3:18" ht="45" x14ac:dyDescent="0.25">
      <c r="C55">
        <v>21</v>
      </c>
      <c r="E55" s="3" t="s">
        <v>203</v>
      </c>
      <c r="F55" s="3" t="s">
        <v>166</v>
      </c>
      <c r="O55" s="2" t="s">
        <v>200</v>
      </c>
      <c r="P55" s="2" t="s">
        <v>201</v>
      </c>
      <c r="Q55" s="2" t="s">
        <v>202</v>
      </c>
      <c r="R55" s="2" t="s">
        <v>202</v>
      </c>
    </row>
    <row r="56" spans="3:18" ht="45" x14ac:dyDescent="0.25">
      <c r="C56">
        <v>22</v>
      </c>
      <c r="E56" s="3" t="s">
        <v>200</v>
      </c>
      <c r="F56" s="3" t="s">
        <v>166</v>
      </c>
      <c r="O56" s="2" t="s">
        <v>200</v>
      </c>
      <c r="P56" s="2" t="s">
        <v>201</v>
      </c>
      <c r="Q56" s="2" t="s">
        <v>202</v>
      </c>
      <c r="R56" s="2" t="s">
        <v>202</v>
      </c>
    </row>
    <row r="57" spans="3:18" x14ac:dyDescent="0.25">
      <c r="C57">
        <v>23</v>
      </c>
    </row>
    <row r="58" spans="3:18" x14ac:dyDescent="0.25">
      <c r="C58">
        <v>24</v>
      </c>
    </row>
    <row r="59" spans="3:18" x14ac:dyDescent="0.25">
      <c r="C59">
        <v>25</v>
      </c>
    </row>
    <row r="60" spans="3:18" x14ac:dyDescent="0.25">
      <c r="C60">
        <v>26</v>
      </c>
    </row>
    <row r="61" spans="3:18" x14ac:dyDescent="0.25">
      <c r="C61">
        <v>27</v>
      </c>
    </row>
    <row r="62" spans="3:18" x14ac:dyDescent="0.25">
      <c r="C62">
        <v>28</v>
      </c>
    </row>
    <row r="63" spans="3:18" x14ac:dyDescent="0.25">
      <c r="C63">
        <v>29</v>
      </c>
    </row>
    <row r="64" spans="3:18" x14ac:dyDescent="0.25">
      <c r="C64">
        <v>30</v>
      </c>
    </row>
    <row r="65" spans="2:3" x14ac:dyDescent="0.25">
      <c r="B65" t="s">
        <v>204</v>
      </c>
      <c r="C65">
        <v>1</v>
      </c>
    </row>
    <row r="66" spans="2:3" x14ac:dyDescent="0.25">
      <c r="C66">
        <v>2</v>
      </c>
    </row>
    <row r="67" spans="2:3" x14ac:dyDescent="0.25">
      <c r="C67">
        <v>3</v>
      </c>
    </row>
    <row r="68" spans="2:3" x14ac:dyDescent="0.25">
      <c r="C68">
        <v>4</v>
      </c>
    </row>
    <row r="69" spans="2:3" x14ac:dyDescent="0.25">
      <c r="C69">
        <v>5</v>
      </c>
    </row>
    <row r="70" spans="2:3" x14ac:dyDescent="0.25">
      <c r="C70">
        <v>6</v>
      </c>
    </row>
    <row r="71" spans="2:3" x14ac:dyDescent="0.25">
      <c r="C71">
        <v>7</v>
      </c>
    </row>
    <row r="72" spans="2:3" x14ac:dyDescent="0.25">
      <c r="C72">
        <v>8</v>
      </c>
    </row>
    <row r="73" spans="2:3" x14ac:dyDescent="0.25">
      <c r="C73">
        <v>9</v>
      </c>
    </row>
    <row r="74" spans="2:3" x14ac:dyDescent="0.25">
      <c r="C74">
        <v>10</v>
      </c>
    </row>
    <row r="75" spans="2:3" x14ac:dyDescent="0.25">
      <c r="C75">
        <v>11</v>
      </c>
    </row>
    <row r="76" spans="2:3" x14ac:dyDescent="0.25">
      <c r="C76">
        <v>12</v>
      </c>
    </row>
    <row r="77" spans="2:3" x14ac:dyDescent="0.25">
      <c r="C77">
        <v>13</v>
      </c>
    </row>
    <row r="78" spans="2:3" x14ac:dyDescent="0.25">
      <c r="C78">
        <v>14</v>
      </c>
    </row>
    <row r="79" spans="2:3" x14ac:dyDescent="0.25">
      <c r="C79">
        <v>15</v>
      </c>
    </row>
    <row r="80" spans="2:3" x14ac:dyDescent="0.25">
      <c r="C80">
        <v>16</v>
      </c>
    </row>
    <row r="81" spans="2:3" x14ac:dyDescent="0.25">
      <c r="C81">
        <v>17</v>
      </c>
    </row>
    <row r="82" spans="2:3" x14ac:dyDescent="0.25">
      <c r="C82">
        <v>18</v>
      </c>
    </row>
    <row r="83" spans="2:3" x14ac:dyDescent="0.25">
      <c r="C83">
        <v>19</v>
      </c>
    </row>
    <row r="84" spans="2:3" x14ac:dyDescent="0.25">
      <c r="C84">
        <v>20</v>
      </c>
    </row>
    <row r="85" spans="2:3" x14ac:dyDescent="0.25">
      <c r="C85">
        <v>21</v>
      </c>
    </row>
    <row r="86" spans="2:3" x14ac:dyDescent="0.25">
      <c r="C86">
        <v>22</v>
      </c>
    </row>
    <row r="87" spans="2:3" x14ac:dyDescent="0.25">
      <c r="C87">
        <v>23</v>
      </c>
    </row>
    <row r="88" spans="2:3" x14ac:dyDescent="0.25">
      <c r="C88">
        <v>24</v>
      </c>
    </row>
    <row r="89" spans="2:3" x14ac:dyDescent="0.25">
      <c r="C89">
        <v>25</v>
      </c>
    </row>
    <row r="90" spans="2:3" x14ac:dyDescent="0.25">
      <c r="C90">
        <v>26</v>
      </c>
    </row>
    <row r="91" spans="2:3" x14ac:dyDescent="0.25">
      <c r="C91">
        <v>27</v>
      </c>
    </row>
    <row r="92" spans="2:3" x14ac:dyDescent="0.25">
      <c r="C92">
        <v>28</v>
      </c>
    </row>
    <row r="93" spans="2:3" x14ac:dyDescent="0.25">
      <c r="C93">
        <v>29</v>
      </c>
    </row>
    <row r="94" spans="2:3" x14ac:dyDescent="0.25">
      <c r="C94">
        <v>30</v>
      </c>
    </row>
    <row r="95" spans="2:3" x14ac:dyDescent="0.25">
      <c r="B95" t="s">
        <v>205</v>
      </c>
      <c r="C95">
        <v>1</v>
      </c>
    </row>
    <row r="96" spans="2:3" x14ac:dyDescent="0.25">
      <c r="C96">
        <v>2</v>
      </c>
    </row>
    <row r="97" spans="3:3" x14ac:dyDescent="0.25">
      <c r="C97">
        <v>3</v>
      </c>
    </row>
    <row r="98" spans="3:3" x14ac:dyDescent="0.25">
      <c r="C98">
        <v>4</v>
      </c>
    </row>
    <row r="99" spans="3:3" x14ac:dyDescent="0.25">
      <c r="C99">
        <v>5</v>
      </c>
    </row>
    <row r="100" spans="3:3" x14ac:dyDescent="0.25">
      <c r="C100">
        <v>6</v>
      </c>
    </row>
    <row r="101" spans="3:3" x14ac:dyDescent="0.25">
      <c r="C101">
        <v>7</v>
      </c>
    </row>
    <row r="102" spans="3:3" x14ac:dyDescent="0.25">
      <c r="C102">
        <v>8</v>
      </c>
    </row>
    <row r="103" spans="3:3" x14ac:dyDescent="0.25">
      <c r="C103">
        <v>9</v>
      </c>
    </row>
    <row r="104" spans="3:3" x14ac:dyDescent="0.25">
      <c r="C104">
        <v>10</v>
      </c>
    </row>
    <row r="105" spans="3:3" x14ac:dyDescent="0.25">
      <c r="C105">
        <v>11</v>
      </c>
    </row>
    <row r="106" spans="3:3" x14ac:dyDescent="0.25">
      <c r="C106">
        <v>12</v>
      </c>
    </row>
    <row r="107" spans="3:3" x14ac:dyDescent="0.25">
      <c r="C107">
        <v>13</v>
      </c>
    </row>
    <row r="108" spans="3:3" x14ac:dyDescent="0.25">
      <c r="C108">
        <v>14</v>
      </c>
    </row>
    <row r="109" spans="3:3" x14ac:dyDescent="0.25">
      <c r="C109">
        <v>15</v>
      </c>
    </row>
    <row r="110" spans="3:3" x14ac:dyDescent="0.25">
      <c r="C110">
        <v>16</v>
      </c>
    </row>
    <row r="111" spans="3:3" x14ac:dyDescent="0.25">
      <c r="C111">
        <v>17</v>
      </c>
    </row>
    <row r="112" spans="3:3" x14ac:dyDescent="0.25">
      <c r="C112">
        <v>18</v>
      </c>
    </row>
    <row r="113" spans="3:3" x14ac:dyDescent="0.25">
      <c r="C113">
        <v>19</v>
      </c>
    </row>
    <row r="114" spans="3:3" x14ac:dyDescent="0.25">
      <c r="C114">
        <v>20</v>
      </c>
    </row>
    <row r="115" spans="3:3" x14ac:dyDescent="0.25">
      <c r="C115">
        <v>21</v>
      </c>
    </row>
    <row r="116" spans="3:3" x14ac:dyDescent="0.25">
      <c r="C116">
        <v>22</v>
      </c>
    </row>
    <row r="117" spans="3:3" x14ac:dyDescent="0.25">
      <c r="C117">
        <v>23</v>
      </c>
    </row>
    <row r="118" spans="3:3" x14ac:dyDescent="0.25">
      <c r="C118">
        <v>24</v>
      </c>
    </row>
    <row r="119" spans="3:3" x14ac:dyDescent="0.25">
      <c r="C119">
        <v>25</v>
      </c>
    </row>
    <row r="120" spans="3:3" x14ac:dyDescent="0.25">
      <c r="C120">
        <v>26</v>
      </c>
    </row>
    <row r="121" spans="3:3" x14ac:dyDescent="0.25">
      <c r="C121">
        <v>27</v>
      </c>
    </row>
    <row r="122" spans="3:3" x14ac:dyDescent="0.25">
      <c r="C122">
        <v>28</v>
      </c>
    </row>
    <row r="123" spans="3:3" x14ac:dyDescent="0.25">
      <c r="C123">
        <v>29</v>
      </c>
    </row>
    <row r="124" spans="3:3" x14ac:dyDescent="0.25">
      <c r="C124">
        <v>30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opLeftCell="A25" workbookViewId="0">
      <selection activeCell="J82" sqref="J82"/>
    </sheetView>
  </sheetViews>
  <sheetFormatPr defaultRowHeight="15" x14ac:dyDescent="0.25"/>
  <sheetData>
    <row r="1" spans="1:23" x14ac:dyDescent="0.25">
      <c r="A1" s="1"/>
      <c r="B1" s="1"/>
      <c r="C1" s="1"/>
      <c r="D1" s="1"/>
      <c r="E1" s="1"/>
      <c r="F1" s="137" t="s">
        <v>206</v>
      </c>
      <c r="G1" s="137"/>
      <c r="H1" s="137"/>
      <c r="I1" s="137"/>
      <c r="J1" s="132" t="s">
        <v>207</v>
      </c>
      <c r="K1" s="94"/>
      <c r="L1" s="138" t="s">
        <v>208</v>
      </c>
      <c r="M1" s="138" t="s">
        <v>209</v>
      </c>
      <c r="N1" s="131" t="s">
        <v>142</v>
      </c>
      <c r="O1" s="131"/>
      <c r="P1" s="131"/>
      <c r="Q1" s="131"/>
      <c r="R1" s="131"/>
      <c r="S1" s="135" t="s">
        <v>210</v>
      </c>
    </row>
    <row r="2" spans="1:23" x14ac:dyDescent="0.25">
      <c r="A2" s="24"/>
      <c r="B2" s="24"/>
      <c r="C2" s="24"/>
      <c r="D2" s="24"/>
      <c r="E2" s="24"/>
      <c r="F2" s="24" t="s">
        <v>11</v>
      </c>
      <c r="G2" s="24" t="s">
        <v>12</v>
      </c>
      <c r="H2" s="24" t="s">
        <v>144</v>
      </c>
      <c r="I2" s="24" t="s">
        <v>13</v>
      </c>
      <c r="J2" s="133"/>
      <c r="K2" s="95"/>
      <c r="L2" s="139"/>
      <c r="M2" s="139"/>
      <c r="N2" s="24" t="s">
        <v>68</v>
      </c>
      <c r="O2" s="24" t="s">
        <v>11</v>
      </c>
      <c r="P2" s="24" t="s">
        <v>12</v>
      </c>
      <c r="Q2" s="24" t="s">
        <v>144</v>
      </c>
      <c r="R2" s="24" t="s">
        <v>13</v>
      </c>
      <c r="S2" s="136"/>
      <c r="U2" s="64" t="s">
        <v>211</v>
      </c>
      <c r="V2" s="64" t="s">
        <v>212</v>
      </c>
      <c r="W2" s="64" t="s">
        <v>213</v>
      </c>
    </row>
    <row r="3" spans="1:23" x14ac:dyDescent="0.25">
      <c r="A3" s="63" t="s">
        <v>47</v>
      </c>
      <c r="B3" s="63" t="s">
        <v>214</v>
      </c>
      <c r="C3" s="24" t="s">
        <v>215</v>
      </c>
      <c r="D3" s="24" t="s">
        <v>216</v>
      </c>
      <c r="E3" s="24"/>
      <c r="F3" s="24">
        <v>8</v>
      </c>
      <c r="G3" s="24">
        <v>1</v>
      </c>
      <c r="H3" s="24">
        <v>5</v>
      </c>
      <c r="I3" s="24">
        <v>1</v>
      </c>
      <c r="J3" s="24">
        <v>16</v>
      </c>
      <c r="K3" s="24"/>
      <c r="L3" s="24">
        <f>F3*10+G3*15+H3*10+I3*50</f>
        <v>195</v>
      </c>
      <c r="M3" s="24">
        <f>L3*2</f>
        <v>390</v>
      </c>
      <c r="N3" s="24">
        <v>10</v>
      </c>
      <c r="O3" s="24">
        <v>10</v>
      </c>
      <c r="P3" s="24"/>
      <c r="Q3" s="24"/>
      <c r="R3" s="24">
        <v>10</v>
      </c>
      <c r="S3" s="91">
        <f>N3/M3</f>
        <v>2.564102564102564E-2</v>
      </c>
      <c r="U3" s="1"/>
      <c r="V3" s="1"/>
      <c r="W3" s="1"/>
    </row>
    <row r="4" spans="1:23" x14ac:dyDescent="0.25">
      <c r="A4" s="1" t="s">
        <v>217</v>
      </c>
      <c r="B4" s="1" t="s">
        <v>218</v>
      </c>
      <c r="C4" s="24" t="s">
        <v>215</v>
      </c>
      <c r="D4" s="24" t="s">
        <v>216</v>
      </c>
      <c r="E4" s="24"/>
      <c r="F4" s="24">
        <v>2</v>
      </c>
      <c r="G4" s="24">
        <v>1</v>
      </c>
      <c r="H4" s="24">
        <v>2</v>
      </c>
      <c r="I4" s="24">
        <v>1</v>
      </c>
      <c r="J4" s="24">
        <v>4</v>
      </c>
      <c r="K4" s="24"/>
      <c r="L4" s="24">
        <f t="shared" ref="L4:L67" si="0">F4*10+G4*15+H4*10+I4*50</f>
        <v>105</v>
      </c>
      <c r="M4" s="24">
        <f t="shared" ref="M4:M67" si="1">L4*2</f>
        <v>210</v>
      </c>
      <c r="N4" s="24"/>
      <c r="O4" s="24"/>
      <c r="P4" s="24">
        <v>3</v>
      </c>
      <c r="Q4" s="24"/>
      <c r="R4" s="24"/>
      <c r="S4" s="91">
        <f t="shared" ref="S4:S67" si="2">N4/M4</f>
        <v>0</v>
      </c>
      <c r="U4" s="1" t="s">
        <v>219</v>
      </c>
      <c r="V4" s="1">
        <v>4</v>
      </c>
      <c r="W4" s="1">
        <v>3</v>
      </c>
    </row>
    <row r="5" spans="1:23" x14ac:dyDescent="0.25">
      <c r="A5" s="1" t="s">
        <v>30</v>
      </c>
      <c r="B5" s="1"/>
      <c r="C5" s="24" t="s">
        <v>215</v>
      </c>
      <c r="D5" s="24" t="s">
        <v>216</v>
      </c>
      <c r="E5" s="24"/>
      <c r="F5" s="24">
        <v>6</v>
      </c>
      <c r="G5" s="24">
        <v>1</v>
      </c>
      <c r="H5" s="24">
        <v>5</v>
      </c>
      <c r="I5" s="24"/>
      <c r="J5" s="24">
        <v>16</v>
      </c>
      <c r="K5" s="24"/>
      <c r="L5" s="24">
        <f t="shared" si="0"/>
        <v>125</v>
      </c>
      <c r="M5" s="24">
        <f t="shared" si="1"/>
        <v>250</v>
      </c>
      <c r="N5" s="24">
        <v>8</v>
      </c>
      <c r="O5" s="24">
        <v>8</v>
      </c>
      <c r="P5" s="24"/>
      <c r="Q5" s="24">
        <v>8</v>
      </c>
      <c r="R5" s="24"/>
      <c r="S5" s="91">
        <f t="shared" si="2"/>
        <v>3.2000000000000001E-2</v>
      </c>
      <c r="U5" s="1" t="s">
        <v>220</v>
      </c>
      <c r="V5" s="1">
        <v>3</v>
      </c>
      <c r="W5" s="1">
        <v>3</v>
      </c>
    </row>
    <row r="6" spans="1:23" x14ac:dyDescent="0.25">
      <c r="A6" s="1" t="s">
        <v>221</v>
      </c>
      <c r="B6" s="1"/>
      <c r="C6" s="24" t="s">
        <v>215</v>
      </c>
      <c r="D6" s="24" t="s">
        <v>216</v>
      </c>
      <c r="E6" s="24"/>
      <c r="F6" s="24">
        <v>9</v>
      </c>
      <c r="G6" s="24">
        <v>3</v>
      </c>
      <c r="H6" s="24">
        <v>6</v>
      </c>
      <c r="I6" s="24"/>
      <c r="J6" s="24">
        <v>16</v>
      </c>
      <c r="K6" s="24"/>
      <c r="L6" s="24">
        <f t="shared" si="0"/>
        <v>195</v>
      </c>
      <c r="M6" s="24">
        <f t="shared" si="1"/>
        <v>390</v>
      </c>
      <c r="N6" s="24"/>
      <c r="O6" s="24"/>
      <c r="P6" s="24"/>
      <c r="Q6" s="24"/>
      <c r="R6" s="24"/>
      <c r="S6" s="91">
        <f t="shared" si="2"/>
        <v>0</v>
      </c>
      <c r="U6" s="1" t="s">
        <v>222</v>
      </c>
      <c r="V6" s="1">
        <v>5</v>
      </c>
      <c r="W6" s="1">
        <v>3</v>
      </c>
    </row>
    <row r="7" spans="1:23" x14ac:dyDescent="0.25">
      <c r="A7" s="1" t="s">
        <v>55</v>
      </c>
      <c r="B7" s="1"/>
      <c r="C7" s="24" t="s">
        <v>215</v>
      </c>
      <c r="D7" s="24" t="s">
        <v>216</v>
      </c>
      <c r="E7" s="24"/>
      <c r="F7" s="24">
        <v>9</v>
      </c>
      <c r="G7" s="24">
        <v>9</v>
      </c>
      <c r="H7" s="24"/>
      <c r="I7" s="24"/>
      <c r="J7" s="24">
        <v>20</v>
      </c>
      <c r="K7" s="24"/>
      <c r="L7" s="24">
        <f t="shared" si="0"/>
        <v>225</v>
      </c>
      <c r="M7" s="24">
        <f t="shared" si="1"/>
        <v>450</v>
      </c>
      <c r="N7" s="24">
        <v>10</v>
      </c>
      <c r="O7" s="24">
        <v>10</v>
      </c>
      <c r="P7" s="24">
        <v>10</v>
      </c>
      <c r="Q7" s="24"/>
      <c r="R7" s="24"/>
      <c r="S7" s="91">
        <f t="shared" si="2"/>
        <v>2.2222222222222223E-2</v>
      </c>
      <c r="U7" s="1" t="s">
        <v>223</v>
      </c>
      <c r="V7" s="1">
        <v>5</v>
      </c>
      <c r="W7" s="1">
        <v>3</v>
      </c>
    </row>
    <row r="8" spans="1:23" x14ac:dyDescent="0.25">
      <c r="A8" s="1" t="s">
        <v>224</v>
      </c>
      <c r="B8" s="1"/>
      <c r="C8" s="24" t="s">
        <v>215</v>
      </c>
      <c r="D8" s="24" t="s">
        <v>216</v>
      </c>
      <c r="E8" s="24"/>
      <c r="F8" s="24">
        <v>19</v>
      </c>
      <c r="G8" s="24">
        <v>1</v>
      </c>
      <c r="H8" s="24">
        <v>25</v>
      </c>
      <c r="I8" s="24"/>
      <c r="J8" s="24">
        <v>40</v>
      </c>
      <c r="K8" s="24"/>
      <c r="L8" s="24">
        <f t="shared" si="0"/>
        <v>455</v>
      </c>
      <c r="M8" s="24">
        <f t="shared" si="1"/>
        <v>910</v>
      </c>
      <c r="N8" s="24">
        <v>15</v>
      </c>
      <c r="O8" s="24"/>
      <c r="P8" s="24">
        <v>15</v>
      </c>
      <c r="Q8" s="24"/>
      <c r="R8" s="24"/>
      <c r="S8" s="91">
        <f t="shared" si="2"/>
        <v>1.6483516483516484E-2</v>
      </c>
      <c r="U8" s="1" t="s">
        <v>225</v>
      </c>
      <c r="V8" s="1">
        <v>3</v>
      </c>
      <c r="W8" s="1">
        <v>3</v>
      </c>
    </row>
    <row r="9" spans="1:23" x14ac:dyDescent="0.25">
      <c r="A9" s="1" t="s">
        <v>226</v>
      </c>
      <c r="B9" s="1"/>
      <c r="C9" s="24" t="s">
        <v>215</v>
      </c>
      <c r="D9" s="24" t="s">
        <v>216</v>
      </c>
      <c r="E9" s="24"/>
      <c r="F9" s="24">
        <v>19</v>
      </c>
      <c r="G9" s="24"/>
      <c r="H9" s="24">
        <v>19</v>
      </c>
      <c r="I9" s="24"/>
      <c r="J9" s="24">
        <v>40</v>
      </c>
      <c r="K9" s="24"/>
      <c r="L9" s="24">
        <f t="shared" si="0"/>
        <v>380</v>
      </c>
      <c r="M9" s="24">
        <f t="shared" si="1"/>
        <v>760</v>
      </c>
      <c r="N9" s="24">
        <v>10</v>
      </c>
      <c r="O9" s="24"/>
      <c r="P9" s="24">
        <v>10</v>
      </c>
      <c r="Q9" s="24"/>
      <c r="R9" s="24"/>
      <c r="S9" s="91">
        <f t="shared" si="2"/>
        <v>1.3157894736842105E-2</v>
      </c>
      <c r="U9" s="1" t="s">
        <v>225</v>
      </c>
      <c r="V9" s="1">
        <v>5</v>
      </c>
      <c r="W9" s="1">
        <v>3</v>
      </c>
    </row>
    <row r="10" spans="1:23" x14ac:dyDescent="0.25">
      <c r="A10" s="1" t="s">
        <v>63</v>
      </c>
      <c r="B10" s="1"/>
      <c r="C10" s="1" t="s">
        <v>215</v>
      </c>
      <c r="D10" s="24" t="s">
        <v>216</v>
      </c>
      <c r="E10" s="24"/>
      <c r="F10" s="92">
        <v>6</v>
      </c>
      <c r="G10" s="92">
        <v>1</v>
      </c>
      <c r="H10" s="92">
        <v>5</v>
      </c>
      <c r="I10" s="92"/>
      <c r="J10" s="92">
        <v>16</v>
      </c>
      <c r="K10" s="92"/>
      <c r="L10" s="24">
        <f t="shared" si="0"/>
        <v>125</v>
      </c>
      <c r="M10" s="24">
        <f t="shared" si="1"/>
        <v>250</v>
      </c>
      <c r="N10" s="1">
        <v>10</v>
      </c>
      <c r="O10" s="1"/>
      <c r="P10" s="24">
        <v>10</v>
      </c>
      <c r="Q10" s="1"/>
      <c r="R10" s="1"/>
      <c r="S10" s="91">
        <f t="shared" si="2"/>
        <v>0.04</v>
      </c>
      <c r="U10" s="1" t="s">
        <v>227</v>
      </c>
      <c r="V10" s="1">
        <v>3</v>
      </c>
      <c r="W10" s="1">
        <v>3</v>
      </c>
    </row>
    <row r="11" spans="1:23" x14ac:dyDescent="0.25">
      <c r="A11" s="1" t="s">
        <v>228</v>
      </c>
      <c r="B11" s="1"/>
      <c r="C11" s="1" t="s">
        <v>215</v>
      </c>
      <c r="D11" s="24" t="s">
        <v>216</v>
      </c>
      <c r="E11" s="24"/>
      <c r="F11" s="92">
        <v>3</v>
      </c>
      <c r="G11" s="92">
        <v>1</v>
      </c>
      <c r="H11" s="92">
        <v>2</v>
      </c>
      <c r="I11" s="92"/>
      <c r="J11" s="92">
        <v>8</v>
      </c>
      <c r="K11" s="92"/>
      <c r="L11" s="24">
        <f t="shared" si="0"/>
        <v>65</v>
      </c>
      <c r="M11" s="24">
        <f t="shared" si="1"/>
        <v>130</v>
      </c>
      <c r="N11" s="1">
        <v>3</v>
      </c>
      <c r="O11" s="1"/>
      <c r="P11" s="24">
        <v>3</v>
      </c>
      <c r="Q11" s="1"/>
      <c r="R11" s="1"/>
      <c r="S11" s="91">
        <f t="shared" si="2"/>
        <v>2.3076923076923078E-2</v>
      </c>
      <c r="U11" s="1" t="s">
        <v>229</v>
      </c>
      <c r="V11" s="1">
        <v>2</v>
      </c>
      <c r="W11" s="1">
        <v>3</v>
      </c>
    </row>
    <row r="12" spans="1:23" x14ac:dyDescent="0.25">
      <c r="A12" s="1" t="s">
        <v>230</v>
      </c>
      <c r="B12" s="1"/>
      <c r="C12" s="1" t="s">
        <v>215</v>
      </c>
      <c r="D12" s="24" t="s">
        <v>216</v>
      </c>
      <c r="E12" s="24"/>
      <c r="F12" s="92">
        <v>18</v>
      </c>
      <c r="G12" s="92">
        <v>4</v>
      </c>
      <c r="H12" s="92">
        <v>16</v>
      </c>
      <c r="I12" s="92"/>
      <c r="J12" s="92">
        <v>40</v>
      </c>
      <c r="K12" s="92"/>
      <c r="L12" s="24">
        <f t="shared" si="0"/>
        <v>400</v>
      </c>
      <c r="M12" s="24">
        <f t="shared" si="1"/>
        <v>800</v>
      </c>
      <c r="N12" s="1">
        <v>15</v>
      </c>
      <c r="O12" s="1"/>
      <c r="P12" s="24">
        <v>15</v>
      </c>
      <c r="Q12" s="1"/>
      <c r="R12" s="1"/>
      <c r="S12" s="91">
        <f t="shared" si="2"/>
        <v>1.8749999999999999E-2</v>
      </c>
      <c r="U12" s="1" t="s">
        <v>231</v>
      </c>
      <c r="V12" s="1">
        <v>4</v>
      </c>
      <c r="W12" s="1">
        <v>3</v>
      </c>
    </row>
    <row r="13" spans="1:23" x14ac:dyDescent="0.25">
      <c r="A13" s="1" t="s">
        <v>232</v>
      </c>
      <c r="B13" s="1"/>
      <c r="C13" s="1" t="s">
        <v>215</v>
      </c>
      <c r="D13" s="24" t="s">
        <v>216</v>
      </c>
      <c r="E13" s="24"/>
      <c r="F13" s="92">
        <v>8</v>
      </c>
      <c r="G13" s="92">
        <v>7</v>
      </c>
      <c r="H13" s="92"/>
      <c r="I13" s="92"/>
      <c r="J13" s="92">
        <v>20</v>
      </c>
      <c r="K13" s="92"/>
      <c r="L13" s="24">
        <f t="shared" si="0"/>
        <v>185</v>
      </c>
      <c r="M13" s="24">
        <f t="shared" si="1"/>
        <v>370</v>
      </c>
      <c r="N13" s="1">
        <v>3</v>
      </c>
      <c r="O13" s="1"/>
      <c r="P13" s="24">
        <v>3</v>
      </c>
      <c r="Q13" s="1"/>
      <c r="R13" s="1"/>
      <c r="S13" s="91">
        <f t="shared" si="2"/>
        <v>8.1081081081081086E-3</v>
      </c>
      <c r="U13" s="1" t="s">
        <v>233</v>
      </c>
      <c r="V13" s="1">
        <v>4</v>
      </c>
      <c r="W13" s="1">
        <v>3</v>
      </c>
    </row>
    <row r="14" spans="1:23" x14ac:dyDescent="0.25">
      <c r="A14" s="1" t="s">
        <v>234</v>
      </c>
      <c r="B14" s="1"/>
      <c r="C14" s="1" t="s">
        <v>215</v>
      </c>
      <c r="D14" s="24" t="s">
        <v>216</v>
      </c>
      <c r="E14" s="24"/>
      <c r="F14" s="92">
        <v>11</v>
      </c>
      <c r="G14" s="92">
        <v>3</v>
      </c>
      <c r="H14" s="92">
        <v>7</v>
      </c>
      <c r="I14" s="92"/>
      <c r="J14" s="92">
        <v>28</v>
      </c>
      <c r="K14" s="92"/>
      <c r="L14" s="24">
        <f t="shared" si="0"/>
        <v>225</v>
      </c>
      <c r="M14" s="24">
        <f t="shared" si="1"/>
        <v>450</v>
      </c>
      <c r="N14" s="1">
        <v>1</v>
      </c>
      <c r="O14" s="1">
        <v>1</v>
      </c>
      <c r="P14" s="24">
        <v>1</v>
      </c>
      <c r="Q14" s="1">
        <v>1</v>
      </c>
      <c r="R14" s="1">
        <v>1</v>
      </c>
      <c r="S14" s="91">
        <f t="shared" si="2"/>
        <v>2.2222222222222222E-3</v>
      </c>
      <c r="U14" s="1" t="s">
        <v>235</v>
      </c>
      <c r="V14" s="1">
        <v>4</v>
      </c>
      <c r="W14" s="1">
        <v>3</v>
      </c>
    </row>
    <row r="15" spans="1:23" x14ac:dyDescent="0.25">
      <c r="A15" s="1" t="s">
        <v>236</v>
      </c>
      <c r="B15" s="1"/>
      <c r="C15" s="1" t="s">
        <v>215</v>
      </c>
      <c r="D15" s="24" t="s">
        <v>216</v>
      </c>
      <c r="E15" s="24"/>
      <c r="F15" s="92">
        <v>8</v>
      </c>
      <c r="G15" s="92">
        <v>2</v>
      </c>
      <c r="H15" s="92">
        <v>7</v>
      </c>
      <c r="I15" s="92">
        <v>1</v>
      </c>
      <c r="J15" s="92">
        <v>16</v>
      </c>
      <c r="K15" s="92"/>
      <c r="L15" s="24">
        <f t="shared" si="0"/>
        <v>230</v>
      </c>
      <c r="M15" s="24">
        <f t="shared" si="1"/>
        <v>460</v>
      </c>
      <c r="N15" s="1">
        <v>8</v>
      </c>
      <c r="O15" s="1"/>
      <c r="P15" s="24">
        <v>8</v>
      </c>
      <c r="Q15" s="1"/>
      <c r="R15" s="1"/>
      <c r="S15" s="91">
        <f t="shared" si="2"/>
        <v>1.7391304347826087E-2</v>
      </c>
      <c r="U15" s="1" t="s">
        <v>237</v>
      </c>
      <c r="V15" s="1">
        <v>2</v>
      </c>
      <c r="W15" s="1">
        <v>3</v>
      </c>
    </row>
    <row r="16" spans="1:23" x14ac:dyDescent="0.25">
      <c r="A16" s="1" t="s">
        <v>238</v>
      </c>
      <c r="B16" s="1"/>
      <c r="C16" s="1" t="s">
        <v>215</v>
      </c>
      <c r="D16" s="24" t="s">
        <v>216</v>
      </c>
      <c r="E16" s="24"/>
      <c r="F16" s="92">
        <v>9</v>
      </c>
      <c r="G16" s="92">
        <v>2</v>
      </c>
      <c r="H16" s="92">
        <v>7</v>
      </c>
      <c r="I16" s="92"/>
      <c r="J16" s="92">
        <v>16</v>
      </c>
      <c r="K16" s="92"/>
      <c r="L16" s="24">
        <f t="shared" si="0"/>
        <v>190</v>
      </c>
      <c r="M16" s="24">
        <f t="shared" si="1"/>
        <v>380</v>
      </c>
      <c r="N16" s="1">
        <v>10</v>
      </c>
      <c r="O16" s="1"/>
      <c r="P16" s="24">
        <v>10</v>
      </c>
      <c r="Q16" s="1"/>
      <c r="R16" s="1"/>
      <c r="S16" s="91">
        <f t="shared" si="2"/>
        <v>2.6315789473684209E-2</v>
      </c>
      <c r="U16" s="1" t="s">
        <v>239</v>
      </c>
      <c r="V16" s="1">
        <v>3</v>
      </c>
      <c r="W16" s="1">
        <v>3</v>
      </c>
    </row>
    <row r="17" spans="1:23" x14ac:dyDescent="0.25">
      <c r="A17" s="1" t="s">
        <v>19</v>
      </c>
      <c r="B17" s="1"/>
      <c r="C17" s="1" t="s">
        <v>215</v>
      </c>
      <c r="D17" s="24" t="s">
        <v>216</v>
      </c>
      <c r="E17" s="24"/>
      <c r="F17" s="1">
        <v>7</v>
      </c>
      <c r="G17" s="1">
        <v>4</v>
      </c>
      <c r="H17" s="1">
        <v>7</v>
      </c>
      <c r="I17" s="1"/>
      <c r="J17" s="1">
        <v>24</v>
      </c>
      <c r="K17" s="1"/>
      <c r="L17" s="24">
        <f t="shared" si="0"/>
        <v>200</v>
      </c>
      <c r="M17" s="24">
        <f t="shared" si="1"/>
        <v>400</v>
      </c>
      <c r="N17" s="1">
        <v>8</v>
      </c>
      <c r="O17" s="1"/>
      <c r="P17" s="24"/>
      <c r="Q17" s="1">
        <v>8</v>
      </c>
      <c r="R17" s="1"/>
      <c r="S17" s="91">
        <f t="shared" si="2"/>
        <v>0.02</v>
      </c>
      <c r="U17" s="1" t="s">
        <v>240</v>
      </c>
      <c r="V17" s="1">
        <v>2</v>
      </c>
      <c r="W17" s="1">
        <v>3</v>
      </c>
    </row>
    <row r="18" spans="1:23" x14ac:dyDescent="0.25">
      <c r="A18" s="1" t="s">
        <v>241</v>
      </c>
      <c r="B18" s="1"/>
      <c r="C18" s="1" t="s">
        <v>215</v>
      </c>
      <c r="D18" s="24" t="s">
        <v>216</v>
      </c>
      <c r="E18" s="24"/>
      <c r="F18" s="1">
        <v>4</v>
      </c>
      <c r="G18" s="1">
        <v>3</v>
      </c>
      <c r="H18" s="1">
        <v>4</v>
      </c>
      <c r="I18" s="1">
        <v>1</v>
      </c>
      <c r="J18" s="1">
        <v>8</v>
      </c>
      <c r="K18" s="1"/>
      <c r="L18" s="24">
        <f t="shared" si="0"/>
        <v>175</v>
      </c>
      <c r="M18" s="24">
        <f t="shared" si="1"/>
        <v>350</v>
      </c>
      <c r="N18" s="1">
        <v>4</v>
      </c>
      <c r="O18" s="1"/>
      <c r="P18" s="24">
        <v>4</v>
      </c>
      <c r="Q18" s="1"/>
      <c r="R18" s="1"/>
      <c r="S18" s="91">
        <f t="shared" si="2"/>
        <v>1.1428571428571429E-2</v>
      </c>
      <c r="U18" s="1" t="s">
        <v>242</v>
      </c>
      <c r="V18" s="1">
        <v>2</v>
      </c>
      <c r="W18" s="1">
        <v>3</v>
      </c>
    </row>
    <row r="19" spans="1:23" x14ac:dyDescent="0.25">
      <c r="A19" s="1" t="s">
        <v>243</v>
      </c>
      <c r="B19" s="1"/>
      <c r="C19" s="1" t="s">
        <v>215</v>
      </c>
      <c r="D19" s="24" t="s">
        <v>216</v>
      </c>
      <c r="E19" s="24"/>
      <c r="F19" s="1">
        <v>5</v>
      </c>
      <c r="G19" s="1">
        <v>4</v>
      </c>
      <c r="H19" s="1"/>
      <c r="I19" s="1"/>
      <c r="J19" s="1">
        <v>16</v>
      </c>
      <c r="K19" s="1"/>
      <c r="L19" s="24">
        <f t="shared" si="0"/>
        <v>110</v>
      </c>
      <c r="M19" s="24">
        <f t="shared" si="1"/>
        <v>220</v>
      </c>
      <c r="N19" s="1"/>
      <c r="O19" s="1"/>
      <c r="P19" s="24"/>
      <c r="Q19" s="1"/>
      <c r="R19" s="1"/>
      <c r="S19" s="91">
        <f t="shared" si="2"/>
        <v>0</v>
      </c>
      <c r="U19" s="1" t="s">
        <v>244</v>
      </c>
      <c r="V19" s="1">
        <v>2</v>
      </c>
      <c r="W19" s="1">
        <v>3</v>
      </c>
    </row>
    <row r="20" spans="1:23" x14ac:dyDescent="0.25">
      <c r="A20" s="1" t="s">
        <v>245</v>
      </c>
      <c r="B20" s="1"/>
      <c r="C20" s="1" t="s">
        <v>215</v>
      </c>
      <c r="D20" s="24" t="s">
        <v>216</v>
      </c>
      <c r="E20" s="24"/>
      <c r="F20" s="1">
        <v>16</v>
      </c>
      <c r="G20" s="1">
        <v>2</v>
      </c>
      <c r="H20" s="1">
        <v>15</v>
      </c>
      <c r="I20" s="1">
        <v>5</v>
      </c>
      <c r="J20" s="1">
        <v>40</v>
      </c>
      <c r="K20" s="1"/>
      <c r="L20" s="24">
        <f t="shared" si="0"/>
        <v>590</v>
      </c>
      <c r="M20" s="24">
        <f t="shared" si="1"/>
        <v>1180</v>
      </c>
      <c r="N20" s="1">
        <v>10</v>
      </c>
      <c r="O20" s="1">
        <v>10</v>
      </c>
      <c r="P20" s="24">
        <v>10</v>
      </c>
      <c r="Q20" s="1">
        <v>10</v>
      </c>
      <c r="R20" s="1">
        <v>10</v>
      </c>
      <c r="S20" s="91">
        <f t="shared" si="2"/>
        <v>8.4745762711864406E-3</v>
      </c>
      <c r="U20" s="1" t="s">
        <v>246</v>
      </c>
      <c r="V20" s="1">
        <v>2</v>
      </c>
      <c r="W20" s="1">
        <v>3</v>
      </c>
    </row>
    <row r="21" spans="1:23" x14ac:dyDescent="0.25">
      <c r="A21" s="1" t="s">
        <v>247</v>
      </c>
      <c r="B21" s="1"/>
      <c r="C21" s="1" t="s">
        <v>215</v>
      </c>
      <c r="D21" s="24" t="s">
        <v>216</v>
      </c>
      <c r="E21" s="24"/>
      <c r="F21" s="1">
        <v>6</v>
      </c>
      <c r="G21" s="1">
        <v>1</v>
      </c>
      <c r="H21" s="1">
        <v>5</v>
      </c>
      <c r="I21" s="1"/>
      <c r="J21" s="1">
        <v>14</v>
      </c>
      <c r="K21" s="1"/>
      <c r="L21" s="24">
        <f t="shared" si="0"/>
        <v>125</v>
      </c>
      <c r="M21" s="24">
        <f t="shared" si="1"/>
        <v>250</v>
      </c>
      <c r="N21" s="1">
        <v>8</v>
      </c>
      <c r="O21" s="1">
        <v>8</v>
      </c>
      <c r="P21" s="24">
        <v>8</v>
      </c>
      <c r="Q21" s="1">
        <v>8</v>
      </c>
      <c r="R21" s="1">
        <v>8</v>
      </c>
      <c r="S21" s="91">
        <f t="shared" si="2"/>
        <v>3.2000000000000001E-2</v>
      </c>
    </row>
    <row r="22" spans="1:23" x14ac:dyDescent="0.25">
      <c r="A22" s="1" t="s">
        <v>248</v>
      </c>
      <c r="B22" s="1"/>
      <c r="C22" s="1" t="s">
        <v>215</v>
      </c>
      <c r="D22" s="24" t="s">
        <v>216</v>
      </c>
      <c r="E22" s="24"/>
      <c r="F22" s="1">
        <v>9</v>
      </c>
      <c r="G22" s="1"/>
      <c r="H22" s="1">
        <v>9</v>
      </c>
      <c r="I22" s="1"/>
      <c r="J22" s="1">
        <v>20</v>
      </c>
      <c r="K22" s="1"/>
      <c r="L22" s="24">
        <f t="shared" si="0"/>
        <v>180</v>
      </c>
      <c r="M22" s="24">
        <f t="shared" si="1"/>
        <v>360</v>
      </c>
      <c r="N22" s="1">
        <v>10</v>
      </c>
      <c r="O22" s="1">
        <v>10</v>
      </c>
      <c r="P22" s="24"/>
      <c r="Q22" s="1">
        <v>10</v>
      </c>
      <c r="R22" s="1"/>
      <c r="S22" s="91">
        <f t="shared" si="2"/>
        <v>2.7777777777777776E-2</v>
      </c>
    </row>
    <row r="23" spans="1:23" x14ac:dyDescent="0.25">
      <c r="A23" s="1" t="s">
        <v>249</v>
      </c>
      <c r="B23" s="1"/>
      <c r="C23" s="1" t="s">
        <v>215</v>
      </c>
      <c r="D23" s="24" t="s">
        <v>216</v>
      </c>
      <c r="E23" s="24"/>
      <c r="F23" s="1">
        <v>7</v>
      </c>
      <c r="G23" s="1"/>
      <c r="H23" s="1">
        <v>8</v>
      </c>
      <c r="I23" s="1"/>
      <c r="J23" s="1">
        <v>16</v>
      </c>
      <c r="K23" s="1"/>
      <c r="L23" s="24">
        <f t="shared" si="0"/>
        <v>150</v>
      </c>
      <c r="M23" s="24">
        <f t="shared" si="1"/>
        <v>300</v>
      </c>
      <c r="N23" s="1">
        <v>7</v>
      </c>
      <c r="O23" s="1"/>
      <c r="P23" s="24">
        <v>7</v>
      </c>
      <c r="Q23" s="1"/>
      <c r="R23" s="1"/>
      <c r="S23" s="91">
        <f t="shared" si="2"/>
        <v>2.3333333333333334E-2</v>
      </c>
    </row>
    <row r="24" spans="1:23" x14ac:dyDescent="0.25">
      <c r="A24" s="1" t="s">
        <v>250</v>
      </c>
      <c r="B24" s="1"/>
      <c r="C24" s="1" t="s">
        <v>215</v>
      </c>
      <c r="D24" s="24" t="s">
        <v>216</v>
      </c>
      <c r="E24" s="24"/>
      <c r="F24" s="1">
        <v>2</v>
      </c>
      <c r="G24" s="1"/>
      <c r="H24" s="1">
        <v>3</v>
      </c>
      <c r="I24" s="1"/>
      <c r="J24" s="1">
        <v>4</v>
      </c>
      <c r="K24" s="1"/>
      <c r="L24" s="24">
        <f t="shared" si="0"/>
        <v>50</v>
      </c>
      <c r="M24" s="24">
        <f t="shared" si="1"/>
        <v>100</v>
      </c>
      <c r="N24" s="1"/>
      <c r="O24" s="1"/>
      <c r="P24" s="24"/>
      <c r="Q24" s="1"/>
      <c r="R24" s="1"/>
      <c r="S24" s="91">
        <f t="shared" si="2"/>
        <v>0</v>
      </c>
    </row>
    <row r="25" spans="1:23" x14ac:dyDescent="0.25">
      <c r="A25" s="1" t="s">
        <v>251</v>
      </c>
      <c r="B25" s="1"/>
      <c r="C25" s="1" t="s">
        <v>215</v>
      </c>
      <c r="D25" s="24" t="s">
        <v>216</v>
      </c>
      <c r="E25" s="24"/>
      <c r="F25" s="1">
        <v>4</v>
      </c>
      <c r="G25" s="1"/>
      <c r="H25" s="1">
        <v>5</v>
      </c>
      <c r="I25" s="1"/>
      <c r="J25" s="1">
        <v>24</v>
      </c>
      <c r="K25" s="1"/>
      <c r="L25" s="24">
        <f t="shared" si="0"/>
        <v>90</v>
      </c>
      <c r="M25" s="24">
        <f t="shared" si="1"/>
        <v>180</v>
      </c>
      <c r="N25" s="1">
        <v>5</v>
      </c>
      <c r="O25" s="1">
        <v>5</v>
      </c>
      <c r="P25" s="1">
        <v>5</v>
      </c>
      <c r="Q25" s="1">
        <v>5</v>
      </c>
      <c r="R25" s="24">
        <v>5</v>
      </c>
      <c r="S25" s="91">
        <f t="shared" si="2"/>
        <v>2.7777777777777776E-2</v>
      </c>
    </row>
    <row r="26" spans="1:23" x14ac:dyDescent="0.25">
      <c r="A26" s="1" t="s">
        <v>252</v>
      </c>
      <c r="B26" s="1"/>
      <c r="C26" s="1" t="s">
        <v>215</v>
      </c>
      <c r="D26" s="24" t="s">
        <v>216</v>
      </c>
      <c r="E26" s="24"/>
      <c r="F26" s="1">
        <v>5</v>
      </c>
      <c r="G26" s="1">
        <v>3</v>
      </c>
      <c r="H26" s="1">
        <v>5</v>
      </c>
      <c r="I26" s="1">
        <v>2</v>
      </c>
      <c r="J26" s="1">
        <v>16</v>
      </c>
      <c r="K26" s="1"/>
      <c r="L26" s="24">
        <f t="shared" si="0"/>
        <v>245</v>
      </c>
      <c r="M26" s="24">
        <f t="shared" si="1"/>
        <v>490</v>
      </c>
      <c r="N26" s="1">
        <v>5</v>
      </c>
      <c r="O26" s="1"/>
      <c r="P26" s="1">
        <v>5</v>
      </c>
      <c r="Q26" s="1"/>
      <c r="R26" s="24">
        <v>5</v>
      </c>
      <c r="S26" s="91">
        <f t="shared" si="2"/>
        <v>1.020408163265306E-2</v>
      </c>
    </row>
    <row r="27" spans="1:23" x14ac:dyDescent="0.25">
      <c r="A27" s="1" t="s">
        <v>253</v>
      </c>
      <c r="B27" s="1"/>
      <c r="C27" s="1" t="s">
        <v>215</v>
      </c>
      <c r="D27" s="24" t="s">
        <v>216</v>
      </c>
      <c r="E27" s="24"/>
      <c r="F27" s="1">
        <v>5</v>
      </c>
      <c r="G27" s="1">
        <v>2</v>
      </c>
      <c r="H27" s="1">
        <v>5</v>
      </c>
      <c r="I27" s="1"/>
      <c r="J27" s="1">
        <v>12</v>
      </c>
      <c r="K27" s="1"/>
      <c r="L27" s="24">
        <f t="shared" si="0"/>
        <v>130</v>
      </c>
      <c r="M27" s="24">
        <f t="shared" si="1"/>
        <v>260</v>
      </c>
      <c r="N27" s="1"/>
      <c r="O27" s="1"/>
      <c r="P27" s="1"/>
      <c r="Q27" s="1"/>
      <c r="R27" s="1"/>
      <c r="S27" s="91">
        <f t="shared" si="2"/>
        <v>0</v>
      </c>
    </row>
    <row r="28" spans="1:23" x14ac:dyDescent="0.25">
      <c r="A28" s="1" t="s">
        <v>254</v>
      </c>
      <c r="B28" s="1"/>
      <c r="C28" s="1" t="s">
        <v>215</v>
      </c>
      <c r="D28" s="24" t="s">
        <v>216</v>
      </c>
      <c r="E28" s="24"/>
      <c r="F28" s="1">
        <v>7</v>
      </c>
      <c r="G28" s="1">
        <v>2</v>
      </c>
      <c r="H28" s="1">
        <v>6</v>
      </c>
      <c r="I28" s="1"/>
      <c r="J28" s="1">
        <v>20</v>
      </c>
      <c r="K28" s="1"/>
      <c r="L28" s="24">
        <f t="shared" si="0"/>
        <v>160</v>
      </c>
      <c r="M28" s="24">
        <f t="shared" si="1"/>
        <v>320</v>
      </c>
      <c r="N28" s="1">
        <v>12</v>
      </c>
      <c r="O28" s="1">
        <v>12</v>
      </c>
      <c r="P28" s="1">
        <v>12</v>
      </c>
      <c r="Q28" s="1">
        <v>12</v>
      </c>
      <c r="R28" s="1"/>
      <c r="S28" s="91">
        <f t="shared" si="2"/>
        <v>3.7499999999999999E-2</v>
      </c>
    </row>
    <row r="29" spans="1:23" x14ac:dyDescent="0.25">
      <c r="A29" s="1" t="s">
        <v>23</v>
      </c>
      <c r="B29" s="1"/>
      <c r="C29" s="1" t="s">
        <v>215</v>
      </c>
      <c r="D29" s="24" t="s">
        <v>216</v>
      </c>
      <c r="E29" s="24"/>
      <c r="F29" s="1">
        <v>7</v>
      </c>
      <c r="G29" s="1">
        <v>1</v>
      </c>
      <c r="H29" s="1">
        <v>7</v>
      </c>
      <c r="I29" s="1"/>
      <c r="J29" s="1">
        <v>20</v>
      </c>
      <c r="K29" s="1"/>
      <c r="L29" s="24">
        <f t="shared" si="0"/>
        <v>155</v>
      </c>
      <c r="M29" s="24">
        <f t="shared" si="1"/>
        <v>310</v>
      </c>
      <c r="N29" s="1">
        <v>8</v>
      </c>
      <c r="O29" s="1"/>
      <c r="P29" s="1">
        <v>8</v>
      </c>
      <c r="Q29" s="1">
        <v>8</v>
      </c>
      <c r="R29" s="1"/>
      <c r="S29" s="91">
        <f t="shared" si="2"/>
        <v>2.5806451612903226E-2</v>
      </c>
    </row>
    <row r="30" spans="1:23" x14ac:dyDescent="0.25">
      <c r="A30" s="1" t="s">
        <v>255</v>
      </c>
      <c r="B30" s="1"/>
      <c r="C30" s="1" t="s">
        <v>215</v>
      </c>
      <c r="D30" s="24" t="s">
        <v>216</v>
      </c>
      <c r="E30" s="24"/>
      <c r="F30" s="1">
        <v>8</v>
      </c>
      <c r="G30" s="1">
        <v>2</v>
      </c>
      <c r="H30" s="1">
        <v>5</v>
      </c>
      <c r="I30" s="1"/>
      <c r="J30" s="1">
        <v>6</v>
      </c>
      <c r="K30" s="1"/>
      <c r="L30" s="24">
        <f t="shared" si="0"/>
        <v>160</v>
      </c>
      <c r="M30" s="24">
        <f t="shared" si="1"/>
        <v>320</v>
      </c>
      <c r="N30" s="1"/>
      <c r="O30" s="1"/>
      <c r="P30" s="1"/>
      <c r="Q30" s="1"/>
      <c r="R30" s="1"/>
      <c r="S30" s="91">
        <f t="shared" si="2"/>
        <v>0</v>
      </c>
    </row>
    <row r="31" spans="1:23" x14ac:dyDescent="0.25">
      <c r="A31" s="1" t="s">
        <v>256</v>
      </c>
      <c r="B31" s="1"/>
      <c r="C31" s="1" t="s">
        <v>215</v>
      </c>
      <c r="D31" s="24" t="s">
        <v>216</v>
      </c>
      <c r="E31" s="24"/>
      <c r="F31" s="1">
        <v>9</v>
      </c>
      <c r="G31" s="1"/>
      <c r="H31" s="1">
        <v>9</v>
      </c>
      <c r="I31" s="1"/>
      <c r="J31" s="1">
        <v>16</v>
      </c>
      <c r="K31" s="1"/>
      <c r="L31" s="24">
        <f t="shared" si="0"/>
        <v>180</v>
      </c>
      <c r="M31" s="24">
        <f t="shared" si="1"/>
        <v>360</v>
      </c>
      <c r="N31" s="1"/>
      <c r="O31" s="1"/>
      <c r="P31" s="1"/>
      <c r="Q31" s="1"/>
      <c r="R31" s="1"/>
      <c r="S31" s="91">
        <f t="shared" si="2"/>
        <v>0</v>
      </c>
    </row>
    <row r="32" spans="1:23" x14ac:dyDescent="0.25">
      <c r="A32" s="1" t="s">
        <v>257</v>
      </c>
      <c r="B32" s="1"/>
      <c r="C32" s="1" t="s">
        <v>215</v>
      </c>
      <c r="D32" s="24" t="s">
        <v>216</v>
      </c>
      <c r="E32" s="24"/>
      <c r="F32" s="1">
        <v>4</v>
      </c>
      <c r="G32" s="1">
        <v>1</v>
      </c>
      <c r="H32" s="1">
        <v>4</v>
      </c>
      <c r="I32" s="1"/>
      <c r="J32" s="1">
        <v>12</v>
      </c>
      <c r="K32" s="1"/>
      <c r="L32" s="24">
        <f t="shared" si="0"/>
        <v>95</v>
      </c>
      <c r="M32" s="24">
        <f t="shared" si="1"/>
        <v>190</v>
      </c>
      <c r="N32" s="1">
        <v>2</v>
      </c>
      <c r="O32" s="1">
        <v>2</v>
      </c>
      <c r="P32" s="1"/>
      <c r="Q32" s="1"/>
      <c r="R32" s="1"/>
      <c r="S32" s="91">
        <f t="shared" si="2"/>
        <v>1.0526315789473684E-2</v>
      </c>
    </row>
    <row r="33" spans="1:19" x14ac:dyDescent="0.25">
      <c r="A33" s="1" t="s">
        <v>43</v>
      </c>
      <c r="B33" s="1"/>
      <c r="C33" s="1" t="s">
        <v>215</v>
      </c>
      <c r="D33" s="24" t="s">
        <v>216</v>
      </c>
      <c r="E33" s="24"/>
      <c r="F33" s="1">
        <v>15</v>
      </c>
      <c r="G33" s="1"/>
      <c r="H33" s="1">
        <v>15</v>
      </c>
      <c r="I33" s="1"/>
      <c r="J33" s="1">
        <v>20</v>
      </c>
      <c r="K33" s="1"/>
      <c r="L33" s="24">
        <f t="shared" si="0"/>
        <v>300</v>
      </c>
      <c r="M33" s="24">
        <f t="shared" si="1"/>
        <v>600</v>
      </c>
      <c r="N33" s="1">
        <v>10</v>
      </c>
      <c r="O33" s="1">
        <v>10</v>
      </c>
      <c r="P33" s="1"/>
      <c r="Q33" s="1"/>
      <c r="R33" s="1"/>
      <c r="S33" s="91">
        <f t="shared" si="2"/>
        <v>1.6666666666666666E-2</v>
      </c>
    </row>
    <row r="34" spans="1:19" x14ac:dyDescent="0.25">
      <c r="A34" s="1" t="s">
        <v>49</v>
      </c>
      <c r="B34" s="1"/>
      <c r="C34" s="1" t="s">
        <v>215</v>
      </c>
      <c r="D34" s="24" t="s">
        <v>216</v>
      </c>
      <c r="E34" s="24"/>
      <c r="F34" s="1">
        <v>9</v>
      </c>
      <c r="G34" s="1">
        <v>1</v>
      </c>
      <c r="H34" s="1">
        <v>8</v>
      </c>
      <c r="I34" s="1"/>
      <c r="J34" s="1">
        <v>20</v>
      </c>
      <c r="K34" s="1"/>
      <c r="L34" s="24">
        <f t="shared" si="0"/>
        <v>185</v>
      </c>
      <c r="M34" s="24">
        <f t="shared" si="1"/>
        <v>370</v>
      </c>
      <c r="N34" s="1">
        <v>10</v>
      </c>
      <c r="O34" s="1">
        <v>10</v>
      </c>
      <c r="P34" s="24"/>
      <c r="Q34" s="1"/>
      <c r="R34" s="1"/>
      <c r="S34" s="91">
        <f t="shared" si="2"/>
        <v>2.7027027027027029E-2</v>
      </c>
    </row>
    <row r="35" spans="1:19" x14ac:dyDescent="0.25">
      <c r="A35" s="1" t="s">
        <v>258</v>
      </c>
      <c r="B35" s="1"/>
      <c r="C35" s="1" t="s">
        <v>215</v>
      </c>
      <c r="D35" s="24" t="s">
        <v>216</v>
      </c>
      <c r="E35" s="24"/>
      <c r="F35" s="1">
        <v>8</v>
      </c>
      <c r="G35" s="1"/>
      <c r="H35" s="1">
        <v>7</v>
      </c>
      <c r="I35" s="1"/>
      <c r="J35" s="1">
        <v>16</v>
      </c>
      <c r="K35" s="1"/>
      <c r="L35" s="24">
        <f t="shared" si="0"/>
        <v>150</v>
      </c>
      <c r="M35" s="24">
        <f t="shared" si="1"/>
        <v>300</v>
      </c>
      <c r="N35" s="1">
        <v>10</v>
      </c>
      <c r="O35" s="1"/>
      <c r="P35" s="24"/>
      <c r="Q35" s="1"/>
      <c r="R35" s="1"/>
      <c r="S35" s="91">
        <f t="shared" si="2"/>
        <v>3.3333333333333333E-2</v>
      </c>
    </row>
    <row r="36" spans="1:19" x14ac:dyDescent="0.25">
      <c r="A36" s="1" t="s">
        <v>40</v>
      </c>
      <c r="B36" s="1"/>
      <c r="C36" s="1" t="s">
        <v>215</v>
      </c>
      <c r="D36" s="24" t="s">
        <v>216</v>
      </c>
      <c r="E36" s="24"/>
      <c r="F36" s="1">
        <v>5</v>
      </c>
      <c r="G36" s="1"/>
      <c r="H36" s="1">
        <v>4</v>
      </c>
      <c r="I36" s="1"/>
      <c r="J36" s="1">
        <v>12</v>
      </c>
      <c r="K36" s="1"/>
      <c r="L36" s="24">
        <f t="shared" si="0"/>
        <v>90</v>
      </c>
      <c r="M36" s="24">
        <f t="shared" si="1"/>
        <v>180</v>
      </c>
      <c r="N36" s="1">
        <v>8</v>
      </c>
      <c r="O36" s="24">
        <v>8</v>
      </c>
      <c r="P36" s="1"/>
      <c r="Q36" s="1"/>
      <c r="R36" s="1"/>
      <c r="S36" s="91">
        <f t="shared" si="2"/>
        <v>4.4444444444444446E-2</v>
      </c>
    </row>
    <row r="37" spans="1:19" x14ac:dyDescent="0.25">
      <c r="A37" s="1" t="s">
        <v>259</v>
      </c>
      <c r="B37" s="1"/>
      <c r="C37" s="1" t="s">
        <v>215</v>
      </c>
      <c r="D37" s="24" t="s">
        <v>216</v>
      </c>
      <c r="E37" s="24"/>
      <c r="F37" s="1">
        <v>15</v>
      </c>
      <c r="G37" s="1">
        <v>3</v>
      </c>
      <c r="H37" s="1">
        <v>12</v>
      </c>
      <c r="I37" s="1"/>
      <c r="J37" s="1">
        <v>40</v>
      </c>
      <c r="K37" s="1"/>
      <c r="L37" s="24">
        <f t="shared" si="0"/>
        <v>315</v>
      </c>
      <c r="M37" s="24">
        <f t="shared" si="1"/>
        <v>630</v>
      </c>
      <c r="N37" s="1"/>
      <c r="O37" s="1"/>
      <c r="P37" s="1"/>
      <c r="Q37" s="1"/>
      <c r="R37" s="1"/>
      <c r="S37" s="91">
        <f t="shared" si="2"/>
        <v>0</v>
      </c>
    </row>
    <row r="38" spans="1:19" x14ac:dyDescent="0.25">
      <c r="A38" s="1" t="s">
        <v>260</v>
      </c>
      <c r="B38" s="1"/>
      <c r="C38" s="1" t="s">
        <v>215</v>
      </c>
      <c r="D38" s="24" t="s">
        <v>216</v>
      </c>
      <c r="E38" s="24"/>
      <c r="F38" s="1">
        <v>4</v>
      </c>
      <c r="G38" s="1"/>
      <c r="H38" s="1">
        <v>4</v>
      </c>
      <c r="I38" s="1"/>
      <c r="J38" s="1">
        <v>10</v>
      </c>
      <c r="K38" s="1"/>
      <c r="L38" s="24">
        <f t="shared" si="0"/>
        <v>80</v>
      </c>
      <c r="M38" s="24">
        <f t="shared" si="1"/>
        <v>160</v>
      </c>
      <c r="N38" s="1"/>
      <c r="O38" s="1"/>
      <c r="P38" s="1"/>
      <c r="Q38" s="1"/>
      <c r="R38" s="1"/>
      <c r="S38" s="91">
        <f t="shared" si="2"/>
        <v>0</v>
      </c>
    </row>
    <row r="39" spans="1:19" x14ac:dyDescent="0.25">
      <c r="A39" s="1" t="s">
        <v>261</v>
      </c>
      <c r="B39" s="1"/>
      <c r="C39" s="1" t="s">
        <v>215</v>
      </c>
      <c r="D39" s="24" t="s">
        <v>216</v>
      </c>
      <c r="E39" s="24"/>
      <c r="F39" s="1">
        <v>8</v>
      </c>
      <c r="G39" s="1"/>
      <c r="H39" s="1">
        <v>7</v>
      </c>
      <c r="I39" s="1"/>
      <c r="J39" s="1">
        <v>16</v>
      </c>
      <c r="K39" s="1"/>
      <c r="L39" s="24">
        <f t="shared" si="0"/>
        <v>150</v>
      </c>
      <c r="M39" s="24">
        <f t="shared" si="1"/>
        <v>300</v>
      </c>
      <c r="N39" s="1">
        <v>12</v>
      </c>
      <c r="O39" s="1">
        <v>12</v>
      </c>
      <c r="P39" s="1"/>
      <c r="Q39" s="1">
        <v>12</v>
      </c>
      <c r="R39" s="1"/>
      <c r="S39" s="91">
        <f t="shared" si="2"/>
        <v>0.04</v>
      </c>
    </row>
    <row r="40" spans="1:19" x14ac:dyDescent="0.25">
      <c r="A40" s="1" t="s">
        <v>262</v>
      </c>
      <c r="B40" s="1"/>
      <c r="C40" s="1" t="s">
        <v>215</v>
      </c>
      <c r="D40" s="24" t="s">
        <v>216</v>
      </c>
      <c r="E40" s="24"/>
      <c r="F40" s="1">
        <v>7</v>
      </c>
      <c r="G40" s="1">
        <v>2</v>
      </c>
      <c r="H40" s="1">
        <v>6</v>
      </c>
      <c r="I40" s="1"/>
      <c r="J40" s="1">
        <v>20</v>
      </c>
      <c r="K40" s="1"/>
      <c r="L40" s="24">
        <f t="shared" si="0"/>
        <v>160</v>
      </c>
      <c r="M40" s="24">
        <f t="shared" si="1"/>
        <v>320</v>
      </c>
      <c r="N40" s="1">
        <v>4</v>
      </c>
      <c r="O40" s="1">
        <v>4</v>
      </c>
      <c r="P40" s="1"/>
      <c r="Q40" s="1"/>
      <c r="R40" s="1"/>
      <c r="S40" s="91">
        <f t="shared" si="2"/>
        <v>1.2500000000000001E-2</v>
      </c>
    </row>
    <row r="41" spans="1:19" x14ac:dyDescent="0.25">
      <c r="A41" s="1" t="s">
        <v>263</v>
      </c>
      <c r="B41" s="1"/>
      <c r="C41" s="1" t="s">
        <v>215</v>
      </c>
      <c r="D41" s="24" t="s">
        <v>216</v>
      </c>
      <c r="E41" s="24"/>
      <c r="F41" s="1">
        <v>18</v>
      </c>
      <c r="G41" s="1">
        <v>3</v>
      </c>
      <c r="H41" s="1">
        <v>17</v>
      </c>
      <c r="I41" s="1"/>
      <c r="J41" s="1">
        <v>40</v>
      </c>
      <c r="K41" s="1"/>
      <c r="L41" s="24">
        <f t="shared" si="0"/>
        <v>395</v>
      </c>
      <c r="M41" s="24">
        <f t="shared" si="1"/>
        <v>790</v>
      </c>
      <c r="N41" s="1">
        <v>12</v>
      </c>
      <c r="O41" s="1"/>
      <c r="P41" s="1">
        <v>12</v>
      </c>
      <c r="Q41" s="1"/>
      <c r="R41" s="1"/>
      <c r="S41" s="91">
        <f t="shared" si="2"/>
        <v>1.5189873417721518E-2</v>
      </c>
    </row>
    <row r="42" spans="1:19" x14ac:dyDescent="0.25">
      <c r="A42" s="1" t="s">
        <v>45</v>
      </c>
      <c r="B42" s="1"/>
      <c r="C42" s="1" t="s">
        <v>215</v>
      </c>
      <c r="D42" s="24" t="s">
        <v>216</v>
      </c>
      <c r="E42" s="24"/>
      <c r="F42" s="1">
        <v>4</v>
      </c>
      <c r="G42" s="1">
        <v>1</v>
      </c>
      <c r="H42" s="1">
        <v>3</v>
      </c>
      <c r="I42" s="1"/>
      <c r="J42" s="1">
        <v>10</v>
      </c>
      <c r="K42" s="1"/>
      <c r="L42" s="24">
        <f t="shared" si="0"/>
        <v>85</v>
      </c>
      <c r="M42" s="24">
        <f t="shared" si="1"/>
        <v>170</v>
      </c>
      <c r="N42" s="1">
        <v>5</v>
      </c>
      <c r="O42" s="1">
        <v>5</v>
      </c>
      <c r="P42" s="1"/>
      <c r="Q42" s="1"/>
      <c r="R42" s="1"/>
      <c r="S42" s="91">
        <f t="shared" si="2"/>
        <v>2.9411764705882353E-2</v>
      </c>
    </row>
    <row r="43" spans="1:19" x14ac:dyDescent="0.25">
      <c r="A43" s="1" t="s">
        <v>264</v>
      </c>
      <c r="B43" s="1"/>
      <c r="C43" s="1" t="s">
        <v>215</v>
      </c>
      <c r="D43" s="24" t="s">
        <v>216</v>
      </c>
      <c r="E43" s="24"/>
      <c r="F43" s="1">
        <v>6</v>
      </c>
      <c r="G43" s="1">
        <v>1</v>
      </c>
      <c r="H43" s="1">
        <v>6</v>
      </c>
      <c r="I43" s="1">
        <v>1</v>
      </c>
      <c r="J43" s="1">
        <v>16</v>
      </c>
      <c r="K43" s="1"/>
      <c r="L43" s="24">
        <f t="shared" si="0"/>
        <v>185</v>
      </c>
      <c r="M43" s="24">
        <f t="shared" si="1"/>
        <v>370</v>
      </c>
      <c r="N43" s="1">
        <v>8</v>
      </c>
      <c r="O43" s="1"/>
      <c r="P43" s="1">
        <v>8</v>
      </c>
      <c r="Q43" s="1"/>
      <c r="R43" s="1"/>
      <c r="S43" s="91">
        <f t="shared" si="2"/>
        <v>2.1621621621621623E-2</v>
      </c>
    </row>
    <row r="44" spans="1:19" x14ac:dyDescent="0.25">
      <c r="A44" s="1" t="s">
        <v>265</v>
      </c>
      <c r="B44" s="1"/>
      <c r="C44" s="1" t="s">
        <v>215</v>
      </c>
      <c r="D44" s="24" t="s">
        <v>216</v>
      </c>
      <c r="E44" s="24"/>
      <c r="F44" s="1">
        <v>4</v>
      </c>
      <c r="G44" s="1"/>
      <c r="H44" s="1">
        <v>4</v>
      </c>
      <c r="I44" s="1"/>
      <c r="J44" s="1">
        <v>12</v>
      </c>
      <c r="K44" s="1"/>
      <c r="L44" s="24">
        <f t="shared" si="0"/>
        <v>80</v>
      </c>
      <c r="M44" s="24">
        <f t="shared" si="1"/>
        <v>160</v>
      </c>
      <c r="N44" s="1">
        <v>4</v>
      </c>
      <c r="O44" s="24">
        <v>4</v>
      </c>
      <c r="P44" s="1"/>
      <c r="Q44" s="1"/>
      <c r="R44" s="1"/>
      <c r="S44" s="91">
        <f t="shared" si="2"/>
        <v>2.5000000000000001E-2</v>
      </c>
    </row>
    <row r="45" spans="1:19" x14ac:dyDescent="0.25">
      <c r="A45" s="1" t="s">
        <v>266</v>
      </c>
      <c r="B45" s="1"/>
      <c r="C45" s="1" t="s">
        <v>215</v>
      </c>
      <c r="D45" s="24" t="s">
        <v>216</v>
      </c>
      <c r="E45" s="24"/>
      <c r="F45" s="1">
        <v>15</v>
      </c>
      <c r="G45" s="1"/>
      <c r="H45" s="1">
        <v>15</v>
      </c>
      <c r="I45" s="1"/>
      <c r="J45" s="1">
        <v>12</v>
      </c>
      <c r="K45" s="1"/>
      <c r="L45" s="24">
        <f t="shared" si="0"/>
        <v>300</v>
      </c>
      <c r="M45" s="24">
        <f t="shared" si="1"/>
        <v>600</v>
      </c>
      <c r="N45" s="1">
        <v>5</v>
      </c>
      <c r="O45" s="1"/>
      <c r="P45" s="24">
        <v>5</v>
      </c>
      <c r="Q45" s="1"/>
      <c r="R45" s="1"/>
      <c r="S45" s="91">
        <f t="shared" si="2"/>
        <v>8.3333333333333332E-3</v>
      </c>
    </row>
    <row r="46" spans="1:19" x14ac:dyDescent="0.25">
      <c r="A46" s="1" t="s">
        <v>267</v>
      </c>
      <c r="B46" s="1"/>
      <c r="C46" s="1" t="s">
        <v>215</v>
      </c>
      <c r="D46" s="24" t="s">
        <v>216</v>
      </c>
      <c r="E46" s="24"/>
      <c r="F46" s="1">
        <v>3</v>
      </c>
      <c r="G46" s="1"/>
      <c r="H46" s="1">
        <v>3</v>
      </c>
      <c r="I46" s="1"/>
      <c r="J46" s="1">
        <v>8</v>
      </c>
      <c r="K46" s="1"/>
      <c r="L46" s="24">
        <f t="shared" si="0"/>
        <v>60</v>
      </c>
      <c r="M46" s="24">
        <f t="shared" si="1"/>
        <v>120</v>
      </c>
      <c r="N46" s="1">
        <v>3</v>
      </c>
      <c r="O46" s="24">
        <v>3</v>
      </c>
      <c r="P46" s="1"/>
      <c r="Q46" s="1"/>
      <c r="R46" s="1"/>
      <c r="S46" s="91">
        <f t="shared" si="2"/>
        <v>2.5000000000000001E-2</v>
      </c>
    </row>
    <row r="47" spans="1:19" x14ac:dyDescent="0.25">
      <c r="A47" s="1" t="s">
        <v>268</v>
      </c>
      <c r="B47" s="1"/>
      <c r="C47" s="1" t="s">
        <v>215</v>
      </c>
      <c r="D47" s="24" t="s">
        <v>216</v>
      </c>
      <c r="E47" s="24"/>
      <c r="F47" s="1">
        <v>3</v>
      </c>
      <c r="G47" s="1"/>
      <c r="H47" s="1">
        <v>3</v>
      </c>
      <c r="I47" s="1"/>
      <c r="J47" s="1">
        <v>4</v>
      </c>
      <c r="K47" s="1"/>
      <c r="L47" s="24">
        <f t="shared" si="0"/>
        <v>60</v>
      </c>
      <c r="M47" s="24">
        <f t="shared" si="1"/>
        <v>120</v>
      </c>
      <c r="N47" s="1"/>
      <c r="O47" s="1"/>
      <c r="P47" s="1"/>
      <c r="Q47" s="1"/>
      <c r="R47" s="1"/>
      <c r="S47" s="91">
        <f t="shared" si="2"/>
        <v>0</v>
      </c>
    </row>
    <row r="48" spans="1:19" x14ac:dyDescent="0.25">
      <c r="A48" s="1" t="s">
        <v>269</v>
      </c>
      <c r="B48" s="1"/>
      <c r="C48" s="1" t="s">
        <v>215</v>
      </c>
      <c r="D48" s="24" t="s">
        <v>216</v>
      </c>
      <c r="E48" s="24"/>
      <c r="F48" s="1">
        <v>7</v>
      </c>
      <c r="G48" s="1">
        <v>1</v>
      </c>
      <c r="H48" s="1">
        <v>7</v>
      </c>
      <c r="I48" s="1"/>
      <c r="J48" s="1">
        <v>16</v>
      </c>
      <c r="K48" s="1"/>
      <c r="L48" s="24">
        <f t="shared" si="0"/>
        <v>155</v>
      </c>
      <c r="M48" s="24">
        <f t="shared" si="1"/>
        <v>310</v>
      </c>
      <c r="N48" s="1">
        <v>10</v>
      </c>
      <c r="O48" s="1">
        <v>10</v>
      </c>
      <c r="P48" s="1"/>
      <c r="Q48" s="1"/>
      <c r="R48" s="1"/>
      <c r="S48" s="91">
        <f t="shared" si="2"/>
        <v>3.2258064516129031E-2</v>
      </c>
    </row>
    <row r="49" spans="1:19" x14ac:dyDescent="0.25">
      <c r="A49" s="1" t="s">
        <v>270</v>
      </c>
      <c r="B49" s="1"/>
      <c r="C49" s="1" t="s">
        <v>215</v>
      </c>
      <c r="D49" s="24" t="s">
        <v>216</v>
      </c>
      <c r="E49" s="24"/>
      <c r="F49" s="1">
        <v>10</v>
      </c>
      <c r="G49" s="1">
        <v>1</v>
      </c>
      <c r="H49" s="1">
        <v>10</v>
      </c>
      <c r="I49" s="1"/>
      <c r="J49" s="1">
        <v>30</v>
      </c>
      <c r="K49" s="1"/>
      <c r="L49" s="24">
        <f t="shared" si="0"/>
        <v>215</v>
      </c>
      <c r="M49" s="24">
        <f t="shared" si="1"/>
        <v>430</v>
      </c>
      <c r="N49" s="24">
        <v>12</v>
      </c>
      <c r="O49" s="1"/>
      <c r="P49" s="1"/>
      <c r="Q49" s="1"/>
      <c r="R49" s="1"/>
      <c r="S49" s="91">
        <f t="shared" si="2"/>
        <v>2.7906976744186046E-2</v>
      </c>
    </row>
    <row r="50" spans="1:19" x14ac:dyDescent="0.25">
      <c r="A50" s="1" t="s">
        <v>271</v>
      </c>
      <c r="B50" s="1"/>
      <c r="C50" s="1" t="s">
        <v>215</v>
      </c>
      <c r="D50" s="24" t="s">
        <v>216</v>
      </c>
      <c r="E50" s="24"/>
      <c r="F50" s="1">
        <v>9</v>
      </c>
      <c r="G50" s="1">
        <v>3</v>
      </c>
      <c r="H50" s="1">
        <v>8</v>
      </c>
      <c r="I50" s="1"/>
      <c r="J50" s="1">
        <v>20</v>
      </c>
      <c r="K50" s="1"/>
      <c r="L50" s="24">
        <f t="shared" si="0"/>
        <v>215</v>
      </c>
      <c r="M50" s="24">
        <f t="shared" si="1"/>
        <v>430</v>
      </c>
      <c r="N50" s="24">
        <v>12</v>
      </c>
      <c r="O50" s="1"/>
      <c r="P50" s="1">
        <v>12</v>
      </c>
      <c r="Q50" s="1"/>
      <c r="R50" s="1">
        <v>12</v>
      </c>
      <c r="S50" s="91">
        <f t="shared" si="2"/>
        <v>2.7906976744186046E-2</v>
      </c>
    </row>
    <row r="51" spans="1:19" x14ac:dyDescent="0.25">
      <c r="A51" s="1" t="s">
        <v>272</v>
      </c>
      <c r="B51" s="1"/>
      <c r="C51" s="1" t="s">
        <v>215</v>
      </c>
      <c r="D51" s="24" t="s">
        <v>216</v>
      </c>
      <c r="E51" s="24"/>
      <c r="F51" s="1">
        <v>8</v>
      </c>
      <c r="G51" s="1"/>
      <c r="H51" s="1">
        <v>7</v>
      </c>
      <c r="I51" s="1"/>
      <c r="J51" s="1">
        <v>20</v>
      </c>
      <c r="K51" s="1"/>
      <c r="L51" s="24">
        <f t="shared" si="0"/>
        <v>150</v>
      </c>
      <c r="M51" s="24">
        <f t="shared" si="1"/>
        <v>300</v>
      </c>
      <c r="N51" s="24">
        <v>8</v>
      </c>
      <c r="O51" s="1">
        <v>8</v>
      </c>
      <c r="P51" s="1"/>
      <c r="Q51" s="1"/>
      <c r="R51" s="1"/>
      <c r="S51" s="91">
        <f t="shared" si="2"/>
        <v>2.6666666666666668E-2</v>
      </c>
    </row>
    <row r="52" spans="1:19" x14ac:dyDescent="0.25">
      <c r="A52" s="1" t="s">
        <v>273</v>
      </c>
      <c r="B52" s="1"/>
      <c r="C52" s="1" t="s">
        <v>215</v>
      </c>
      <c r="D52" s="24" t="s">
        <v>216</v>
      </c>
      <c r="E52" s="24"/>
      <c r="F52" s="1">
        <v>6</v>
      </c>
      <c r="G52" s="1">
        <v>1</v>
      </c>
      <c r="H52" s="1">
        <v>5</v>
      </c>
      <c r="I52" s="1"/>
      <c r="J52" s="1">
        <v>14</v>
      </c>
      <c r="K52" s="1"/>
      <c r="L52" s="24">
        <f t="shared" si="0"/>
        <v>125</v>
      </c>
      <c r="M52" s="24">
        <f t="shared" si="1"/>
        <v>250</v>
      </c>
      <c r="N52" s="24">
        <v>6</v>
      </c>
      <c r="O52" s="1"/>
      <c r="P52" s="1">
        <v>6</v>
      </c>
      <c r="Q52" s="1"/>
      <c r="R52" s="1"/>
      <c r="S52" s="91">
        <f t="shared" si="2"/>
        <v>2.4E-2</v>
      </c>
    </row>
    <row r="53" spans="1:19" x14ac:dyDescent="0.25">
      <c r="A53" s="1" t="s">
        <v>274</v>
      </c>
      <c r="B53" s="1"/>
      <c r="C53" s="1" t="s">
        <v>215</v>
      </c>
      <c r="D53" s="24" t="s">
        <v>216</v>
      </c>
      <c r="E53" s="24"/>
      <c r="F53" s="1">
        <v>8</v>
      </c>
      <c r="G53" s="1"/>
      <c r="H53" s="1">
        <v>9</v>
      </c>
      <c r="I53" s="1">
        <v>1</v>
      </c>
      <c r="J53" s="1">
        <v>20</v>
      </c>
      <c r="K53" s="1"/>
      <c r="L53" s="24">
        <f t="shared" si="0"/>
        <v>220</v>
      </c>
      <c r="M53" s="24">
        <f t="shared" si="1"/>
        <v>440</v>
      </c>
      <c r="N53" s="24">
        <v>5</v>
      </c>
      <c r="O53" s="1"/>
      <c r="P53" s="1">
        <v>5</v>
      </c>
      <c r="Q53" s="1"/>
      <c r="R53" s="1">
        <v>5</v>
      </c>
      <c r="S53" s="91">
        <f t="shared" si="2"/>
        <v>1.1363636363636364E-2</v>
      </c>
    </row>
    <row r="54" spans="1:19" x14ac:dyDescent="0.25">
      <c r="A54" s="1" t="s">
        <v>275</v>
      </c>
      <c r="B54" s="1"/>
      <c r="C54" s="1" t="s">
        <v>215</v>
      </c>
      <c r="D54" s="24" t="s">
        <v>216</v>
      </c>
      <c r="E54" s="24"/>
      <c r="F54" s="1">
        <v>3</v>
      </c>
      <c r="G54" s="1"/>
      <c r="H54" s="1">
        <v>3</v>
      </c>
      <c r="I54" s="1"/>
      <c r="J54" s="1">
        <v>8</v>
      </c>
      <c r="K54" s="1"/>
      <c r="L54" s="24">
        <f t="shared" si="0"/>
        <v>60</v>
      </c>
      <c r="M54" s="24">
        <f t="shared" si="1"/>
        <v>120</v>
      </c>
      <c r="N54" s="1"/>
      <c r="O54" s="1"/>
      <c r="P54" s="1"/>
      <c r="Q54" s="1"/>
      <c r="R54" s="1"/>
      <c r="S54" s="91">
        <f t="shared" si="2"/>
        <v>0</v>
      </c>
    </row>
    <row r="55" spans="1:19" x14ac:dyDescent="0.25">
      <c r="A55" s="1" t="s">
        <v>276</v>
      </c>
      <c r="B55" s="1"/>
      <c r="C55" s="1" t="s">
        <v>215</v>
      </c>
      <c r="D55" s="24" t="s">
        <v>216</v>
      </c>
      <c r="E55" s="24"/>
      <c r="F55" s="1">
        <v>1</v>
      </c>
      <c r="G55" s="1"/>
      <c r="H55" s="1">
        <v>1</v>
      </c>
      <c r="I55" s="1"/>
      <c r="J55" s="1">
        <v>2</v>
      </c>
      <c r="K55" s="1"/>
      <c r="L55" s="24">
        <f t="shared" si="0"/>
        <v>20</v>
      </c>
      <c r="M55" s="24">
        <f t="shared" si="1"/>
        <v>40</v>
      </c>
      <c r="N55" s="1">
        <v>1</v>
      </c>
      <c r="O55" s="1"/>
      <c r="P55" s="1"/>
      <c r="Q55" s="1">
        <v>1</v>
      </c>
      <c r="R55" s="1"/>
      <c r="S55" s="91">
        <f t="shared" si="2"/>
        <v>2.5000000000000001E-2</v>
      </c>
    </row>
    <row r="56" spans="1:19" x14ac:dyDescent="0.25">
      <c r="A56" s="1" t="s">
        <v>277</v>
      </c>
      <c r="B56" s="1"/>
      <c r="C56" s="1" t="s">
        <v>215</v>
      </c>
      <c r="D56" s="24" t="s">
        <v>216</v>
      </c>
      <c r="E56" s="24"/>
      <c r="F56" s="1">
        <v>9</v>
      </c>
      <c r="G56" s="1">
        <v>2</v>
      </c>
      <c r="H56" s="1">
        <v>7</v>
      </c>
      <c r="I56" s="1"/>
      <c r="J56" s="1">
        <v>20</v>
      </c>
      <c r="K56" s="1"/>
      <c r="L56" s="24">
        <f t="shared" si="0"/>
        <v>190</v>
      </c>
      <c r="M56" s="24">
        <f t="shared" si="1"/>
        <v>380</v>
      </c>
      <c r="N56" s="1">
        <v>8</v>
      </c>
      <c r="O56" s="1">
        <v>8</v>
      </c>
      <c r="P56" s="1">
        <v>8</v>
      </c>
      <c r="Q56" s="1">
        <v>8</v>
      </c>
      <c r="R56" s="1"/>
      <c r="S56" s="91">
        <f t="shared" si="2"/>
        <v>2.1052631578947368E-2</v>
      </c>
    </row>
    <row r="57" spans="1:19" x14ac:dyDescent="0.25">
      <c r="A57" s="1" t="s">
        <v>278</v>
      </c>
      <c r="B57" s="1"/>
      <c r="C57" s="1" t="s">
        <v>215</v>
      </c>
      <c r="D57" s="24" t="s">
        <v>216</v>
      </c>
      <c r="E57" s="24"/>
      <c r="F57" s="1">
        <v>4</v>
      </c>
      <c r="G57" s="1"/>
      <c r="H57" s="1">
        <v>4</v>
      </c>
      <c r="I57" s="1">
        <v>1</v>
      </c>
      <c r="J57" s="1">
        <v>12</v>
      </c>
      <c r="K57" s="1"/>
      <c r="L57" s="24">
        <f t="shared" si="0"/>
        <v>130</v>
      </c>
      <c r="M57" s="24">
        <f t="shared" si="1"/>
        <v>260</v>
      </c>
      <c r="N57" s="1">
        <v>5</v>
      </c>
      <c r="O57" s="1"/>
      <c r="P57" s="1">
        <v>5</v>
      </c>
      <c r="Q57" s="1"/>
      <c r="R57" s="1"/>
      <c r="S57" s="91">
        <f t="shared" si="2"/>
        <v>1.9230769230769232E-2</v>
      </c>
    </row>
    <row r="58" spans="1:19" x14ac:dyDescent="0.25">
      <c r="A58" s="1" t="s">
        <v>279</v>
      </c>
      <c r="B58" s="1"/>
      <c r="C58" s="1" t="s">
        <v>215</v>
      </c>
      <c r="D58" s="24" t="s">
        <v>216</v>
      </c>
      <c r="E58" s="24"/>
      <c r="F58" s="1">
        <v>2</v>
      </c>
      <c r="G58" s="1">
        <v>1</v>
      </c>
      <c r="H58" s="1">
        <v>1</v>
      </c>
      <c r="I58" s="1">
        <v>1</v>
      </c>
      <c r="J58" s="1">
        <v>6</v>
      </c>
      <c r="K58" s="1"/>
      <c r="L58" s="24">
        <f t="shared" si="0"/>
        <v>95</v>
      </c>
      <c r="M58" s="24">
        <f t="shared" si="1"/>
        <v>190</v>
      </c>
      <c r="N58" s="1"/>
      <c r="O58" s="1"/>
      <c r="P58" s="1"/>
      <c r="Q58" s="1"/>
      <c r="R58" s="1"/>
      <c r="S58" s="91">
        <f t="shared" si="2"/>
        <v>0</v>
      </c>
    </row>
    <row r="59" spans="1:19" x14ac:dyDescent="0.25">
      <c r="A59" s="1" t="s">
        <v>16</v>
      </c>
      <c r="B59" s="1"/>
      <c r="C59" s="1" t="s">
        <v>215</v>
      </c>
      <c r="D59" s="24" t="s">
        <v>216</v>
      </c>
      <c r="E59" s="24"/>
      <c r="F59" s="1">
        <v>3</v>
      </c>
      <c r="G59" s="1"/>
      <c r="H59" s="1">
        <v>3</v>
      </c>
      <c r="I59" s="1"/>
      <c r="J59" s="1">
        <v>8</v>
      </c>
      <c r="K59" s="1"/>
      <c r="L59" s="24">
        <f t="shared" si="0"/>
        <v>60</v>
      </c>
      <c r="M59" s="24">
        <f t="shared" si="1"/>
        <v>120</v>
      </c>
      <c r="N59" s="1">
        <v>3</v>
      </c>
      <c r="O59" s="1"/>
      <c r="P59" s="1">
        <v>3</v>
      </c>
      <c r="Q59" s="1"/>
      <c r="R59" s="1"/>
      <c r="S59" s="91">
        <f t="shared" si="2"/>
        <v>2.5000000000000001E-2</v>
      </c>
    </row>
    <row r="60" spans="1:19" x14ac:dyDescent="0.25">
      <c r="A60" s="1" t="s">
        <v>280</v>
      </c>
      <c r="B60" s="1"/>
      <c r="C60" s="1" t="s">
        <v>215</v>
      </c>
      <c r="D60" s="24" t="s">
        <v>216</v>
      </c>
      <c r="E60" s="24"/>
      <c r="F60" s="1">
        <v>7</v>
      </c>
      <c r="G60" s="1">
        <v>2</v>
      </c>
      <c r="H60" s="1">
        <v>6</v>
      </c>
      <c r="I60" s="1"/>
      <c r="J60" s="1">
        <v>16</v>
      </c>
      <c r="K60" s="1"/>
      <c r="L60" s="24">
        <f t="shared" si="0"/>
        <v>160</v>
      </c>
      <c r="M60" s="24">
        <f t="shared" si="1"/>
        <v>320</v>
      </c>
      <c r="N60" s="1">
        <v>5</v>
      </c>
      <c r="O60" s="1">
        <v>5</v>
      </c>
      <c r="P60" s="1">
        <v>5</v>
      </c>
      <c r="Q60" s="1">
        <v>5</v>
      </c>
      <c r="R60" s="1">
        <v>5</v>
      </c>
      <c r="S60" s="91">
        <f t="shared" si="2"/>
        <v>1.5625E-2</v>
      </c>
    </row>
    <row r="61" spans="1:19" x14ac:dyDescent="0.25">
      <c r="A61" s="1" t="s">
        <v>281</v>
      </c>
      <c r="B61" s="1"/>
      <c r="C61" s="1" t="s">
        <v>215</v>
      </c>
      <c r="D61" s="24" t="s">
        <v>216</v>
      </c>
      <c r="E61" s="24"/>
      <c r="F61" s="1">
        <v>6</v>
      </c>
      <c r="G61" s="1">
        <v>1</v>
      </c>
      <c r="H61" s="1">
        <v>5</v>
      </c>
      <c r="I61" s="1">
        <v>3</v>
      </c>
      <c r="J61" s="1">
        <v>16</v>
      </c>
      <c r="K61" s="1"/>
      <c r="L61" s="24">
        <f t="shared" si="0"/>
        <v>275</v>
      </c>
      <c r="M61" s="24">
        <f t="shared" si="1"/>
        <v>550</v>
      </c>
      <c r="N61" s="1">
        <v>2</v>
      </c>
      <c r="O61" s="1"/>
      <c r="P61" s="1">
        <v>2</v>
      </c>
      <c r="Q61" s="1"/>
      <c r="R61" s="1"/>
      <c r="S61" s="91">
        <f t="shared" si="2"/>
        <v>3.6363636363636364E-3</v>
      </c>
    </row>
    <row r="62" spans="1:19" x14ac:dyDescent="0.25">
      <c r="A62" s="1" t="s">
        <v>282</v>
      </c>
      <c r="B62" s="1"/>
      <c r="C62" s="1" t="s">
        <v>215</v>
      </c>
      <c r="D62" s="24" t="s">
        <v>216</v>
      </c>
      <c r="E62" s="24"/>
      <c r="F62" s="1">
        <v>5</v>
      </c>
      <c r="G62" s="1"/>
      <c r="H62" s="1">
        <v>6</v>
      </c>
      <c r="I62" s="1"/>
      <c r="J62" s="1">
        <v>16</v>
      </c>
      <c r="K62" s="1"/>
      <c r="L62" s="24">
        <f t="shared" si="0"/>
        <v>110</v>
      </c>
      <c r="M62" s="24">
        <f t="shared" si="1"/>
        <v>220</v>
      </c>
      <c r="N62" s="1"/>
      <c r="O62" s="1"/>
      <c r="P62" s="1"/>
      <c r="Q62" s="1"/>
      <c r="R62" s="1"/>
      <c r="S62" s="91">
        <f t="shared" si="2"/>
        <v>0</v>
      </c>
    </row>
    <row r="63" spans="1:19" x14ac:dyDescent="0.25">
      <c r="A63" s="1" t="s">
        <v>283</v>
      </c>
      <c r="B63" s="1"/>
      <c r="C63" s="1" t="s">
        <v>215</v>
      </c>
      <c r="D63" s="24" t="s">
        <v>216</v>
      </c>
      <c r="E63" s="24"/>
      <c r="F63" s="1">
        <v>2</v>
      </c>
      <c r="G63" s="1">
        <v>1</v>
      </c>
      <c r="H63" s="1">
        <v>2</v>
      </c>
      <c r="I63" s="1"/>
      <c r="J63" s="1">
        <v>4</v>
      </c>
      <c r="K63" s="1"/>
      <c r="L63" s="24">
        <f t="shared" si="0"/>
        <v>55</v>
      </c>
      <c r="M63" s="24">
        <f t="shared" si="1"/>
        <v>110</v>
      </c>
      <c r="N63" s="1"/>
      <c r="O63" s="1"/>
      <c r="P63" s="1"/>
      <c r="Q63" s="1"/>
      <c r="R63" s="1"/>
      <c r="S63" s="91">
        <f t="shared" si="2"/>
        <v>0</v>
      </c>
    </row>
    <row r="64" spans="1:19" x14ac:dyDescent="0.25">
      <c r="A64" s="1" t="s">
        <v>284</v>
      </c>
      <c r="B64" s="1"/>
      <c r="C64" s="1" t="s">
        <v>215</v>
      </c>
      <c r="D64" s="24" t="s">
        <v>216</v>
      </c>
      <c r="E64" s="24"/>
      <c r="F64" s="1">
        <v>8</v>
      </c>
      <c r="G64" s="1"/>
      <c r="H64" s="1">
        <v>7</v>
      </c>
      <c r="I64" s="1"/>
      <c r="J64" s="1">
        <v>16</v>
      </c>
      <c r="K64" s="1"/>
      <c r="L64" s="24">
        <f t="shared" si="0"/>
        <v>150</v>
      </c>
      <c r="M64" s="24">
        <f t="shared" si="1"/>
        <v>300</v>
      </c>
      <c r="N64" s="1">
        <v>10</v>
      </c>
      <c r="O64" s="1">
        <v>10</v>
      </c>
      <c r="P64" s="1">
        <v>10</v>
      </c>
      <c r="Q64" s="1"/>
      <c r="R64" s="1"/>
      <c r="S64" s="91">
        <f t="shared" si="2"/>
        <v>3.3333333333333333E-2</v>
      </c>
    </row>
    <row r="65" spans="1:19" x14ac:dyDescent="0.25">
      <c r="A65" s="1" t="s">
        <v>285</v>
      </c>
      <c r="B65" s="1"/>
      <c r="C65" s="1" t="s">
        <v>215</v>
      </c>
      <c r="D65" s="24" t="s">
        <v>216</v>
      </c>
      <c r="E65" s="24"/>
      <c r="F65" s="1">
        <v>3</v>
      </c>
      <c r="G65" s="1"/>
      <c r="H65" s="1">
        <v>2</v>
      </c>
      <c r="I65" s="1"/>
      <c r="J65" s="1">
        <v>3</v>
      </c>
      <c r="K65" s="1"/>
      <c r="L65" s="24">
        <f t="shared" si="0"/>
        <v>50</v>
      </c>
      <c r="M65" s="24">
        <f t="shared" si="1"/>
        <v>100</v>
      </c>
      <c r="N65" s="1"/>
      <c r="O65" s="1"/>
      <c r="P65" s="1"/>
      <c r="Q65" s="1"/>
      <c r="R65" s="1"/>
      <c r="S65" s="91">
        <f t="shared" si="2"/>
        <v>0</v>
      </c>
    </row>
    <row r="66" spans="1:19" x14ac:dyDescent="0.25">
      <c r="A66" s="1" t="s">
        <v>286</v>
      </c>
      <c r="B66" s="1"/>
      <c r="C66" s="1" t="s">
        <v>215</v>
      </c>
      <c r="D66" s="24" t="s">
        <v>216</v>
      </c>
      <c r="E66" s="24"/>
      <c r="F66" s="1">
        <v>12</v>
      </c>
      <c r="G66" s="1"/>
      <c r="H66" s="1">
        <v>12</v>
      </c>
      <c r="I66" s="1"/>
      <c r="J66" s="1">
        <v>24</v>
      </c>
      <c r="K66" s="1"/>
      <c r="L66" s="24">
        <f t="shared" si="0"/>
        <v>240</v>
      </c>
      <c r="M66" s="24">
        <f t="shared" si="1"/>
        <v>480</v>
      </c>
      <c r="N66" s="1"/>
      <c r="O66" s="1"/>
      <c r="P66" s="24">
        <v>4</v>
      </c>
      <c r="Q66" s="1"/>
      <c r="R66" s="1"/>
      <c r="S66" s="91">
        <f t="shared" si="2"/>
        <v>0</v>
      </c>
    </row>
    <row r="67" spans="1:19" x14ac:dyDescent="0.25">
      <c r="A67" s="1" t="s">
        <v>287</v>
      </c>
      <c r="B67" s="1"/>
      <c r="C67" s="1" t="s">
        <v>215</v>
      </c>
      <c r="D67" s="24" t="s">
        <v>216</v>
      </c>
      <c r="E67" s="24"/>
      <c r="F67" s="1">
        <v>17</v>
      </c>
      <c r="G67" s="1">
        <v>3</v>
      </c>
      <c r="H67" s="1">
        <v>18</v>
      </c>
      <c r="I67" s="1"/>
      <c r="J67" s="1">
        <v>20</v>
      </c>
      <c r="K67" s="1"/>
      <c r="L67" s="24">
        <f t="shared" si="0"/>
        <v>395</v>
      </c>
      <c r="M67" s="24">
        <f t="shared" si="1"/>
        <v>790</v>
      </c>
      <c r="N67" s="1">
        <v>10</v>
      </c>
      <c r="O67" s="1"/>
      <c r="P67" s="24">
        <v>10</v>
      </c>
      <c r="Q67" s="1"/>
      <c r="R67" s="1"/>
      <c r="S67" s="91">
        <f t="shared" si="2"/>
        <v>1.2658227848101266E-2</v>
      </c>
    </row>
    <row r="68" spans="1:19" x14ac:dyDescent="0.25">
      <c r="A68" s="1" t="s">
        <v>288</v>
      </c>
      <c r="B68" s="1"/>
      <c r="C68" s="1" t="s">
        <v>215</v>
      </c>
      <c r="D68" s="24" t="s">
        <v>216</v>
      </c>
      <c r="E68" s="24"/>
      <c r="F68" s="1">
        <v>6</v>
      </c>
      <c r="G68" s="1">
        <v>1</v>
      </c>
      <c r="H68" s="1">
        <v>5</v>
      </c>
      <c r="I68" s="1"/>
      <c r="J68" s="1">
        <v>16</v>
      </c>
      <c r="K68" s="1"/>
      <c r="L68" s="24">
        <f t="shared" ref="L68:L102" si="3">F68*10+G68*15+H68*10+I68*50</f>
        <v>125</v>
      </c>
      <c r="M68" s="24">
        <f t="shared" ref="M68:M102" si="4">L68*2</f>
        <v>250</v>
      </c>
      <c r="N68" s="1">
        <v>8</v>
      </c>
      <c r="O68" s="1">
        <v>8</v>
      </c>
      <c r="P68" s="1"/>
      <c r="Q68" s="24">
        <v>8</v>
      </c>
      <c r="R68" s="1"/>
      <c r="S68" s="91">
        <f t="shared" ref="S68:S102" si="5">N68/M68</f>
        <v>3.2000000000000001E-2</v>
      </c>
    </row>
    <row r="69" spans="1:19" x14ac:dyDescent="0.25">
      <c r="A69" s="1" t="s">
        <v>289</v>
      </c>
      <c r="B69" s="1"/>
      <c r="C69" s="1" t="s">
        <v>215</v>
      </c>
      <c r="D69" s="24" t="s">
        <v>216</v>
      </c>
      <c r="E69" s="24"/>
      <c r="F69" s="1">
        <v>1</v>
      </c>
      <c r="G69" s="1"/>
      <c r="H69" s="1">
        <v>2</v>
      </c>
      <c r="I69" s="1"/>
      <c r="J69" s="1">
        <v>2</v>
      </c>
      <c r="K69" s="1"/>
      <c r="L69" s="24">
        <f t="shared" si="3"/>
        <v>30</v>
      </c>
      <c r="M69" s="24">
        <f t="shared" si="4"/>
        <v>60</v>
      </c>
      <c r="N69" s="1">
        <v>1</v>
      </c>
      <c r="O69" s="1"/>
      <c r="P69" s="24">
        <v>1</v>
      </c>
      <c r="Q69" s="1"/>
      <c r="R69" s="1"/>
      <c r="S69" s="91">
        <f t="shared" si="5"/>
        <v>1.6666666666666666E-2</v>
      </c>
    </row>
    <row r="70" spans="1:19" x14ac:dyDescent="0.25">
      <c r="A70" s="1" t="s">
        <v>290</v>
      </c>
      <c r="B70" s="1"/>
      <c r="C70" s="1" t="s">
        <v>215</v>
      </c>
      <c r="D70" s="24" t="s">
        <v>216</v>
      </c>
      <c r="E70" s="24"/>
      <c r="F70" s="1">
        <v>3</v>
      </c>
      <c r="G70" s="1"/>
      <c r="H70" s="1">
        <v>3</v>
      </c>
      <c r="I70" s="1"/>
      <c r="J70" s="1">
        <v>8</v>
      </c>
      <c r="K70" s="1"/>
      <c r="L70" s="24">
        <f t="shared" si="3"/>
        <v>60</v>
      </c>
      <c r="M70" s="24">
        <f t="shared" si="4"/>
        <v>120</v>
      </c>
      <c r="N70" s="1">
        <v>2</v>
      </c>
      <c r="O70" s="1"/>
      <c r="P70" s="1"/>
      <c r="Q70" s="1"/>
      <c r="R70" s="1"/>
      <c r="S70" s="91">
        <f t="shared" si="5"/>
        <v>1.6666666666666666E-2</v>
      </c>
    </row>
    <row r="71" spans="1:19" x14ac:dyDescent="0.25">
      <c r="A71" s="1" t="s">
        <v>291</v>
      </c>
      <c r="B71" s="1"/>
      <c r="C71" s="1" t="s">
        <v>215</v>
      </c>
      <c r="D71" s="24" t="s">
        <v>216</v>
      </c>
      <c r="E71" s="24"/>
      <c r="F71" s="1">
        <v>5</v>
      </c>
      <c r="G71" s="1">
        <v>1</v>
      </c>
      <c r="H71" s="1">
        <v>3</v>
      </c>
      <c r="I71" s="1"/>
      <c r="J71" s="1">
        <v>12</v>
      </c>
      <c r="K71" s="1"/>
      <c r="L71" s="24">
        <f t="shared" si="3"/>
        <v>95</v>
      </c>
      <c r="M71" s="24">
        <f t="shared" si="4"/>
        <v>190</v>
      </c>
      <c r="N71" s="1">
        <v>5</v>
      </c>
      <c r="O71" s="1">
        <v>5</v>
      </c>
      <c r="P71" s="1">
        <v>5</v>
      </c>
      <c r="Q71" s="1">
        <v>5</v>
      </c>
      <c r="R71" s="1">
        <v>5</v>
      </c>
      <c r="S71" s="91">
        <f t="shared" si="5"/>
        <v>2.6315789473684209E-2</v>
      </c>
    </row>
    <row r="72" spans="1:19" x14ac:dyDescent="0.25">
      <c r="A72" s="1" t="s">
        <v>292</v>
      </c>
      <c r="B72" s="1"/>
      <c r="C72" s="1" t="s">
        <v>215</v>
      </c>
      <c r="D72" s="24" t="s">
        <v>216</v>
      </c>
      <c r="E72" s="24"/>
      <c r="F72" s="1">
        <v>11</v>
      </c>
      <c r="G72" s="1">
        <v>4</v>
      </c>
      <c r="H72" s="1">
        <v>10</v>
      </c>
      <c r="I72" s="1">
        <v>5</v>
      </c>
      <c r="J72" s="1">
        <v>28</v>
      </c>
      <c r="K72" s="1"/>
      <c r="L72" s="24">
        <f t="shared" si="3"/>
        <v>520</v>
      </c>
      <c r="M72" s="24">
        <f t="shared" si="4"/>
        <v>1040</v>
      </c>
      <c r="N72" s="1"/>
      <c r="O72" s="1"/>
      <c r="P72" s="1"/>
      <c r="Q72" s="1"/>
      <c r="R72" s="1">
        <v>3</v>
      </c>
      <c r="S72" s="91">
        <f t="shared" si="5"/>
        <v>0</v>
      </c>
    </row>
    <row r="73" spans="1:19" x14ac:dyDescent="0.25">
      <c r="A73" s="1" t="s">
        <v>293</v>
      </c>
      <c r="B73" s="1"/>
      <c r="C73" s="1" t="s">
        <v>215</v>
      </c>
      <c r="D73" s="24" t="s">
        <v>216</v>
      </c>
      <c r="E73" s="24"/>
      <c r="F73" s="1">
        <v>25</v>
      </c>
      <c r="G73" s="1">
        <v>5</v>
      </c>
      <c r="H73" s="1">
        <v>25</v>
      </c>
      <c r="I73" s="1">
        <v>5</v>
      </c>
      <c r="J73" s="1">
        <v>40</v>
      </c>
      <c r="K73" s="1"/>
      <c r="L73" s="24">
        <f t="shared" si="3"/>
        <v>825</v>
      </c>
      <c r="M73" s="24">
        <f t="shared" si="4"/>
        <v>1650</v>
      </c>
      <c r="N73" s="1"/>
      <c r="O73" s="1"/>
      <c r="P73" s="1">
        <v>15</v>
      </c>
      <c r="Q73" s="1"/>
      <c r="R73" s="1"/>
      <c r="S73" s="91">
        <f t="shared" si="5"/>
        <v>0</v>
      </c>
    </row>
    <row r="74" spans="1:19" x14ac:dyDescent="0.25">
      <c r="A74" s="1" t="s">
        <v>32</v>
      </c>
      <c r="B74" s="1"/>
      <c r="C74" s="1" t="s">
        <v>215</v>
      </c>
      <c r="D74" s="24" t="s">
        <v>216</v>
      </c>
      <c r="E74" s="24"/>
      <c r="F74" s="1">
        <v>2</v>
      </c>
      <c r="G74" s="1">
        <v>1</v>
      </c>
      <c r="H74" s="1">
        <v>2</v>
      </c>
      <c r="I74" s="1"/>
      <c r="J74" s="1">
        <v>6</v>
      </c>
      <c r="K74" s="1"/>
      <c r="L74" s="24">
        <f t="shared" si="3"/>
        <v>55</v>
      </c>
      <c r="M74" s="24">
        <f t="shared" si="4"/>
        <v>110</v>
      </c>
      <c r="N74" s="1">
        <v>4</v>
      </c>
      <c r="O74" s="1">
        <v>4</v>
      </c>
      <c r="P74" s="1"/>
      <c r="Q74" s="1"/>
      <c r="R74" s="1"/>
      <c r="S74" s="91">
        <f t="shared" si="5"/>
        <v>3.6363636363636362E-2</v>
      </c>
    </row>
    <row r="75" spans="1:19" x14ac:dyDescent="0.25">
      <c r="A75" s="1" t="s">
        <v>294</v>
      </c>
      <c r="B75" s="1"/>
      <c r="C75" s="1" t="s">
        <v>215</v>
      </c>
      <c r="D75" s="24" t="s">
        <v>216</v>
      </c>
      <c r="E75" s="24"/>
      <c r="F75" s="1">
        <v>7</v>
      </c>
      <c r="G75" s="1">
        <v>3</v>
      </c>
      <c r="H75" s="1">
        <v>5</v>
      </c>
      <c r="I75" s="1"/>
      <c r="J75" s="1">
        <v>20</v>
      </c>
      <c r="K75" s="1"/>
      <c r="L75" s="24">
        <f t="shared" si="3"/>
        <v>165</v>
      </c>
      <c r="M75" s="24">
        <f t="shared" si="4"/>
        <v>330</v>
      </c>
      <c r="N75" s="1"/>
      <c r="O75" s="1"/>
      <c r="P75" s="1"/>
      <c r="Q75" s="1"/>
      <c r="R75" s="1"/>
      <c r="S75" s="91">
        <f t="shared" si="5"/>
        <v>0</v>
      </c>
    </row>
    <row r="76" spans="1:19" x14ac:dyDescent="0.25">
      <c r="A76" s="1" t="s">
        <v>295</v>
      </c>
      <c r="B76" s="1"/>
      <c r="C76" s="1" t="s">
        <v>215</v>
      </c>
      <c r="D76" s="24" t="s">
        <v>216</v>
      </c>
      <c r="E76" s="24"/>
      <c r="F76" s="1"/>
      <c r="G76" s="1"/>
      <c r="H76" s="1"/>
      <c r="I76" s="1"/>
      <c r="J76" s="1"/>
      <c r="K76" s="1"/>
      <c r="L76" s="24">
        <f t="shared" si="3"/>
        <v>0</v>
      </c>
      <c r="M76" s="24">
        <f t="shared" si="4"/>
        <v>0</v>
      </c>
      <c r="N76" s="1"/>
      <c r="O76" s="1"/>
      <c r="P76" s="1"/>
      <c r="Q76" s="1"/>
      <c r="R76" s="1"/>
      <c r="S76" s="91" t="e">
        <f t="shared" si="5"/>
        <v>#DIV/0!</v>
      </c>
    </row>
    <row r="77" spans="1:19" x14ac:dyDescent="0.25">
      <c r="A77" s="1" t="s">
        <v>296</v>
      </c>
      <c r="B77" s="1"/>
      <c r="C77" s="1" t="s">
        <v>215</v>
      </c>
      <c r="D77" s="24" t="s">
        <v>216</v>
      </c>
      <c r="E77" s="24"/>
      <c r="F77" s="1">
        <v>6</v>
      </c>
      <c r="G77" s="1">
        <v>1</v>
      </c>
      <c r="H77" s="1">
        <v>5</v>
      </c>
      <c r="I77" s="1"/>
      <c r="J77" s="1">
        <v>16</v>
      </c>
      <c r="K77" s="1"/>
      <c r="L77" s="24">
        <f t="shared" si="3"/>
        <v>125</v>
      </c>
      <c r="M77" s="24">
        <f t="shared" si="4"/>
        <v>250</v>
      </c>
      <c r="N77" s="1">
        <v>5</v>
      </c>
      <c r="O77" s="1"/>
      <c r="P77" s="24">
        <v>5</v>
      </c>
      <c r="Q77" s="1"/>
      <c r="R77" s="1"/>
      <c r="S77" s="91">
        <f t="shared" si="5"/>
        <v>0.02</v>
      </c>
    </row>
    <row r="78" spans="1:19" x14ac:dyDescent="0.25">
      <c r="A78" s="1" t="s">
        <v>297</v>
      </c>
      <c r="B78" s="1"/>
      <c r="C78" s="1" t="s">
        <v>215</v>
      </c>
      <c r="D78" s="24" t="s">
        <v>216</v>
      </c>
      <c r="E78" s="24"/>
      <c r="F78" s="1">
        <v>6</v>
      </c>
      <c r="G78" s="1">
        <v>1</v>
      </c>
      <c r="H78" s="1">
        <v>5</v>
      </c>
      <c r="I78" s="1"/>
      <c r="J78" s="1">
        <v>16</v>
      </c>
      <c r="K78" s="1"/>
      <c r="L78" s="24">
        <f t="shared" si="3"/>
        <v>125</v>
      </c>
      <c r="M78" s="24">
        <f t="shared" si="4"/>
        <v>250</v>
      </c>
      <c r="N78" s="1"/>
      <c r="O78" s="1"/>
      <c r="P78" s="1"/>
      <c r="Q78" s="1"/>
      <c r="R78" s="1"/>
      <c r="S78" s="91">
        <f t="shared" si="5"/>
        <v>0</v>
      </c>
    </row>
    <row r="79" spans="1:19" x14ac:dyDescent="0.25">
      <c r="A79" s="1" t="s">
        <v>298</v>
      </c>
      <c r="B79" s="1"/>
      <c r="C79" s="1" t="s">
        <v>215</v>
      </c>
      <c r="D79" s="24" t="s">
        <v>216</v>
      </c>
      <c r="E79" s="24"/>
      <c r="F79" s="1">
        <v>8</v>
      </c>
      <c r="G79" s="1"/>
      <c r="H79" s="1">
        <v>7</v>
      </c>
      <c r="I79" s="1"/>
      <c r="J79" s="1">
        <v>16</v>
      </c>
      <c r="K79" s="1"/>
      <c r="L79" s="24">
        <f t="shared" si="3"/>
        <v>150</v>
      </c>
      <c r="M79" s="24">
        <f t="shared" si="4"/>
        <v>300</v>
      </c>
      <c r="N79" s="1"/>
      <c r="O79" s="1"/>
      <c r="P79" s="1"/>
      <c r="Q79" s="1"/>
      <c r="R79" s="1"/>
      <c r="S79" s="91">
        <f t="shared" si="5"/>
        <v>0</v>
      </c>
    </row>
    <row r="80" spans="1:19" x14ac:dyDescent="0.25">
      <c r="A80" s="1" t="s">
        <v>299</v>
      </c>
      <c r="B80" s="1"/>
      <c r="C80" s="1" t="s">
        <v>215</v>
      </c>
      <c r="D80" s="24" t="s">
        <v>216</v>
      </c>
      <c r="E80" s="24"/>
      <c r="F80" s="1">
        <v>8</v>
      </c>
      <c r="G80" s="1"/>
      <c r="H80" s="1">
        <v>7</v>
      </c>
      <c r="I80" s="1"/>
      <c r="J80" s="1">
        <v>17</v>
      </c>
      <c r="K80" s="1"/>
      <c r="L80" s="24">
        <f t="shared" si="3"/>
        <v>150</v>
      </c>
      <c r="M80" s="24">
        <f t="shared" si="4"/>
        <v>300</v>
      </c>
      <c r="N80" s="1">
        <v>8</v>
      </c>
      <c r="O80" s="1">
        <v>8</v>
      </c>
      <c r="P80" s="1">
        <v>8</v>
      </c>
      <c r="Q80" s="1"/>
      <c r="R80" s="1"/>
      <c r="S80" s="91">
        <f t="shared" si="5"/>
        <v>2.6666666666666668E-2</v>
      </c>
    </row>
    <row r="81" spans="1:19" x14ac:dyDescent="0.25">
      <c r="A81" s="1" t="s">
        <v>300</v>
      </c>
      <c r="B81" s="1"/>
      <c r="C81" s="1" t="s">
        <v>301</v>
      </c>
      <c r="D81" s="64" t="s">
        <v>302</v>
      </c>
      <c r="E81" s="64"/>
      <c r="F81" s="1">
        <v>2</v>
      </c>
      <c r="G81" s="1">
        <v>2</v>
      </c>
      <c r="H81" s="1">
        <v>2</v>
      </c>
      <c r="I81" s="1">
        <v>3</v>
      </c>
      <c r="J81" s="1">
        <v>3</v>
      </c>
      <c r="K81" s="1" t="s">
        <v>303</v>
      </c>
      <c r="L81" s="24">
        <f t="shared" si="3"/>
        <v>220</v>
      </c>
      <c r="M81" s="24">
        <f t="shared" si="4"/>
        <v>440</v>
      </c>
      <c r="N81" s="1">
        <v>4</v>
      </c>
      <c r="O81" s="1"/>
      <c r="P81" s="1">
        <v>4</v>
      </c>
      <c r="Q81" s="1"/>
      <c r="R81" s="1">
        <v>4</v>
      </c>
      <c r="S81" s="91">
        <f t="shared" si="5"/>
        <v>9.0909090909090905E-3</v>
      </c>
    </row>
    <row r="82" spans="1:19" x14ac:dyDescent="0.25">
      <c r="A82" s="1" t="s">
        <v>304</v>
      </c>
      <c r="B82" s="1"/>
      <c r="C82" s="1" t="s">
        <v>301</v>
      </c>
      <c r="D82" s="1" t="s">
        <v>302</v>
      </c>
      <c r="E82" s="1"/>
      <c r="F82" s="1">
        <v>2</v>
      </c>
      <c r="G82" s="1">
        <v>2</v>
      </c>
      <c r="H82" s="1">
        <v>1</v>
      </c>
      <c r="I82" s="1">
        <v>4</v>
      </c>
      <c r="J82" s="1">
        <v>3</v>
      </c>
      <c r="K82" s="1" t="s">
        <v>303</v>
      </c>
      <c r="L82" s="24">
        <f t="shared" si="3"/>
        <v>260</v>
      </c>
      <c r="M82" s="24">
        <f t="shared" si="4"/>
        <v>520</v>
      </c>
      <c r="N82" s="1">
        <v>4</v>
      </c>
      <c r="O82" s="1"/>
      <c r="P82" s="1">
        <v>4</v>
      </c>
      <c r="Q82" s="1"/>
      <c r="R82" s="1">
        <v>4</v>
      </c>
      <c r="S82" s="91">
        <f t="shared" si="5"/>
        <v>7.6923076923076927E-3</v>
      </c>
    </row>
    <row r="83" spans="1:19" x14ac:dyDescent="0.25">
      <c r="A83" s="1" t="s">
        <v>305</v>
      </c>
      <c r="B83" s="1"/>
      <c r="C83" s="1" t="s">
        <v>301</v>
      </c>
      <c r="D83" s="1" t="s">
        <v>302</v>
      </c>
      <c r="E83" s="1"/>
      <c r="F83" s="1">
        <v>4</v>
      </c>
      <c r="G83" s="1">
        <v>3</v>
      </c>
      <c r="H83" s="1">
        <v>7</v>
      </c>
      <c r="I83" s="1"/>
      <c r="J83" s="1">
        <v>4</v>
      </c>
      <c r="K83" s="1" t="s">
        <v>306</v>
      </c>
      <c r="L83" s="24">
        <f t="shared" si="3"/>
        <v>155</v>
      </c>
      <c r="M83" s="24">
        <f t="shared" si="4"/>
        <v>310</v>
      </c>
      <c r="N83" s="1">
        <v>6</v>
      </c>
      <c r="O83" s="1"/>
      <c r="P83" s="1">
        <v>6</v>
      </c>
      <c r="Q83" s="1">
        <v>6</v>
      </c>
      <c r="R83" s="1"/>
      <c r="S83" s="91">
        <f t="shared" si="5"/>
        <v>1.935483870967742E-2</v>
      </c>
    </row>
    <row r="84" spans="1:19" x14ac:dyDescent="0.25">
      <c r="A84" s="1" t="s">
        <v>307</v>
      </c>
      <c r="B84" s="1"/>
      <c r="C84" s="1" t="s">
        <v>301</v>
      </c>
      <c r="D84" s="1" t="s">
        <v>302</v>
      </c>
      <c r="E84" s="1"/>
      <c r="F84" s="1">
        <v>2</v>
      </c>
      <c r="G84" s="1">
        <v>4</v>
      </c>
      <c r="H84" s="1">
        <v>2</v>
      </c>
      <c r="I84" s="1"/>
      <c r="J84" s="1">
        <v>2</v>
      </c>
      <c r="K84" s="1" t="s">
        <v>306</v>
      </c>
      <c r="L84" s="24">
        <f t="shared" si="3"/>
        <v>100</v>
      </c>
      <c r="M84" s="24">
        <f t="shared" si="4"/>
        <v>200</v>
      </c>
      <c r="N84" s="1">
        <v>4</v>
      </c>
      <c r="O84" s="1"/>
      <c r="P84" s="1">
        <v>4</v>
      </c>
      <c r="Q84" s="1"/>
      <c r="R84" s="1"/>
      <c r="S84" s="91">
        <f t="shared" si="5"/>
        <v>0.02</v>
      </c>
    </row>
    <row r="85" spans="1:19" x14ac:dyDescent="0.25">
      <c r="A85" s="1" t="s">
        <v>308</v>
      </c>
      <c r="B85" s="1"/>
      <c r="C85" s="1" t="s">
        <v>301</v>
      </c>
      <c r="D85" s="1" t="s">
        <v>302</v>
      </c>
      <c r="E85" s="1"/>
      <c r="F85">
        <v>40</v>
      </c>
      <c r="G85">
        <v>15</v>
      </c>
      <c r="H85">
        <v>40</v>
      </c>
      <c r="I85" s="1"/>
      <c r="J85" s="1">
        <v>6</v>
      </c>
      <c r="K85" s="1" t="s">
        <v>306</v>
      </c>
      <c r="L85" s="24">
        <f t="shared" si="3"/>
        <v>1025</v>
      </c>
      <c r="M85" s="24">
        <f t="shared" si="4"/>
        <v>2050</v>
      </c>
      <c r="N85" s="1">
        <v>7</v>
      </c>
      <c r="O85" s="1"/>
      <c r="P85" s="1">
        <v>7</v>
      </c>
      <c r="Q85" s="1">
        <v>7</v>
      </c>
      <c r="R85" s="1"/>
      <c r="S85" s="91">
        <f t="shared" si="5"/>
        <v>3.4146341463414634E-3</v>
      </c>
    </row>
    <row r="86" spans="1:19" x14ac:dyDescent="0.25">
      <c r="A86" s="1" t="s">
        <v>309</v>
      </c>
      <c r="B86" s="1"/>
      <c r="C86" s="1" t="s">
        <v>301</v>
      </c>
      <c r="D86" s="1" t="s">
        <v>302</v>
      </c>
      <c r="E86" s="1"/>
      <c r="F86">
        <v>45</v>
      </c>
      <c r="G86">
        <v>15</v>
      </c>
      <c r="H86">
        <v>50</v>
      </c>
      <c r="I86" s="1"/>
      <c r="J86" s="1">
        <v>7</v>
      </c>
      <c r="K86" s="1" t="s">
        <v>306</v>
      </c>
      <c r="L86" s="24">
        <f t="shared" si="3"/>
        <v>1175</v>
      </c>
      <c r="M86" s="24">
        <f t="shared" si="4"/>
        <v>2350</v>
      </c>
      <c r="N86" s="1">
        <v>8</v>
      </c>
      <c r="O86" s="1"/>
      <c r="P86" s="1">
        <v>8</v>
      </c>
      <c r="Q86" s="1">
        <v>8</v>
      </c>
      <c r="R86" s="1"/>
      <c r="S86" s="91">
        <f t="shared" si="5"/>
        <v>3.4042553191489361E-3</v>
      </c>
    </row>
    <row r="87" spans="1:19" x14ac:dyDescent="0.25">
      <c r="A87" s="1" t="s">
        <v>310</v>
      </c>
      <c r="B87" s="1"/>
      <c r="C87" s="1" t="s">
        <v>301</v>
      </c>
      <c r="D87" s="1" t="s">
        <v>302</v>
      </c>
      <c r="E87" s="1"/>
      <c r="F87" s="1">
        <v>3</v>
      </c>
      <c r="G87" s="1">
        <v>2</v>
      </c>
      <c r="H87" s="1">
        <v>4</v>
      </c>
      <c r="I87" s="1"/>
      <c r="J87" s="1">
        <v>2</v>
      </c>
      <c r="K87" s="1" t="s">
        <v>311</v>
      </c>
      <c r="L87" s="24">
        <f t="shared" si="3"/>
        <v>100</v>
      </c>
      <c r="M87" s="24">
        <f t="shared" si="4"/>
        <v>200</v>
      </c>
      <c r="N87" s="1">
        <v>4</v>
      </c>
      <c r="O87" s="1">
        <v>4</v>
      </c>
      <c r="P87" s="1"/>
      <c r="Q87" s="1">
        <v>4</v>
      </c>
      <c r="R87" s="1"/>
      <c r="S87" s="91">
        <f t="shared" si="5"/>
        <v>0.02</v>
      </c>
    </row>
    <row r="88" spans="1:19" x14ac:dyDescent="0.25">
      <c r="A88" s="1" t="s">
        <v>312</v>
      </c>
      <c r="B88" s="1"/>
      <c r="C88" s="1" t="s">
        <v>301</v>
      </c>
      <c r="D88" s="1" t="s">
        <v>302</v>
      </c>
      <c r="E88" s="1"/>
      <c r="F88" s="1">
        <v>3</v>
      </c>
      <c r="G88" s="1">
        <v>1</v>
      </c>
      <c r="H88" s="1"/>
      <c r="I88" s="1"/>
      <c r="J88" s="1">
        <v>1</v>
      </c>
      <c r="K88" s="1" t="s">
        <v>306</v>
      </c>
      <c r="L88" s="24">
        <f t="shared" si="3"/>
        <v>45</v>
      </c>
      <c r="M88" s="24">
        <f t="shared" si="4"/>
        <v>90</v>
      </c>
      <c r="N88" s="1">
        <v>3</v>
      </c>
      <c r="O88" s="1">
        <v>3</v>
      </c>
      <c r="P88" s="1"/>
      <c r="Q88" s="1">
        <v>3</v>
      </c>
      <c r="R88" s="1"/>
      <c r="S88" s="91">
        <f t="shared" si="5"/>
        <v>3.3333333333333333E-2</v>
      </c>
    </row>
    <row r="89" spans="1:19" x14ac:dyDescent="0.25">
      <c r="A89" s="1" t="s">
        <v>26</v>
      </c>
      <c r="B89" s="1"/>
      <c r="C89" s="1" t="s">
        <v>301</v>
      </c>
      <c r="D89" s="1" t="s">
        <v>302</v>
      </c>
      <c r="E89" s="1"/>
      <c r="F89" s="1">
        <v>2</v>
      </c>
      <c r="G89" s="1">
        <v>1</v>
      </c>
      <c r="H89" s="1">
        <v>1</v>
      </c>
      <c r="I89" s="1"/>
      <c r="J89" s="1">
        <v>0</v>
      </c>
      <c r="K89" s="1" t="s">
        <v>303</v>
      </c>
      <c r="L89" s="24">
        <f t="shared" si="3"/>
        <v>45</v>
      </c>
      <c r="M89" s="24">
        <f t="shared" si="4"/>
        <v>90</v>
      </c>
      <c r="N89" s="1">
        <v>2</v>
      </c>
      <c r="O89" s="1">
        <v>2</v>
      </c>
      <c r="P89" s="1"/>
      <c r="Q89" s="1">
        <v>2</v>
      </c>
      <c r="R89" s="1"/>
      <c r="S89" s="91">
        <f t="shared" si="5"/>
        <v>2.2222222222222223E-2</v>
      </c>
    </row>
    <row r="90" spans="1:19" x14ac:dyDescent="0.25">
      <c r="A90" s="1" t="s">
        <v>313</v>
      </c>
      <c r="B90" s="1"/>
      <c r="C90" s="1" t="s">
        <v>301</v>
      </c>
      <c r="D90" s="1" t="s">
        <v>302</v>
      </c>
      <c r="E90" s="1"/>
      <c r="F90">
        <v>20</v>
      </c>
      <c r="G90">
        <v>20</v>
      </c>
      <c r="H90">
        <v>30</v>
      </c>
      <c r="I90" s="1"/>
      <c r="J90" s="1">
        <v>6</v>
      </c>
      <c r="K90" s="1" t="s">
        <v>306</v>
      </c>
      <c r="L90" s="24">
        <f t="shared" si="3"/>
        <v>800</v>
      </c>
      <c r="M90" s="24">
        <f t="shared" si="4"/>
        <v>1600</v>
      </c>
      <c r="N90" s="1">
        <v>7</v>
      </c>
      <c r="O90" s="1"/>
      <c r="P90" s="1">
        <v>7</v>
      </c>
      <c r="Q90" s="1">
        <v>7</v>
      </c>
      <c r="R90" s="1"/>
      <c r="S90" s="91">
        <f t="shared" si="5"/>
        <v>4.3750000000000004E-3</v>
      </c>
    </row>
    <row r="91" spans="1:19" x14ac:dyDescent="0.25">
      <c r="A91" s="1" t="s">
        <v>314</v>
      </c>
      <c r="B91" s="1"/>
      <c r="C91" s="1" t="s">
        <v>301</v>
      </c>
      <c r="D91" s="1" t="s">
        <v>302</v>
      </c>
      <c r="E91" s="1"/>
      <c r="F91">
        <v>30</v>
      </c>
      <c r="G91">
        <v>15</v>
      </c>
      <c r="H91">
        <v>25</v>
      </c>
      <c r="I91" s="1"/>
      <c r="J91" s="1">
        <v>2</v>
      </c>
      <c r="K91" s="1" t="s">
        <v>306</v>
      </c>
      <c r="L91" s="24">
        <f t="shared" si="3"/>
        <v>775</v>
      </c>
      <c r="M91" s="24">
        <f t="shared" si="4"/>
        <v>1550</v>
      </c>
      <c r="N91" s="1">
        <v>4</v>
      </c>
      <c r="O91" s="1"/>
      <c r="P91" s="1">
        <v>4</v>
      </c>
      <c r="Q91" s="1">
        <v>4</v>
      </c>
      <c r="R91" s="1"/>
      <c r="S91" s="91">
        <f t="shared" si="5"/>
        <v>2.5806451612903226E-3</v>
      </c>
    </row>
    <row r="92" spans="1:19" x14ac:dyDescent="0.25">
      <c r="A92" s="1" t="s">
        <v>315</v>
      </c>
      <c r="B92" s="1"/>
      <c r="C92" s="1" t="s">
        <v>301</v>
      </c>
      <c r="D92" s="1" t="s">
        <v>302</v>
      </c>
      <c r="E92" s="1"/>
      <c r="F92">
        <v>30</v>
      </c>
      <c r="G92">
        <v>15</v>
      </c>
      <c r="H92">
        <v>25</v>
      </c>
      <c r="I92" s="1"/>
      <c r="J92" s="1">
        <v>5</v>
      </c>
      <c r="K92" s="1" t="s">
        <v>306</v>
      </c>
      <c r="L92" s="24">
        <f t="shared" si="3"/>
        <v>775</v>
      </c>
      <c r="M92" s="24">
        <f t="shared" si="4"/>
        <v>1550</v>
      </c>
      <c r="N92" s="1">
        <v>6</v>
      </c>
      <c r="O92" s="1"/>
      <c r="P92" s="1">
        <v>6</v>
      </c>
      <c r="Q92" s="1">
        <v>6</v>
      </c>
      <c r="R92" s="1"/>
      <c r="S92" s="91">
        <f t="shared" si="5"/>
        <v>3.8709677419354839E-3</v>
      </c>
    </row>
    <row r="93" spans="1:19" x14ac:dyDescent="0.25">
      <c r="A93" s="1" t="s">
        <v>53</v>
      </c>
      <c r="B93" s="1"/>
      <c r="C93" s="1" t="s">
        <v>301</v>
      </c>
      <c r="D93" s="1" t="s">
        <v>302</v>
      </c>
      <c r="E93" s="1"/>
      <c r="F93">
        <v>10</v>
      </c>
      <c r="G93">
        <v>0</v>
      </c>
      <c r="H93">
        <v>15</v>
      </c>
      <c r="I93" s="1"/>
      <c r="J93" s="1">
        <v>1</v>
      </c>
      <c r="K93" s="1" t="s">
        <v>306</v>
      </c>
      <c r="L93" s="24">
        <f t="shared" si="3"/>
        <v>250</v>
      </c>
      <c r="M93" s="24">
        <f t="shared" si="4"/>
        <v>500</v>
      </c>
      <c r="N93" s="1">
        <v>2</v>
      </c>
      <c r="O93" s="1"/>
      <c r="P93" s="1">
        <v>2</v>
      </c>
      <c r="Q93" s="1">
        <v>2</v>
      </c>
      <c r="R93" s="1"/>
      <c r="S93" s="91">
        <f t="shared" si="5"/>
        <v>4.0000000000000001E-3</v>
      </c>
    </row>
    <row r="94" spans="1:19" x14ac:dyDescent="0.25">
      <c r="A94" s="1" t="s">
        <v>28</v>
      </c>
      <c r="B94" s="1"/>
      <c r="C94" s="1" t="s">
        <v>301</v>
      </c>
      <c r="D94" s="1" t="s">
        <v>302</v>
      </c>
      <c r="E94" s="1"/>
      <c r="F94" s="1"/>
      <c r="G94" s="1">
        <v>1</v>
      </c>
      <c r="H94" s="1">
        <v>2</v>
      </c>
      <c r="I94" s="1"/>
      <c r="J94" s="1">
        <v>0</v>
      </c>
      <c r="K94" s="1" t="s">
        <v>306</v>
      </c>
      <c r="L94" s="24">
        <f t="shared" si="3"/>
        <v>35</v>
      </c>
      <c r="M94" s="24">
        <f t="shared" si="4"/>
        <v>70</v>
      </c>
      <c r="N94" s="1">
        <v>2</v>
      </c>
      <c r="O94" s="1"/>
      <c r="P94" s="1"/>
      <c r="Q94" s="1">
        <v>2</v>
      </c>
      <c r="R94" s="1"/>
      <c r="S94" s="91">
        <f t="shared" si="5"/>
        <v>2.8571428571428571E-2</v>
      </c>
    </row>
    <row r="95" spans="1:19" x14ac:dyDescent="0.25">
      <c r="A95" s="1" t="s">
        <v>316</v>
      </c>
      <c r="B95" s="1"/>
      <c r="C95" s="1" t="s">
        <v>301</v>
      </c>
      <c r="D95" s="1" t="s">
        <v>302</v>
      </c>
      <c r="E95" s="1"/>
      <c r="F95" s="1">
        <v>1</v>
      </c>
      <c r="G95" s="1">
        <v>2</v>
      </c>
      <c r="H95" s="1">
        <v>2</v>
      </c>
      <c r="I95" s="1"/>
      <c r="J95" s="1">
        <v>1</v>
      </c>
      <c r="K95" s="1" t="s">
        <v>306</v>
      </c>
      <c r="L95" s="24">
        <f t="shared" si="3"/>
        <v>60</v>
      </c>
      <c r="M95" s="24">
        <f t="shared" si="4"/>
        <v>120</v>
      </c>
      <c r="N95" s="1"/>
      <c r="O95" s="1"/>
      <c r="P95" s="1">
        <v>2</v>
      </c>
      <c r="Q95" s="1">
        <v>2</v>
      </c>
      <c r="R95" s="1"/>
      <c r="S95" s="91">
        <f t="shared" si="5"/>
        <v>0</v>
      </c>
    </row>
    <row r="96" spans="1:19" x14ac:dyDescent="0.25">
      <c r="A96" s="1" t="s">
        <v>317</v>
      </c>
      <c r="B96" s="1"/>
      <c r="C96" s="1" t="s">
        <v>301</v>
      </c>
      <c r="D96" s="1" t="s">
        <v>302</v>
      </c>
      <c r="E96" s="1"/>
      <c r="F96" s="1">
        <v>3</v>
      </c>
      <c r="G96" s="1">
        <v>2</v>
      </c>
      <c r="H96" s="1">
        <v>2</v>
      </c>
      <c r="I96" s="1">
        <v>8</v>
      </c>
      <c r="J96" s="1">
        <v>7</v>
      </c>
      <c r="K96" s="1" t="s">
        <v>303</v>
      </c>
      <c r="L96" s="24">
        <f t="shared" si="3"/>
        <v>480</v>
      </c>
      <c r="M96" s="24">
        <f t="shared" si="4"/>
        <v>960</v>
      </c>
      <c r="N96" s="1">
        <v>7</v>
      </c>
      <c r="O96" s="1"/>
      <c r="P96" s="1">
        <v>7</v>
      </c>
      <c r="Q96" s="1"/>
      <c r="R96" s="1">
        <v>7</v>
      </c>
      <c r="S96" s="91">
        <f t="shared" si="5"/>
        <v>7.2916666666666668E-3</v>
      </c>
    </row>
    <row r="97" spans="1:19" x14ac:dyDescent="0.25">
      <c r="A97" s="1" t="s">
        <v>318</v>
      </c>
      <c r="B97" s="1"/>
      <c r="C97" s="1" t="s">
        <v>301</v>
      </c>
      <c r="D97" s="1" t="s">
        <v>302</v>
      </c>
      <c r="E97" s="1"/>
      <c r="F97" s="1">
        <v>3</v>
      </c>
      <c r="G97" s="1">
        <v>3</v>
      </c>
      <c r="H97" s="1">
        <v>3</v>
      </c>
      <c r="I97" s="1">
        <v>6</v>
      </c>
      <c r="J97" s="1">
        <v>7</v>
      </c>
      <c r="K97" s="1" t="s">
        <v>303</v>
      </c>
      <c r="L97" s="24">
        <f t="shared" si="3"/>
        <v>405</v>
      </c>
      <c r="M97" s="24">
        <f t="shared" si="4"/>
        <v>810</v>
      </c>
      <c r="N97" s="1">
        <v>7</v>
      </c>
      <c r="O97" s="1"/>
      <c r="P97" s="1">
        <v>7</v>
      </c>
      <c r="Q97" s="1"/>
      <c r="R97" s="1">
        <v>7</v>
      </c>
      <c r="S97" s="91">
        <f t="shared" si="5"/>
        <v>8.6419753086419745E-3</v>
      </c>
    </row>
    <row r="98" spans="1:19" x14ac:dyDescent="0.25">
      <c r="A98" s="1" t="s">
        <v>319</v>
      </c>
      <c r="B98" s="1"/>
      <c r="C98" s="1" t="s">
        <v>301</v>
      </c>
      <c r="D98" s="1" t="s">
        <v>302</v>
      </c>
      <c r="E98" s="1"/>
      <c r="F98" s="1">
        <v>1</v>
      </c>
      <c r="G98" s="1">
        <v>4</v>
      </c>
      <c r="H98" s="1">
        <v>3</v>
      </c>
      <c r="I98" s="1"/>
      <c r="J98" s="1">
        <v>3</v>
      </c>
      <c r="K98" s="1" t="s">
        <v>306</v>
      </c>
      <c r="L98" s="24">
        <f t="shared" si="3"/>
        <v>100</v>
      </c>
      <c r="M98" s="24">
        <f t="shared" si="4"/>
        <v>200</v>
      </c>
      <c r="N98" s="1">
        <v>4</v>
      </c>
      <c r="O98" s="1">
        <v>4</v>
      </c>
      <c r="P98" s="1">
        <v>4</v>
      </c>
      <c r="Q98" s="1"/>
      <c r="R98" s="1"/>
      <c r="S98" s="91">
        <f t="shared" si="5"/>
        <v>0.02</v>
      </c>
    </row>
    <row r="99" spans="1:19" x14ac:dyDescent="0.25">
      <c r="A99" s="1" t="s">
        <v>320</v>
      </c>
      <c r="B99" s="1"/>
      <c r="C99" s="1" t="s">
        <v>301</v>
      </c>
      <c r="D99" s="1" t="s">
        <v>302</v>
      </c>
      <c r="E99" s="1"/>
      <c r="F99" s="1">
        <v>5</v>
      </c>
      <c r="G99" s="1">
        <v>2</v>
      </c>
      <c r="H99" s="1">
        <v>2</v>
      </c>
      <c r="I99" s="1"/>
      <c r="J99" s="1"/>
      <c r="K99" s="1" t="s">
        <v>303</v>
      </c>
      <c r="L99" s="24">
        <f t="shared" si="3"/>
        <v>100</v>
      </c>
      <c r="M99" s="24">
        <f t="shared" si="4"/>
        <v>200</v>
      </c>
      <c r="N99" s="1">
        <v>5</v>
      </c>
      <c r="O99" s="1"/>
      <c r="P99" s="1">
        <v>5</v>
      </c>
      <c r="Q99" s="1"/>
      <c r="R99" s="1"/>
      <c r="S99" s="91">
        <f t="shared" si="5"/>
        <v>2.5000000000000001E-2</v>
      </c>
    </row>
    <row r="100" spans="1:19" x14ac:dyDescent="0.25">
      <c r="A100" s="1" t="s">
        <v>321</v>
      </c>
      <c r="B100" s="1"/>
      <c r="C100" s="1" t="s">
        <v>301</v>
      </c>
      <c r="D100" s="1" t="s">
        <v>302</v>
      </c>
      <c r="E100" s="1"/>
      <c r="F100" s="1">
        <v>1</v>
      </c>
      <c r="G100" s="1">
        <v>1</v>
      </c>
      <c r="H100" s="1">
        <v>2</v>
      </c>
      <c r="I100" s="1"/>
      <c r="J100" s="1">
        <v>0</v>
      </c>
      <c r="K100" s="1" t="s">
        <v>306</v>
      </c>
      <c r="L100" s="24">
        <f t="shared" si="3"/>
        <v>45</v>
      </c>
      <c r="M100" s="24">
        <f t="shared" si="4"/>
        <v>90</v>
      </c>
      <c r="N100" s="1">
        <v>2</v>
      </c>
      <c r="O100" s="1">
        <v>2</v>
      </c>
      <c r="P100" s="1"/>
      <c r="Q100" s="1">
        <v>2</v>
      </c>
      <c r="R100" s="1"/>
      <c r="S100" s="91">
        <f t="shared" si="5"/>
        <v>2.2222222222222223E-2</v>
      </c>
    </row>
    <row r="101" spans="1:19" x14ac:dyDescent="0.25">
      <c r="A101" s="1" t="s">
        <v>322</v>
      </c>
      <c r="B101" s="1"/>
      <c r="C101" s="1" t="s">
        <v>301</v>
      </c>
      <c r="D101" s="1" t="s">
        <v>302</v>
      </c>
      <c r="E101" s="1"/>
      <c r="F101" s="1">
        <v>3</v>
      </c>
      <c r="G101" s="1"/>
      <c r="H101" s="1">
        <v>2</v>
      </c>
      <c r="I101" s="1"/>
      <c r="J101" s="1">
        <v>1</v>
      </c>
      <c r="K101" s="1" t="s">
        <v>306</v>
      </c>
      <c r="L101" s="24">
        <f t="shared" si="3"/>
        <v>50</v>
      </c>
      <c r="M101" s="24">
        <f t="shared" si="4"/>
        <v>100</v>
      </c>
      <c r="N101" s="1">
        <v>2</v>
      </c>
      <c r="O101" s="1">
        <v>2</v>
      </c>
      <c r="P101" s="1">
        <v>2</v>
      </c>
      <c r="Q101" s="1"/>
      <c r="R101" s="1"/>
      <c r="S101" s="91">
        <f t="shared" si="5"/>
        <v>0.02</v>
      </c>
    </row>
    <row r="102" spans="1:19" x14ac:dyDescent="0.25">
      <c r="A102" s="1" t="s">
        <v>58</v>
      </c>
      <c r="B102" s="1"/>
      <c r="C102" s="1" t="s">
        <v>301</v>
      </c>
      <c r="D102" s="1" t="s">
        <v>302</v>
      </c>
      <c r="E102" s="1"/>
      <c r="F102">
        <v>15</v>
      </c>
      <c r="G102">
        <v>10</v>
      </c>
      <c r="H102">
        <v>25</v>
      </c>
      <c r="I102" s="1"/>
      <c r="J102" s="1">
        <v>2</v>
      </c>
      <c r="K102" s="1" t="s">
        <v>306</v>
      </c>
      <c r="L102" s="24">
        <f t="shared" si="3"/>
        <v>550</v>
      </c>
      <c r="M102" s="24">
        <f t="shared" si="4"/>
        <v>1100</v>
      </c>
      <c r="N102" s="1">
        <v>5</v>
      </c>
      <c r="O102" s="1"/>
      <c r="P102" s="1">
        <v>5</v>
      </c>
      <c r="Q102" s="1">
        <v>5</v>
      </c>
      <c r="R102" s="1"/>
      <c r="S102" s="91">
        <f t="shared" si="5"/>
        <v>4.5454545454545452E-3</v>
      </c>
    </row>
    <row r="103" spans="1:19" x14ac:dyDescent="0.25">
      <c r="A103" s="102" t="s">
        <v>88</v>
      </c>
      <c r="N103" s="102">
        <v>10</v>
      </c>
      <c r="O103" s="102">
        <v>10</v>
      </c>
      <c r="P103" s="102">
        <v>10</v>
      </c>
    </row>
  </sheetData>
  <mergeCells count="6">
    <mergeCell ref="S1:S2"/>
    <mergeCell ref="N1:R1"/>
    <mergeCell ref="F1:I1"/>
    <mergeCell ref="J1:J2"/>
    <mergeCell ref="L1:L2"/>
    <mergeCell ref="M1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C26" sqref="C26"/>
    </sheetView>
  </sheetViews>
  <sheetFormatPr defaultRowHeight="15" x14ac:dyDescent="0.25"/>
  <sheetData>
    <row r="1" spans="1:13" x14ac:dyDescent="0.25">
      <c r="B1" t="s">
        <v>326</v>
      </c>
      <c r="C1" t="s">
        <v>327</v>
      </c>
      <c r="D1" t="s">
        <v>328</v>
      </c>
      <c r="E1" t="s">
        <v>213</v>
      </c>
      <c r="F1" t="s">
        <v>11</v>
      </c>
      <c r="G1" t="s">
        <v>12</v>
      </c>
      <c r="H1" t="s">
        <v>10</v>
      </c>
      <c r="I1" t="s">
        <v>207</v>
      </c>
    </row>
    <row r="2" spans="1:13" x14ac:dyDescent="0.25">
      <c r="A2" t="s">
        <v>28</v>
      </c>
      <c r="C2">
        <v>0</v>
      </c>
      <c r="D2">
        <v>0</v>
      </c>
      <c r="E2">
        <v>1</v>
      </c>
      <c r="G2">
        <v>1</v>
      </c>
      <c r="H2">
        <v>2</v>
      </c>
      <c r="J2">
        <f>F2*10+G2*15+H2*10</f>
        <v>35</v>
      </c>
    </row>
    <row r="3" spans="1:13" x14ac:dyDescent="0.25">
      <c r="A3" t="s">
        <v>308</v>
      </c>
      <c r="B3" t="s">
        <v>329</v>
      </c>
      <c r="C3" t="s">
        <v>330</v>
      </c>
      <c r="D3" t="s">
        <v>331</v>
      </c>
      <c r="E3">
        <v>3</v>
      </c>
      <c r="F3">
        <v>8</v>
      </c>
      <c r="G3">
        <v>3</v>
      </c>
      <c r="H3">
        <v>8</v>
      </c>
      <c r="I3">
        <v>10</v>
      </c>
      <c r="J3">
        <f>F3*10+G3*15+H3*10</f>
        <v>205</v>
      </c>
      <c r="K3">
        <f>J3*2</f>
        <v>410</v>
      </c>
      <c r="L3">
        <v>335</v>
      </c>
      <c r="M3">
        <f>K3/L3</f>
        <v>1.2238805970149254</v>
      </c>
    </row>
    <row r="4" spans="1:13" x14ac:dyDescent="0.25">
      <c r="A4" t="s">
        <v>309</v>
      </c>
      <c r="B4" t="s">
        <v>332</v>
      </c>
      <c r="C4" t="s">
        <v>333</v>
      </c>
      <c r="D4" t="s">
        <v>334</v>
      </c>
      <c r="E4">
        <v>3</v>
      </c>
      <c r="F4">
        <v>9</v>
      </c>
      <c r="G4">
        <v>3</v>
      </c>
      <c r="H4">
        <v>10</v>
      </c>
      <c r="I4">
        <v>15</v>
      </c>
      <c r="J4">
        <f t="shared" ref="J4:J9" si="0">F4*10+G4*15+H4*10</f>
        <v>235</v>
      </c>
      <c r="K4">
        <f t="shared" ref="K4:K9" si="1">J4*2</f>
        <v>470</v>
      </c>
      <c r="L4">
        <v>365</v>
      </c>
      <c r="M4">
        <f t="shared" ref="M4:M9" si="2">K4/L4</f>
        <v>1.2876712328767124</v>
      </c>
    </row>
    <row r="5" spans="1:13" x14ac:dyDescent="0.25">
      <c r="A5" t="s">
        <v>313</v>
      </c>
      <c r="B5" t="s">
        <v>335</v>
      </c>
      <c r="C5" t="s">
        <v>336</v>
      </c>
      <c r="D5" t="s">
        <v>337</v>
      </c>
      <c r="E5">
        <v>3</v>
      </c>
      <c r="F5">
        <v>4</v>
      </c>
      <c r="G5">
        <v>4</v>
      </c>
      <c r="H5">
        <v>6</v>
      </c>
      <c r="I5">
        <v>8</v>
      </c>
      <c r="J5">
        <f t="shared" si="0"/>
        <v>160</v>
      </c>
      <c r="K5">
        <f t="shared" si="1"/>
        <v>320</v>
      </c>
      <c r="L5">
        <v>145</v>
      </c>
      <c r="M5">
        <f t="shared" si="2"/>
        <v>2.2068965517241379</v>
      </c>
    </row>
    <row r="6" spans="1:13" x14ac:dyDescent="0.25">
      <c r="A6" t="s">
        <v>314</v>
      </c>
      <c r="B6" t="s">
        <v>338</v>
      </c>
      <c r="C6" t="s">
        <v>339</v>
      </c>
      <c r="D6" t="s">
        <v>340</v>
      </c>
      <c r="E6">
        <v>3</v>
      </c>
      <c r="F6">
        <v>6</v>
      </c>
      <c r="G6">
        <v>3</v>
      </c>
      <c r="H6">
        <v>5</v>
      </c>
      <c r="I6">
        <v>4</v>
      </c>
      <c r="J6">
        <f t="shared" si="0"/>
        <v>155</v>
      </c>
      <c r="K6">
        <f t="shared" si="1"/>
        <v>310</v>
      </c>
      <c r="L6">
        <v>271</v>
      </c>
      <c r="M6">
        <f t="shared" si="2"/>
        <v>1.1439114391143912</v>
      </c>
    </row>
    <row r="7" spans="1:13" x14ac:dyDescent="0.25">
      <c r="A7" t="s">
        <v>315</v>
      </c>
      <c r="B7" t="s">
        <v>338</v>
      </c>
      <c r="C7" t="s">
        <v>339</v>
      </c>
      <c r="D7" t="s">
        <v>340</v>
      </c>
      <c r="E7">
        <v>3</v>
      </c>
      <c r="F7">
        <v>6</v>
      </c>
      <c r="G7">
        <v>3</v>
      </c>
      <c r="H7">
        <v>5</v>
      </c>
      <c r="I7">
        <v>7</v>
      </c>
      <c r="J7">
        <f t="shared" si="0"/>
        <v>155</v>
      </c>
      <c r="K7">
        <f t="shared" si="1"/>
        <v>310</v>
      </c>
      <c r="L7">
        <v>271</v>
      </c>
      <c r="M7">
        <f t="shared" si="2"/>
        <v>1.1439114391143912</v>
      </c>
    </row>
    <row r="8" spans="1:13" x14ac:dyDescent="0.25">
      <c r="A8" t="s">
        <v>53</v>
      </c>
      <c r="B8" t="s">
        <v>341</v>
      </c>
      <c r="C8" t="s">
        <v>342</v>
      </c>
      <c r="D8" t="s">
        <v>343</v>
      </c>
      <c r="E8">
        <v>1</v>
      </c>
      <c r="F8">
        <v>2</v>
      </c>
      <c r="H8">
        <v>3</v>
      </c>
      <c r="I8">
        <v>3</v>
      </c>
      <c r="J8">
        <f t="shared" si="0"/>
        <v>50</v>
      </c>
      <c r="K8">
        <f t="shared" si="1"/>
        <v>100</v>
      </c>
      <c r="L8">
        <v>58</v>
      </c>
      <c r="M8">
        <f t="shared" si="2"/>
        <v>1.7241379310344827</v>
      </c>
    </row>
    <row r="9" spans="1:13" x14ac:dyDescent="0.25">
      <c r="A9" t="s">
        <v>58</v>
      </c>
      <c r="B9" t="s">
        <v>344</v>
      </c>
      <c r="C9" t="s">
        <v>345</v>
      </c>
      <c r="D9" t="s">
        <v>346</v>
      </c>
      <c r="E9">
        <v>1</v>
      </c>
      <c r="F9">
        <v>3</v>
      </c>
      <c r="G9">
        <v>2</v>
      </c>
      <c r="H9">
        <v>5</v>
      </c>
      <c r="I9">
        <v>5</v>
      </c>
      <c r="J9">
        <f t="shared" si="0"/>
        <v>110</v>
      </c>
      <c r="K9">
        <f t="shared" si="1"/>
        <v>220</v>
      </c>
      <c r="L9">
        <v>77</v>
      </c>
      <c r="M9">
        <f t="shared" si="2"/>
        <v>2.8571428571428572</v>
      </c>
    </row>
    <row r="11" spans="1:13" x14ac:dyDescent="0.25">
      <c r="A11" t="s">
        <v>308</v>
      </c>
      <c r="F11">
        <v>40</v>
      </c>
      <c r="G11">
        <v>15</v>
      </c>
      <c r="H11">
        <v>40</v>
      </c>
    </row>
    <row r="12" spans="1:13" x14ac:dyDescent="0.25">
      <c r="A12" t="s">
        <v>309</v>
      </c>
      <c r="F12">
        <v>45</v>
      </c>
      <c r="G12">
        <v>15</v>
      </c>
      <c r="H12">
        <v>50</v>
      </c>
    </row>
    <row r="13" spans="1:13" x14ac:dyDescent="0.25">
      <c r="A13" t="s">
        <v>313</v>
      </c>
      <c r="F13">
        <v>20</v>
      </c>
      <c r="G13">
        <v>20</v>
      </c>
      <c r="H13">
        <v>30</v>
      </c>
    </row>
    <row r="14" spans="1:13" x14ac:dyDescent="0.25">
      <c r="A14" t="s">
        <v>314</v>
      </c>
      <c r="F14">
        <v>30</v>
      </c>
      <c r="G14">
        <v>15</v>
      </c>
      <c r="H14">
        <v>25</v>
      </c>
    </row>
    <row r="15" spans="1:13" x14ac:dyDescent="0.25">
      <c r="A15" t="s">
        <v>315</v>
      </c>
      <c r="F15">
        <v>30</v>
      </c>
      <c r="G15">
        <v>15</v>
      </c>
      <c r="H15">
        <v>25</v>
      </c>
    </row>
    <row r="16" spans="1:13" x14ac:dyDescent="0.25">
      <c r="A16" t="s">
        <v>53</v>
      </c>
      <c r="F16">
        <v>10</v>
      </c>
      <c r="G16">
        <v>0</v>
      </c>
      <c r="H16">
        <v>15</v>
      </c>
    </row>
    <row r="17" spans="1:8" x14ac:dyDescent="0.25">
      <c r="A17" t="s">
        <v>58</v>
      </c>
      <c r="F17">
        <v>15</v>
      </c>
      <c r="G17">
        <v>10</v>
      </c>
      <c r="H17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2" sqref="I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Очередь строительства</vt:lpstr>
      <vt:lpstr>Добыча ресурсов</vt:lpstr>
      <vt:lpstr>ОТК</vt:lpstr>
      <vt:lpstr>Calendar</vt:lpstr>
      <vt:lpstr>календарь</vt:lpstr>
      <vt:lpstr>Details</vt:lpstr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Palikhov</dc:creator>
  <cp:lastModifiedBy>Anton Palikhov</cp:lastModifiedBy>
  <cp:revision/>
  <dcterms:created xsi:type="dcterms:W3CDTF">2015-07-21T23:02:20Z</dcterms:created>
  <dcterms:modified xsi:type="dcterms:W3CDTF">2015-08-21T23:19:35Z</dcterms:modified>
</cp:coreProperties>
</file>