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Users\PalikhovAV\Desktop\"/>
    </mc:Choice>
  </mc:AlternateContent>
  <bookViews>
    <workbookView xWindow="0" yWindow="0" windowWidth="24000" windowHeight="7935"/>
  </bookViews>
  <sheets>
    <sheet name="Overall" sheetId="5" r:id="rId1"/>
    <sheet name="Kingdom" sheetId="6" r:id="rId2"/>
    <sheet name="Treasury" sheetId="9" r:id="rId3"/>
    <sheet name="Buildings_Data" sheetId="1" r:id="rId4"/>
    <sheet name="City" sheetId="8" r:id="rId5"/>
    <sheet name="Other_Data" sheetId="2" r:id="rId6"/>
    <sheet name="Other2_Data" sheetId="7" r:id="rId7"/>
    <sheet name="Characters_Data" sheetId="4" r:id="rId8"/>
  </sheets>
  <externalReferences>
    <externalReference r:id="rId9"/>
  </externalReferences>
  <definedNames>
    <definedName name="KingdomStatsList">Other2_Data!$F$2:$F$4</definedName>
    <definedName name="Персонажи">Characters_Data!$B$1:$X$1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 i="8" l="1"/>
  <c r="L2" i="8"/>
  <c r="J2" i="8"/>
  <c r="H2" i="8"/>
  <c r="T109" i="8"/>
  <c r="S109" i="8"/>
  <c r="R109" i="8"/>
  <c r="Q109" i="8"/>
  <c r="P109" i="8"/>
  <c r="O109" i="8"/>
  <c r="N109" i="8"/>
  <c r="M109" i="8"/>
  <c r="L109" i="8"/>
  <c r="K109" i="8"/>
  <c r="J109" i="8"/>
  <c r="I109" i="8"/>
  <c r="H109" i="8"/>
  <c r="G109" i="8"/>
  <c r="F109" i="8"/>
  <c r="E109" i="8"/>
  <c r="D109" i="8"/>
  <c r="C109" i="8"/>
  <c r="T108" i="8"/>
  <c r="S108" i="8"/>
  <c r="R108" i="8"/>
  <c r="Q108" i="8"/>
  <c r="P108" i="8"/>
  <c r="O108" i="8"/>
  <c r="N108" i="8"/>
  <c r="M108" i="8"/>
  <c r="L108" i="8"/>
  <c r="K108" i="8"/>
  <c r="J108" i="8"/>
  <c r="I108" i="8"/>
  <c r="H108" i="8"/>
  <c r="G108" i="8"/>
  <c r="F108" i="8"/>
  <c r="E108" i="8"/>
  <c r="D108" i="8"/>
  <c r="C108" i="8"/>
  <c r="T107" i="8"/>
  <c r="S107" i="8"/>
  <c r="R107" i="8"/>
  <c r="Q107" i="8"/>
  <c r="P107" i="8"/>
  <c r="O107" i="8"/>
  <c r="N107" i="8"/>
  <c r="M107" i="8"/>
  <c r="L107" i="8"/>
  <c r="K107" i="8"/>
  <c r="J107" i="8"/>
  <c r="I107" i="8"/>
  <c r="H107" i="8"/>
  <c r="G107" i="8"/>
  <c r="F107" i="8"/>
  <c r="E107" i="8"/>
  <c r="D107" i="8"/>
  <c r="C107" i="8"/>
  <c r="T106" i="8"/>
  <c r="S106" i="8"/>
  <c r="R106" i="8"/>
  <c r="Q106" i="8"/>
  <c r="P106" i="8"/>
  <c r="O106" i="8"/>
  <c r="N106" i="8"/>
  <c r="M106" i="8"/>
  <c r="L106" i="8"/>
  <c r="K106" i="8"/>
  <c r="J106" i="8"/>
  <c r="I106" i="8"/>
  <c r="H106" i="8"/>
  <c r="G106" i="8"/>
  <c r="F106" i="8"/>
  <c r="E106" i="8"/>
  <c r="D106" i="8"/>
  <c r="C106" i="8"/>
  <c r="T105" i="8"/>
  <c r="S105" i="8"/>
  <c r="R105" i="8"/>
  <c r="Q105" i="8"/>
  <c r="P105" i="8"/>
  <c r="O105" i="8"/>
  <c r="N105" i="8"/>
  <c r="M105" i="8"/>
  <c r="L105" i="8"/>
  <c r="K105" i="8"/>
  <c r="J105" i="8"/>
  <c r="I105" i="8"/>
  <c r="H105" i="8"/>
  <c r="G105" i="8"/>
  <c r="F105" i="8"/>
  <c r="E105" i="8"/>
  <c r="D105" i="8"/>
  <c r="C105" i="8"/>
  <c r="T104" i="8"/>
  <c r="S104" i="8"/>
  <c r="R104" i="8"/>
  <c r="Q104" i="8"/>
  <c r="P104" i="8"/>
  <c r="O104" i="8"/>
  <c r="N104" i="8"/>
  <c r="M104" i="8"/>
  <c r="L104" i="8"/>
  <c r="K104" i="8"/>
  <c r="J104" i="8"/>
  <c r="I104" i="8"/>
  <c r="H104" i="8"/>
  <c r="G104" i="8"/>
  <c r="F104" i="8"/>
  <c r="E104" i="8"/>
  <c r="D104" i="8"/>
  <c r="C104" i="8"/>
  <c r="T103" i="8"/>
  <c r="S103" i="8"/>
  <c r="R103" i="8"/>
  <c r="Q103" i="8"/>
  <c r="P103" i="8"/>
  <c r="O103" i="8"/>
  <c r="N103" i="8"/>
  <c r="M103" i="8"/>
  <c r="L103" i="8"/>
  <c r="K103" i="8"/>
  <c r="J103" i="8"/>
  <c r="I103" i="8"/>
  <c r="H103" i="8"/>
  <c r="G103" i="8"/>
  <c r="F103" i="8"/>
  <c r="E103" i="8"/>
  <c r="D103" i="8"/>
  <c r="C103" i="8"/>
  <c r="T102" i="8"/>
  <c r="S102" i="8"/>
  <c r="R102" i="8"/>
  <c r="Q102" i="8"/>
  <c r="P102" i="8"/>
  <c r="O102" i="8"/>
  <c r="N102" i="8"/>
  <c r="M102" i="8"/>
  <c r="L102" i="8"/>
  <c r="K102" i="8"/>
  <c r="J102" i="8"/>
  <c r="I102" i="8"/>
  <c r="H102" i="8"/>
  <c r="G102" i="8"/>
  <c r="F102" i="8"/>
  <c r="E102" i="8"/>
  <c r="D102" i="8"/>
  <c r="C102" i="8"/>
  <c r="T101" i="8"/>
  <c r="S101" i="8"/>
  <c r="R101" i="8"/>
  <c r="Q101" i="8"/>
  <c r="P101" i="8"/>
  <c r="O101" i="8"/>
  <c r="N101" i="8"/>
  <c r="M101" i="8"/>
  <c r="L101" i="8"/>
  <c r="K101" i="8"/>
  <c r="J101" i="8"/>
  <c r="I101" i="8"/>
  <c r="H101" i="8"/>
  <c r="G101" i="8"/>
  <c r="F101" i="8"/>
  <c r="E101" i="8"/>
  <c r="D101" i="8"/>
  <c r="C101" i="8"/>
  <c r="T100" i="8"/>
  <c r="S100" i="8"/>
  <c r="R100" i="8"/>
  <c r="Q100" i="8"/>
  <c r="P100" i="8"/>
  <c r="O100" i="8"/>
  <c r="N100" i="8"/>
  <c r="M100" i="8"/>
  <c r="L100" i="8"/>
  <c r="K100" i="8"/>
  <c r="J100" i="8"/>
  <c r="I100" i="8"/>
  <c r="H100" i="8"/>
  <c r="G100" i="8"/>
  <c r="F100" i="8"/>
  <c r="E100" i="8"/>
  <c r="D100" i="8"/>
  <c r="C100" i="8"/>
  <c r="T99" i="8"/>
  <c r="S99" i="8"/>
  <c r="R99" i="8"/>
  <c r="Q99" i="8"/>
  <c r="P99" i="8"/>
  <c r="O99" i="8"/>
  <c r="N99" i="8"/>
  <c r="M99" i="8"/>
  <c r="L99" i="8"/>
  <c r="K99" i="8"/>
  <c r="J99" i="8"/>
  <c r="I99" i="8"/>
  <c r="H99" i="8"/>
  <c r="G99" i="8"/>
  <c r="F99" i="8"/>
  <c r="E99" i="8"/>
  <c r="D99" i="8"/>
  <c r="C99" i="8"/>
  <c r="T98" i="8"/>
  <c r="S98" i="8"/>
  <c r="R98" i="8"/>
  <c r="Q98" i="8"/>
  <c r="P98" i="8"/>
  <c r="O98" i="8"/>
  <c r="N98" i="8"/>
  <c r="M98" i="8"/>
  <c r="L98" i="8"/>
  <c r="K98" i="8"/>
  <c r="J98" i="8"/>
  <c r="I98" i="8"/>
  <c r="H98" i="8"/>
  <c r="G98" i="8"/>
  <c r="F98" i="8"/>
  <c r="E98" i="8"/>
  <c r="D98" i="8"/>
  <c r="C98" i="8"/>
  <c r="T97" i="8"/>
  <c r="S97" i="8"/>
  <c r="R97" i="8"/>
  <c r="Q97" i="8"/>
  <c r="P97" i="8"/>
  <c r="O97" i="8"/>
  <c r="N97" i="8"/>
  <c r="M97" i="8"/>
  <c r="L97" i="8"/>
  <c r="K97" i="8"/>
  <c r="J97" i="8"/>
  <c r="I97" i="8"/>
  <c r="H97" i="8"/>
  <c r="G97" i="8"/>
  <c r="F97" i="8"/>
  <c r="E97" i="8"/>
  <c r="D97" i="8"/>
  <c r="C97" i="8"/>
  <c r="T96" i="8"/>
  <c r="S96" i="8"/>
  <c r="R96" i="8"/>
  <c r="Q96" i="8"/>
  <c r="P96" i="8"/>
  <c r="O96" i="8"/>
  <c r="N96" i="8"/>
  <c r="M96" i="8"/>
  <c r="L96" i="8"/>
  <c r="K96" i="8"/>
  <c r="J96" i="8"/>
  <c r="I96" i="8"/>
  <c r="H96" i="8"/>
  <c r="G96" i="8"/>
  <c r="F96" i="8"/>
  <c r="E96" i="8"/>
  <c r="D96" i="8"/>
  <c r="C96" i="8"/>
  <c r="T95" i="8"/>
  <c r="S95" i="8"/>
  <c r="R95" i="8"/>
  <c r="Q95" i="8"/>
  <c r="P95" i="8"/>
  <c r="O95" i="8"/>
  <c r="N95" i="8"/>
  <c r="M95" i="8"/>
  <c r="L95" i="8"/>
  <c r="K95" i="8"/>
  <c r="J95" i="8"/>
  <c r="I95" i="8"/>
  <c r="H95" i="8"/>
  <c r="G95" i="8"/>
  <c r="F95" i="8"/>
  <c r="E95" i="8"/>
  <c r="D95" i="8"/>
  <c r="C95" i="8"/>
  <c r="T94" i="8"/>
  <c r="S94" i="8"/>
  <c r="R94" i="8"/>
  <c r="Q94" i="8"/>
  <c r="P94" i="8"/>
  <c r="O94" i="8"/>
  <c r="N94" i="8"/>
  <c r="M94" i="8"/>
  <c r="L94" i="8"/>
  <c r="K94" i="8"/>
  <c r="J94" i="8"/>
  <c r="I94" i="8"/>
  <c r="H94" i="8"/>
  <c r="G94" i="8"/>
  <c r="F94" i="8"/>
  <c r="E94" i="8"/>
  <c r="D94" i="8"/>
  <c r="C94" i="8"/>
  <c r="T93" i="8"/>
  <c r="S93" i="8"/>
  <c r="R93" i="8"/>
  <c r="Q93" i="8"/>
  <c r="P93" i="8"/>
  <c r="O93" i="8"/>
  <c r="N93" i="8"/>
  <c r="M93" i="8"/>
  <c r="L93" i="8"/>
  <c r="K93" i="8"/>
  <c r="J93" i="8"/>
  <c r="I93" i="8"/>
  <c r="H93" i="8"/>
  <c r="G93" i="8"/>
  <c r="F93" i="8"/>
  <c r="E93" i="8"/>
  <c r="D93" i="8"/>
  <c r="C93" i="8"/>
  <c r="T92" i="8"/>
  <c r="S92" i="8"/>
  <c r="R92" i="8"/>
  <c r="Q92" i="8"/>
  <c r="P92" i="8"/>
  <c r="O92" i="8"/>
  <c r="N92" i="8"/>
  <c r="M92" i="8"/>
  <c r="L92" i="8"/>
  <c r="K92" i="8"/>
  <c r="J92" i="8"/>
  <c r="I92" i="8"/>
  <c r="H92" i="8"/>
  <c r="G92" i="8"/>
  <c r="F92" i="8"/>
  <c r="E92" i="8"/>
  <c r="D92" i="8"/>
  <c r="C92" i="8"/>
  <c r="T91" i="8"/>
  <c r="S91" i="8"/>
  <c r="R91" i="8"/>
  <c r="Q91" i="8"/>
  <c r="P91" i="8"/>
  <c r="O91" i="8"/>
  <c r="N91" i="8"/>
  <c r="M91" i="8"/>
  <c r="L91" i="8"/>
  <c r="K91" i="8"/>
  <c r="J91" i="8"/>
  <c r="I91" i="8"/>
  <c r="H91" i="8"/>
  <c r="G91" i="8"/>
  <c r="F91" i="8"/>
  <c r="E91" i="8"/>
  <c r="D91" i="8"/>
  <c r="C91" i="8"/>
  <c r="T90" i="8"/>
  <c r="S90" i="8"/>
  <c r="R90" i="8"/>
  <c r="Q90" i="8"/>
  <c r="P90" i="8"/>
  <c r="O90" i="8"/>
  <c r="N90" i="8"/>
  <c r="M90" i="8"/>
  <c r="L90" i="8"/>
  <c r="K90" i="8"/>
  <c r="J90" i="8"/>
  <c r="I90" i="8"/>
  <c r="H90" i="8"/>
  <c r="G90" i="8"/>
  <c r="F90" i="8"/>
  <c r="E90" i="8"/>
  <c r="D90" i="8"/>
  <c r="C90" i="8"/>
  <c r="T89" i="8"/>
  <c r="S89" i="8"/>
  <c r="R89" i="8"/>
  <c r="Q89" i="8"/>
  <c r="P89" i="8"/>
  <c r="O89" i="8"/>
  <c r="N89" i="8"/>
  <c r="M89" i="8"/>
  <c r="L89" i="8"/>
  <c r="K89" i="8"/>
  <c r="J89" i="8"/>
  <c r="I89" i="8"/>
  <c r="H89" i="8"/>
  <c r="G89" i="8"/>
  <c r="F89" i="8"/>
  <c r="E89" i="8"/>
  <c r="D89" i="8"/>
  <c r="C89" i="8"/>
  <c r="T88" i="8"/>
  <c r="S88" i="8"/>
  <c r="R88" i="8"/>
  <c r="Q88" i="8"/>
  <c r="P88" i="8"/>
  <c r="O88" i="8"/>
  <c r="N88" i="8"/>
  <c r="M88" i="8"/>
  <c r="L88" i="8"/>
  <c r="K88" i="8"/>
  <c r="J88" i="8"/>
  <c r="I88" i="8"/>
  <c r="H88" i="8"/>
  <c r="G88" i="8"/>
  <c r="F88" i="8"/>
  <c r="E88" i="8"/>
  <c r="D88" i="8"/>
  <c r="C88" i="8"/>
  <c r="T87" i="8"/>
  <c r="S87" i="8"/>
  <c r="R87" i="8"/>
  <c r="Q87" i="8"/>
  <c r="P87" i="8"/>
  <c r="O87" i="8"/>
  <c r="N87" i="8"/>
  <c r="M87" i="8"/>
  <c r="L87" i="8"/>
  <c r="K87" i="8"/>
  <c r="J87" i="8"/>
  <c r="I87" i="8"/>
  <c r="H87" i="8"/>
  <c r="G87" i="8"/>
  <c r="F87" i="8"/>
  <c r="E87" i="8"/>
  <c r="D87" i="8"/>
  <c r="C87" i="8"/>
  <c r="T86" i="8"/>
  <c r="S86" i="8"/>
  <c r="R86" i="8"/>
  <c r="Q86" i="8"/>
  <c r="P86" i="8"/>
  <c r="O86" i="8"/>
  <c r="N86" i="8"/>
  <c r="M86" i="8"/>
  <c r="L86" i="8"/>
  <c r="K86" i="8"/>
  <c r="J86" i="8"/>
  <c r="I86" i="8"/>
  <c r="H86" i="8"/>
  <c r="G86" i="8"/>
  <c r="F86" i="8"/>
  <c r="E86" i="8"/>
  <c r="D86" i="8"/>
  <c r="C86" i="8"/>
  <c r="T85" i="8"/>
  <c r="S85" i="8"/>
  <c r="R85" i="8"/>
  <c r="Q85" i="8"/>
  <c r="P85" i="8"/>
  <c r="O85" i="8"/>
  <c r="N85" i="8"/>
  <c r="M85" i="8"/>
  <c r="L85" i="8"/>
  <c r="K85" i="8"/>
  <c r="J85" i="8"/>
  <c r="I85" i="8"/>
  <c r="H85" i="8"/>
  <c r="G85" i="8"/>
  <c r="F85" i="8"/>
  <c r="E85" i="8"/>
  <c r="D85" i="8"/>
  <c r="C85" i="8"/>
  <c r="T84" i="8"/>
  <c r="S84" i="8"/>
  <c r="R84" i="8"/>
  <c r="Q84" i="8"/>
  <c r="P84" i="8"/>
  <c r="O84" i="8"/>
  <c r="N84" i="8"/>
  <c r="M84" i="8"/>
  <c r="L84" i="8"/>
  <c r="K84" i="8"/>
  <c r="J84" i="8"/>
  <c r="I84" i="8"/>
  <c r="H84" i="8"/>
  <c r="G84" i="8"/>
  <c r="F84" i="8"/>
  <c r="E84" i="8"/>
  <c r="D84" i="8"/>
  <c r="C84" i="8"/>
  <c r="T83" i="8"/>
  <c r="S83" i="8"/>
  <c r="R83" i="8"/>
  <c r="Q83" i="8"/>
  <c r="P83" i="8"/>
  <c r="O83" i="8"/>
  <c r="N83" i="8"/>
  <c r="M83" i="8"/>
  <c r="L83" i="8"/>
  <c r="K83" i="8"/>
  <c r="J83" i="8"/>
  <c r="I83" i="8"/>
  <c r="H83" i="8"/>
  <c r="G83" i="8"/>
  <c r="F83" i="8"/>
  <c r="E83" i="8"/>
  <c r="D83" i="8"/>
  <c r="C83" i="8"/>
  <c r="T82" i="8"/>
  <c r="S82" i="8"/>
  <c r="R82" i="8"/>
  <c r="Q82" i="8"/>
  <c r="P82" i="8"/>
  <c r="O82" i="8"/>
  <c r="N82" i="8"/>
  <c r="M82" i="8"/>
  <c r="L82" i="8"/>
  <c r="K82" i="8"/>
  <c r="J82" i="8"/>
  <c r="I82" i="8"/>
  <c r="H82" i="8"/>
  <c r="G82" i="8"/>
  <c r="F82" i="8"/>
  <c r="E82" i="8"/>
  <c r="D82" i="8"/>
  <c r="C82" i="8"/>
  <c r="T81" i="8"/>
  <c r="S81" i="8"/>
  <c r="R81" i="8"/>
  <c r="Q81" i="8"/>
  <c r="P81" i="8"/>
  <c r="O81" i="8"/>
  <c r="N81" i="8"/>
  <c r="M81" i="8"/>
  <c r="L81" i="8"/>
  <c r="K81" i="8"/>
  <c r="J81" i="8"/>
  <c r="I81" i="8"/>
  <c r="H81" i="8"/>
  <c r="G81" i="8"/>
  <c r="F81" i="8"/>
  <c r="E81" i="8"/>
  <c r="D81" i="8"/>
  <c r="C81" i="8"/>
  <c r="T80" i="8"/>
  <c r="S80" i="8"/>
  <c r="R80" i="8"/>
  <c r="Q80" i="8"/>
  <c r="P80" i="8"/>
  <c r="O80" i="8"/>
  <c r="N80" i="8"/>
  <c r="M80" i="8"/>
  <c r="L80" i="8"/>
  <c r="K80" i="8"/>
  <c r="J80" i="8"/>
  <c r="I80" i="8"/>
  <c r="H80" i="8"/>
  <c r="G80" i="8"/>
  <c r="F80" i="8"/>
  <c r="E80" i="8"/>
  <c r="D80" i="8"/>
  <c r="C80" i="8"/>
  <c r="T79" i="8"/>
  <c r="S79" i="8"/>
  <c r="R79" i="8"/>
  <c r="Q79" i="8"/>
  <c r="P79" i="8"/>
  <c r="O79" i="8"/>
  <c r="N79" i="8"/>
  <c r="M79" i="8"/>
  <c r="L79" i="8"/>
  <c r="K79" i="8"/>
  <c r="J79" i="8"/>
  <c r="I79" i="8"/>
  <c r="H79" i="8"/>
  <c r="G79" i="8"/>
  <c r="F79" i="8"/>
  <c r="E79" i="8"/>
  <c r="D79" i="8"/>
  <c r="C79" i="8"/>
  <c r="T78" i="8"/>
  <c r="S78" i="8"/>
  <c r="R78" i="8"/>
  <c r="Q78" i="8"/>
  <c r="P78" i="8"/>
  <c r="O78" i="8"/>
  <c r="N78" i="8"/>
  <c r="M78" i="8"/>
  <c r="L78" i="8"/>
  <c r="K78" i="8"/>
  <c r="J78" i="8"/>
  <c r="I78" i="8"/>
  <c r="H78" i="8"/>
  <c r="G78" i="8"/>
  <c r="F78" i="8"/>
  <c r="E78" i="8"/>
  <c r="D78" i="8"/>
  <c r="C78" i="8"/>
  <c r="T77" i="8"/>
  <c r="S77" i="8"/>
  <c r="R77" i="8"/>
  <c r="Q77" i="8"/>
  <c r="P77" i="8"/>
  <c r="O77" i="8"/>
  <c r="N77" i="8"/>
  <c r="M77" i="8"/>
  <c r="L77" i="8"/>
  <c r="K77" i="8"/>
  <c r="J77" i="8"/>
  <c r="I77" i="8"/>
  <c r="H77" i="8"/>
  <c r="G77" i="8"/>
  <c r="F77" i="8"/>
  <c r="E77" i="8"/>
  <c r="D77" i="8"/>
  <c r="C77" i="8"/>
  <c r="T76" i="8"/>
  <c r="S76" i="8"/>
  <c r="R76" i="8"/>
  <c r="Q76" i="8"/>
  <c r="P76" i="8"/>
  <c r="O76" i="8"/>
  <c r="N76" i="8"/>
  <c r="M76" i="8"/>
  <c r="L76" i="8"/>
  <c r="K76" i="8"/>
  <c r="J76" i="8"/>
  <c r="I76" i="8"/>
  <c r="H76" i="8"/>
  <c r="G76" i="8"/>
  <c r="F76" i="8"/>
  <c r="E76" i="8"/>
  <c r="D76" i="8"/>
  <c r="C76" i="8"/>
  <c r="T75" i="8"/>
  <c r="S75" i="8"/>
  <c r="R75" i="8"/>
  <c r="Q75" i="8"/>
  <c r="P75" i="8"/>
  <c r="O75" i="8"/>
  <c r="N75" i="8"/>
  <c r="M75" i="8"/>
  <c r="L75" i="8"/>
  <c r="K75" i="8"/>
  <c r="J75" i="8"/>
  <c r="I75" i="8"/>
  <c r="H75" i="8"/>
  <c r="G75" i="8"/>
  <c r="F75" i="8"/>
  <c r="E75" i="8"/>
  <c r="D75" i="8"/>
  <c r="C75" i="8"/>
  <c r="T74" i="8"/>
  <c r="S74" i="8"/>
  <c r="R74" i="8"/>
  <c r="Q74" i="8"/>
  <c r="P74" i="8"/>
  <c r="O74" i="8"/>
  <c r="N74" i="8"/>
  <c r="M74" i="8"/>
  <c r="L74" i="8"/>
  <c r="K74" i="8"/>
  <c r="J74" i="8"/>
  <c r="I74" i="8"/>
  <c r="H74" i="8"/>
  <c r="G74" i="8"/>
  <c r="F74" i="8"/>
  <c r="E74" i="8"/>
  <c r="D74" i="8"/>
  <c r="C74" i="8"/>
  <c r="T73" i="8"/>
  <c r="S73" i="8"/>
  <c r="R73" i="8"/>
  <c r="Q73" i="8"/>
  <c r="P73" i="8"/>
  <c r="O73" i="8"/>
  <c r="N73" i="8"/>
  <c r="M73" i="8"/>
  <c r="L73" i="8"/>
  <c r="K73" i="8"/>
  <c r="J73" i="8"/>
  <c r="I73" i="8"/>
  <c r="H73" i="8"/>
  <c r="G73" i="8"/>
  <c r="F73" i="8"/>
  <c r="E73" i="8"/>
  <c r="D73" i="8"/>
  <c r="C73" i="8"/>
  <c r="T72" i="8"/>
  <c r="S72" i="8"/>
  <c r="R72" i="8"/>
  <c r="Q72" i="8"/>
  <c r="P72" i="8"/>
  <c r="O72" i="8"/>
  <c r="N72" i="8"/>
  <c r="M72" i="8"/>
  <c r="L72" i="8"/>
  <c r="K72" i="8"/>
  <c r="J72" i="8"/>
  <c r="I72" i="8"/>
  <c r="H72" i="8"/>
  <c r="G72" i="8"/>
  <c r="F72" i="8"/>
  <c r="E72" i="8"/>
  <c r="D72" i="8"/>
  <c r="C72" i="8"/>
  <c r="T71" i="8"/>
  <c r="S71" i="8"/>
  <c r="R71" i="8"/>
  <c r="Q71" i="8"/>
  <c r="P71" i="8"/>
  <c r="O71" i="8"/>
  <c r="N71" i="8"/>
  <c r="M71" i="8"/>
  <c r="L71" i="8"/>
  <c r="K71" i="8"/>
  <c r="J71" i="8"/>
  <c r="I71" i="8"/>
  <c r="H71" i="8"/>
  <c r="G71" i="8"/>
  <c r="F71" i="8"/>
  <c r="E71" i="8"/>
  <c r="D71" i="8"/>
  <c r="C71" i="8"/>
  <c r="T70" i="8"/>
  <c r="S70" i="8"/>
  <c r="R70" i="8"/>
  <c r="Q70" i="8"/>
  <c r="P70" i="8"/>
  <c r="O70" i="8"/>
  <c r="N70" i="8"/>
  <c r="M70" i="8"/>
  <c r="L70" i="8"/>
  <c r="K70" i="8"/>
  <c r="J70" i="8"/>
  <c r="I70" i="8"/>
  <c r="H70" i="8"/>
  <c r="G70" i="8"/>
  <c r="F70" i="8"/>
  <c r="E70" i="8"/>
  <c r="D70" i="8"/>
  <c r="C70" i="8"/>
  <c r="T69" i="8"/>
  <c r="S69" i="8"/>
  <c r="R69" i="8"/>
  <c r="Q69" i="8"/>
  <c r="P69" i="8"/>
  <c r="O69" i="8"/>
  <c r="N69" i="8"/>
  <c r="M69" i="8"/>
  <c r="L69" i="8"/>
  <c r="K69" i="8"/>
  <c r="J69" i="8"/>
  <c r="I69" i="8"/>
  <c r="H69" i="8"/>
  <c r="G69" i="8"/>
  <c r="F69" i="8"/>
  <c r="E69" i="8"/>
  <c r="D69" i="8"/>
  <c r="C69" i="8"/>
  <c r="T68" i="8"/>
  <c r="S68" i="8"/>
  <c r="R68" i="8"/>
  <c r="Q68" i="8"/>
  <c r="P68" i="8"/>
  <c r="O68" i="8"/>
  <c r="N68" i="8"/>
  <c r="M68" i="8"/>
  <c r="L68" i="8"/>
  <c r="K68" i="8"/>
  <c r="J68" i="8"/>
  <c r="I68" i="8"/>
  <c r="H68" i="8"/>
  <c r="G68" i="8"/>
  <c r="F68" i="8"/>
  <c r="E68" i="8"/>
  <c r="D68" i="8"/>
  <c r="C68" i="8"/>
  <c r="T67" i="8"/>
  <c r="S67" i="8"/>
  <c r="R67" i="8"/>
  <c r="Q67" i="8"/>
  <c r="P67" i="8"/>
  <c r="O67" i="8"/>
  <c r="N67" i="8"/>
  <c r="M67" i="8"/>
  <c r="L67" i="8"/>
  <c r="K67" i="8"/>
  <c r="J67" i="8"/>
  <c r="I67" i="8"/>
  <c r="H67" i="8"/>
  <c r="G67" i="8"/>
  <c r="F67" i="8"/>
  <c r="E67" i="8"/>
  <c r="D67" i="8"/>
  <c r="C67" i="8"/>
  <c r="T66" i="8"/>
  <c r="S66" i="8"/>
  <c r="R66" i="8"/>
  <c r="Q66" i="8"/>
  <c r="P66" i="8"/>
  <c r="O66" i="8"/>
  <c r="N66" i="8"/>
  <c r="M66" i="8"/>
  <c r="L66" i="8"/>
  <c r="K66" i="8"/>
  <c r="J66" i="8"/>
  <c r="I66" i="8"/>
  <c r="H66" i="8"/>
  <c r="G66" i="8"/>
  <c r="F66" i="8"/>
  <c r="E66" i="8"/>
  <c r="D66" i="8"/>
  <c r="C66" i="8"/>
  <c r="T65" i="8"/>
  <c r="S65" i="8"/>
  <c r="R65" i="8"/>
  <c r="Q65" i="8"/>
  <c r="P65" i="8"/>
  <c r="O65" i="8"/>
  <c r="N65" i="8"/>
  <c r="M65" i="8"/>
  <c r="L65" i="8"/>
  <c r="K65" i="8"/>
  <c r="J65" i="8"/>
  <c r="I65" i="8"/>
  <c r="H65" i="8"/>
  <c r="G65" i="8"/>
  <c r="F65" i="8"/>
  <c r="E65" i="8"/>
  <c r="D65" i="8"/>
  <c r="C65" i="8"/>
  <c r="T64" i="8"/>
  <c r="S64" i="8"/>
  <c r="R64" i="8"/>
  <c r="Q64" i="8"/>
  <c r="P64" i="8"/>
  <c r="O64" i="8"/>
  <c r="N64" i="8"/>
  <c r="M64" i="8"/>
  <c r="L64" i="8"/>
  <c r="K64" i="8"/>
  <c r="J64" i="8"/>
  <c r="I64" i="8"/>
  <c r="H64" i="8"/>
  <c r="G64" i="8"/>
  <c r="F64" i="8"/>
  <c r="E64" i="8"/>
  <c r="D64" i="8"/>
  <c r="C64" i="8"/>
  <c r="T63" i="8"/>
  <c r="S63" i="8"/>
  <c r="R63" i="8"/>
  <c r="Q63" i="8"/>
  <c r="P63" i="8"/>
  <c r="O63" i="8"/>
  <c r="N63" i="8"/>
  <c r="M63" i="8"/>
  <c r="L63" i="8"/>
  <c r="K63" i="8"/>
  <c r="J63" i="8"/>
  <c r="I63" i="8"/>
  <c r="H63" i="8"/>
  <c r="G63" i="8"/>
  <c r="F63" i="8"/>
  <c r="E63" i="8"/>
  <c r="D63" i="8"/>
  <c r="C63" i="8"/>
  <c r="T62" i="8"/>
  <c r="S62" i="8"/>
  <c r="R62" i="8"/>
  <c r="Q62" i="8"/>
  <c r="P62" i="8"/>
  <c r="O62" i="8"/>
  <c r="N62" i="8"/>
  <c r="M62" i="8"/>
  <c r="L62" i="8"/>
  <c r="K62" i="8"/>
  <c r="J62" i="8"/>
  <c r="I62" i="8"/>
  <c r="H62" i="8"/>
  <c r="G62" i="8"/>
  <c r="F62" i="8"/>
  <c r="E62" i="8"/>
  <c r="D62" i="8"/>
  <c r="C62" i="8"/>
  <c r="T61" i="8"/>
  <c r="S61" i="8"/>
  <c r="R61" i="8"/>
  <c r="Q61" i="8"/>
  <c r="P61" i="8"/>
  <c r="O61" i="8"/>
  <c r="N61" i="8"/>
  <c r="M61" i="8"/>
  <c r="L61" i="8"/>
  <c r="K61" i="8"/>
  <c r="J61" i="8"/>
  <c r="I61" i="8"/>
  <c r="H61" i="8"/>
  <c r="G61" i="8"/>
  <c r="F61" i="8"/>
  <c r="E61" i="8"/>
  <c r="D61" i="8"/>
  <c r="C61" i="8"/>
  <c r="T60" i="8"/>
  <c r="S60" i="8"/>
  <c r="R60" i="8"/>
  <c r="Q60" i="8"/>
  <c r="P60" i="8"/>
  <c r="O60" i="8"/>
  <c r="N60" i="8"/>
  <c r="M60" i="8"/>
  <c r="L60" i="8"/>
  <c r="K60" i="8"/>
  <c r="J60" i="8"/>
  <c r="I60" i="8"/>
  <c r="H60" i="8"/>
  <c r="G60" i="8"/>
  <c r="F60" i="8"/>
  <c r="E60" i="8"/>
  <c r="D60" i="8"/>
  <c r="C60" i="8"/>
  <c r="T59" i="8"/>
  <c r="S59" i="8"/>
  <c r="R59" i="8"/>
  <c r="Q59" i="8"/>
  <c r="P59" i="8"/>
  <c r="O59" i="8"/>
  <c r="N59" i="8"/>
  <c r="M59" i="8"/>
  <c r="L59" i="8"/>
  <c r="K59" i="8"/>
  <c r="J59" i="8"/>
  <c r="I59" i="8"/>
  <c r="H59" i="8"/>
  <c r="G59" i="8"/>
  <c r="F59" i="8"/>
  <c r="E59" i="8"/>
  <c r="D59" i="8"/>
  <c r="C59" i="8"/>
  <c r="T58" i="8"/>
  <c r="S58" i="8"/>
  <c r="R58" i="8"/>
  <c r="Q58" i="8"/>
  <c r="P58" i="8"/>
  <c r="O58" i="8"/>
  <c r="N58" i="8"/>
  <c r="M58" i="8"/>
  <c r="L58" i="8"/>
  <c r="K58" i="8"/>
  <c r="J58" i="8"/>
  <c r="I58" i="8"/>
  <c r="H58" i="8"/>
  <c r="G58" i="8"/>
  <c r="F58" i="8"/>
  <c r="E58" i="8"/>
  <c r="D58" i="8"/>
  <c r="C58" i="8"/>
  <c r="T57" i="8"/>
  <c r="S57" i="8"/>
  <c r="R57" i="8"/>
  <c r="Q57" i="8"/>
  <c r="P57" i="8"/>
  <c r="O57" i="8"/>
  <c r="N57" i="8"/>
  <c r="M57" i="8"/>
  <c r="L57" i="8"/>
  <c r="K57" i="8"/>
  <c r="J57" i="8"/>
  <c r="I57" i="8"/>
  <c r="H57" i="8"/>
  <c r="G57" i="8"/>
  <c r="F57" i="8"/>
  <c r="E57" i="8"/>
  <c r="D57" i="8"/>
  <c r="C57" i="8"/>
  <c r="T56" i="8"/>
  <c r="S56" i="8"/>
  <c r="R56" i="8"/>
  <c r="Q56" i="8"/>
  <c r="P56" i="8"/>
  <c r="O56" i="8"/>
  <c r="N56" i="8"/>
  <c r="M56" i="8"/>
  <c r="L56" i="8"/>
  <c r="K56" i="8"/>
  <c r="J56" i="8"/>
  <c r="I56" i="8"/>
  <c r="H56" i="8"/>
  <c r="G56" i="8"/>
  <c r="F56" i="8"/>
  <c r="E56" i="8"/>
  <c r="D56" i="8"/>
  <c r="C56" i="8"/>
  <c r="T55" i="8"/>
  <c r="S55" i="8"/>
  <c r="R55" i="8"/>
  <c r="Q55" i="8"/>
  <c r="P55" i="8"/>
  <c r="O55" i="8"/>
  <c r="N55" i="8"/>
  <c r="M55" i="8"/>
  <c r="L55" i="8"/>
  <c r="K55" i="8"/>
  <c r="J55" i="8"/>
  <c r="I55" i="8"/>
  <c r="H55" i="8"/>
  <c r="G55" i="8"/>
  <c r="F55" i="8"/>
  <c r="E55" i="8"/>
  <c r="D55" i="8"/>
  <c r="C55" i="8"/>
  <c r="T54" i="8"/>
  <c r="S54" i="8"/>
  <c r="R54" i="8"/>
  <c r="Q54" i="8"/>
  <c r="P54" i="8"/>
  <c r="O54" i="8"/>
  <c r="N54" i="8"/>
  <c r="M54" i="8"/>
  <c r="L54" i="8"/>
  <c r="K54" i="8"/>
  <c r="J54" i="8"/>
  <c r="I54" i="8"/>
  <c r="H54" i="8"/>
  <c r="G54" i="8"/>
  <c r="F54" i="8"/>
  <c r="E54" i="8"/>
  <c r="D54" i="8"/>
  <c r="C54" i="8"/>
  <c r="T53" i="8"/>
  <c r="S53" i="8"/>
  <c r="R53" i="8"/>
  <c r="Q53" i="8"/>
  <c r="P53" i="8"/>
  <c r="O53" i="8"/>
  <c r="N53" i="8"/>
  <c r="M53" i="8"/>
  <c r="L53" i="8"/>
  <c r="K53" i="8"/>
  <c r="J53" i="8"/>
  <c r="I53" i="8"/>
  <c r="H53" i="8"/>
  <c r="G53" i="8"/>
  <c r="F53" i="8"/>
  <c r="E53" i="8"/>
  <c r="D53" i="8"/>
  <c r="C53" i="8"/>
  <c r="T52" i="8"/>
  <c r="S52" i="8"/>
  <c r="R52" i="8"/>
  <c r="Q52" i="8"/>
  <c r="P52" i="8"/>
  <c r="O52" i="8"/>
  <c r="N52" i="8"/>
  <c r="M52" i="8"/>
  <c r="L52" i="8"/>
  <c r="K52" i="8"/>
  <c r="J52" i="8"/>
  <c r="I52" i="8"/>
  <c r="H52" i="8"/>
  <c r="G52" i="8"/>
  <c r="F52" i="8"/>
  <c r="E52" i="8"/>
  <c r="D52" i="8"/>
  <c r="C52" i="8"/>
  <c r="T51" i="8"/>
  <c r="S51" i="8"/>
  <c r="R51" i="8"/>
  <c r="Q51" i="8"/>
  <c r="P51" i="8"/>
  <c r="O51" i="8"/>
  <c r="N51" i="8"/>
  <c r="M51" i="8"/>
  <c r="L51" i="8"/>
  <c r="K51" i="8"/>
  <c r="J51" i="8"/>
  <c r="I51" i="8"/>
  <c r="H51" i="8"/>
  <c r="G51" i="8"/>
  <c r="F51" i="8"/>
  <c r="E51" i="8"/>
  <c r="D51" i="8"/>
  <c r="C51" i="8"/>
  <c r="T50" i="8"/>
  <c r="S50" i="8"/>
  <c r="R50" i="8"/>
  <c r="Q50" i="8"/>
  <c r="P50" i="8"/>
  <c r="O50" i="8"/>
  <c r="N50" i="8"/>
  <c r="M50" i="8"/>
  <c r="L50" i="8"/>
  <c r="K50" i="8"/>
  <c r="J50" i="8"/>
  <c r="I50" i="8"/>
  <c r="H50" i="8"/>
  <c r="G50" i="8"/>
  <c r="F50" i="8"/>
  <c r="E50" i="8"/>
  <c r="D50" i="8"/>
  <c r="C50" i="8"/>
  <c r="T49" i="8"/>
  <c r="S49" i="8"/>
  <c r="R49" i="8"/>
  <c r="Q49" i="8"/>
  <c r="P49" i="8"/>
  <c r="O49" i="8"/>
  <c r="N49" i="8"/>
  <c r="M49" i="8"/>
  <c r="L49" i="8"/>
  <c r="K49" i="8"/>
  <c r="J49" i="8"/>
  <c r="I49" i="8"/>
  <c r="H49" i="8"/>
  <c r="G49" i="8"/>
  <c r="F49" i="8"/>
  <c r="E49" i="8"/>
  <c r="D49" i="8"/>
  <c r="C49" i="8"/>
  <c r="T48" i="8"/>
  <c r="S48" i="8"/>
  <c r="R48" i="8"/>
  <c r="Q48" i="8"/>
  <c r="P48" i="8"/>
  <c r="O48" i="8"/>
  <c r="N48" i="8"/>
  <c r="M48" i="8"/>
  <c r="L48" i="8"/>
  <c r="K48" i="8"/>
  <c r="J48" i="8"/>
  <c r="I48" i="8"/>
  <c r="H48" i="8"/>
  <c r="G48" i="8"/>
  <c r="F48" i="8"/>
  <c r="E48" i="8"/>
  <c r="D48" i="8"/>
  <c r="C48" i="8"/>
  <c r="T47" i="8"/>
  <c r="S47" i="8"/>
  <c r="R47" i="8"/>
  <c r="Q47" i="8"/>
  <c r="P47" i="8"/>
  <c r="O47" i="8"/>
  <c r="N47" i="8"/>
  <c r="M47" i="8"/>
  <c r="L47" i="8"/>
  <c r="K47" i="8"/>
  <c r="J47" i="8"/>
  <c r="I47" i="8"/>
  <c r="H47" i="8"/>
  <c r="G47" i="8"/>
  <c r="F47" i="8"/>
  <c r="E47" i="8"/>
  <c r="D47" i="8"/>
  <c r="C47" i="8"/>
  <c r="T46" i="8"/>
  <c r="S46" i="8"/>
  <c r="R46" i="8"/>
  <c r="Q46" i="8"/>
  <c r="P46" i="8"/>
  <c r="O46" i="8"/>
  <c r="N46" i="8"/>
  <c r="M46" i="8"/>
  <c r="L46" i="8"/>
  <c r="K46" i="8"/>
  <c r="J46" i="8"/>
  <c r="I46" i="8"/>
  <c r="H46" i="8"/>
  <c r="G46" i="8"/>
  <c r="F46" i="8"/>
  <c r="E46" i="8"/>
  <c r="D46" i="8"/>
  <c r="C46" i="8"/>
  <c r="T45" i="8"/>
  <c r="S45" i="8"/>
  <c r="R45" i="8"/>
  <c r="Q45" i="8"/>
  <c r="P45" i="8"/>
  <c r="O45" i="8"/>
  <c r="N45" i="8"/>
  <c r="M45" i="8"/>
  <c r="L45" i="8"/>
  <c r="K45" i="8"/>
  <c r="J45" i="8"/>
  <c r="I45" i="8"/>
  <c r="H45" i="8"/>
  <c r="G45" i="8"/>
  <c r="F45" i="8"/>
  <c r="E45" i="8"/>
  <c r="D45" i="8"/>
  <c r="C45" i="8"/>
  <c r="T44" i="8"/>
  <c r="S44" i="8"/>
  <c r="R44" i="8"/>
  <c r="Q44" i="8"/>
  <c r="P44" i="8"/>
  <c r="O44" i="8"/>
  <c r="N44" i="8"/>
  <c r="M44" i="8"/>
  <c r="L44" i="8"/>
  <c r="K44" i="8"/>
  <c r="J44" i="8"/>
  <c r="I44" i="8"/>
  <c r="H44" i="8"/>
  <c r="G44" i="8"/>
  <c r="F44" i="8"/>
  <c r="E44" i="8"/>
  <c r="D44" i="8"/>
  <c r="C44" i="8"/>
  <c r="T43" i="8"/>
  <c r="S43" i="8"/>
  <c r="R43" i="8"/>
  <c r="Q43" i="8"/>
  <c r="P43" i="8"/>
  <c r="O43" i="8"/>
  <c r="N43" i="8"/>
  <c r="M43" i="8"/>
  <c r="L43" i="8"/>
  <c r="K43" i="8"/>
  <c r="J43" i="8"/>
  <c r="I43" i="8"/>
  <c r="H43" i="8"/>
  <c r="G43" i="8"/>
  <c r="F43" i="8"/>
  <c r="E43" i="8"/>
  <c r="D43" i="8"/>
  <c r="C43" i="8"/>
  <c r="T42" i="8"/>
  <c r="S42" i="8"/>
  <c r="R42" i="8"/>
  <c r="Q42" i="8"/>
  <c r="P42" i="8"/>
  <c r="O42" i="8"/>
  <c r="N42" i="8"/>
  <c r="M42" i="8"/>
  <c r="L42" i="8"/>
  <c r="K42" i="8"/>
  <c r="J42" i="8"/>
  <c r="I42" i="8"/>
  <c r="H42" i="8"/>
  <c r="G42" i="8"/>
  <c r="F42" i="8"/>
  <c r="E42" i="8"/>
  <c r="D42" i="8"/>
  <c r="C42" i="8"/>
  <c r="T41" i="8"/>
  <c r="S41" i="8"/>
  <c r="R41" i="8"/>
  <c r="Q41" i="8"/>
  <c r="P41" i="8"/>
  <c r="O41" i="8"/>
  <c r="N41" i="8"/>
  <c r="M41" i="8"/>
  <c r="L41" i="8"/>
  <c r="K41" i="8"/>
  <c r="J41" i="8"/>
  <c r="I41" i="8"/>
  <c r="H41" i="8"/>
  <c r="G41" i="8"/>
  <c r="F41" i="8"/>
  <c r="E41" i="8"/>
  <c r="D41" i="8"/>
  <c r="C41" i="8"/>
  <c r="T40" i="8"/>
  <c r="S40" i="8"/>
  <c r="R40" i="8"/>
  <c r="Q40" i="8"/>
  <c r="P40" i="8"/>
  <c r="O40" i="8"/>
  <c r="N40" i="8"/>
  <c r="M40" i="8"/>
  <c r="L40" i="8"/>
  <c r="K40" i="8"/>
  <c r="J40" i="8"/>
  <c r="I40" i="8"/>
  <c r="H40" i="8"/>
  <c r="G40" i="8"/>
  <c r="F40" i="8"/>
  <c r="E40" i="8"/>
  <c r="D40" i="8"/>
  <c r="C40" i="8"/>
  <c r="T39" i="8"/>
  <c r="S39" i="8"/>
  <c r="R39" i="8"/>
  <c r="Q39" i="8"/>
  <c r="P39" i="8"/>
  <c r="O39" i="8"/>
  <c r="N39" i="8"/>
  <c r="M39" i="8"/>
  <c r="L39" i="8"/>
  <c r="K39" i="8"/>
  <c r="J39" i="8"/>
  <c r="I39" i="8"/>
  <c r="H39" i="8"/>
  <c r="G39" i="8"/>
  <c r="F39" i="8"/>
  <c r="E39" i="8"/>
  <c r="D39" i="8"/>
  <c r="C39" i="8"/>
  <c r="T38" i="8"/>
  <c r="S38" i="8"/>
  <c r="R38" i="8"/>
  <c r="Q38" i="8"/>
  <c r="P38" i="8"/>
  <c r="O38" i="8"/>
  <c r="N38" i="8"/>
  <c r="M38" i="8"/>
  <c r="L38" i="8"/>
  <c r="K38" i="8"/>
  <c r="J38" i="8"/>
  <c r="I38" i="8"/>
  <c r="H38" i="8"/>
  <c r="G38" i="8"/>
  <c r="F38" i="8"/>
  <c r="E38" i="8"/>
  <c r="D38" i="8"/>
  <c r="C38" i="8"/>
  <c r="T37" i="8"/>
  <c r="S37" i="8"/>
  <c r="R37" i="8"/>
  <c r="Q37" i="8"/>
  <c r="P37" i="8"/>
  <c r="O37" i="8"/>
  <c r="N37" i="8"/>
  <c r="M37" i="8"/>
  <c r="L37" i="8"/>
  <c r="K37" i="8"/>
  <c r="J37" i="8"/>
  <c r="I37" i="8"/>
  <c r="H37" i="8"/>
  <c r="G37" i="8"/>
  <c r="F37" i="8"/>
  <c r="E37" i="8"/>
  <c r="D37" i="8"/>
  <c r="C37" i="8"/>
  <c r="T36" i="8"/>
  <c r="S36" i="8"/>
  <c r="R36" i="8"/>
  <c r="Q36" i="8"/>
  <c r="P36" i="8"/>
  <c r="O36" i="8"/>
  <c r="N36" i="8"/>
  <c r="M36" i="8"/>
  <c r="L36" i="8"/>
  <c r="K36" i="8"/>
  <c r="J36" i="8"/>
  <c r="I36" i="8"/>
  <c r="H36" i="8"/>
  <c r="G36" i="8"/>
  <c r="F36" i="8"/>
  <c r="E36" i="8"/>
  <c r="D36" i="8"/>
  <c r="C36" i="8"/>
  <c r="T35" i="8"/>
  <c r="S35" i="8"/>
  <c r="R35" i="8"/>
  <c r="Q35" i="8"/>
  <c r="P35" i="8"/>
  <c r="O35" i="8"/>
  <c r="N35" i="8"/>
  <c r="M35" i="8"/>
  <c r="L35" i="8"/>
  <c r="K35" i="8"/>
  <c r="J35" i="8"/>
  <c r="I35" i="8"/>
  <c r="H35" i="8"/>
  <c r="G35" i="8"/>
  <c r="F35" i="8"/>
  <c r="E35" i="8"/>
  <c r="D35" i="8"/>
  <c r="C35" i="8"/>
  <c r="T34" i="8"/>
  <c r="S34" i="8"/>
  <c r="R34" i="8"/>
  <c r="Q34" i="8"/>
  <c r="P34" i="8"/>
  <c r="O34" i="8"/>
  <c r="N34" i="8"/>
  <c r="M34" i="8"/>
  <c r="L34" i="8"/>
  <c r="K34" i="8"/>
  <c r="J34" i="8"/>
  <c r="I34" i="8"/>
  <c r="H34" i="8"/>
  <c r="G34" i="8"/>
  <c r="F34" i="8"/>
  <c r="E34" i="8"/>
  <c r="D34" i="8"/>
  <c r="C34" i="8"/>
  <c r="T33" i="8"/>
  <c r="S33" i="8"/>
  <c r="R33" i="8"/>
  <c r="Q33" i="8"/>
  <c r="P33" i="8"/>
  <c r="O33" i="8"/>
  <c r="N33" i="8"/>
  <c r="M33" i="8"/>
  <c r="L33" i="8"/>
  <c r="K33" i="8"/>
  <c r="J33" i="8"/>
  <c r="I33" i="8"/>
  <c r="H33" i="8"/>
  <c r="G33" i="8"/>
  <c r="F33" i="8"/>
  <c r="E33" i="8"/>
  <c r="D33" i="8"/>
  <c r="C33" i="8"/>
  <c r="T32" i="8"/>
  <c r="S32" i="8"/>
  <c r="R32" i="8"/>
  <c r="Q32" i="8"/>
  <c r="P32" i="8"/>
  <c r="O32" i="8"/>
  <c r="N32" i="8"/>
  <c r="M32" i="8"/>
  <c r="L32" i="8"/>
  <c r="K32" i="8"/>
  <c r="J32" i="8"/>
  <c r="I32" i="8"/>
  <c r="H32" i="8"/>
  <c r="G32" i="8"/>
  <c r="F32" i="8"/>
  <c r="E32" i="8"/>
  <c r="D32" i="8"/>
  <c r="C32" i="8"/>
  <c r="T31" i="8"/>
  <c r="S31" i="8"/>
  <c r="R31" i="8"/>
  <c r="Q31" i="8"/>
  <c r="P31" i="8"/>
  <c r="O31" i="8"/>
  <c r="N31" i="8"/>
  <c r="M31" i="8"/>
  <c r="L31" i="8"/>
  <c r="K31" i="8"/>
  <c r="J31" i="8"/>
  <c r="I31" i="8"/>
  <c r="H31" i="8"/>
  <c r="G31" i="8"/>
  <c r="F31" i="8"/>
  <c r="E31" i="8"/>
  <c r="D31" i="8"/>
  <c r="C31" i="8"/>
  <c r="T30" i="8"/>
  <c r="S30" i="8"/>
  <c r="R30" i="8"/>
  <c r="Q30" i="8"/>
  <c r="P30" i="8"/>
  <c r="O30" i="8"/>
  <c r="N30" i="8"/>
  <c r="M30" i="8"/>
  <c r="L30" i="8"/>
  <c r="K30" i="8"/>
  <c r="J30" i="8"/>
  <c r="I30" i="8"/>
  <c r="H30" i="8"/>
  <c r="G30" i="8"/>
  <c r="F30" i="8"/>
  <c r="E30" i="8"/>
  <c r="D30" i="8"/>
  <c r="C30" i="8"/>
  <c r="T29" i="8"/>
  <c r="S29" i="8"/>
  <c r="R29" i="8"/>
  <c r="Q29" i="8"/>
  <c r="P29" i="8"/>
  <c r="O29" i="8"/>
  <c r="N29" i="8"/>
  <c r="M29" i="8"/>
  <c r="L29" i="8"/>
  <c r="K29" i="8"/>
  <c r="J29" i="8"/>
  <c r="I29" i="8"/>
  <c r="H29" i="8"/>
  <c r="G29" i="8"/>
  <c r="F29" i="8"/>
  <c r="E29" i="8"/>
  <c r="D29" i="8"/>
  <c r="C29" i="8"/>
  <c r="T28" i="8"/>
  <c r="S28" i="8"/>
  <c r="R28" i="8"/>
  <c r="Q28" i="8"/>
  <c r="P28" i="8"/>
  <c r="O28" i="8"/>
  <c r="N28" i="8"/>
  <c r="M28" i="8"/>
  <c r="L28" i="8"/>
  <c r="K28" i="8"/>
  <c r="J28" i="8"/>
  <c r="I28" i="8"/>
  <c r="H28" i="8"/>
  <c r="G28" i="8"/>
  <c r="F28" i="8"/>
  <c r="E28" i="8"/>
  <c r="D28" i="8"/>
  <c r="C28" i="8"/>
  <c r="T27" i="8"/>
  <c r="S27" i="8"/>
  <c r="R27" i="8"/>
  <c r="Q27" i="8"/>
  <c r="P27" i="8"/>
  <c r="O27" i="8"/>
  <c r="N27" i="8"/>
  <c r="M27" i="8"/>
  <c r="L27" i="8"/>
  <c r="K27" i="8"/>
  <c r="J27" i="8"/>
  <c r="I27" i="8"/>
  <c r="H27" i="8"/>
  <c r="G27" i="8"/>
  <c r="F27" i="8"/>
  <c r="E27" i="8"/>
  <c r="D27" i="8"/>
  <c r="C27" i="8"/>
  <c r="T26" i="8"/>
  <c r="S26" i="8"/>
  <c r="R26" i="8"/>
  <c r="Q26" i="8"/>
  <c r="P26" i="8"/>
  <c r="O26" i="8"/>
  <c r="N26" i="8"/>
  <c r="M26" i="8"/>
  <c r="L26" i="8"/>
  <c r="K26" i="8"/>
  <c r="J26" i="8"/>
  <c r="I26" i="8"/>
  <c r="H26" i="8"/>
  <c r="G26" i="8"/>
  <c r="F26" i="8"/>
  <c r="E26" i="8"/>
  <c r="D26" i="8"/>
  <c r="C26" i="8"/>
  <c r="T25" i="8"/>
  <c r="S25" i="8"/>
  <c r="R25" i="8"/>
  <c r="Q25" i="8"/>
  <c r="P25" i="8"/>
  <c r="O25" i="8"/>
  <c r="N25" i="8"/>
  <c r="M25" i="8"/>
  <c r="L25" i="8"/>
  <c r="K25" i="8"/>
  <c r="J25" i="8"/>
  <c r="I25" i="8"/>
  <c r="H25" i="8"/>
  <c r="G25" i="8"/>
  <c r="F25" i="8"/>
  <c r="E25" i="8"/>
  <c r="D25" i="8"/>
  <c r="C25" i="8"/>
  <c r="T24" i="8"/>
  <c r="S24" i="8"/>
  <c r="R24" i="8"/>
  <c r="Q24" i="8"/>
  <c r="P24" i="8"/>
  <c r="O24" i="8"/>
  <c r="N24" i="8"/>
  <c r="M24" i="8"/>
  <c r="L24" i="8"/>
  <c r="K24" i="8"/>
  <c r="J24" i="8"/>
  <c r="I24" i="8"/>
  <c r="H24" i="8"/>
  <c r="G24" i="8"/>
  <c r="F24" i="8"/>
  <c r="E24" i="8"/>
  <c r="D24" i="8"/>
  <c r="C24" i="8"/>
  <c r="T23" i="8"/>
  <c r="S23" i="8"/>
  <c r="R23" i="8"/>
  <c r="Q23" i="8"/>
  <c r="P23" i="8"/>
  <c r="O23" i="8"/>
  <c r="N23" i="8"/>
  <c r="M23" i="8"/>
  <c r="L23" i="8"/>
  <c r="K23" i="8"/>
  <c r="J23" i="8"/>
  <c r="I23" i="8"/>
  <c r="H23" i="8"/>
  <c r="G23" i="8"/>
  <c r="F23" i="8"/>
  <c r="E23" i="8"/>
  <c r="D23" i="8"/>
  <c r="C23" i="8"/>
  <c r="T22" i="8"/>
  <c r="S22" i="8"/>
  <c r="R22" i="8"/>
  <c r="Q22" i="8"/>
  <c r="P22" i="8"/>
  <c r="O22" i="8"/>
  <c r="N22" i="8"/>
  <c r="M22" i="8"/>
  <c r="L22" i="8"/>
  <c r="K22" i="8"/>
  <c r="J22" i="8"/>
  <c r="I22" i="8"/>
  <c r="H22" i="8"/>
  <c r="G22" i="8"/>
  <c r="F22" i="8"/>
  <c r="E22" i="8"/>
  <c r="D22" i="8"/>
  <c r="C22" i="8"/>
  <c r="T21" i="8"/>
  <c r="S21" i="8"/>
  <c r="R21" i="8"/>
  <c r="Q21" i="8"/>
  <c r="P21" i="8"/>
  <c r="O21" i="8"/>
  <c r="N21" i="8"/>
  <c r="M21" i="8"/>
  <c r="L21" i="8"/>
  <c r="K21" i="8"/>
  <c r="J21" i="8"/>
  <c r="I21" i="8"/>
  <c r="H21" i="8"/>
  <c r="G21" i="8"/>
  <c r="F21" i="8"/>
  <c r="E21" i="8"/>
  <c r="D21" i="8"/>
  <c r="C21" i="8"/>
  <c r="T20" i="8"/>
  <c r="S20" i="8"/>
  <c r="R20" i="8"/>
  <c r="Q20" i="8"/>
  <c r="P20" i="8"/>
  <c r="O20" i="8"/>
  <c r="N20" i="8"/>
  <c r="M20" i="8"/>
  <c r="L20" i="8"/>
  <c r="K20" i="8"/>
  <c r="J20" i="8"/>
  <c r="I20" i="8"/>
  <c r="H20" i="8"/>
  <c r="G20" i="8"/>
  <c r="F20" i="8"/>
  <c r="E20" i="8"/>
  <c r="D20" i="8"/>
  <c r="C20" i="8"/>
  <c r="T19" i="8"/>
  <c r="S19" i="8"/>
  <c r="R19" i="8"/>
  <c r="Q19" i="8"/>
  <c r="P19" i="8"/>
  <c r="O19" i="8"/>
  <c r="N19" i="8"/>
  <c r="M19" i="8"/>
  <c r="L19" i="8"/>
  <c r="K19" i="8"/>
  <c r="J19" i="8"/>
  <c r="I19" i="8"/>
  <c r="H19" i="8"/>
  <c r="G19" i="8"/>
  <c r="F19" i="8"/>
  <c r="E19" i="8"/>
  <c r="D19" i="8"/>
  <c r="C19" i="8"/>
  <c r="T18" i="8"/>
  <c r="S18" i="8"/>
  <c r="R18" i="8"/>
  <c r="Q18" i="8"/>
  <c r="P18" i="8"/>
  <c r="O18" i="8"/>
  <c r="N18" i="8"/>
  <c r="M18" i="8"/>
  <c r="L18" i="8"/>
  <c r="K18" i="8"/>
  <c r="J18" i="8"/>
  <c r="I18" i="8"/>
  <c r="H18" i="8"/>
  <c r="G18" i="8"/>
  <c r="F18" i="8"/>
  <c r="E18" i="8"/>
  <c r="D18" i="8"/>
  <c r="C18" i="8"/>
  <c r="T17" i="8"/>
  <c r="S17" i="8"/>
  <c r="R17" i="8"/>
  <c r="Q17" i="8"/>
  <c r="P17" i="8"/>
  <c r="O17" i="8"/>
  <c r="N17" i="8"/>
  <c r="M17" i="8"/>
  <c r="L17" i="8"/>
  <c r="K17" i="8"/>
  <c r="J17" i="8"/>
  <c r="I17" i="8"/>
  <c r="H17" i="8"/>
  <c r="G17" i="8"/>
  <c r="F17" i="8"/>
  <c r="E17" i="8"/>
  <c r="D17" i="8"/>
  <c r="C17" i="8"/>
  <c r="T16" i="8"/>
  <c r="S16" i="8"/>
  <c r="R16" i="8"/>
  <c r="Q16" i="8"/>
  <c r="P16" i="8"/>
  <c r="O16" i="8"/>
  <c r="N16" i="8"/>
  <c r="M16" i="8"/>
  <c r="L16" i="8"/>
  <c r="K16" i="8"/>
  <c r="J16" i="8"/>
  <c r="I16" i="8"/>
  <c r="H16" i="8"/>
  <c r="G16" i="8"/>
  <c r="F16" i="8"/>
  <c r="E16" i="8"/>
  <c r="D16" i="8"/>
  <c r="C16" i="8"/>
  <c r="T15" i="8"/>
  <c r="S15" i="8"/>
  <c r="R15" i="8"/>
  <c r="Q15" i="8"/>
  <c r="P15" i="8"/>
  <c r="O15" i="8"/>
  <c r="N15" i="8"/>
  <c r="M15" i="8"/>
  <c r="L15" i="8"/>
  <c r="K15" i="8"/>
  <c r="J15" i="8"/>
  <c r="I15" i="8"/>
  <c r="H15" i="8"/>
  <c r="G15" i="8"/>
  <c r="F15" i="8"/>
  <c r="E15" i="8"/>
  <c r="D15" i="8"/>
  <c r="C15" i="8"/>
  <c r="T14" i="8"/>
  <c r="S14" i="8"/>
  <c r="R14" i="8"/>
  <c r="Q14" i="8"/>
  <c r="P14" i="8"/>
  <c r="O14" i="8"/>
  <c r="N14" i="8"/>
  <c r="M14" i="8"/>
  <c r="L14" i="8"/>
  <c r="K14" i="8"/>
  <c r="J14" i="8"/>
  <c r="I14" i="8"/>
  <c r="H14" i="8"/>
  <c r="G14" i="8"/>
  <c r="F14" i="8"/>
  <c r="E14" i="8"/>
  <c r="D14" i="8"/>
  <c r="C14" i="8"/>
  <c r="T13" i="8"/>
  <c r="S13" i="8"/>
  <c r="R13" i="8"/>
  <c r="Q13" i="8"/>
  <c r="P13" i="8"/>
  <c r="O13" i="8"/>
  <c r="N13" i="8"/>
  <c r="M13" i="8"/>
  <c r="L13" i="8"/>
  <c r="K13" i="8"/>
  <c r="J13" i="8"/>
  <c r="I13" i="8"/>
  <c r="H13" i="8"/>
  <c r="G13" i="8"/>
  <c r="F13" i="8"/>
  <c r="E13" i="8"/>
  <c r="D13" i="8"/>
  <c r="C13" i="8"/>
  <c r="T12" i="8"/>
  <c r="S12" i="8"/>
  <c r="R12" i="8"/>
  <c r="Q12" i="8"/>
  <c r="P12" i="8"/>
  <c r="O12" i="8"/>
  <c r="N12" i="8"/>
  <c r="M12" i="8"/>
  <c r="L12" i="8"/>
  <c r="K12" i="8"/>
  <c r="J12" i="8"/>
  <c r="I12" i="8"/>
  <c r="H12" i="8"/>
  <c r="G12" i="8"/>
  <c r="F12" i="8"/>
  <c r="E12" i="8"/>
  <c r="D12" i="8"/>
  <c r="C12" i="8"/>
  <c r="T11" i="8"/>
  <c r="S11" i="8"/>
  <c r="R11" i="8"/>
  <c r="Q11" i="8"/>
  <c r="P11" i="8"/>
  <c r="O11" i="8"/>
  <c r="N11" i="8"/>
  <c r="M11" i="8"/>
  <c r="L11" i="8"/>
  <c r="K11" i="8"/>
  <c r="J11" i="8"/>
  <c r="I11" i="8"/>
  <c r="H11" i="8"/>
  <c r="G11" i="8"/>
  <c r="F11" i="8"/>
  <c r="E11" i="8"/>
  <c r="D11" i="8"/>
  <c r="C11" i="8"/>
  <c r="T10" i="8"/>
  <c r="S10" i="8"/>
  <c r="R10" i="8"/>
  <c r="Q10" i="8"/>
  <c r="P10" i="8"/>
  <c r="O10" i="8"/>
  <c r="N10" i="8"/>
  <c r="M10" i="8"/>
  <c r="L10" i="8"/>
  <c r="K10" i="8"/>
  <c r="J10" i="8"/>
  <c r="I10" i="8"/>
  <c r="H10" i="8"/>
  <c r="G10" i="8"/>
  <c r="F10" i="8"/>
  <c r="E10" i="8"/>
  <c r="D10" i="8"/>
  <c r="C10" i="8"/>
  <c r="T9" i="8"/>
  <c r="S9" i="8"/>
  <c r="R9" i="8"/>
  <c r="Q9" i="8"/>
  <c r="P9" i="8"/>
  <c r="O9" i="8"/>
  <c r="N9" i="8"/>
  <c r="M9" i="8"/>
  <c r="L9" i="8"/>
  <c r="K9" i="8"/>
  <c r="J9" i="8"/>
  <c r="I9" i="8"/>
  <c r="H9" i="8"/>
  <c r="G9" i="8"/>
  <c r="F9" i="8"/>
  <c r="E9" i="8"/>
  <c r="D9" i="8"/>
  <c r="C9" i="8"/>
  <c r="T8" i="8"/>
  <c r="S8" i="8"/>
  <c r="R8" i="8"/>
  <c r="Q8" i="8"/>
  <c r="P8" i="8"/>
  <c r="O8" i="8"/>
  <c r="N8" i="8"/>
  <c r="M8" i="8"/>
  <c r="L8" i="8"/>
  <c r="K8" i="8"/>
  <c r="J8" i="8"/>
  <c r="I8" i="8"/>
  <c r="H8" i="8"/>
  <c r="G8" i="8"/>
  <c r="F8" i="8"/>
  <c r="E8" i="8"/>
  <c r="D8" i="8"/>
  <c r="C8" i="8"/>
  <c r="T7" i="8"/>
  <c r="S7" i="8"/>
  <c r="R7" i="8"/>
  <c r="Q7" i="8"/>
  <c r="P7" i="8"/>
  <c r="O7" i="8"/>
  <c r="N7" i="8"/>
  <c r="M7" i="8"/>
  <c r="L7" i="8"/>
  <c r="K7" i="8"/>
  <c r="J7" i="8"/>
  <c r="I7" i="8"/>
  <c r="H7" i="8"/>
  <c r="G7" i="8"/>
  <c r="F7" i="8"/>
  <c r="E7" i="8"/>
  <c r="D7" i="8"/>
  <c r="C7" i="8"/>
  <c r="T6" i="8"/>
  <c r="S6" i="8"/>
  <c r="R6" i="8"/>
  <c r="Q6" i="8"/>
  <c r="P6" i="8"/>
  <c r="O6" i="8"/>
  <c r="N6" i="8"/>
  <c r="M6" i="8"/>
  <c r="L6" i="8"/>
  <c r="K6" i="8"/>
  <c r="J6" i="8"/>
  <c r="I6" i="8"/>
  <c r="H6" i="8"/>
  <c r="G6" i="8"/>
  <c r="F6" i="8"/>
  <c r="E6" i="8"/>
  <c r="D6" i="8"/>
  <c r="C6" i="8"/>
  <c r="T5" i="8"/>
  <c r="S5" i="8"/>
  <c r="R5" i="8"/>
  <c r="Q5" i="8"/>
  <c r="P5" i="8"/>
  <c r="O5" i="8"/>
  <c r="N5" i="8"/>
  <c r="M5" i="8"/>
  <c r="L5" i="8"/>
  <c r="K5" i="8"/>
  <c r="J5" i="8"/>
  <c r="I5" i="8"/>
  <c r="H5" i="8"/>
  <c r="G5" i="8"/>
  <c r="F5" i="8"/>
  <c r="E5" i="8"/>
  <c r="D5" i="8"/>
  <c r="C5" i="8"/>
  <c r="H2" i="9"/>
  <c r="D6" i="9" l="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D43" i="9" s="1"/>
  <c r="D44" i="9" s="1"/>
  <c r="D45" i="9" s="1"/>
  <c r="D46" i="9" s="1"/>
  <c r="D47" i="9" s="1"/>
  <c r="D48" i="9" s="1"/>
  <c r="D49" i="9" s="1"/>
  <c r="D50" i="9" s="1"/>
  <c r="D51" i="9" s="1"/>
  <c r="D52" i="9" s="1"/>
  <c r="D53" i="9" s="1"/>
  <c r="D54" i="9" s="1"/>
  <c r="D55" i="9" s="1"/>
  <c r="D56" i="9" s="1"/>
  <c r="D57" i="9" s="1"/>
  <c r="D58" i="9" s="1"/>
  <c r="D59" i="9" s="1"/>
  <c r="D60" i="9" s="1"/>
  <c r="D61" i="9" s="1"/>
  <c r="D62" i="9" s="1"/>
  <c r="D63" i="9" s="1"/>
  <c r="D64" i="9" s="1"/>
  <c r="D65" i="9" s="1"/>
  <c r="D66" i="9" s="1"/>
  <c r="D67" i="9" s="1"/>
  <c r="D68" i="9" s="1"/>
  <c r="D69" i="9" s="1"/>
  <c r="D70" i="9" s="1"/>
  <c r="D71" i="9" s="1"/>
  <c r="D72" i="9" s="1"/>
  <c r="D73" i="9" s="1"/>
  <c r="D74" i="9" s="1"/>
  <c r="D75" i="9" s="1"/>
  <c r="D76" i="9" s="1"/>
  <c r="D77" i="9" s="1"/>
  <c r="D78" i="9" s="1"/>
  <c r="D79" i="9" s="1"/>
  <c r="D80" i="9" s="1"/>
  <c r="D81" i="9" s="1"/>
  <c r="D82" i="9" s="1"/>
  <c r="D83" i="9" s="1"/>
  <c r="D84" i="9" s="1"/>
  <c r="D85" i="9" s="1"/>
  <c r="D86" i="9" s="1"/>
  <c r="D87" i="9" s="1"/>
  <c r="D88" i="9" s="1"/>
  <c r="D89" i="9" s="1"/>
  <c r="D90" i="9" s="1"/>
  <c r="D91" i="9" s="1"/>
  <c r="D92" i="9" s="1"/>
  <c r="D93" i="9" s="1"/>
  <c r="D94" i="9" s="1"/>
  <c r="D95" i="9" s="1"/>
  <c r="D96" i="9" s="1"/>
  <c r="D97" i="9" s="1"/>
  <c r="D98" i="9" s="1"/>
  <c r="D99" i="9" s="1"/>
  <c r="D100" i="9" s="1"/>
  <c r="D101" i="9" s="1"/>
  <c r="D102" i="9" s="1"/>
  <c r="D103" i="9" s="1"/>
  <c r="D104" i="9" s="1"/>
  <c r="D105" i="9" s="1"/>
  <c r="D106" i="9" s="1"/>
  <c r="D107" i="9" s="1"/>
  <c r="D108" i="9" s="1"/>
  <c r="D109" i="9" s="1"/>
  <c r="D110" i="9" s="1"/>
  <c r="D111" i="9" s="1"/>
  <c r="D112" i="9" s="1"/>
  <c r="D113" i="9" s="1"/>
  <c r="D114" i="9" s="1"/>
  <c r="D115" i="9" s="1"/>
  <c r="D116" i="9" s="1"/>
  <c r="D117" i="9" s="1"/>
  <c r="D118" i="9" s="1"/>
  <c r="D119" i="9" s="1"/>
  <c r="D120" i="9" s="1"/>
  <c r="D121" i="9" s="1"/>
  <c r="D122" i="9" s="1"/>
  <c r="D123" i="9" s="1"/>
  <c r="D124" i="9" s="1"/>
  <c r="D125" i="9" s="1"/>
  <c r="D126" i="9" s="1"/>
  <c r="D127" i="9" s="1"/>
  <c r="D128" i="9" s="1"/>
  <c r="D129" i="9" s="1"/>
  <c r="D130" i="9" s="1"/>
  <c r="D131" i="9" s="1"/>
  <c r="D132" i="9" s="1"/>
  <c r="D133" i="9" s="1"/>
  <c r="D134" i="9" s="1"/>
  <c r="D135" i="9" s="1"/>
  <c r="D136" i="9" s="1"/>
  <c r="D137" i="9" s="1"/>
  <c r="D138" i="9" s="1"/>
  <c r="D139" i="9" s="1"/>
  <c r="D140" i="9" s="1"/>
  <c r="D141" i="9" s="1"/>
  <c r="D142" i="9" s="1"/>
  <c r="D143" i="9" s="1"/>
  <c r="D144" i="9" s="1"/>
  <c r="D145" i="9" s="1"/>
  <c r="D146" i="9" s="1"/>
  <c r="D147" i="9" s="1"/>
  <c r="D148" i="9" s="1"/>
  <c r="D149" i="9" s="1"/>
  <c r="D150" i="9" s="1"/>
  <c r="D151" i="9" s="1"/>
  <c r="D152" i="9" s="1"/>
  <c r="D153" i="9" s="1"/>
  <c r="D154" i="9" s="1"/>
  <c r="D155" i="9" s="1"/>
  <c r="D156" i="9" s="1"/>
  <c r="D157" i="9" s="1"/>
  <c r="D158" i="9" s="1"/>
  <c r="D159" i="9" s="1"/>
  <c r="D5" i="9"/>
  <c r="D4" i="9"/>
  <c r="T32" i="5" l="1"/>
  <c r="N32" i="5"/>
  <c r="H44" i="5" l="1"/>
  <c r="H42" i="5"/>
  <c r="H40" i="5"/>
  <c r="H38" i="5"/>
  <c r="H36" i="5"/>
  <c r="H32" i="5"/>
  <c r="H30" i="5"/>
  <c r="H28" i="5"/>
  <c r="H26" i="5"/>
  <c r="H24" i="5"/>
  <c r="H22" i="5"/>
  <c r="H20" i="5"/>
  <c r="H34" i="5"/>
  <c r="H18" i="5"/>
  <c r="Y18" i="5"/>
  <c r="W64" i="6" l="1"/>
  <c r="V64" i="6"/>
  <c r="U64" i="6"/>
  <c r="T64" i="6"/>
  <c r="S64" i="6"/>
  <c r="R64" i="6"/>
  <c r="U63" i="6"/>
  <c r="W62" i="6"/>
  <c r="V62" i="6"/>
  <c r="U62" i="6"/>
  <c r="T62" i="6"/>
  <c r="S62" i="6"/>
  <c r="R62" i="6"/>
  <c r="U61" i="6"/>
  <c r="W60" i="6"/>
  <c r="V60" i="6"/>
  <c r="U60" i="6"/>
  <c r="T60" i="6"/>
  <c r="S60" i="6"/>
  <c r="R60" i="6"/>
  <c r="U59" i="6"/>
  <c r="W58" i="6"/>
  <c r="V58" i="6"/>
  <c r="U58" i="6"/>
  <c r="T58" i="6"/>
  <c r="S58" i="6"/>
  <c r="R58" i="6"/>
  <c r="U57" i="6"/>
  <c r="W56" i="6"/>
  <c r="V56" i="6"/>
  <c r="U56" i="6"/>
  <c r="T56" i="6"/>
  <c r="S56" i="6"/>
  <c r="R56" i="6"/>
  <c r="W52" i="6"/>
  <c r="V52" i="6"/>
  <c r="U52" i="6"/>
  <c r="T52" i="6"/>
  <c r="S52" i="6"/>
  <c r="R52" i="6"/>
  <c r="U51" i="6"/>
  <c r="W50" i="6"/>
  <c r="V50" i="6"/>
  <c r="U50" i="6"/>
  <c r="T50" i="6"/>
  <c r="S50" i="6"/>
  <c r="R50" i="6"/>
  <c r="U49" i="6"/>
  <c r="W48" i="6"/>
  <c r="V48" i="6"/>
  <c r="U48" i="6"/>
  <c r="T48" i="6"/>
  <c r="S48" i="6"/>
  <c r="R48" i="6"/>
  <c r="U47" i="6"/>
  <c r="W46" i="6"/>
  <c r="V46" i="6"/>
  <c r="U46" i="6"/>
  <c r="T46" i="6"/>
  <c r="S46" i="6"/>
  <c r="R46" i="6"/>
  <c r="U45" i="6"/>
  <c r="W44" i="6"/>
  <c r="V44" i="6"/>
  <c r="U44" i="6"/>
  <c r="T44" i="6"/>
  <c r="S44" i="6"/>
  <c r="R44" i="6"/>
  <c r="U43" i="6"/>
  <c r="W42" i="6"/>
  <c r="V42" i="6"/>
  <c r="U42" i="6"/>
  <c r="T42" i="6"/>
  <c r="S42" i="6"/>
  <c r="R42" i="6"/>
  <c r="U41" i="6"/>
  <c r="W40" i="6"/>
  <c r="V40" i="6"/>
  <c r="U40" i="6"/>
  <c r="T40" i="6"/>
  <c r="S40" i="6"/>
  <c r="R40" i="6"/>
  <c r="U39" i="6"/>
  <c r="W38" i="6"/>
  <c r="V38" i="6"/>
  <c r="U38" i="6"/>
  <c r="T38" i="6"/>
  <c r="S38" i="6"/>
  <c r="R38" i="6"/>
  <c r="U37" i="6"/>
  <c r="W36" i="6"/>
  <c r="V36" i="6"/>
  <c r="U36" i="6"/>
  <c r="T36" i="6"/>
  <c r="S36" i="6"/>
  <c r="R36" i="6"/>
  <c r="U35" i="6"/>
  <c r="W34" i="6"/>
  <c r="V34" i="6"/>
  <c r="U34" i="6"/>
  <c r="T34" i="6"/>
  <c r="S34" i="6"/>
  <c r="R34" i="6"/>
  <c r="W32" i="6"/>
  <c r="V32" i="6"/>
  <c r="U32" i="6"/>
  <c r="T32" i="6"/>
  <c r="S32" i="6"/>
  <c r="R32" i="6"/>
  <c r="U31" i="6"/>
  <c r="W30" i="6"/>
  <c r="V30" i="6"/>
  <c r="U30" i="6"/>
  <c r="T30" i="6"/>
  <c r="S30" i="6"/>
  <c r="R30" i="6"/>
  <c r="U29" i="6"/>
  <c r="W28" i="6"/>
  <c r="V28" i="6"/>
  <c r="U28" i="6"/>
  <c r="T28" i="6"/>
  <c r="S28" i="6"/>
  <c r="R28" i="6"/>
  <c r="U27" i="6"/>
  <c r="W26" i="6"/>
  <c r="V26" i="6"/>
  <c r="D12" i="6" s="1"/>
  <c r="U26" i="6"/>
  <c r="T26" i="6"/>
  <c r="S26" i="6"/>
  <c r="R26" i="6"/>
  <c r="D4" i="6" s="1"/>
  <c r="U25" i="6"/>
  <c r="W24" i="6"/>
  <c r="V24" i="6"/>
  <c r="U24" i="6"/>
  <c r="T24" i="6"/>
  <c r="S24" i="6"/>
  <c r="R24" i="6"/>
  <c r="U23" i="6"/>
  <c r="W22" i="6"/>
  <c r="V22" i="6"/>
  <c r="U22" i="6"/>
  <c r="T22" i="6"/>
  <c r="S22" i="6"/>
  <c r="R22" i="6"/>
  <c r="U21" i="6"/>
  <c r="W20" i="6"/>
  <c r="D14" i="6" s="1"/>
  <c r="V20" i="6"/>
  <c r="U20" i="6"/>
  <c r="T20" i="6"/>
  <c r="D8" i="6" s="1"/>
  <c r="S20" i="6"/>
  <c r="D6" i="6" s="1"/>
  <c r="R20" i="6"/>
  <c r="D10" i="6"/>
  <c r="V44" i="5"/>
  <c r="T44" i="5"/>
  <c r="R42" i="5"/>
  <c r="H8" i="5" s="1"/>
  <c r="P40" i="5"/>
  <c r="R32" i="5"/>
  <c r="L32" i="5" s="1"/>
  <c r="L24" i="5"/>
  <c r="T12" i="5"/>
  <c r="R12" i="5"/>
  <c r="P12" i="5"/>
  <c r="L12" i="5"/>
  <c r="J12" i="5"/>
  <c r="H12" i="5"/>
  <c r="T10" i="5"/>
  <c r="R10" i="5"/>
  <c r="P10" i="5"/>
  <c r="L10" i="5"/>
  <c r="J10" i="5"/>
  <c r="T8" i="5"/>
  <c r="R8" i="5"/>
  <c r="P8" i="5"/>
  <c r="L8" i="5"/>
  <c r="J8" i="5"/>
  <c r="J4" i="5"/>
  <c r="T4" i="5" s="1"/>
  <c r="D8" i="5" l="1"/>
  <c r="H10" i="5"/>
  <c r="D10" i="5" s="1"/>
  <c r="D12" i="5"/>
  <c r="P4" i="5"/>
</calcChain>
</file>

<file path=xl/comments1.xml><?xml version="1.0" encoding="utf-8"?>
<comments xmlns="http://schemas.openxmlformats.org/spreadsheetml/2006/main">
  <authors>
    <author>Palikhov Anton</author>
  </authors>
  <commentList>
    <comment ref="D26" authorId="0" shapeId="0">
      <text>
        <r>
          <rPr>
            <b/>
            <sz val="9"/>
            <color indexed="81"/>
            <rFont val="Tahoma"/>
            <family val="2"/>
            <charset val="204"/>
          </rPr>
          <t>Palikhov Anton:</t>
        </r>
        <r>
          <rPr>
            <sz val="9"/>
            <color indexed="81"/>
            <rFont val="Tahoma"/>
            <family val="2"/>
            <charset val="204"/>
          </rPr>
          <t xml:space="preserve">
12?
</t>
        </r>
      </text>
    </comment>
    <comment ref="D36" authorId="0" shapeId="0">
      <text>
        <r>
          <rPr>
            <b/>
            <sz val="9"/>
            <color indexed="81"/>
            <rFont val="Tahoma"/>
            <family val="2"/>
            <charset val="204"/>
          </rPr>
          <t>Palikhov Anton:</t>
        </r>
        <r>
          <rPr>
            <sz val="9"/>
            <color indexed="81"/>
            <rFont val="Tahoma"/>
            <family val="2"/>
            <charset val="204"/>
          </rPr>
          <t xml:space="preserve">
2</t>
        </r>
      </text>
    </comment>
  </commentList>
</comments>
</file>

<file path=xl/sharedStrings.xml><?xml version="1.0" encoding="utf-8"?>
<sst xmlns="http://schemas.openxmlformats.org/spreadsheetml/2006/main" count="837" uniqueCount="483">
  <si>
    <t>A place where carnal entertainments can be had, including lurid performances as well as personal services.</t>
  </si>
  <si>
    <t>An industrial center for cutting and shaping stone, grinding gravel, and firing bricks for construction.</t>
  </si>
  <si>
    <t>A towering edifice of stone and burnished metal displays your power to the world. A Colossus may be a great statue, obelisk, tower, pyramid, mausoleum, triumphal arch, or nearly anything else; all that is required is superior craftsmanship, titanic proportions, and grandiose civic pride.</t>
  </si>
  <si>
    <t>A hall of justice, for hearing cases and resolving disputes by the rule of law.</t>
  </si>
  <si>
    <t>A magnificent set of urban gardens, arboretums, and conservatories for the enjoyment of the nobility and common folk alike, containing both decorative and edible plants as well as elaborate public artworks,statuary, and water features.</t>
  </si>
  <si>
    <t>A mill and carpentry works for producing precut logs, boards, and wood products for construction.</t>
  </si>
  <si>
    <t>A bastion of the old druidic nature religions, often centered on runic megaliths and stone circles.</t>
  </si>
  <si>
    <t>An extensive set of subterranean chambers, vaults, and tunnels, usually used for storage or burial, and sometimes for illicit activities. When used for burials, Tunnels are also called Catacombs.</t>
  </si>
  <si>
    <t>A cavernous structure or cluster of buildings for storage and transfer of trade goods.</t>
  </si>
  <si>
    <t>A wind-driven mill for grinding grain or pumping water.</t>
  </si>
  <si>
    <t>Name</t>
  </si>
  <si>
    <t>BP</t>
  </si>
  <si>
    <t>LOT</t>
  </si>
  <si>
    <t>Stability</t>
  </si>
  <si>
    <t>Economy</t>
  </si>
  <si>
    <t>Fame</t>
  </si>
  <si>
    <t>Unrest</t>
  </si>
  <si>
    <t>Loyalty</t>
  </si>
  <si>
    <t>Settlement</t>
  </si>
  <si>
    <t>Corruption</t>
  </si>
  <si>
    <t>Crime</t>
  </si>
  <si>
    <t>Society</t>
  </si>
  <si>
    <t>Productivity</t>
  </si>
  <si>
    <t>Law</t>
  </si>
  <si>
    <t>Lore</t>
  </si>
  <si>
    <t>Magic items</t>
  </si>
  <si>
    <t>minor</t>
  </si>
  <si>
    <t>medium</t>
  </si>
  <si>
    <t>major</t>
  </si>
  <si>
    <t>Danger</t>
  </si>
  <si>
    <t>Kingdom</t>
  </si>
  <si>
    <t>Description</t>
  </si>
  <si>
    <t>Aerie</t>
  </si>
  <si>
    <t>Defense</t>
  </si>
  <si>
    <t>Special</t>
  </si>
  <si>
    <t xml:space="preserve"> +2 bonus to Stability checks against Monster Attacks involving flying creatures</t>
  </si>
  <si>
    <t>A specialized tower suitable for raising and training hunting  and message birds as well as stabling flying mounts.</t>
  </si>
  <si>
    <t>Assembly</t>
  </si>
  <si>
    <t>When you issue an Improvement Edict, you can build one additional building in a city with an Assembly or one additional terrain improvement in ahex containing that city or adjacent to it. A conclave of representatives from all sectors of society, including representatives from guilds, religious orders, civil authorities, allowing all factions a voice in governance.</t>
  </si>
  <si>
    <t>Baths</t>
  </si>
  <si>
    <t xml:space="preserve">Adjacent to a Waterway or water border. This requirement can be ignored by doubling the construction cost of the Baths. </t>
  </si>
  <si>
    <t>A public building for bathing, often with hot running water  and mineral soaks, sometimes heated by furnaces and other times by natural hot springs.</t>
  </si>
  <si>
    <t>Bordello</t>
  </si>
  <si>
    <t>Each Bordello causes a -1 penalty to Stability checks to resist Drug Den and Plague events.</t>
  </si>
  <si>
    <t>Brickyard</t>
  </si>
  <si>
    <t>The cost to construct Quarries in the settlement’s hex or adjacent hexes is reduced to 6 BP. In addition, Quarries in those hexes generate 1 additional BP for every 2 Quarries. If a Quarry is adjacent to two settlements with Brickyards, only one Brickyard may benefit from that Quarry each kingdom turn.</t>
  </si>
  <si>
    <t>Colossus</t>
  </si>
  <si>
    <t>When your armies in the same hex as a settlement with a Colossus, they gain a +1 bonus to Morale; if they are inside the city, they gain a +2 bonus. A Colossus can share the same space as a Lighthouse or Observatory (but not both).</t>
  </si>
  <si>
    <t>Courthouse</t>
  </si>
  <si>
    <t>Discount</t>
  </si>
  <si>
    <t>Jail</t>
  </si>
  <si>
    <t>Crematorium</t>
  </si>
  <si>
    <t>Adjacent to Dump or Graveyard</t>
  </si>
  <si>
    <t>Limit per settlement</t>
  </si>
  <si>
    <t>Other Limit</t>
  </si>
  <si>
    <t>+2 bonus to Stability checks against Plague events or Monster Attacks involving undead</t>
  </si>
  <si>
    <t xml:space="preserve"> A specialized furnace building primarily used for burning the dead into ash, though also used for incineration of refuse.</t>
  </si>
  <si>
    <t>Gambling Den</t>
  </si>
  <si>
    <t>Adjacent to 1 House</t>
  </si>
  <si>
    <t>Base value +500 gp; Infamy +1 per 3 Bordellos or Gambling Dens. Each Gambling Den causes a -1 penalty to Stability checks to resist Drug Den events.</t>
  </si>
  <si>
    <t xml:space="preserve"> An illicit place for games of skill and chance, wagering all manner of stakes.</t>
  </si>
  <si>
    <t xml:space="preserve"> 1 magic item (roll d% to determine type: 01-80, minor item; 81-98, medium item; 99-100, major item)</t>
  </si>
  <si>
    <t>Hanging Gardens</t>
  </si>
  <si>
    <t>Menagerie, Monument, Park, Sacred Grove</t>
  </si>
  <si>
    <t>Reduces Consumption in the city by 1</t>
  </si>
  <si>
    <t>Lighthouse</t>
  </si>
  <si>
    <t>Pier</t>
  </si>
  <si>
    <t>must be on a water border at the edge of a district grid</t>
  </si>
  <si>
    <t>The cost to create Fisheries in hexes adjacent to the settlement is reduced to 3 BP. If you establish a trade route from a city with a Lighthouse, water hexes count as one-fourth (rather than one-half) when calculating Trade Route Length.</t>
  </si>
  <si>
    <t xml:space="preserve"> A high tower with a signal light to guide ships at sea and keep watch on waves and weather.</t>
  </si>
  <si>
    <t>Lumberyard</t>
  </si>
  <si>
    <t>Sacred Grove</t>
  </si>
  <si>
    <t>Tunnels</t>
  </si>
  <si>
    <t>Warehouse</t>
  </si>
  <si>
    <t>Windmill</t>
  </si>
  <si>
    <t>The cost to construct Sawmills in the settlement’s hex or adjacent hexes is reduced to 2 BP. In addition, Sawmills in those hexes generate 1 additional BP for every 2 Sawmills. If a Sawmill is adjacent to two settlements with Lumberyards, only one Lumberyard may benefit from that Sawmill each kingdom turn.</t>
  </si>
  <si>
    <t>Adjacent to Park or to city district border with no City Wall or Moat</t>
  </si>
  <si>
    <t>+2 bonus to Stability checks against Crop Failure events or Monster Attacks involving animals, plants, or fey. Sacred Grove provides a +1 bonus to Stability checks to resist Plague events.</t>
  </si>
  <si>
    <t>Tunnels are underground and do not occupy a lot on the surface, but each runs underneath one city square of 4 lots. You can pass through the square of an impassable building by moving through the Tunnels underneath it.</t>
  </si>
  <si>
    <t>Adjacent to a water border or a Guildhall, Market, Pier, Trade Shop, or Waterfront</t>
  </si>
  <si>
    <t>A Guildhall or Waterfront provides a discount on constructing a Warehouse.</t>
  </si>
  <si>
    <t>A Windmill adjacent to a Cistern or Granary increases the Stability bonus provided by that building by +1.</t>
  </si>
  <si>
    <t>Academy</t>
  </si>
  <si>
    <t>Caster's Tower, Library, Magic Shop</t>
  </si>
  <si>
    <t>From</t>
  </si>
  <si>
    <t>TO</t>
  </si>
  <si>
    <t>Upgrade</t>
  </si>
  <si>
    <t>Library</t>
  </si>
  <si>
    <t>University</t>
  </si>
  <si>
    <t>3 minor scrolls or wondrous items, 2 medium scrolls or wondrous items</t>
  </si>
  <si>
    <t>1 minor item</t>
  </si>
  <si>
    <t>Alchemist</t>
  </si>
  <si>
    <t>1 minor potion or wondrous item</t>
  </si>
  <si>
    <t>Arena</t>
  </si>
  <si>
    <t>Bank</t>
  </si>
  <si>
    <t>Bardic College</t>
  </si>
  <si>
    <t>Barracks</t>
  </si>
  <si>
    <t>Black Market</t>
  </si>
  <si>
    <t>Brewery</t>
  </si>
  <si>
    <t>Bridge</t>
  </si>
  <si>
    <t>Bureau</t>
  </si>
  <si>
    <t>Caster's Tower</t>
  </si>
  <si>
    <t>Castle</t>
  </si>
  <si>
    <t>Cathedral</t>
  </si>
  <si>
    <t>Cistern</t>
  </si>
  <si>
    <t>Dance Hall</t>
  </si>
  <si>
    <t>Dump</t>
  </si>
  <si>
    <t>Foreign Quarter</t>
  </si>
  <si>
    <t>Foundry</t>
  </si>
  <si>
    <t>Garrison</t>
  </si>
  <si>
    <t>Granary</t>
  </si>
  <si>
    <t>Graveyard</t>
  </si>
  <si>
    <t>Guildhall</t>
  </si>
  <si>
    <t>Herbalist</t>
  </si>
  <si>
    <t>Hospital</t>
  </si>
  <si>
    <t>House</t>
  </si>
  <si>
    <t>Inn</t>
  </si>
  <si>
    <t>Luxury Store</t>
  </si>
  <si>
    <t>Magic Shop</t>
  </si>
  <si>
    <t>Magical Academy</t>
  </si>
  <si>
    <t>Mansion</t>
  </si>
  <si>
    <t>Market</t>
  </si>
  <si>
    <t>Menagerie</t>
  </si>
  <si>
    <t>Military Academy</t>
  </si>
  <si>
    <t>Mill</t>
  </si>
  <si>
    <t>Mint</t>
  </si>
  <si>
    <t>Monastery</t>
  </si>
  <si>
    <t>Monument</t>
  </si>
  <si>
    <t>Museum</t>
  </si>
  <si>
    <t>Noble Villa</t>
  </si>
  <si>
    <t>Base value</t>
  </si>
  <si>
    <t>Observatory</t>
  </si>
  <si>
    <t>Orphanage</t>
  </si>
  <si>
    <t>Palace</t>
  </si>
  <si>
    <t>Park</t>
  </si>
  <si>
    <t>Shop</t>
  </si>
  <si>
    <t>Shrine</t>
  </si>
  <si>
    <t>Smithy</t>
  </si>
  <si>
    <t>Stable</t>
  </si>
  <si>
    <t>Stockyard</t>
  </si>
  <si>
    <t>Tannery</t>
  </si>
  <si>
    <t>Tavern</t>
  </si>
  <si>
    <t>Temple</t>
  </si>
  <si>
    <t>Tenement</t>
  </si>
  <si>
    <t>Theater</t>
  </si>
  <si>
    <t>Town Hall</t>
  </si>
  <si>
    <t>Trade Shop</t>
  </si>
  <si>
    <t>Watchtower</t>
  </si>
  <si>
    <t>Waterfront</t>
  </si>
  <si>
    <t>Waterway</t>
  </si>
  <si>
    <t>Apiary</t>
  </si>
  <si>
    <t>Armoury</t>
  </si>
  <si>
    <t>Aviary</t>
  </si>
  <si>
    <t>Baker</t>
  </si>
  <si>
    <t>Bazaar</t>
  </si>
  <si>
    <t>Butcher</t>
  </si>
  <si>
    <t>Carpenter</t>
  </si>
  <si>
    <t>Caster's Lodge</t>
  </si>
  <si>
    <t>Citadel</t>
  </si>
  <si>
    <t>Clothier</t>
  </si>
  <si>
    <t>Coliseum</t>
  </si>
  <si>
    <t>Druids Grove</t>
  </si>
  <si>
    <t>Embassy</t>
  </si>
  <si>
    <t>Exchange</t>
  </si>
  <si>
    <t>Fletcher</t>
  </si>
  <si>
    <t>Brothel</t>
  </si>
  <si>
    <t>City Wall</t>
  </si>
  <si>
    <t>Guild Hall</t>
  </si>
  <si>
    <t>Piers</t>
  </si>
  <si>
    <t>Gallows</t>
  </si>
  <si>
    <t>Gaming Hall</t>
  </si>
  <si>
    <t>Gear Shop</t>
  </si>
  <si>
    <t>Harbour</t>
  </si>
  <si>
    <t>Hospice</t>
  </si>
  <si>
    <t>Keep</t>
  </si>
  <si>
    <t>Kitchen</t>
  </si>
  <si>
    <t>Muesum</t>
  </si>
  <si>
    <t>National Monument</t>
  </si>
  <si>
    <t>Office of the Watch</t>
  </si>
  <si>
    <t>Pawn Shop</t>
  </si>
  <si>
    <t>Physician</t>
  </si>
  <si>
    <t>Prison</t>
  </si>
  <si>
    <t>Restaurant</t>
  </si>
  <si>
    <t>School</t>
  </si>
  <si>
    <t>Scriptorium</t>
  </si>
  <si>
    <t>Shipyard</t>
  </si>
  <si>
    <t>Slave Pen</t>
  </si>
  <si>
    <t>Thieves Guild</t>
  </si>
  <si>
    <t>Tourney Ground</t>
  </si>
  <si>
    <t>Town Square</t>
  </si>
  <si>
    <t>War College</t>
  </si>
  <si>
    <t>Water Tower</t>
  </si>
  <si>
    <t>Weavery</t>
  </si>
  <si>
    <t>Winery</t>
  </si>
  <si>
    <t>Workhouse</t>
  </si>
  <si>
    <t>An institution of higher learning that can focus on any area of knowledge or education, including magic.</t>
  </si>
  <si>
    <t>The laboratory and home of a creator of potions, poisons, and alchemical items.</t>
  </si>
  <si>
    <t>A large public structure for competitions, demonstrations, team sports, or bloodsports.</t>
  </si>
  <si>
    <t>A building to house city guards, militia, and military forces.</t>
  </si>
  <si>
    <t>A number of shops with secret and usually illegal or dangerous wares.</t>
  </si>
  <si>
    <t>A building for beermaking, winemaking, or similar use.</t>
  </si>
  <si>
    <t>A place to pay for companionship of any sort.</t>
  </si>
  <si>
    <t>The home and laboratory for a spellcaster.</t>
  </si>
  <si>
    <t>The home of the city’s leader or the heart of its defenses.</t>
  </si>
  <si>
    <t>The focal point of the city’s religion and spiritual leadership.</t>
  </si>
  <si>
    <t>City walls do not occupy a city block—rather, purchasing a city wall fortifies one of a district’s four outer borders. A city wall cannot be built on a water border.</t>
  </si>
  <si>
    <t>A centralized place to dispose of refuse.</t>
  </si>
  <si>
    <t>The workshop and home of an exotic craftsman, such as a creator of magic items, a tinker, a fireworks maker, or a glassblower.</t>
  </si>
  <si>
    <t>A large building to house armies, train guards, and recruit militia.</t>
  </si>
  <si>
    <t>A place to store grain and food.</t>
  </si>
  <si>
    <t>A plot of land to honor and bury the dead.</t>
  </si>
  <si>
    <t>A large building that serves as headquarters for a guild or similar organization.</t>
  </si>
  <si>
    <t>The workshop and home of a gardener, healer, poisoner, or creator of potions.</t>
  </si>
  <si>
    <t>A number of mid-sized houses for citizens. Houses serve as prerequisites for many other buildings. The first house you build during any Improvement Phase does not count against the total number of buildings you can build during the phase.</t>
  </si>
  <si>
    <t>A place for visitors to spend the night.</t>
  </si>
  <si>
    <t>A fortified structure for housing criminals.</t>
  </si>
  <si>
    <t>A large building containing books, often presided over by a sage or other scholar.</t>
  </si>
  <si>
    <t>A shop that specializes in expensive wares and luxuries.</t>
  </si>
  <si>
    <t>A shop that specializes in magic items and spells.</t>
  </si>
  <si>
    <t>A single huge manor housing a rich family and its servants.</t>
  </si>
  <si>
    <t>An open area for mercantile pursuits, traveling merchants, and bargain hunters.</t>
  </si>
  <si>
    <t>A building used to cut lumber or grind grain.</t>
  </si>
  <si>
    <t>A monument can be a statue of a city founder, a bell tower, a large tomb, or a public display of art.</t>
  </si>
  <si>
    <t>A sprawling manor with luxurious grounds that houses a noble.</t>
  </si>
  <si>
    <t>A plot of land set aside for its natural beauty.</t>
  </si>
  <si>
    <t>Warehouses and workshops for docking ships and handling cargo and passengers.</t>
  </si>
  <si>
    <t>A general store.</t>
  </si>
  <si>
    <t>A small shrine or similar holy site.</t>
  </si>
  <si>
    <t>An armor smith, blacksmith, or weapon smith.</t>
  </si>
  <si>
    <t>A structure for housing or selling horses and other mounts.</t>
  </si>
  <si>
    <t>A structure that prepares hides and leather.</t>
  </si>
  <si>
    <t>An eatery or drinking establishment.</t>
  </si>
  <si>
    <t>A large place of worship dedicated to a deity.</t>
  </si>
  <si>
    <t>A staggering number of low-rent, cheap housing units. Tenements count as houses for the purpose of fulfilling building requirements, but building too many tenements can increase a kingdom’s Unrest quickly. You can build a house over an existing tenement for 2 BP.</t>
  </si>
  <si>
    <t>A venue for providing entertainment such as plays, operas, concerts, and the like.</t>
  </si>
  <si>
    <t>A public venue for town meetings and repository for town records.</t>
  </si>
  <si>
    <t>A tall structure that serves as a guard post and landmark.</t>
  </si>
  <si>
    <t>A port for arrival and departure when traveling by water, facilities for building ships, and a center of commerce.</t>
  </si>
  <si>
    <t>Halves cost of Caster’s Tower, Library, and Magic Shop in same city</t>
  </si>
  <si>
    <t>Source</t>
  </si>
  <si>
    <t>UR</t>
  </si>
  <si>
    <t>increase Lore bonus by 2 for questions relating to one Knowledge or Profession skill</t>
  </si>
  <si>
    <t>UC</t>
  </si>
  <si>
    <t xml:space="preserve">Brothel, Garrison, Inn, Stable, Theater
</t>
  </si>
  <si>
    <t>A secure building for storing valuables and granting loans.</t>
  </si>
  <si>
    <t>Library, Museum, Theater</t>
  </si>
  <si>
    <t>2 minor scrolls or wondrous items</t>
  </si>
  <si>
    <t>A center for artistic learning. Education in a Bardic College also includes research into a wide-range of historical topics.</t>
  </si>
  <si>
    <t>Adjacent to 2 Houses</t>
  </si>
  <si>
    <t>Shares the space with a river or Waterway lot</t>
  </si>
  <si>
    <t>Allows travel across a river or Waterway, easing transportation.</t>
  </si>
  <si>
    <t>A large warren of offices for clerks and record-keepers working for a guild or government.</t>
  </si>
  <si>
    <t>3 minor items, 2 medium items</t>
  </si>
  <si>
    <t>Noble Villa, Town Hall</t>
  </si>
  <si>
    <t>Academy, Temple</t>
  </si>
  <si>
    <t>Halves Consumption increase for Promotion edicts</t>
  </si>
  <si>
    <t>3 minor potions or wondrous items, 2 medium potions or wondrous items</t>
  </si>
  <si>
    <t>Cannot be adjacent to a Dump, Graveyard, Stable, Stockyard, or Tannery</t>
  </si>
  <si>
    <t>Can share lot with another building</t>
  </si>
  <si>
    <t>Contains a safe supply of fresh water for the settlement.</t>
  </si>
  <si>
    <t>An establishment for dancing, drinking, carousing, and holding celebrations.</t>
  </si>
  <si>
    <t>Everflowing Spring</t>
  </si>
  <si>
    <t>Settlement must have a building that can create medium magic items</t>
  </si>
  <si>
    <t>Can share lot with Castle, Cathedral, Market, Monument, Park, or Town Hall</t>
  </si>
  <si>
    <t>A fountain built around several decanters of endless water that provides an inexhaustible supply of fresh water.</t>
  </si>
  <si>
    <t>1 minor ring, wand, or wondrous item</t>
  </si>
  <si>
    <t>Exotic Craftsman (Artisan)</t>
  </si>
  <si>
    <t>Increase the value of trade routes (see Trade Edicts) by 5% (maximum 100%)</t>
  </si>
  <si>
    <t>An area with many foreigners, as well as shops and services catering to them.</t>
  </si>
  <si>
    <t>Adjacent to water district border</t>
  </si>
  <si>
    <t>Increase the Economy and BP earned per turn by 1 for 1 Mine connected to this settlement by a river or Road</t>
  </si>
  <si>
    <t>Processes ore and refines it into finished metal.</t>
  </si>
  <si>
    <t>City Wall, Granary, Jail</t>
  </si>
  <si>
    <t>If Farms reduce Consumption below 0, store up to 5 BP of excess production for use on a later turn when Consumption exceeds the Treasury</t>
  </si>
  <si>
    <t>Pier, Stable, Trade Shop</t>
  </si>
  <si>
    <t>Increase Stability by 2 during plague events</t>
  </si>
  <si>
    <t>A building devoted to healing the sick.</t>
  </si>
  <si>
    <t>The first House you build during the Improvement phase does not count against the total number of buildings you can build during the phase</t>
  </si>
  <si>
    <t>2 minor rings, wands, or wondrous items</t>
  </si>
  <si>
    <t>4 minor wondrous items, 2 medium wondrous items, 1 major wondrous item</t>
  </si>
  <si>
    <t>3 minor potions, scrolls, or wondrous items; 1 medium potion, scroll, or wondrous item</t>
  </si>
  <si>
    <t>increase Lore bonus by 2 for questions relating to Knowledge (arcana)</t>
  </si>
  <si>
    <t>An institution for training students in spellcasting, magic item crafting, and various arcane arts.</t>
  </si>
  <si>
    <t>Settlement must have a Cathedral, Magic Shop, Magical Academy, or Temple</t>
  </si>
  <si>
    <t>Magical Street lamps</t>
  </si>
  <si>
    <t>Can share a lot with any building or improvement</t>
  </si>
  <si>
    <t>Continual flame lamps that illuminate the lot.</t>
  </si>
  <si>
    <t>Black Market, Inn, Shop</t>
  </si>
  <si>
    <t>Exotic Craftsman, Luxury Store, Mansion</t>
  </si>
  <si>
    <t>Increase Loyalty by 1/4 the CR of the highest-CR creature in the Menagerie</t>
  </si>
  <si>
    <t>A large park stocked with exotic creatures for public viewing.</t>
  </si>
  <si>
    <t>1 per settlement</t>
  </si>
  <si>
    <t>Armies and commanders recruited at the settlement gain one bonus tactic (see Army Tactics)</t>
  </si>
  <si>
    <t>1 minor armor, shield, or weapon; 1 medium armor, shield, or weapon</t>
  </si>
  <si>
    <t>An institution dedicated to the study of war and the training of elite soldiers and officers.</t>
  </si>
  <si>
    <t>With GM approval, you can construct a windmill at the same cost without the water district border requirement</t>
  </si>
  <si>
    <t>Moat</t>
  </si>
  <si>
    <t>cannot be damaged by siege engines</t>
  </si>
  <si>
    <t>A fortification of one side of a district with an open or water-filled ditch, often backed by a low dike or embankment. The GM may allow a river or similar natural feature to function as a moat for one or more sides of a district.</t>
  </si>
  <si>
    <t>A secure building where the kingdom's coinage is minted and standard weights and measures are kept.</t>
  </si>
  <si>
    <t>A cloister for meditation, study, and the pursuit of various other scholarly paths.</t>
  </si>
  <si>
    <t>increase Lore bonus by 2 for questions relating to Knowledge (history); apply Lore bonus on Appraise checks regarding art objects</t>
  </si>
  <si>
    <t>A place to display art and artifacts both modern and historical. The GM may allow the kingdom leaders to display a valuable item (such as a magic item or bejeweled statue) in the museum, increasing Fame during this display by 1 for every 10,000 gp of the item's price (maximum +5 Fame), and by an additional 1 if the item is significant to the kingdom's history.</t>
  </si>
  <si>
    <t>1 minor scroll or wondrous item</t>
  </si>
  <si>
    <t>A dome or tower with optical devices for viewing the heavens.</t>
  </si>
  <si>
    <t>A place for housing and taking care of large numbers of orphans.</t>
  </si>
  <si>
    <t>Mansion, Mint, Noble Villa</t>
  </si>
  <si>
    <t>you may make two special edicts per turn, but take a —2 penalty on kingdom checks associated with each special edict</t>
  </si>
  <si>
    <t>A grand edifice and walled grounds demonstrating one's wealth, power, and authority to the world.</t>
  </si>
  <si>
    <t>Paved Streets</t>
  </si>
  <si>
    <t>1 per district</t>
  </si>
  <si>
    <t>Brick or stone pavement that speeds transportation.</t>
  </si>
  <si>
    <t>Sewer System</t>
  </si>
  <si>
    <t>Cistern, Dump</t>
  </si>
  <si>
    <t>An underground sanitation system that keeps the settlement clean, though it may become home to criminals and monsters.</t>
  </si>
  <si>
    <t>Adjacent to 1 House or Mansion</t>
  </si>
  <si>
    <t>Luxury Store, Market</t>
  </si>
  <si>
    <t>1 minor potion, scroll, or wondrous item</t>
  </si>
  <si>
    <t>Adjacent to 1 House, Mansion, or Noble Villa</t>
  </si>
  <si>
    <t>Stable, Tannery</t>
  </si>
  <si>
    <t>Farms in this hex or adjacent hexes reduce Consumption by 3 instead of 2</t>
  </si>
  <si>
    <t>Barns and pens that store herd animals and prepare them for nearby slaughterhouses.</t>
  </si>
  <si>
    <t>Cannot be adjacent to House, Mansion, Noble Villa, or Tenement</t>
  </si>
  <si>
    <t>Graveyard, Monument, Shrine</t>
  </si>
  <si>
    <t>2 minor items</t>
  </si>
  <si>
    <t>Counts as House for buildings that must be adjacent to a House</t>
  </si>
  <si>
    <t>Brothel, Exotic Artisan, Inn, Park, Tavern</t>
  </si>
  <si>
    <t>Barracks, Cistern, Dump, Jail, Watchtower</t>
  </si>
  <si>
    <t>A shop front for a tradesperson, such as a baker, butcher, candle maker, cobbler, rope maker, or wainwright.</t>
  </si>
  <si>
    <t>Academy, Bardic College, Library, Magical Academy, Military Academy, Museum</t>
  </si>
  <si>
    <t>4 minor scrolls or wondrous items, 2 medium scrolls or wondrous items </t>
  </si>
  <si>
    <t>increase Lore bonus by 4 for questions relating to one Knowledge or Profession skill</t>
  </si>
  <si>
    <t>An institution of higher learning, focusing mainly on mundane subjects but dabbling in magical theory.</t>
  </si>
  <si>
    <t>Watergate</t>
  </si>
  <si>
    <t>Shares City Wall</t>
  </si>
  <si>
    <t>A gate in a City Wall that allows water (such as a river, Aqueduct, or Waterway) to enter the settlement. A Watergate has underwater defenses to block unwanted access. If you construct a Watergate when you construct a City Wall, the Watergate does not count toward the limit of the number of buildings you can construct per turn.</t>
  </si>
  <si>
    <t>Black Market, Guildhall, Market, Pier</t>
  </si>
  <si>
    <t>Pier </t>
  </si>
  <si>
    <t>halves Loyalty penalty for Taxation edicts</t>
  </si>
  <si>
    <t>2 minor wondrous items, 1 medium wondrous item, 1 major wondrous item</t>
  </si>
  <si>
    <t>Counts as water district border for adjacent buildings</t>
  </si>
  <si>
    <t>A river or canal occuping part of the District Grid. At the GM's option, a natural Waterway may already exist on the grid, requiring no action or BP to build. If you construct a City Wall that touches or crosses the Waterway, you must also build Watergates on the same turn.</t>
  </si>
  <si>
    <t>A building to cultivate birds to keep the area free from small pests and to send messengers throughout the lands.</t>
  </si>
  <si>
    <t>A building for baking breads and other baked goods.</t>
  </si>
  <si>
    <t>must be adjacent to a mill</t>
  </si>
  <si>
    <t>Reduces the cost of all buildings by 1 BP;</t>
  </si>
  <si>
    <t>Witch’s Hut</t>
  </si>
  <si>
    <t>A building for weaving fabric and making clothes.</t>
  </si>
  <si>
    <t>Town Commons</t>
  </si>
  <si>
    <t>BoRN</t>
  </si>
  <si>
    <t>A public venue for edits, gallows, gossip, town criers, wanted posters and flee markets.</t>
  </si>
  <si>
    <t>The cottage workshop for a witch.</t>
  </si>
  <si>
    <t>one per city district.</t>
  </si>
  <si>
    <t>A fallback place for defense.</t>
  </si>
  <si>
    <t>An arrow maker and archery supply shop.</t>
  </si>
  <si>
    <t>A building for slaughtering animals and selling meat.</t>
  </si>
  <si>
    <t>Aqueduct</t>
  </si>
  <si>
    <t>Canal</t>
  </si>
  <si>
    <t>Farm</t>
  </si>
  <si>
    <t>Farm w/ Resource</t>
  </si>
  <si>
    <t>Fishery</t>
  </si>
  <si>
    <t>Fishery w/ Resource</t>
  </si>
  <si>
    <t>Fort</t>
  </si>
  <si>
    <t>Highway</t>
  </si>
  <si>
    <t>Mine</t>
  </si>
  <si>
    <t>Mine w/ Resource</t>
  </si>
  <si>
    <t>Quarry</t>
  </si>
  <si>
    <t>Quarry w/ Resource</t>
  </si>
  <si>
    <t>Road</t>
  </si>
  <si>
    <t>Sawmill</t>
  </si>
  <si>
    <t>Sawmill w/ Resource</t>
  </si>
  <si>
    <t>Lair</t>
  </si>
  <si>
    <t>Landmark</t>
  </si>
  <si>
    <t>Landmark w/ Road</t>
  </si>
  <si>
    <t>Resource</t>
  </si>
  <si>
    <t>River</t>
  </si>
  <si>
    <t>Consumption</t>
  </si>
  <si>
    <t>Income</t>
  </si>
  <si>
    <t>Kingdom Name</t>
  </si>
  <si>
    <t>Campaign</t>
  </si>
  <si>
    <t>Alignment</t>
  </si>
  <si>
    <t>Size</t>
  </si>
  <si>
    <t>Control DC</t>
  </si>
  <si>
    <t>Population</t>
  </si>
  <si>
    <t>Total</t>
  </si>
  <si>
    <t>Cities</t>
  </si>
  <si>
    <t>Edicts</t>
  </si>
  <si>
    <t>Events</t>
  </si>
  <si>
    <t>Leadership</t>
  </si>
  <si>
    <t>Terrain</t>
  </si>
  <si>
    <t>Vacancies</t>
  </si>
  <si>
    <t>Other</t>
  </si>
  <si>
    <t>=</t>
  </si>
  <si>
    <t>+</t>
  </si>
  <si>
    <t>Miscellaneous</t>
  </si>
  <si>
    <t>Role</t>
  </si>
  <si>
    <t>Bonus</t>
  </si>
  <si>
    <t>Attribute</t>
  </si>
  <si>
    <t>Continuous Events</t>
  </si>
  <si>
    <t>Ruler</t>
  </si>
  <si>
    <t>Treasury</t>
  </si>
  <si>
    <t>Consort</t>
  </si>
  <si>
    <t>Unrest Increment</t>
  </si>
  <si>
    <t>Defence</t>
  </si>
  <si>
    <t>Councilor</t>
  </si>
  <si>
    <t>General</t>
  </si>
  <si>
    <t>Grand Diplomat</t>
  </si>
  <si>
    <t>Heir</t>
  </si>
  <si>
    <t>High Priest</t>
  </si>
  <si>
    <t>Magister</t>
  </si>
  <si>
    <t>Marshal</t>
  </si>
  <si>
    <t>Royal Enforcer</t>
  </si>
  <si>
    <t>Level</t>
  </si>
  <si>
    <t>Spymaster</t>
  </si>
  <si>
    <t xml:space="preserve">Promotion </t>
  </si>
  <si>
    <t>None</t>
  </si>
  <si>
    <t>Treasurer</t>
  </si>
  <si>
    <t>Taxation</t>
  </si>
  <si>
    <t>Warden</t>
  </si>
  <si>
    <t>Holidays</t>
  </si>
  <si>
    <t>Hexes</t>
  </si>
  <si>
    <t>Terrain Improvements</t>
  </si>
  <si>
    <t>Type</t>
  </si>
  <si>
    <t>No.</t>
  </si>
  <si>
    <t>Special Terrain</t>
  </si>
  <si>
    <t>Character</t>
  </si>
  <si>
    <t>Strength</t>
  </si>
  <si>
    <t>Dexterity</t>
  </si>
  <si>
    <t>Constitution</t>
  </si>
  <si>
    <t>Intelligence</t>
  </si>
  <si>
    <t>Wisdom</t>
  </si>
  <si>
    <t>Charisma</t>
  </si>
  <si>
    <t>Diplomacy</t>
  </si>
  <si>
    <t>Intimidate</t>
  </si>
  <si>
    <t>Knowledge (arcana)</t>
  </si>
  <si>
    <t>Knowledge (engineering)</t>
  </si>
  <si>
    <t>Knowledge (geography)</t>
  </si>
  <si>
    <t>Knowledge (local)</t>
  </si>
  <si>
    <t>Knowledge (nobility)</t>
  </si>
  <si>
    <t>Knowledge (religion)</t>
  </si>
  <si>
    <t>Profession (merchant)</t>
  </si>
  <si>
    <t>Profession (soldier)</t>
  </si>
  <si>
    <t>Sense Motive</t>
  </si>
  <si>
    <t>Survival</t>
  </si>
  <si>
    <t>Skills</t>
  </si>
  <si>
    <t>Abilities</t>
  </si>
  <si>
    <t>SkillFocus</t>
  </si>
  <si>
    <t>Джилли</t>
  </si>
  <si>
    <t>Пек</t>
  </si>
  <si>
    <t>Лекс</t>
  </si>
  <si>
    <t>Готлиб</t>
  </si>
  <si>
    <t>Накомарница</t>
  </si>
  <si>
    <t>Влодек</t>
  </si>
  <si>
    <t>Винсент</t>
  </si>
  <si>
    <t>Дьюн</t>
  </si>
  <si>
    <t>Клаус</t>
  </si>
  <si>
    <t>Кестен</t>
  </si>
  <si>
    <t>Петр</t>
  </si>
  <si>
    <t>Полина</t>
  </si>
  <si>
    <t>Давор</t>
  </si>
  <si>
    <t>Персонаж6</t>
  </si>
  <si>
    <t>Персонаж7</t>
  </si>
  <si>
    <t>Персонаж8</t>
  </si>
  <si>
    <t>Персонаж9</t>
  </si>
  <si>
    <t>Персонаж10</t>
  </si>
  <si>
    <t>Украиния</t>
  </si>
  <si>
    <t>Анджей</t>
  </si>
  <si>
    <t>Джод</t>
  </si>
  <si>
    <t>Олег</t>
  </si>
  <si>
    <t>Светлана</t>
  </si>
  <si>
    <t>Радомир Люткинс</t>
  </si>
  <si>
    <t>Viceroy</t>
  </si>
  <si>
    <t>Date</t>
  </si>
  <si>
    <t>Operation</t>
  </si>
  <si>
    <t>Balance</t>
  </si>
  <si>
    <t>Ародус, 4710</t>
  </si>
  <si>
    <t>Получили от Тэмиора Стагара помощь в освоении УЗ</t>
  </si>
  <si>
    <t>Current Balance</t>
  </si>
  <si>
    <t>Buildings</t>
  </si>
  <si>
    <t>Settlement Type</t>
  </si>
  <si>
    <t>Lot</t>
  </si>
  <si>
    <t>Settlement Special</t>
  </si>
  <si>
    <t>Kingdom Special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</si>
</sst>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204"/>
      <scheme val="minor"/>
    </font>
    <font>
      <b/>
      <sz val="11"/>
      <color theme="0"/>
      <name val="Verdana"/>
      <family val="2"/>
    </font>
    <font>
      <sz val="11"/>
      <name val="Calibri"/>
      <family val="2"/>
      <charset val="204"/>
      <scheme val="minor"/>
    </font>
    <font>
      <sz val="9"/>
      <color indexed="81"/>
      <name val="Tahoma"/>
      <family val="2"/>
      <charset val="204"/>
    </font>
    <font>
      <b/>
      <sz val="9"/>
      <color indexed="81"/>
      <name val="Tahoma"/>
      <family val="2"/>
      <charset val="204"/>
    </font>
    <font>
      <b/>
      <sz val="11"/>
      <name val="Verdana"/>
      <family val="2"/>
    </font>
    <font>
      <b/>
      <sz val="11"/>
      <color theme="1"/>
      <name val="Calibri"/>
      <family val="2"/>
      <charset val="204"/>
      <scheme val="minor"/>
    </font>
    <font>
      <sz val="11"/>
      <color theme="1"/>
      <name val="Calibri"/>
      <family val="2"/>
      <scheme val="minor"/>
    </font>
    <font>
      <b/>
      <sz val="10"/>
      <color theme="1"/>
      <name val="Verdana"/>
      <family val="2"/>
    </font>
    <font>
      <b/>
      <sz val="11"/>
      <color theme="1"/>
      <name val="Calibri"/>
      <family val="2"/>
      <scheme val="minor"/>
    </font>
    <font>
      <b/>
      <sz val="10"/>
      <color theme="0"/>
      <name val="Verdana"/>
      <family val="2"/>
    </font>
    <font>
      <b/>
      <sz val="11"/>
      <color theme="0"/>
      <name val="Calibri"/>
      <family val="2"/>
      <scheme val="minor"/>
    </font>
    <font>
      <b/>
      <sz val="11"/>
      <color theme="0"/>
      <name val="Times New Roman"/>
      <family val="1"/>
    </font>
    <font>
      <sz val="11"/>
      <color theme="0"/>
      <name val="Calibri"/>
      <family val="2"/>
      <scheme val="minor"/>
    </font>
    <font>
      <sz val="11"/>
      <color theme="0"/>
      <name val="Verdana"/>
      <family val="2"/>
    </font>
    <font>
      <sz val="10"/>
      <color theme="1"/>
      <name val="Verdana"/>
      <family val="2"/>
    </font>
    <font>
      <sz val="11"/>
      <name val="Calibri"/>
      <family val="2"/>
      <scheme val="minor"/>
    </font>
    <font>
      <b/>
      <sz val="16"/>
      <color theme="1"/>
      <name val="Calibri"/>
      <family val="2"/>
      <charset val="204"/>
      <scheme val="minor"/>
    </font>
    <font>
      <b/>
      <sz val="12"/>
      <color theme="1"/>
      <name val="Calibri"/>
      <family val="2"/>
      <charset val="204"/>
      <scheme val="minor"/>
    </font>
    <font>
      <b/>
      <sz val="14"/>
      <color theme="0"/>
      <name val="Calibri"/>
      <family val="2"/>
      <charset val="204"/>
      <scheme val="minor"/>
    </font>
  </fonts>
  <fills count="20">
    <fill>
      <patternFill patternType="none"/>
    </fill>
    <fill>
      <patternFill patternType="gray125"/>
    </fill>
    <fill>
      <patternFill patternType="solid">
        <fgColor theme="1"/>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6" tint="-0.249977111117893"/>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tint="-0.49998474074526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thin">
        <color indexed="64"/>
      </right>
      <top/>
      <bottom/>
      <diagonal/>
    </border>
    <border>
      <left style="thin">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7" fillId="0" borderId="0"/>
  </cellStyleXfs>
  <cellXfs count="212">
    <xf numFmtId="0" fontId="0" fillId="0" borderId="0" xfId="0"/>
    <xf numFmtId="0" fontId="0" fillId="0" borderId="1" xfId="0" applyBorder="1"/>
    <xf numFmtId="0" fontId="0" fillId="0" borderId="1" xfId="0" applyBorder="1" applyAlignment="1"/>
    <xf numFmtId="0" fontId="2" fillId="0" borderId="1" xfId="0" applyFont="1" applyFill="1" applyBorder="1" applyAlignment="1">
      <alignment horizontal="left"/>
    </xf>
    <xf numFmtId="0" fontId="2" fillId="0" borderId="1" xfId="0" applyFont="1" applyFill="1" applyBorder="1" applyAlignment="1">
      <alignment horizontal="right"/>
    </xf>
    <xf numFmtId="0" fontId="0" fillId="0" borderId="0" xfId="0" applyAlignment="1">
      <alignment horizontal="left"/>
    </xf>
    <xf numFmtId="0" fontId="0" fillId="3" borderId="1" xfId="0" applyFill="1" applyBorder="1" applyAlignment="1">
      <alignment horizontal="left"/>
    </xf>
    <xf numFmtId="0" fontId="0" fillId="3" borderId="1" xfId="0" applyFill="1" applyBorder="1"/>
    <xf numFmtId="0" fontId="0" fillId="3" borderId="1" xfId="0" applyFill="1" applyBorder="1" applyAlignment="1"/>
    <xf numFmtId="9" fontId="0" fillId="3" borderId="1" xfId="0" applyNumberFormat="1" applyFill="1" applyBorder="1"/>
    <xf numFmtId="0" fontId="2" fillId="0" borderId="2" xfId="0" applyFont="1" applyFill="1" applyBorder="1" applyAlignment="1">
      <alignment horizontal="right"/>
    </xf>
    <xf numFmtId="0" fontId="0" fillId="0" borderId="4" xfId="0" applyBorder="1"/>
    <xf numFmtId="0" fontId="2" fillId="3" borderId="1" xfId="0" applyFont="1" applyFill="1" applyBorder="1" applyAlignment="1">
      <alignment horizontal="left" vertical="center"/>
    </xf>
    <xf numFmtId="0" fontId="2" fillId="3" borderId="1" xfId="0" applyFont="1" applyFill="1" applyBorder="1" applyAlignment="1">
      <alignment horizontal="right"/>
    </xf>
    <xf numFmtId="0" fontId="2" fillId="3" borderId="2" xfId="0" applyFont="1" applyFill="1" applyBorder="1" applyAlignment="1">
      <alignment horizontal="right"/>
    </xf>
    <xf numFmtId="0" fontId="2" fillId="3" borderId="1" xfId="0" applyFont="1" applyFill="1" applyBorder="1" applyAlignment="1">
      <alignment horizontal="left"/>
    </xf>
    <xf numFmtId="0" fontId="2" fillId="0" borderId="2" xfId="0" applyFont="1" applyFill="1" applyBorder="1" applyAlignment="1">
      <alignment horizontal="left"/>
    </xf>
    <xf numFmtId="1" fontId="2" fillId="3" borderId="1" xfId="0" applyNumberFormat="1" applyFont="1" applyFill="1" applyBorder="1" applyAlignment="1">
      <alignment horizontal="right" vertical="center"/>
    </xf>
    <xf numFmtId="0" fontId="2" fillId="3" borderId="5" xfId="0" applyFont="1" applyFill="1" applyBorder="1" applyAlignment="1">
      <alignment horizontal="right"/>
    </xf>
    <xf numFmtId="0" fontId="1" fillId="2" borderId="11" xfId="0" applyFont="1" applyFill="1" applyBorder="1" applyProtection="1"/>
    <xf numFmtId="0" fontId="0" fillId="4" borderId="11" xfId="0" applyFill="1" applyBorder="1" applyAlignment="1" applyProtection="1">
      <alignment horizontal="center"/>
    </xf>
    <xf numFmtId="0" fontId="0" fillId="4" borderId="6" xfId="0" applyFill="1" applyBorder="1" applyAlignment="1" applyProtection="1">
      <alignment horizontal="center"/>
    </xf>
    <xf numFmtId="0" fontId="1" fillId="2" borderId="15" xfId="0" applyFont="1" applyFill="1" applyBorder="1" applyProtection="1"/>
    <xf numFmtId="0" fontId="1" fillId="2" borderId="0" xfId="0" applyFont="1" applyFill="1" applyBorder="1" applyProtection="1"/>
    <xf numFmtId="0" fontId="5" fillId="0" borderId="0" xfId="0" applyFont="1" applyFill="1" applyBorder="1" applyAlignment="1" applyProtection="1">
      <alignment horizontal="center"/>
    </xf>
    <xf numFmtId="0" fontId="7" fillId="0" borderId="16" xfId="1" applyBorder="1"/>
    <xf numFmtId="0" fontId="7" fillId="0" borderId="18" xfId="1" applyBorder="1"/>
    <xf numFmtId="0" fontId="7" fillId="0" borderId="18" xfId="1" applyFill="1" applyBorder="1"/>
    <xf numFmtId="0" fontId="7" fillId="0" borderId="15" xfId="1" applyBorder="1"/>
    <xf numFmtId="0" fontId="7" fillId="0" borderId="0" xfId="1"/>
    <xf numFmtId="0" fontId="7" fillId="0" borderId="19" xfId="1" applyBorder="1"/>
    <xf numFmtId="0" fontId="8" fillId="0" borderId="0" xfId="1" applyFont="1" applyBorder="1"/>
    <xf numFmtId="0" fontId="9" fillId="0" borderId="0" xfId="1" applyFont="1" applyFill="1" applyBorder="1"/>
    <xf numFmtId="0" fontId="7" fillId="0" borderId="0" xfId="1" applyBorder="1"/>
    <xf numFmtId="0" fontId="9" fillId="0" borderId="0" xfId="1" applyFont="1" applyBorder="1"/>
    <xf numFmtId="0" fontId="7" fillId="0" borderId="12" xfId="1" applyBorder="1"/>
    <xf numFmtId="0" fontId="9" fillId="0" borderId="6" xfId="1" applyFont="1" applyBorder="1" applyAlignment="1" applyProtection="1">
      <alignment horizontal="center"/>
      <protection locked="0"/>
    </xf>
    <xf numFmtId="0" fontId="9" fillId="0" borderId="0" xfId="1" applyFont="1" applyBorder="1" applyAlignment="1">
      <alignment horizontal="center"/>
    </xf>
    <xf numFmtId="0" fontId="8" fillId="0" borderId="0" xfId="1" applyFont="1" applyBorder="1" applyAlignment="1">
      <alignment horizontal="center"/>
    </xf>
    <xf numFmtId="0" fontId="7" fillId="5" borderId="6" xfId="1" applyFill="1" applyBorder="1" applyAlignment="1">
      <alignment horizontal="center"/>
    </xf>
    <xf numFmtId="0" fontId="10" fillId="6" borderId="6" xfId="1" applyFont="1" applyFill="1" applyBorder="1" applyAlignment="1">
      <alignment horizontal="center"/>
    </xf>
    <xf numFmtId="0" fontId="11" fillId="6" borderId="6" xfId="1" applyFont="1" applyFill="1" applyBorder="1" applyAlignment="1">
      <alignment horizontal="center"/>
    </xf>
    <xf numFmtId="0" fontId="7" fillId="0" borderId="0" xfId="1" applyFill="1" applyBorder="1"/>
    <xf numFmtId="0" fontId="7" fillId="0" borderId="0" xfId="1" applyBorder="1" applyAlignment="1">
      <alignment horizontal="center"/>
    </xf>
    <xf numFmtId="0" fontId="7" fillId="0" borderId="20" xfId="1" applyBorder="1" applyAlignment="1">
      <alignment horizontal="center"/>
    </xf>
    <xf numFmtId="0" fontId="1" fillId="7" borderId="6" xfId="1" applyFont="1" applyFill="1" applyBorder="1" applyAlignment="1">
      <alignment horizontal="center" vertical="center"/>
    </xf>
    <xf numFmtId="0" fontId="12" fillId="0" borderId="0" xfId="1" applyFont="1" applyFill="1" applyBorder="1" applyAlignment="1">
      <alignment horizontal="center" vertical="center"/>
    </xf>
    <xf numFmtId="0" fontId="11" fillId="7" borderId="6" xfId="1" applyFont="1" applyFill="1" applyBorder="1" applyAlignment="1">
      <alignment horizontal="center"/>
    </xf>
    <xf numFmtId="0" fontId="7" fillId="0" borderId="6" xfId="1" applyFill="1" applyBorder="1" applyAlignment="1" applyProtection="1">
      <alignment horizontal="center"/>
      <protection locked="0"/>
    </xf>
    <xf numFmtId="0" fontId="7" fillId="0" borderId="19" xfId="1" applyFill="1" applyBorder="1"/>
    <xf numFmtId="0" fontId="1" fillId="0" borderId="0" xfId="1" applyFont="1" applyFill="1" applyBorder="1" applyAlignment="1">
      <alignment horizontal="center" vertical="center"/>
    </xf>
    <xf numFmtId="0" fontId="7" fillId="0" borderId="0" xfId="1" applyFill="1" applyBorder="1" applyAlignment="1">
      <alignment horizontal="center"/>
    </xf>
    <xf numFmtId="0" fontId="7" fillId="4" borderId="0" xfId="1" applyFill="1" applyBorder="1" applyAlignment="1">
      <alignment horizontal="center"/>
    </xf>
    <xf numFmtId="0" fontId="7" fillId="0" borderId="12" xfId="1" applyFill="1" applyBorder="1"/>
    <xf numFmtId="0" fontId="7" fillId="0" borderId="0" xfId="1" applyFill="1"/>
    <xf numFmtId="0" fontId="1" fillId="8" borderId="6" xfId="1" applyFont="1" applyFill="1" applyBorder="1" applyAlignment="1">
      <alignment horizontal="center" vertical="center"/>
    </xf>
    <xf numFmtId="0" fontId="11" fillId="8" borderId="6" xfId="1" applyFont="1" applyFill="1" applyBorder="1" applyAlignment="1">
      <alignment horizontal="center"/>
    </xf>
    <xf numFmtId="0" fontId="1" fillId="9" borderId="6" xfId="1" applyFont="1" applyFill="1" applyBorder="1" applyAlignment="1">
      <alignment horizontal="center" vertical="center"/>
    </xf>
    <xf numFmtId="0" fontId="11" fillId="9" borderId="6" xfId="1" applyFont="1" applyFill="1" applyBorder="1" applyAlignment="1">
      <alignment horizontal="center"/>
    </xf>
    <xf numFmtId="0" fontId="13" fillId="2" borderId="0" xfId="1" applyFont="1" applyFill="1" applyBorder="1"/>
    <xf numFmtId="0" fontId="13" fillId="0" borderId="0" xfId="1" applyFont="1" applyFill="1" applyBorder="1"/>
    <xf numFmtId="0" fontId="1" fillId="2" borderId="0" xfId="1" applyFont="1" applyFill="1" applyBorder="1"/>
    <xf numFmtId="0" fontId="1" fillId="0" borderId="0" xfId="1" applyFont="1" applyFill="1" applyBorder="1" applyAlignment="1">
      <alignment horizontal="center"/>
    </xf>
    <xf numFmtId="0" fontId="14" fillId="0" borderId="0" xfId="1" applyFont="1" applyFill="1" applyBorder="1"/>
    <xf numFmtId="0" fontId="15" fillId="0" borderId="0" xfId="1" applyFont="1" applyFill="1" applyBorder="1"/>
    <xf numFmtId="0" fontId="15" fillId="0" borderId="0" xfId="1" applyFont="1" applyBorder="1"/>
    <xf numFmtId="0" fontId="7" fillId="0" borderId="19" xfId="1" applyBorder="1" applyProtection="1"/>
    <xf numFmtId="0" fontId="9" fillId="0" borderId="0" xfId="1" applyFont="1" applyBorder="1" applyProtection="1"/>
    <xf numFmtId="0" fontId="7" fillId="0" borderId="0" xfId="1" applyFill="1" applyBorder="1" applyProtection="1"/>
    <xf numFmtId="0" fontId="7" fillId="0" borderId="0" xfId="1" applyBorder="1" applyProtection="1"/>
    <xf numFmtId="0" fontId="7" fillId="0" borderId="12" xfId="1" applyBorder="1" applyProtection="1"/>
    <xf numFmtId="0" fontId="7" fillId="0" borderId="0" xfId="1" applyProtection="1"/>
    <xf numFmtId="0" fontId="10" fillId="2" borderId="11" xfId="1" applyFont="1" applyFill="1" applyBorder="1" applyAlignment="1">
      <alignment horizontal="center" vertical="center"/>
    </xf>
    <xf numFmtId="0" fontId="7" fillId="0" borderId="6" xfId="1" applyBorder="1" applyAlignment="1" applyProtection="1">
      <alignment horizontal="center"/>
      <protection locked="0"/>
    </xf>
    <xf numFmtId="0" fontId="7" fillId="0" borderId="6" xfId="1" applyBorder="1" applyAlignment="1" applyProtection="1">
      <alignment horizontal="center" vertical="center"/>
      <protection locked="0"/>
    </xf>
    <xf numFmtId="0" fontId="10" fillId="2" borderId="0" xfId="1" applyFont="1" applyFill="1" applyBorder="1" applyAlignment="1">
      <alignment horizontal="center" vertical="center"/>
    </xf>
    <xf numFmtId="0" fontId="8" fillId="0" borderId="0" xfId="1" applyFont="1" applyBorder="1" applyAlignment="1" applyProtection="1">
      <alignment horizontal="center"/>
    </xf>
    <xf numFmtId="0" fontId="7" fillId="0" borderId="0" xfId="1" applyBorder="1" applyAlignment="1" applyProtection="1">
      <alignment horizontal="center"/>
    </xf>
    <xf numFmtId="0" fontId="7" fillId="5" borderId="6" xfId="1" applyFill="1" applyBorder="1" applyAlignment="1" applyProtection="1">
      <alignment horizontal="center"/>
    </xf>
    <xf numFmtId="0" fontId="7" fillId="0" borderId="22" xfId="1" applyBorder="1" applyProtection="1"/>
    <xf numFmtId="0" fontId="11" fillId="10" borderId="6" xfId="1" applyFont="1" applyFill="1" applyBorder="1" applyAlignment="1">
      <alignment horizontal="center"/>
    </xf>
    <xf numFmtId="0" fontId="7" fillId="4" borderId="0" xfId="1" applyFill="1" applyBorder="1" applyProtection="1"/>
    <xf numFmtId="0" fontId="10" fillId="2" borderId="0" xfId="1" applyFont="1" applyFill="1" applyBorder="1" applyAlignment="1">
      <alignment horizontal="center"/>
    </xf>
    <xf numFmtId="0" fontId="7" fillId="0" borderId="0" xfId="1" applyBorder="1" applyAlignment="1" applyProtection="1"/>
    <xf numFmtId="0" fontId="7" fillId="0" borderId="20" xfId="1" applyBorder="1"/>
    <xf numFmtId="0" fontId="7" fillId="0" borderId="20" xfId="1" applyFill="1" applyBorder="1"/>
    <xf numFmtId="0" fontId="7" fillId="0" borderId="17" xfId="1" applyBorder="1"/>
    <xf numFmtId="0" fontId="7" fillId="0" borderId="16" xfId="1" applyBorder="1" applyProtection="1"/>
    <xf numFmtId="0" fontId="7" fillId="0" borderId="18" xfId="1" applyBorder="1" applyProtection="1"/>
    <xf numFmtId="0" fontId="7" fillId="0" borderId="18" xfId="1" applyFill="1" applyBorder="1" applyProtection="1"/>
    <xf numFmtId="0" fontId="7" fillId="0" borderId="15" xfId="1" applyBorder="1" applyProtection="1"/>
    <xf numFmtId="0" fontId="7" fillId="0" borderId="0" xfId="1" applyAlignment="1" applyProtection="1">
      <alignment horizontal="center"/>
    </xf>
    <xf numFmtId="0" fontId="1" fillId="2" borderId="0" xfId="1" applyFont="1" applyFill="1" applyBorder="1" applyProtection="1"/>
    <xf numFmtId="0" fontId="1" fillId="0" borderId="0" xfId="1" applyFont="1" applyFill="1" applyBorder="1" applyProtection="1"/>
    <xf numFmtId="0" fontId="7" fillId="0" borderId="12" xfId="1" applyBorder="1" applyAlignment="1" applyProtection="1">
      <alignment horizontal="center"/>
    </xf>
    <xf numFmtId="0" fontId="7" fillId="0" borderId="19" xfId="1" applyFill="1" applyBorder="1" applyProtection="1"/>
    <xf numFmtId="0" fontId="7" fillId="0" borderId="12" xfId="1" applyFill="1" applyBorder="1" applyProtection="1"/>
    <xf numFmtId="0" fontId="7" fillId="0" borderId="0" xfId="1" applyFill="1" applyProtection="1"/>
    <xf numFmtId="0" fontId="7" fillId="0" borderId="0" xfId="1" applyFill="1" applyAlignment="1" applyProtection="1">
      <alignment horizontal="center"/>
    </xf>
    <xf numFmtId="0" fontId="1" fillId="2" borderId="0" xfId="1" applyFont="1" applyFill="1" applyBorder="1" applyAlignment="1" applyProtection="1"/>
    <xf numFmtId="0" fontId="1" fillId="0" borderId="0" xfId="1" applyFont="1" applyFill="1" applyBorder="1" applyAlignment="1" applyProtection="1"/>
    <xf numFmtId="0" fontId="7" fillId="4" borderId="12" xfId="1" applyFill="1" applyBorder="1" applyAlignment="1" applyProtection="1">
      <alignment horizontal="center"/>
    </xf>
    <xf numFmtId="0" fontId="7" fillId="0" borderId="0" xfId="1" applyFill="1" applyBorder="1" applyAlignment="1" applyProtection="1">
      <alignment horizontal="center"/>
    </xf>
    <xf numFmtId="0" fontId="7" fillId="0" borderId="12" xfId="1" applyFill="1" applyBorder="1" applyAlignment="1" applyProtection="1">
      <alignment horizontal="center"/>
    </xf>
    <xf numFmtId="0" fontId="7" fillId="0" borderId="0" xfId="1" applyFill="1" applyBorder="1" applyAlignment="1" applyProtection="1"/>
    <xf numFmtId="0" fontId="7" fillId="0" borderId="12" xfId="1" applyFill="1" applyBorder="1" applyAlignment="1" applyProtection="1"/>
    <xf numFmtId="0" fontId="16" fillId="5" borderId="6" xfId="1" applyFont="1" applyFill="1" applyBorder="1" applyAlignment="1" applyProtection="1">
      <alignment horizontal="center"/>
    </xf>
    <xf numFmtId="0" fontId="1" fillId="0" borderId="12" xfId="1" applyFont="1" applyFill="1" applyBorder="1" applyAlignment="1" applyProtection="1">
      <alignment horizontal="center"/>
    </xf>
    <xf numFmtId="0" fontId="1" fillId="2" borderId="0" xfId="1" applyFont="1" applyFill="1" applyAlignment="1" applyProtection="1">
      <alignment horizontal="center"/>
    </xf>
    <xf numFmtId="0" fontId="5" fillId="0" borderId="0" xfId="1" applyFont="1" applyFill="1" applyBorder="1" applyAlignment="1" applyProtection="1">
      <alignment horizontal="left"/>
    </xf>
    <xf numFmtId="0" fontId="5" fillId="0" borderId="0" xfId="1" applyFont="1" applyFill="1" applyBorder="1" applyAlignment="1" applyProtection="1">
      <alignment horizontal="center"/>
    </xf>
    <xf numFmtId="0" fontId="5" fillId="0" borderId="12" xfId="1" applyFont="1" applyFill="1" applyBorder="1" applyProtection="1"/>
    <xf numFmtId="0" fontId="5" fillId="0" borderId="21" xfId="1" applyFont="1" applyFill="1" applyBorder="1" applyAlignment="1" applyProtection="1">
      <alignment horizontal="center"/>
    </xf>
    <xf numFmtId="0" fontId="5" fillId="0" borderId="22" xfId="1" applyFont="1" applyFill="1" applyBorder="1" applyAlignment="1" applyProtection="1">
      <alignment horizontal="center"/>
    </xf>
    <xf numFmtId="0" fontId="5" fillId="0" borderId="11" xfId="1" applyFont="1" applyFill="1" applyBorder="1" applyAlignment="1" applyProtection="1">
      <alignment horizontal="center"/>
    </xf>
    <xf numFmtId="0" fontId="7" fillId="0" borderId="22" xfId="1" applyFill="1" applyBorder="1" applyAlignment="1" applyProtection="1">
      <alignment horizontal="center"/>
    </xf>
    <xf numFmtId="0" fontId="1" fillId="2" borderId="11" xfId="1" applyFont="1" applyFill="1" applyBorder="1" applyProtection="1"/>
    <xf numFmtId="0" fontId="7" fillId="4" borderId="11" xfId="1" applyFill="1" applyBorder="1" applyAlignment="1" applyProtection="1">
      <alignment horizontal="center"/>
    </xf>
    <xf numFmtId="0" fontId="7" fillId="4" borderId="13" xfId="1" applyFill="1" applyBorder="1" applyAlignment="1" applyProtection="1">
      <alignment horizontal="center"/>
    </xf>
    <xf numFmtId="0" fontId="7" fillId="4" borderId="6" xfId="1" applyFill="1" applyBorder="1" applyAlignment="1" applyProtection="1">
      <alignment horizontal="center"/>
    </xf>
    <xf numFmtId="0" fontId="7" fillId="4" borderId="14" xfId="1" applyFill="1" applyBorder="1" applyAlignment="1" applyProtection="1">
      <alignment horizontal="center"/>
    </xf>
    <xf numFmtId="0" fontId="7" fillId="4" borderId="0" xfId="1" applyFill="1" applyBorder="1" applyAlignment="1" applyProtection="1">
      <alignment horizontal="center"/>
    </xf>
    <xf numFmtId="0" fontId="7" fillId="0" borderId="23" xfId="1" applyBorder="1" applyAlignment="1" applyProtection="1">
      <alignment horizontal="center"/>
    </xf>
    <xf numFmtId="0" fontId="7" fillId="0" borderId="24" xfId="1" applyBorder="1" applyAlignment="1" applyProtection="1">
      <alignment horizontal="center"/>
    </xf>
    <xf numFmtId="0" fontId="7" fillId="0" borderId="25" xfId="1" applyBorder="1" applyAlignment="1" applyProtection="1">
      <alignment horizontal="center"/>
    </xf>
    <xf numFmtId="0" fontId="7" fillId="0" borderId="26" xfId="1" applyBorder="1" applyAlignment="1" applyProtection="1">
      <alignment horizontal="center"/>
    </xf>
    <xf numFmtId="0" fontId="7" fillId="0" borderId="14" xfId="1" applyBorder="1" applyAlignment="1" applyProtection="1">
      <alignment horizontal="center"/>
    </xf>
    <xf numFmtId="0" fontId="7" fillId="0" borderId="27" xfId="1" applyBorder="1" applyAlignment="1" applyProtection="1">
      <alignment horizontal="center"/>
    </xf>
    <xf numFmtId="0" fontId="7" fillId="0" borderId="28" xfId="1" applyBorder="1" applyAlignment="1" applyProtection="1">
      <alignment horizontal="center"/>
    </xf>
    <xf numFmtId="0" fontId="7" fillId="0" borderId="10" xfId="1" applyBorder="1" applyAlignment="1" applyProtection="1">
      <alignment horizontal="center"/>
    </xf>
    <xf numFmtId="0" fontId="7" fillId="0" borderId="29" xfId="1" applyBorder="1" applyAlignment="1" applyProtection="1">
      <alignment horizontal="center"/>
    </xf>
    <xf numFmtId="0" fontId="7" fillId="0" borderId="1" xfId="1" applyBorder="1" applyAlignment="1" applyProtection="1">
      <alignment horizontal="center"/>
    </xf>
    <xf numFmtId="0" fontId="7" fillId="0" borderId="30" xfId="1" applyBorder="1" applyAlignment="1" applyProtection="1">
      <alignment horizontal="center"/>
    </xf>
    <xf numFmtId="0" fontId="7" fillId="0" borderId="31" xfId="1" applyBorder="1" applyAlignment="1" applyProtection="1">
      <alignment horizontal="center"/>
    </xf>
    <xf numFmtId="0" fontId="7" fillId="0" borderId="32" xfId="1" applyBorder="1" applyAlignment="1" applyProtection="1">
      <alignment horizontal="center"/>
    </xf>
    <xf numFmtId="0" fontId="7" fillId="0" borderId="33" xfId="1" applyBorder="1" applyAlignment="1" applyProtection="1">
      <alignment horizontal="center"/>
    </xf>
    <xf numFmtId="0" fontId="7" fillId="0" borderId="27" xfId="1" applyFill="1" applyBorder="1" applyProtection="1"/>
    <xf numFmtId="0" fontId="7" fillId="0" borderId="28" xfId="1" applyFill="1" applyBorder="1" applyProtection="1"/>
    <xf numFmtId="0" fontId="7" fillId="0" borderId="10" xfId="1" applyFill="1" applyBorder="1" applyAlignment="1" applyProtection="1">
      <alignment horizontal="center"/>
    </xf>
    <xf numFmtId="0" fontId="7" fillId="0" borderId="34" xfId="1" applyFill="1" applyBorder="1" applyProtection="1"/>
    <xf numFmtId="0" fontId="7" fillId="0" borderId="35" xfId="1" applyFill="1" applyBorder="1" applyProtection="1"/>
    <xf numFmtId="0" fontId="1" fillId="2" borderId="15" xfId="1" applyFont="1" applyFill="1" applyBorder="1" applyProtection="1"/>
    <xf numFmtId="0" fontId="7" fillId="0" borderId="36" xfId="1" applyBorder="1" applyAlignment="1" applyProtection="1">
      <alignment horizontal="center"/>
    </xf>
    <xf numFmtId="0" fontId="7" fillId="0" borderId="2" xfId="1" applyBorder="1" applyAlignment="1" applyProtection="1">
      <alignment horizontal="center"/>
    </xf>
    <xf numFmtId="0" fontId="7" fillId="0" borderId="35" xfId="1" applyBorder="1" applyAlignment="1" applyProtection="1">
      <alignment horizontal="center"/>
    </xf>
    <xf numFmtId="0" fontId="7" fillId="0" borderId="37" xfId="1" applyBorder="1" applyAlignment="1" applyProtection="1">
      <alignment horizontal="center"/>
    </xf>
    <xf numFmtId="0" fontId="7" fillId="0" borderId="38" xfId="1" applyBorder="1" applyAlignment="1" applyProtection="1">
      <alignment horizontal="center"/>
    </xf>
    <xf numFmtId="0" fontId="7" fillId="0" borderId="39" xfId="1" applyBorder="1" applyAlignment="1" applyProtection="1">
      <alignment horizontal="center"/>
    </xf>
    <xf numFmtId="0" fontId="7" fillId="0" borderId="40" xfId="1" applyBorder="1" applyAlignment="1" applyProtection="1">
      <alignment horizontal="center"/>
    </xf>
    <xf numFmtId="0" fontId="7" fillId="0" borderId="26" xfId="1" applyFill="1" applyBorder="1" applyAlignment="1" applyProtection="1">
      <alignment horizontal="center"/>
    </xf>
    <xf numFmtId="0" fontId="7" fillId="0" borderId="30" xfId="1" applyFill="1" applyBorder="1" applyAlignment="1" applyProtection="1">
      <alignment horizontal="center"/>
    </xf>
    <xf numFmtId="0" fontId="1" fillId="0" borderId="11" xfId="1" applyFont="1" applyFill="1" applyBorder="1" applyProtection="1"/>
    <xf numFmtId="0" fontId="7" fillId="0" borderId="40" xfId="1" applyFill="1" applyBorder="1" applyAlignment="1" applyProtection="1">
      <alignment horizontal="center"/>
    </xf>
    <xf numFmtId="0" fontId="7" fillId="0" borderId="20" xfId="1" applyBorder="1" applyProtection="1"/>
    <xf numFmtId="0" fontId="7" fillId="0" borderId="20" xfId="1" applyFill="1" applyBorder="1" applyProtection="1"/>
    <xf numFmtId="0" fontId="7" fillId="0" borderId="17" xfId="1" applyBorder="1" applyProtection="1"/>
    <xf numFmtId="0" fontId="6" fillId="0" borderId="0" xfId="0" applyFont="1"/>
    <xf numFmtId="0" fontId="7" fillId="11" borderId="6" xfId="1" applyFill="1" applyBorder="1" applyAlignment="1">
      <alignment horizontal="center"/>
    </xf>
    <xf numFmtId="0" fontId="0" fillId="12" borderId="0" xfId="0" applyFill="1"/>
    <xf numFmtId="0" fontId="10" fillId="2" borderId="11" xfId="1" applyFont="1" applyFill="1" applyBorder="1" applyAlignment="1">
      <alignment horizontal="left" vertical="center"/>
    </xf>
    <xf numFmtId="0" fontId="7" fillId="0" borderId="21" xfId="1" applyBorder="1" applyAlignment="1" applyProtection="1">
      <protection locked="0"/>
    </xf>
    <xf numFmtId="0" fontId="7" fillId="0" borderId="22" xfId="1" applyBorder="1" applyAlignment="1" applyProtection="1">
      <protection locked="0"/>
    </xf>
    <xf numFmtId="0" fontId="7" fillId="0" borderId="11" xfId="1" applyBorder="1" applyAlignment="1" applyProtection="1">
      <protection locked="0"/>
    </xf>
    <xf numFmtId="0" fontId="1" fillId="2" borderId="0" xfId="1" applyFont="1" applyFill="1" applyBorder="1" applyAlignment="1">
      <alignment horizontal="center"/>
    </xf>
    <xf numFmtId="0" fontId="7" fillId="2" borderId="0" xfId="1" applyFill="1" applyBorder="1" applyAlignment="1">
      <alignment horizontal="center"/>
    </xf>
    <xf numFmtId="0" fontId="7" fillId="2" borderId="0" xfId="1" applyFill="1" applyBorder="1" applyAlignment="1"/>
    <xf numFmtId="0" fontId="7" fillId="5" borderId="21" xfId="1" applyFill="1" applyBorder="1" applyAlignment="1" applyProtection="1">
      <alignment horizontal="center"/>
    </xf>
    <xf numFmtId="0" fontId="7" fillId="5" borderId="22" xfId="1" applyFill="1" applyBorder="1" applyAlignment="1" applyProtection="1">
      <alignment horizontal="center"/>
    </xf>
    <xf numFmtId="0" fontId="7" fillId="5" borderId="11" xfId="1" applyFill="1" applyBorder="1" applyAlignment="1" applyProtection="1">
      <alignment horizontal="center"/>
    </xf>
    <xf numFmtId="0" fontId="1" fillId="10" borderId="21" xfId="1" applyFont="1" applyFill="1" applyBorder="1" applyAlignment="1">
      <alignment horizontal="center" vertical="center"/>
    </xf>
    <xf numFmtId="0" fontId="7" fillId="10" borderId="22" xfId="1" applyFill="1" applyBorder="1" applyAlignment="1"/>
    <xf numFmtId="0" fontId="7" fillId="10" borderId="11" xfId="1" applyFill="1" applyBorder="1" applyAlignment="1"/>
    <xf numFmtId="0" fontId="10" fillId="2" borderId="0" xfId="1" applyFont="1" applyFill="1" applyBorder="1" applyAlignment="1">
      <alignment horizontal="center" vertical="center"/>
    </xf>
    <xf numFmtId="0" fontId="9" fillId="0" borderId="20" xfId="1" applyFont="1" applyBorder="1" applyAlignment="1" applyProtection="1">
      <protection locked="0"/>
    </xf>
    <xf numFmtId="0" fontId="7" fillId="0" borderId="20" xfId="1" applyBorder="1" applyAlignment="1" applyProtection="1">
      <protection locked="0"/>
    </xf>
    <xf numFmtId="0" fontId="7" fillId="5" borderId="21" xfId="1" applyFill="1" applyBorder="1" applyAlignment="1">
      <alignment horizontal="center"/>
    </xf>
    <xf numFmtId="0" fontId="7" fillId="5" borderId="22" xfId="1" applyFill="1" applyBorder="1" applyAlignment="1">
      <alignment horizontal="center"/>
    </xf>
    <xf numFmtId="0" fontId="7" fillId="5" borderId="11" xfId="1" applyFill="1" applyBorder="1" applyAlignment="1">
      <alignment horizontal="center"/>
    </xf>
    <xf numFmtId="0" fontId="8" fillId="0" borderId="0" xfId="1" applyFont="1" applyBorder="1" applyAlignment="1">
      <alignment horizontal="center"/>
    </xf>
    <xf numFmtId="0" fontId="7" fillId="0" borderId="0" xfId="1" applyBorder="1" applyAlignment="1"/>
    <xf numFmtId="0" fontId="1" fillId="2" borderId="0" xfId="1" applyFont="1" applyFill="1" applyBorder="1" applyAlignment="1" applyProtection="1">
      <alignment horizontal="center"/>
    </xf>
    <xf numFmtId="0" fontId="1" fillId="2" borderId="12" xfId="1" applyFont="1" applyFill="1" applyBorder="1" applyAlignment="1" applyProtection="1">
      <alignment horizontal="center"/>
    </xf>
    <xf numFmtId="0" fontId="0" fillId="0" borderId="4" xfId="0"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wrapText="1"/>
    </xf>
    <xf numFmtId="0" fontId="0" fillId="0" borderId="3" xfId="0" applyBorder="1" applyAlignment="1">
      <alignment horizontal="center"/>
    </xf>
    <xf numFmtId="0" fontId="0" fillId="0" borderId="1" xfId="0" applyBorder="1" applyAlignment="1">
      <alignment horizontal="left" wrapText="1"/>
    </xf>
    <xf numFmtId="0" fontId="0" fillId="0" borderId="1" xfId="0" applyBorder="1" applyAlignment="1">
      <alignment horizontal="center" vertical="center" wrapText="1"/>
    </xf>
    <xf numFmtId="0" fontId="7" fillId="0" borderId="0" xfId="1" applyBorder="1" applyAlignment="1">
      <alignment wrapText="1"/>
    </xf>
    <xf numFmtId="0" fontId="7" fillId="13" borderId="6" xfId="1" applyFill="1" applyBorder="1" applyAlignment="1" applyProtection="1">
      <alignment horizontal="center"/>
      <protection locked="0"/>
    </xf>
    <xf numFmtId="0" fontId="7" fillId="14" borderId="6" xfId="1" applyFill="1" applyBorder="1" applyAlignment="1">
      <alignment horizontal="center"/>
    </xf>
    <xf numFmtId="0" fontId="7" fillId="14" borderId="6" xfId="1" applyFill="1" applyBorder="1" applyAlignment="1" applyProtection="1">
      <alignment horizontal="center"/>
      <protection locked="0"/>
    </xf>
    <xf numFmtId="0" fontId="7" fillId="14" borderId="6" xfId="1" applyFill="1" applyBorder="1" applyAlignment="1" applyProtection="1">
      <alignment horizontal="center"/>
    </xf>
    <xf numFmtId="0" fontId="7" fillId="14" borderId="21" xfId="1" applyFill="1" applyBorder="1" applyAlignment="1" applyProtection="1">
      <alignment horizontal="center"/>
      <protection locked="0"/>
    </xf>
    <xf numFmtId="0" fontId="7" fillId="14" borderId="22" xfId="1" applyFill="1" applyBorder="1" applyAlignment="1" applyProtection="1">
      <alignment horizontal="center"/>
      <protection locked="0"/>
    </xf>
    <xf numFmtId="0" fontId="7" fillId="14" borderId="11" xfId="1" applyFill="1" applyBorder="1" applyAlignment="1" applyProtection="1">
      <alignment horizontal="center"/>
      <protection locked="0"/>
    </xf>
    <xf numFmtId="0" fontId="7" fillId="16" borderId="6" xfId="1" applyFill="1" applyBorder="1" applyAlignment="1">
      <alignment horizontal="center"/>
    </xf>
    <xf numFmtId="0" fontId="7" fillId="14" borderId="0" xfId="1" applyFill="1" applyBorder="1" applyAlignment="1" applyProtection="1">
      <alignment horizontal="center"/>
    </xf>
    <xf numFmtId="0" fontId="1" fillId="2" borderId="0" xfId="0" applyFont="1" applyFill="1" applyBorder="1"/>
    <xf numFmtId="0" fontId="0" fillId="0" borderId="0" xfId="0" applyAlignment="1">
      <alignment horizontal="center"/>
    </xf>
    <xf numFmtId="0" fontId="17" fillId="17" borderId="0" xfId="0" applyFont="1" applyFill="1" applyAlignment="1">
      <alignment horizontal="center" vertical="center"/>
    </xf>
    <xf numFmtId="0" fontId="18" fillId="18" borderId="0" xfId="0" applyFont="1" applyFill="1" applyAlignment="1">
      <alignment horizontal="center" vertical="center" wrapText="1"/>
    </xf>
    <xf numFmtId="0" fontId="0" fillId="0" borderId="3" xfId="0" applyBorder="1" applyAlignment="1">
      <alignment horizontal="center" vertical="center" wrapText="1"/>
    </xf>
    <xf numFmtId="0" fontId="0" fillId="3" borderId="0" xfId="0" applyFill="1"/>
    <xf numFmtId="0" fontId="6" fillId="15" borderId="1" xfId="0" applyFont="1" applyFill="1" applyBorder="1" applyAlignment="1">
      <alignment horizontal="center" vertical="center"/>
    </xf>
    <xf numFmtId="0" fontId="6" fillId="15" borderId="1" xfId="0" applyFont="1" applyFill="1" applyBorder="1" applyAlignment="1">
      <alignment horizontal="center" vertical="center" wrapText="1"/>
    </xf>
    <xf numFmtId="0" fontId="1" fillId="2" borderId="0" xfId="0" applyFont="1" applyFill="1" applyBorder="1" applyAlignment="1"/>
    <xf numFmtId="0" fontId="19" fillId="19" borderId="0" xfId="0" applyFont="1" applyFill="1" applyAlignment="1">
      <alignment horizontal="center" vertical="center"/>
    </xf>
  </cellXfs>
  <cellStyles count="2">
    <cellStyle name="Обычный" xfId="0" builtinId="0"/>
    <cellStyle name="Обычный 2" xfId="1"/>
  </cellStyles>
  <dxfs count="27">
    <dxf>
      <font>
        <b/>
        <i val="0"/>
        <color theme="0"/>
      </font>
      <fill>
        <patternFill>
          <bgColor theme="7" tint="-0.24994659260841701"/>
        </patternFill>
      </fill>
    </dxf>
    <dxf>
      <font>
        <b/>
        <i val="0"/>
        <color theme="0"/>
      </font>
      <fill>
        <patternFill>
          <bgColor theme="3" tint="0.39994506668294322"/>
        </patternFill>
      </fill>
    </dxf>
    <dxf>
      <font>
        <b/>
        <i val="0"/>
        <color theme="0"/>
      </font>
      <fill>
        <patternFill>
          <bgColor theme="2" tint="-0.499984740745262"/>
        </patternFill>
      </fill>
    </dxf>
    <dxf>
      <font>
        <b/>
        <i val="0"/>
        <color theme="0"/>
      </font>
      <fill>
        <patternFill>
          <bgColor theme="7" tint="-0.24994659260841701"/>
        </patternFill>
      </fill>
    </dxf>
    <dxf>
      <font>
        <b/>
        <i val="0"/>
        <color theme="0"/>
      </font>
      <fill>
        <patternFill>
          <bgColor theme="3" tint="0.39994506668294322"/>
        </patternFill>
      </fill>
    </dxf>
    <dxf>
      <font>
        <b/>
        <i val="0"/>
        <color theme="0"/>
      </font>
      <fill>
        <patternFill>
          <bgColor theme="2" tint="-0.499984740745262"/>
        </patternFill>
      </fill>
    </dxf>
    <dxf>
      <font>
        <b/>
        <i val="0"/>
        <color theme="0"/>
      </font>
      <fill>
        <patternFill>
          <bgColor theme="7" tint="-0.24994659260841701"/>
        </patternFill>
      </fill>
    </dxf>
    <dxf>
      <font>
        <b/>
        <i val="0"/>
        <color theme="0"/>
      </font>
      <fill>
        <patternFill>
          <bgColor theme="3" tint="0.39994506668294322"/>
        </patternFill>
      </fill>
    </dxf>
    <dxf>
      <font>
        <b/>
        <i val="0"/>
        <color theme="0"/>
      </font>
      <fill>
        <patternFill>
          <bgColor theme="2" tint="-0.499984740745262"/>
        </patternFill>
      </fill>
    </dxf>
    <dxf>
      <font>
        <b/>
        <i val="0"/>
        <color theme="0"/>
      </font>
      <fill>
        <patternFill>
          <bgColor theme="7" tint="-0.24994659260841701"/>
        </patternFill>
      </fill>
    </dxf>
    <dxf>
      <font>
        <b/>
        <i val="0"/>
        <color theme="0"/>
      </font>
      <fill>
        <patternFill>
          <bgColor theme="3" tint="0.39994506668294322"/>
        </patternFill>
      </fill>
    </dxf>
    <dxf>
      <font>
        <b/>
        <i val="0"/>
        <color theme="0"/>
      </font>
      <fill>
        <patternFill>
          <bgColor theme="2" tint="-0.499984740745262"/>
        </patternFill>
      </fill>
    </dxf>
    <dxf>
      <font>
        <b/>
        <i val="0"/>
        <color theme="0"/>
      </font>
      <fill>
        <patternFill>
          <bgColor theme="7" tint="-0.24994659260841701"/>
        </patternFill>
      </fill>
    </dxf>
    <dxf>
      <font>
        <b/>
        <i val="0"/>
        <color theme="0"/>
      </font>
      <fill>
        <patternFill>
          <bgColor theme="3" tint="0.39994506668294322"/>
        </patternFill>
      </fill>
    </dxf>
    <dxf>
      <font>
        <b/>
        <i val="0"/>
        <color theme="0"/>
      </font>
      <fill>
        <patternFill>
          <bgColor theme="2" tint="-0.499984740745262"/>
        </patternFill>
      </fill>
    </dxf>
    <dxf>
      <font>
        <b/>
        <i val="0"/>
        <color theme="0"/>
      </font>
      <fill>
        <patternFill>
          <bgColor theme="7" tint="-0.24994659260841701"/>
        </patternFill>
      </fill>
    </dxf>
    <dxf>
      <font>
        <b/>
        <i val="0"/>
        <color theme="0"/>
      </font>
      <fill>
        <patternFill>
          <bgColor theme="3" tint="0.39994506668294322"/>
        </patternFill>
      </fill>
    </dxf>
    <dxf>
      <font>
        <b/>
        <i val="0"/>
        <color theme="0"/>
      </font>
      <fill>
        <patternFill>
          <bgColor theme="2" tint="-0.499984740745262"/>
        </patternFill>
      </fill>
    </dxf>
    <dxf>
      <font>
        <b/>
        <i val="0"/>
        <color theme="0"/>
      </font>
      <fill>
        <patternFill>
          <bgColor theme="7" tint="-0.24994659260841701"/>
        </patternFill>
      </fill>
    </dxf>
    <dxf>
      <font>
        <b/>
        <i val="0"/>
        <color theme="0"/>
      </font>
      <fill>
        <patternFill>
          <bgColor theme="3" tint="0.39994506668294322"/>
        </patternFill>
      </fill>
    </dxf>
    <dxf>
      <font>
        <b/>
        <i val="0"/>
        <color theme="0"/>
      </font>
      <fill>
        <patternFill>
          <bgColor theme="2" tint="-0.499984740745262"/>
        </patternFill>
      </fill>
    </dxf>
    <dxf>
      <fill>
        <patternFill>
          <bgColor rgb="FF92D050"/>
        </patternFill>
      </fill>
    </dxf>
    <dxf>
      <fill>
        <patternFill>
          <bgColor rgb="FFDA4A10"/>
        </patternFill>
      </fill>
    </dxf>
    <dxf>
      <fill>
        <patternFill>
          <bgColor rgb="FFFFFF00"/>
        </patternFill>
      </fill>
    </dxf>
    <dxf>
      <fill>
        <patternFill>
          <bgColor rgb="FF92D050"/>
        </patternFill>
      </fill>
    </dxf>
    <dxf>
      <fill>
        <patternFill>
          <bgColor rgb="FFFFFF00"/>
        </patternFill>
      </fill>
    </dxf>
    <dxf>
      <fill>
        <patternFill>
          <bgColor rgb="FFDA4A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alikhovAV/Downloads/Kingdom_Sheet_-_Ultimate_Campaign_v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all"/>
      <sheetName val="Kingdom"/>
      <sheetName val="City Summary"/>
      <sheetName val="Army Summary"/>
      <sheetName val="City 1"/>
      <sheetName val="City 1 Map"/>
      <sheetName val="City 2"/>
      <sheetName val="City 2 Map"/>
      <sheetName val="City 3"/>
      <sheetName val="City Map 3"/>
      <sheetName val="City 4"/>
      <sheetName val="City Map 4"/>
      <sheetName val="City 5"/>
      <sheetName val="City Map 5"/>
      <sheetName val="City 6"/>
      <sheetName val="City 7"/>
      <sheetName val="City 8"/>
      <sheetName val="City 9"/>
      <sheetName val="City 10"/>
      <sheetName val="City 11"/>
      <sheetName val="City 12"/>
      <sheetName val="City 13"/>
      <sheetName val="City 14"/>
      <sheetName val="City 15"/>
      <sheetName val="City 16"/>
      <sheetName val="City 17"/>
      <sheetName val="City 18"/>
      <sheetName val="City 19"/>
      <sheetName val="City 20"/>
      <sheetName val="City 21"/>
      <sheetName val="City 22"/>
      <sheetName val="City 23"/>
      <sheetName val="City 24"/>
      <sheetName val="City 25"/>
      <sheetName val="Army 1"/>
      <sheetName val="Army 2"/>
      <sheetName val="Army 3"/>
      <sheetName val="Army 4"/>
      <sheetName val="Army 5"/>
      <sheetName val="Army 6"/>
      <sheetName val="Army 7"/>
      <sheetName val="Army 8"/>
      <sheetName val="Army 9"/>
      <sheetName val="City Map Template"/>
      <sheetName val="City Overview"/>
      <sheetName val="Instructions (Draft)"/>
      <sheetName val="Credits and Version"/>
      <sheetName val="Drop Down"/>
      <sheetName val="Weather Generator"/>
      <sheetName val="Event Generator"/>
      <sheetName val="Event Generator (OLD)"/>
      <sheetName val="NOTICE"/>
    </sheetNames>
    <sheetDataSet>
      <sheetData sheetId="0"/>
      <sheetData sheetId="1"/>
      <sheetData sheetId="2"/>
      <sheetData sheetId="3"/>
      <sheetData sheetId="4">
        <row r="6">
          <cell r="T6">
            <v>0</v>
          </cell>
        </row>
      </sheetData>
      <sheetData sheetId="5"/>
      <sheetData sheetId="6">
        <row r="6">
          <cell r="T6">
            <v>0</v>
          </cell>
        </row>
      </sheetData>
      <sheetData sheetId="7"/>
      <sheetData sheetId="8">
        <row r="6">
          <cell r="T6">
            <v>0</v>
          </cell>
        </row>
      </sheetData>
      <sheetData sheetId="9"/>
      <sheetData sheetId="10">
        <row r="6">
          <cell r="T6">
            <v>0</v>
          </cell>
        </row>
      </sheetData>
      <sheetData sheetId="11"/>
      <sheetData sheetId="12">
        <row r="6">
          <cell r="T6">
            <v>0</v>
          </cell>
        </row>
      </sheetData>
      <sheetData sheetId="13"/>
      <sheetData sheetId="14">
        <row r="6">
          <cell r="T6">
            <v>0</v>
          </cell>
        </row>
      </sheetData>
      <sheetData sheetId="15">
        <row r="6">
          <cell r="T6">
            <v>0</v>
          </cell>
        </row>
      </sheetData>
      <sheetData sheetId="16">
        <row r="6">
          <cell r="T6">
            <v>0</v>
          </cell>
        </row>
      </sheetData>
      <sheetData sheetId="17">
        <row r="6">
          <cell r="T6">
            <v>0</v>
          </cell>
        </row>
      </sheetData>
      <sheetData sheetId="18">
        <row r="6">
          <cell r="T6">
            <v>0</v>
          </cell>
        </row>
      </sheetData>
      <sheetData sheetId="19">
        <row r="6">
          <cell r="T6">
            <v>0</v>
          </cell>
        </row>
      </sheetData>
      <sheetData sheetId="20">
        <row r="6">
          <cell r="T6">
            <v>0</v>
          </cell>
        </row>
      </sheetData>
      <sheetData sheetId="21">
        <row r="6">
          <cell r="T6">
            <v>0</v>
          </cell>
        </row>
      </sheetData>
      <sheetData sheetId="22">
        <row r="6">
          <cell r="T6">
            <v>0</v>
          </cell>
        </row>
      </sheetData>
      <sheetData sheetId="23">
        <row r="6">
          <cell r="T6">
            <v>0</v>
          </cell>
        </row>
      </sheetData>
      <sheetData sheetId="24">
        <row r="6">
          <cell r="T6">
            <v>0</v>
          </cell>
        </row>
      </sheetData>
      <sheetData sheetId="25">
        <row r="6">
          <cell r="T6">
            <v>0</v>
          </cell>
        </row>
      </sheetData>
      <sheetData sheetId="26">
        <row r="6">
          <cell r="T6">
            <v>0</v>
          </cell>
        </row>
      </sheetData>
      <sheetData sheetId="27">
        <row r="6">
          <cell r="T6">
            <v>0</v>
          </cell>
        </row>
      </sheetData>
      <sheetData sheetId="28">
        <row r="6">
          <cell r="T6">
            <v>0</v>
          </cell>
        </row>
      </sheetData>
      <sheetData sheetId="29">
        <row r="6">
          <cell r="T6">
            <v>0</v>
          </cell>
        </row>
      </sheetData>
      <sheetData sheetId="30">
        <row r="6">
          <cell r="T6">
            <v>0</v>
          </cell>
        </row>
      </sheetData>
      <sheetData sheetId="31">
        <row r="6">
          <cell r="T6">
            <v>0</v>
          </cell>
        </row>
      </sheetData>
      <sheetData sheetId="32">
        <row r="6">
          <cell r="T6">
            <v>0</v>
          </cell>
        </row>
      </sheetData>
      <sheetData sheetId="33">
        <row r="6">
          <cell r="T6">
            <v>0</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27"/>
  <sheetViews>
    <sheetView showZeros="0" tabSelected="1" workbookViewId="0">
      <selection activeCell="P2" sqref="P2:V2"/>
    </sheetView>
  </sheetViews>
  <sheetFormatPr defaultRowHeight="15" x14ac:dyDescent="0.25"/>
  <cols>
    <col min="1" max="1" width="0.85546875" style="29" customWidth="1"/>
    <col min="2" max="2" width="17.5703125" style="29" bestFit="1" customWidth="1"/>
    <col min="3" max="3" width="1.7109375" style="54" customWidth="1"/>
    <col min="4" max="4" width="11.7109375" style="29" customWidth="1"/>
    <col min="5" max="5" width="1.7109375" style="29" customWidth="1"/>
    <col min="6" max="6" width="11.7109375" style="29" customWidth="1"/>
    <col min="7" max="7" width="1.7109375" style="29" customWidth="1"/>
    <col min="8" max="8" width="11.7109375" style="29" customWidth="1"/>
    <col min="9" max="9" width="1.7109375" style="29" customWidth="1"/>
    <col min="10" max="10" width="11.7109375" style="29" customWidth="1"/>
    <col min="11" max="11" width="1.7109375" style="29" customWidth="1"/>
    <col min="12" max="12" width="11.7109375" style="29" customWidth="1"/>
    <col min="13" max="13" width="1.7109375" style="29" customWidth="1"/>
    <col min="14" max="14" width="11.7109375" style="29" customWidth="1"/>
    <col min="15" max="15" width="1.7109375" style="29" customWidth="1"/>
    <col min="16" max="16" width="11.7109375" style="29" customWidth="1"/>
    <col min="17" max="17" width="1.7109375" style="29" customWidth="1"/>
    <col min="18" max="18" width="11.7109375" style="29" customWidth="1"/>
    <col min="19" max="19" width="1.7109375" style="29" customWidth="1"/>
    <col min="20" max="20" width="11.7109375" style="29" customWidth="1"/>
    <col min="21" max="21" width="1.7109375" style="29" customWidth="1"/>
    <col min="22" max="22" width="11.7109375" style="29" customWidth="1"/>
    <col min="23" max="23" width="0.85546875" style="29" customWidth="1"/>
    <col min="24" max="16384" width="9.140625" style="29"/>
  </cols>
  <sheetData>
    <row r="1" spans="1:23" ht="5.0999999999999996" customHeight="1" x14ac:dyDescent="0.25">
      <c r="A1" s="25"/>
      <c r="B1" s="26"/>
      <c r="C1" s="27"/>
      <c r="D1" s="26"/>
      <c r="E1" s="26"/>
      <c r="F1" s="26"/>
      <c r="G1" s="26"/>
      <c r="H1" s="26"/>
      <c r="I1" s="26"/>
      <c r="J1" s="26"/>
      <c r="K1" s="26"/>
      <c r="L1" s="26"/>
      <c r="M1" s="26"/>
      <c r="N1" s="26"/>
      <c r="O1" s="26"/>
      <c r="P1" s="26"/>
      <c r="Q1" s="26"/>
      <c r="R1" s="26"/>
      <c r="S1" s="26"/>
      <c r="T1" s="26"/>
      <c r="U1" s="26"/>
      <c r="V1" s="26"/>
      <c r="W1" s="28"/>
    </row>
    <row r="2" spans="1:23" ht="15.75" customHeight="1" thickBot="1" x14ac:dyDescent="0.3">
      <c r="A2" s="30"/>
      <c r="B2" s="31" t="s">
        <v>378</v>
      </c>
      <c r="C2" s="32"/>
      <c r="D2" s="173" t="s">
        <v>465</v>
      </c>
      <c r="E2" s="173"/>
      <c r="F2" s="173"/>
      <c r="G2" s="173"/>
      <c r="H2" s="173"/>
      <c r="I2" s="173"/>
      <c r="J2" s="173"/>
      <c r="K2" s="173"/>
      <c r="L2" s="173"/>
      <c r="M2" s="33"/>
      <c r="N2" s="31" t="s">
        <v>379</v>
      </c>
      <c r="O2" s="34"/>
      <c r="P2" s="173"/>
      <c r="Q2" s="174"/>
      <c r="R2" s="174"/>
      <c r="S2" s="174"/>
      <c r="T2" s="174"/>
      <c r="U2" s="174"/>
      <c r="V2" s="174"/>
      <c r="W2" s="35"/>
    </row>
    <row r="3" spans="1:23" ht="3" customHeight="1" thickBot="1" x14ac:dyDescent="0.3">
      <c r="A3" s="30"/>
      <c r="B3" s="31"/>
      <c r="C3" s="32"/>
      <c r="D3" s="33"/>
      <c r="E3" s="33"/>
      <c r="F3" s="33"/>
      <c r="G3" s="33"/>
      <c r="H3" s="33"/>
      <c r="I3" s="33"/>
      <c r="J3" s="33"/>
      <c r="K3" s="33"/>
      <c r="L3" s="33"/>
      <c r="M3" s="33"/>
      <c r="N3" s="34"/>
      <c r="O3" s="34"/>
      <c r="P3" s="34"/>
      <c r="Q3" s="34"/>
      <c r="R3" s="34"/>
      <c r="S3" s="33"/>
      <c r="T3" s="33"/>
      <c r="U3" s="33"/>
      <c r="V3" s="33"/>
      <c r="W3" s="35"/>
    </row>
    <row r="4" spans="1:23" ht="15.75" thickBot="1" x14ac:dyDescent="0.3">
      <c r="A4" s="30"/>
      <c r="B4" s="31" t="s">
        <v>380</v>
      </c>
      <c r="C4" s="32"/>
      <c r="D4" s="36"/>
      <c r="E4" s="37"/>
      <c r="F4" s="36"/>
      <c r="G4" s="33"/>
      <c r="H4" s="38" t="s">
        <v>381</v>
      </c>
      <c r="I4" s="33"/>
      <c r="J4" s="39">
        <f>[1]Kingdom!D2</f>
        <v>0</v>
      </c>
      <c r="K4" s="33"/>
      <c r="L4" s="33"/>
      <c r="M4" s="33"/>
      <c r="N4" s="40" t="s">
        <v>382</v>
      </c>
      <c r="O4" s="34"/>
      <c r="P4" s="41">
        <f>20+J4</f>
        <v>20</v>
      </c>
      <c r="Q4" s="34"/>
      <c r="R4" s="31" t="s">
        <v>383</v>
      </c>
      <c r="S4" s="33"/>
      <c r="T4" s="175">
        <f>(250*J4)+'[1]City 1'!$T$6+'[1]City 2'!$T$6+'[1]City 3'!$T$6+'[1]City 4'!$T$6+'[1]City 5'!$T$6+'[1]City 6'!$T$6+'[1]City 7'!$T$6+'[1]City 8'!$T$6+'[1]City 9'!$T$6+'[1]City 10'!$T$6+'[1]City 11'!$T$6+'[1]City 12'!$T$6+'[1]City 13'!$T$6+'[1]City 14'!$T$6+'[1]City 15'!$T$6+'[1]City 16'!$T$6+'[1]City 17'!$T$6+'[1]City 18'!$T$6+'[1]City 19'!$T$6+'[1]City 20'!$T$6+'[1]City 21'!$T$6+'[1]City 22'!$T$6+'[1]City 23'!$T$6+'[1]City 24'!$T$6+'[1]City 25'!$T$6</f>
        <v>0</v>
      </c>
      <c r="U4" s="176"/>
      <c r="V4" s="177"/>
      <c r="W4" s="35"/>
    </row>
    <row r="5" spans="1:23" ht="3" customHeight="1" x14ac:dyDescent="0.25">
      <c r="A5" s="30"/>
      <c r="B5" s="34"/>
      <c r="C5" s="32"/>
      <c r="D5" s="33"/>
      <c r="E5" s="33"/>
      <c r="F5" s="33"/>
      <c r="G5" s="33"/>
      <c r="H5" s="33"/>
      <c r="I5" s="33"/>
      <c r="J5" s="33"/>
      <c r="K5" s="33"/>
      <c r="L5" s="33"/>
      <c r="M5" s="33"/>
      <c r="N5" s="33"/>
      <c r="O5" s="33"/>
      <c r="P5" s="33"/>
      <c r="Q5" s="33"/>
      <c r="R5" s="33"/>
      <c r="S5" s="33"/>
      <c r="T5" s="33"/>
      <c r="U5" s="33"/>
      <c r="V5" s="33"/>
      <c r="W5" s="35"/>
    </row>
    <row r="6" spans="1:23" ht="15" customHeight="1" x14ac:dyDescent="0.25">
      <c r="A6" s="30"/>
      <c r="B6" s="33"/>
      <c r="C6" s="42"/>
      <c r="D6" s="38" t="s">
        <v>384</v>
      </c>
      <c r="E6" s="38"/>
      <c r="F6" s="38" t="s">
        <v>385</v>
      </c>
      <c r="G6" s="38"/>
      <c r="H6" s="38" t="s">
        <v>386</v>
      </c>
      <c r="I6" s="38"/>
      <c r="J6" s="38" t="s">
        <v>387</v>
      </c>
      <c r="K6" s="38"/>
      <c r="L6" s="38" t="s">
        <v>388</v>
      </c>
      <c r="M6" s="38"/>
      <c r="N6" s="38" t="s">
        <v>389</v>
      </c>
      <c r="O6" s="38"/>
      <c r="P6" s="38" t="s">
        <v>380</v>
      </c>
      <c r="Q6" s="38"/>
      <c r="R6" s="38" t="s">
        <v>16</v>
      </c>
      <c r="S6" s="38"/>
      <c r="T6" s="38" t="s">
        <v>390</v>
      </c>
      <c r="U6" s="38"/>
      <c r="V6" s="38" t="s">
        <v>391</v>
      </c>
      <c r="W6" s="35"/>
    </row>
    <row r="7" spans="1:23" ht="3" customHeight="1" thickBot="1" x14ac:dyDescent="0.3">
      <c r="A7" s="30"/>
      <c r="B7" s="33"/>
      <c r="C7" s="42"/>
      <c r="D7" s="43"/>
      <c r="E7" s="43"/>
      <c r="F7" s="43"/>
      <c r="G7" s="43"/>
      <c r="H7" s="43"/>
      <c r="I7" s="43"/>
      <c r="J7" s="43"/>
      <c r="K7" s="43"/>
      <c r="L7" s="43"/>
      <c r="M7" s="43"/>
      <c r="N7" s="43"/>
      <c r="O7" s="43"/>
      <c r="P7" s="43"/>
      <c r="Q7" s="43"/>
      <c r="R7" s="43"/>
      <c r="S7" s="43"/>
      <c r="T7" s="44"/>
      <c r="U7" s="43"/>
      <c r="V7" s="43"/>
      <c r="W7" s="35"/>
    </row>
    <row r="8" spans="1:23" ht="15" customHeight="1" thickBot="1" x14ac:dyDescent="0.3">
      <c r="A8" s="30"/>
      <c r="B8" s="45" t="s">
        <v>14</v>
      </c>
      <c r="C8" s="46"/>
      <c r="D8" s="47">
        <f>F8+H8+J8+L8+N8+P8+R8+T8+V8</f>
        <v>7</v>
      </c>
      <c r="E8" s="43" t="s">
        <v>392</v>
      </c>
      <c r="F8" s="157"/>
      <c r="G8" s="43" t="s">
        <v>393</v>
      </c>
      <c r="H8" s="39">
        <f>R42</f>
        <v>0</v>
      </c>
      <c r="I8" s="43" t="s">
        <v>393</v>
      </c>
      <c r="J8" s="39">
        <f>IF(COUNTIF(T18:V24,"Outstanding Success")&gt;0,4,0)</f>
        <v>0</v>
      </c>
      <c r="K8" s="43" t="s">
        <v>393</v>
      </c>
      <c r="L8" s="39">
        <f>IF(J40=B8,H40,0)+(IF(J18=B8,H18,0)+IF(L18=B8,H18,0)+IF(N18=B8,H18,0))+(IF(J20=B8,H20,0)+IF(L20=B8,H20,0)+IF(N20=B8,H20,0))+H34+H36+H42</f>
        <v>7</v>
      </c>
      <c r="M8" s="43" t="s">
        <v>393</v>
      </c>
      <c r="N8" s="157"/>
      <c r="O8" s="43" t="s">
        <v>393</v>
      </c>
      <c r="P8" s="39">
        <f>IF(D4="Lawful",2,0)+IF(F4="Evil",2,0)</f>
        <v>0</v>
      </c>
      <c r="Q8" s="43" t="s">
        <v>393</v>
      </c>
      <c r="R8" s="39">
        <f>$R$24*-1</f>
        <v>0</v>
      </c>
      <c r="S8" s="43" t="s">
        <v>393</v>
      </c>
      <c r="T8" s="39">
        <f>IF(D34=0,-4,0)+IF(D36=0,-4,0)+IF(D40=0,-4,0)+IF(D42=0,-4,0)</f>
        <v>0</v>
      </c>
      <c r="U8" s="43" t="s">
        <v>393</v>
      </c>
      <c r="V8" s="48"/>
      <c r="W8" s="35"/>
    </row>
    <row r="9" spans="1:23" s="54" customFormat="1" ht="3" customHeight="1" thickBot="1" x14ac:dyDescent="0.3">
      <c r="A9" s="49"/>
      <c r="B9" s="50"/>
      <c r="C9" s="46"/>
      <c r="D9" s="51"/>
      <c r="E9" s="51"/>
      <c r="F9" s="51"/>
      <c r="G9" s="51"/>
      <c r="H9" s="51"/>
      <c r="I9" s="51"/>
      <c r="J9" s="51"/>
      <c r="K9" s="43" t="s">
        <v>393</v>
      </c>
      <c r="L9" s="51"/>
      <c r="M9" s="43"/>
      <c r="N9" s="51"/>
      <c r="O9" s="43"/>
      <c r="P9" s="51"/>
      <c r="Q9" s="43"/>
      <c r="R9" s="52"/>
      <c r="S9" s="51"/>
      <c r="T9" s="51"/>
      <c r="U9" s="51"/>
      <c r="V9" s="51"/>
      <c r="W9" s="53"/>
    </row>
    <row r="10" spans="1:23" ht="15" customHeight="1" thickBot="1" x14ac:dyDescent="0.3">
      <c r="A10" s="30"/>
      <c r="B10" s="55" t="s">
        <v>17</v>
      </c>
      <c r="C10" s="46"/>
      <c r="D10" s="56">
        <f>F10+H10+J10+L10+N10+P10+R10+T10+V10</f>
        <v>3</v>
      </c>
      <c r="E10" s="43" t="s">
        <v>392</v>
      </c>
      <c r="F10" s="157"/>
      <c r="G10" s="43" t="s">
        <v>393</v>
      </c>
      <c r="H10" s="39">
        <f>T42+T44</f>
        <v>-1</v>
      </c>
      <c r="I10" s="43" t="s">
        <v>393</v>
      </c>
      <c r="J10" s="39">
        <f>IF(COUNTIF(T18:V24,"Good Weather")&gt;0,4,0)+IF(COUNTIF(T18:V24,"Public Scandal")&gt;0,-4,0)</f>
        <v>0</v>
      </c>
      <c r="K10" s="43" t="s">
        <v>393</v>
      </c>
      <c r="L10" s="39">
        <f>IF(J40=B10,H40,0)+(IF(J18=B10,H18,0)+IF(L18=B10,H18,0)+IF(N18=B10,H18,0))+(IF(J20=B10,H20,0)+IF(L20=B10,H20,0)+IF(N20=B10,H20,0))+(ROUNDDOWN(H22/2,0))+H24+(ROUNDDOWN(H30/2,0))+H38+H44</f>
        <v>4</v>
      </c>
      <c r="M10" s="43" t="s">
        <v>393</v>
      </c>
      <c r="N10" s="157"/>
      <c r="O10" s="43" t="s">
        <v>393</v>
      </c>
      <c r="P10" s="39">
        <f>IF(D4="Chaotic",2,0)+IF(F4="Good",2,0)</f>
        <v>0</v>
      </c>
      <c r="Q10" s="43" t="s">
        <v>393</v>
      </c>
      <c r="R10" s="39">
        <f>$R$24*-1</f>
        <v>0</v>
      </c>
      <c r="S10" s="43" t="s">
        <v>393</v>
      </c>
      <c r="T10" s="39">
        <f>IF(D24=0,-2,0)+IF(D26=0,-4,0)+IF(D32=0,-2,0)+IF(D44=0,-2,0)</f>
        <v>0</v>
      </c>
      <c r="U10" s="43" t="s">
        <v>393</v>
      </c>
      <c r="V10" s="48"/>
      <c r="W10" s="35"/>
    </row>
    <row r="11" spans="1:23" s="54" customFormat="1" ht="3" customHeight="1" thickBot="1" x14ac:dyDescent="0.3">
      <c r="A11" s="49"/>
      <c r="B11" s="50"/>
      <c r="C11" s="46"/>
      <c r="D11" s="51"/>
      <c r="E11" s="43" t="s">
        <v>392</v>
      </c>
      <c r="F11" s="51"/>
      <c r="G11" s="51"/>
      <c r="H11" s="51"/>
      <c r="I11" s="51"/>
      <c r="J11" s="51"/>
      <c r="K11" s="43" t="s">
        <v>393</v>
      </c>
      <c r="L11" s="51"/>
      <c r="M11" s="43"/>
      <c r="N11" s="51"/>
      <c r="O11" s="43"/>
      <c r="P11" s="51"/>
      <c r="Q11" s="43"/>
      <c r="R11" s="51"/>
      <c r="S11" s="51"/>
      <c r="T11" s="51"/>
      <c r="U11" s="43" t="s">
        <v>393</v>
      </c>
      <c r="V11" s="51"/>
      <c r="W11" s="53"/>
    </row>
    <row r="12" spans="1:23" ht="15" customHeight="1" thickBot="1" x14ac:dyDescent="0.3">
      <c r="A12" s="30"/>
      <c r="B12" s="57" t="s">
        <v>13</v>
      </c>
      <c r="C12" s="46"/>
      <c r="D12" s="58">
        <f>F12+H12+J12+L12+N12+P12+R12+T12+V12</f>
        <v>4</v>
      </c>
      <c r="E12" s="43" t="s">
        <v>392</v>
      </c>
      <c r="F12" s="157"/>
      <c r="G12" s="43" t="s">
        <v>393</v>
      </c>
      <c r="H12" s="39">
        <f>P40</f>
        <v>-1</v>
      </c>
      <c r="I12" s="43" t="s">
        <v>393</v>
      </c>
      <c r="J12" s="39">
        <f>IF(COUNTIF(T18:V24,"Natural Blessing")&gt;0,4,0)</f>
        <v>0</v>
      </c>
      <c r="K12" s="43" t="s">
        <v>393</v>
      </c>
      <c r="L12" s="39">
        <f>IF(J40=B12,H40,0)+(IF(J18=B12,H18,0)+IF(L18=B12,H18,0)+IF(N18=B12,H18,0))+(IF(J20=B12,H20,0)+IF(L20=B12,H20,0)+IF(N20=B12,H20,0))+H26+H28+H32</f>
        <v>5</v>
      </c>
      <c r="M12" s="43" t="s">
        <v>393</v>
      </c>
      <c r="N12" s="157"/>
      <c r="O12" s="43" t="s">
        <v>393</v>
      </c>
      <c r="P12" s="39">
        <f>IF(D4="Neutral",2,0)+IF(F4="Neutral",2,0)</f>
        <v>0</v>
      </c>
      <c r="Q12" s="43" t="s">
        <v>393</v>
      </c>
      <c r="R12" s="39">
        <f>$R$24*-1</f>
        <v>0</v>
      </c>
      <c r="S12" s="43" t="s">
        <v>393</v>
      </c>
      <c r="T12" s="39">
        <f>IF(D28=0,-2,0)+IF(D32=0,-2,0)+IF(D44=0,-2,0)</f>
        <v>0</v>
      </c>
      <c r="U12" s="43" t="s">
        <v>393</v>
      </c>
      <c r="V12" s="48"/>
      <c r="W12" s="35"/>
    </row>
    <row r="13" spans="1:23" ht="3" customHeight="1" x14ac:dyDescent="0.25">
      <c r="A13" s="30"/>
      <c r="B13" s="33"/>
      <c r="C13" s="42"/>
      <c r="D13" s="33"/>
      <c r="E13" s="33"/>
      <c r="F13" s="33"/>
      <c r="G13" s="33"/>
      <c r="H13" s="33"/>
      <c r="I13" s="33"/>
      <c r="J13" s="33"/>
      <c r="K13" s="33"/>
      <c r="L13" s="33"/>
      <c r="M13" s="33"/>
      <c r="N13" s="33"/>
      <c r="O13" s="33"/>
      <c r="P13" s="33"/>
      <c r="Q13" s="33"/>
      <c r="R13" s="33"/>
      <c r="S13" s="33"/>
      <c r="T13" s="33"/>
      <c r="U13" s="33"/>
      <c r="V13" s="33"/>
      <c r="W13" s="35"/>
    </row>
    <row r="14" spans="1:23" ht="15" customHeight="1" x14ac:dyDescent="0.25">
      <c r="A14" s="30"/>
      <c r="B14" s="163" t="s">
        <v>388</v>
      </c>
      <c r="C14" s="164"/>
      <c r="D14" s="164"/>
      <c r="E14" s="164"/>
      <c r="F14" s="164"/>
      <c r="G14" s="164"/>
      <c r="H14" s="164"/>
      <c r="I14" s="164"/>
      <c r="J14" s="164"/>
      <c r="K14" s="165"/>
      <c r="L14" s="165"/>
      <c r="M14" s="59"/>
      <c r="N14" s="59"/>
      <c r="O14" s="60"/>
      <c r="P14" s="61" t="s">
        <v>394</v>
      </c>
      <c r="Q14" s="59"/>
      <c r="R14" s="59"/>
      <c r="S14" s="59"/>
      <c r="T14" s="59"/>
      <c r="U14" s="59"/>
      <c r="V14" s="59"/>
      <c r="W14" s="35"/>
    </row>
    <row r="15" spans="1:23" s="54" customFormat="1" ht="5.0999999999999996" customHeight="1" x14ac:dyDescent="0.25">
      <c r="A15" s="49"/>
      <c r="B15" s="62"/>
      <c r="C15" s="51"/>
      <c r="D15" s="51"/>
      <c r="E15" s="51"/>
      <c r="F15" s="51"/>
      <c r="G15" s="51"/>
      <c r="H15" s="51"/>
      <c r="I15" s="51"/>
      <c r="J15" s="51"/>
      <c r="K15" s="42"/>
      <c r="L15" s="63"/>
      <c r="M15" s="60"/>
      <c r="N15" s="60"/>
      <c r="O15" s="60"/>
      <c r="P15" s="60"/>
      <c r="Q15" s="60"/>
      <c r="R15" s="60"/>
      <c r="S15" s="60"/>
      <c r="T15" s="60"/>
      <c r="U15" s="60"/>
      <c r="V15" s="60"/>
      <c r="W15" s="53"/>
    </row>
    <row r="16" spans="1:23" x14ac:dyDescent="0.25">
      <c r="A16" s="30"/>
      <c r="B16" s="38" t="s">
        <v>395</v>
      </c>
      <c r="C16" s="64"/>
      <c r="D16" s="178" t="s">
        <v>10</v>
      </c>
      <c r="E16" s="179"/>
      <c r="F16" s="179"/>
      <c r="G16" s="65"/>
      <c r="H16" s="38" t="s">
        <v>396</v>
      </c>
      <c r="I16" s="33"/>
      <c r="J16" s="38" t="s">
        <v>397</v>
      </c>
      <c r="K16" s="192"/>
      <c r="L16" s="192"/>
      <c r="M16" s="192"/>
      <c r="N16" s="192"/>
      <c r="O16" s="192"/>
      <c r="P16" s="192"/>
      <c r="Q16" s="192"/>
      <c r="R16" s="192"/>
      <c r="S16" s="192"/>
      <c r="T16" s="172" t="s">
        <v>398</v>
      </c>
      <c r="U16" s="172"/>
      <c r="V16" s="172"/>
      <c r="W16" s="35"/>
    </row>
    <row r="17" spans="1:25" s="71" customFormat="1" ht="3" customHeight="1" thickBot="1" x14ac:dyDescent="0.3">
      <c r="A17" s="66"/>
      <c r="B17" s="67"/>
      <c r="C17" s="68"/>
      <c r="D17" s="69"/>
      <c r="E17" s="69"/>
      <c r="F17" s="69"/>
      <c r="G17" s="69"/>
      <c r="H17" s="69"/>
      <c r="I17" s="69"/>
      <c r="J17" s="69"/>
      <c r="K17" s="69"/>
      <c r="L17" s="69"/>
      <c r="M17" s="69"/>
      <c r="N17" s="69"/>
      <c r="O17" s="69"/>
      <c r="P17" s="69"/>
      <c r="Q17" s="69"/>
      <c r="R17" s="69"/>
      <c r="S17" s="69"/>
      <c r="T17" s="69"/>
      <c r="U17" s="69"/>
      <c r="V17" s="69"/>
      <c r="W17" s="70"/>
    </row>
    <row r="18" spans="1:25" ht="15.75" thickBot="1" x14ac:dyDescent="0.3">
      <c r="A18" s="30"/>
      <c r="B18" s="72" t="s">
        <v>399</v>
      </c>
      <c r="C18" s="42"/>
      <c r="D18" s="160" t="s">
        <v>447</v>
      </c>
      <c r="E18" s="161"/>
      <c r="F18" s="162"/>
      <c r="G18" s="33"/>
      <c r="H18" s="73">
        <f>ROUNDDOWN(IFERROR(INDEX(Characters_Data!$B$11:$X$22,MATCH(INDEX(Other2_Data!$B$2:$B$15,MATCH(Overall!B18,Other2_Data!$A$2:$A$15,0),1),Characters_Data!$A$11:$A$22,0),MATCH(D18,Персонажи,0)),0)/3,0)+IFERROR(IF(MAX(INDEX(Characters_Data!$B$3:$X$8,MATCH(INDEX(Other2_Data!$C$2:$C$15,MATCH(Overall!B18,Other2_Data!$A$2:$A$15,0),1),Characters_Data!$A$3:$A$8,0),MATCH(D18,Персонажи,0)),INDEX(Characters_Data!$B$3:$X$8,MATCH(INDEX(Other2_Data!$D$2:$D$15,MATCH(Overall!B18,Other2_Data!$A$2:$A$15,0),1),Characters_Data!$A$3:$A$8,0),MATCH(D18,Персонажи,0)))&gt;12,2,0),0)</f>
        <v>2</v>
      </c>
      <c r="I18" s="33"/>
      <c r="J18" s="74" t="s">
        <v>17</v>
      </c>
      <c r="K18" s="33"/>
      <c r="L18" s="74"/>
      <c r="M18" s="33"/>
      <c r="N18" s="74"/>
      <c r="O18" s="33"/>
      <c r="P18" s="75" t="s">
        <v>400</v>
      </c>
      <c r="Q18" s="42"/>
      <c r="R18" s="195"/>
      <c r="S18" s="33"/>
      <c r="T18" s="197"/>
      <c r="U18" s="198"/>
      <c r="V18" s="199"/>
      <c r="W18" s="35"/>
      <c r="Y18" s="29">
        <f>IF(MAX(INDEX(Characters_Data!$B$3:$X$8,MATCH(INDEX(Other2_Data!$C$2:$C$15,MATCH(Overall!$B$18,Other2_Data!$A$2:$A$15,0),1),Characters_Data!$A$3:$A$8,0),MATCH(D18,Персонажи,0)),INDEX(Characters_Data!$B$3:$X$8,MATCH(INDEX(Other2_Data!$D$2:$D$15,MATCH(Overall!$B$18,Other2_Data!$A$2:$A$15,0),1),Characters_Data!$A$3:$A$8,0),MATCH(D18,Персонажи,0)))&gt;12,2,0)</f>
        <v>2</v>
      </c>
    </row>
    <row r="19" spans="1:25" s="71" customFormat="1" ht="3" customHeight="1" thickBot="1" x14ac:dyDescent="0.3">
      <c r="A19" s="66"/>
      <c r="B19" s="76"/>
      <c r="C19" s="68"/>
      <c r="D19" s="69"/>
      <c r="E19" s="69"/>
      <c r="F19" s="69"/>
      <c r="G19" s="69"/>
      <c r="H19" s="77"/>
      <c r="I19" s="69"/>
      <c r="J19" s="69"/>
      <c r="K19" s="69"/>
      <c r="L19" s="69"/>
      <c r="M19" s="69"/>
      <c r="N19" s="69"/>
      <c r="O19" s="69"/>
      <c r="P19" s="69"/>
      <c r="Q19" s="69"/>
      <c r="R19" s="69"/>
      <c r="S19" s="69"/>
      <c r="T19" s="69"/>
      <c r="U19" s="69"/>
      <c r="V19" s="69"/>
      <c r="W19" s="70"/>
    </row>
    <row r="20" spans="1:25" ht="15.75" thickBot="1" x14ac:dyDescent="0.3">
      <c r="A20" s="30"/>
      <c r="B20" s="72" t="s">
        <v>399</v>
      </c>
      <c r="C20" s="42"/>
      <c r="D20" s="160"/>
      <c r="E20" s="161"/>
      <c r="F20" s="162"/>
      <c r="G20" s="33"/>
      <c r="H20" s="73">
        <f>ROUNDDOWN(IFERROR(INDEX(Characters_Data!$B$11:$X$22,MATCH(INDEX(Other2_Data!$B$2:$B$15,MATCH(Overall!B20,Other2_Data!$A$2:$A$15,0),1),Characters_Data!$A$11:$A$22,0),MATCH(D20,Персонажи,0)),0)/3,0)+IFERROR(IF(MAX(INDEX(Characters_Data!$B$3:$X$8,MATCH(INDEX(Other2_Data!$C$2:$C$15,MATCH(Overall!B20,Other2_Data!$A$2:$A$15,0),1),Characters_Data!$A$3:$A$8,0),MATCH(D20,Персонажи,0)),INDEX(Characters_Data!$B$3:$X$8,MATCH(INDEX(Other2_Data!$D$2:$D$15,MATCH(Overall!B20,Other2_Data!$A$2:$A$15,0),1),Characters_Data!$A$3:$A$8,0),MATCH(D20,Персонажи,0)))&gt;12,2,0),0)</f>
        <v>0</v>
      </c>
      <c r="I20" s="33"/>
      <c r="J20" s="74" t="s">
        <v>17</v>
      </c>
      <c r="K20" s="33"/>
      <c r="L20" s="74"/>
      <c r="M20" s="33"/>
      <c r="N20" s="74"/>
      <c r="O20" s="33"/>
      <c r="P20" s="75" t="s">
        <v>377</v>
      </c>
      <c r="Q20" s="42"/>
      <c r="R20" s="196"/>
      <c r="S20" s="33"/>
      <c r="T20" s="197"/>
      <c r="U20" s="198"/>
      <c r="V20" s="199"/>
      <c r="W20" s="35"/>
    </row>
    <row r="21" spans="1:25" s="71" customFormat="1" ht="3" customHeight="1" thickBot="1" x14ac:dyDescent="0.3">
      <c r="A21" s="66"/>
      <c r="B21" s="76"/>
      <c r="C21" s="68"/>
      <c r="D21" s="69"/>
      <c r="E21" s="69"/>
      <c r="F21" s="69"/>
      <c r="G21" s="69"/>
      <c r="H21" s="77"/>
      <c r="I21" s="69"/>
      <c r="J21" s="69"/>
      <c r="K21" s="69"/>
      <c r="L21" s="69"/>
      <c r="M21" s="69"/>
      <c r="N21" s="69"/>
      <c r="O21" s="69"/>
      <c r="P21" s="69"/>
      <c r="Q21" s="69"/>
      <c r="R21" s="69"/>
      <c r="S21" s="69"/>
      <c r="T21" s="69"/>
      <c r="U21" s="69"/>
      <c r="V21" s="69"/>
      <c r="W21" s="70"/>
    </row>
    <row r="22" spans="1:25" ht="15.75" thickBot="1" x14ac:dyDescent="0.3">
      <c r="A22" s="30"/>
      <c r="B22" s="72" t="s">
        <v>401</v>
      </c>
      <c r="C22" s="68"/>
      <c r="D22" s="160"/>
      <c r="E22" s="161"/>
      <c r="F22" s="162"/>
      <c r="G22" s="69"/>
      <c r="H22" s="73">
        <f>ROUNDDOWN(IFERROR(INDEX(Characters_Data!$B$11:$X$22,MATCH(INDEX(Other2_Data!$B$2:$B$15,MATCH(Overall!B22,Other2_Data!$A$2:$A$15,0),1),Characters_Data!$A$11:$A$22,0),MATCH(D22,Персонажи,0)),0)/3,0)+IFERROR(IF(MAX(INDEX(Characters_Data!$B$3:$X$8,MATCH(INDEX(Other2_Data!$C$2:$C$15,MATCH(Overall!B22,Other2_Data!$A$2:$A$15,0),1),Characters_Data!$A$3:$A$8,0),MATCH(D22,Персонажи,0)),INDEX(Characters_Data!$B$3:$X$8,MATCH(INDEX(Other2_Data!$D$2:$D$15,MATCH(Overall!B22,Other2_Data!$A$2:$A$15,0),1),Characters_Data!$A$3:$A$8,0),MATCH(D22,Персонажи,0)))&gt;12,2,0),0)</f>
        <v>0</v>
      </c>
      <c r="I22" s="69"/>
      <c r="J22" s="56" t="s">
        <v>17</v>
      </c>
      <c r="K22" s="33"/>
      <c r="L22" s="172" t="s">
        <v>402</v>
      </c>
      <c r="M22" s="172"/>
      <c r="N22" s="172"/>
      <c r="O22" s="33"/>
      <c r="P22" s="75" t="s">
        <v>403</v>
      </c>
      <c r="Q22" s="33"/>
      <c r="R22" s="196"/>
      <c r="S22" s="33"/>
      <c r="T22" s="197"/>
      <c r="U22" s="198"/>
      <c r="V22" s="199"/>
      <c r="W22" s="35"/>
    </row>
    <row r="23" spans="1:25" s="71" customFormat="1" ht="3" customHeight="1" thickBot="1" x14ac:dyDescent="0.3">
      <c r="A23" s="66"/>
      <c r="B23" s="76"/>
      <c r="C23" s="68"/>
      <c r="D23" s="69"/>
      <c r="E23" s="69"/>
      <c r="F23" s="69"/>
      <c r="G23" s="69"/>
      <c r="H23" s="77"/>
      <c r="I23" s="69"/>
      <c r="J23" s="69"/>
      <c r="K23" s="69"/>
      <c r="L23" s="69"/>
      <c r="M23" s="69"/>
      <c r="N23" s="69"/>
      <c r="O23" s="69"/>
      <c r="P23" s="69"/>
      <c r="Q23" s="69"/>
      <c r="R23" s="69"/>
      <c r="S23" s="69"/>
      <c r="T23" s="69"/>
      <c r="U23" s="69"/>
      <c r="V23" s="69"/>
      <c r="W23" s="70"/>
    </row>
    <row r="24" spans="1:25" ht="15.75" thickBot="1" x14ac:dyDescent="0.3">
      <c r="A24" s="30"/>
      <c r="B24" s="72" t="s">
        <v>404</v>
      </c>
      <c r="C24" s="42"/>
      <c r="D24" s="160" t="s">
        <v>449</v>
      </c>
      <c r="E24" s="161"/>
      <c r="F24" s="162"/>
      <c r="G24" s="33"/>
      <c r="H24" s="73">
        <f>ROUNDDOWN(IFERROR(INDEX(Characters_Data!$B$11:$X$22,MATCH(INDEX(Other2_Data!$B$2:$B$15,MATCH(Overall!B24,Other2_Data!$A$2:$A$15,0),1),Characters_Data!$A$11:$A$22,0),MATCH(D24,Персонажи,0)),0)/3,0)+IFERROR(IF(MAX(INDEX(Characters_Data!$B$3:$X$8,MATCH(INDEX(Other2_Data!$C$2:$C$15,MATCH(Overall!B24,Other2_Data!$A$2:$A$15,0),1),Characters_Data!$A$3:$A$8,0),MATCH(D24,Персонажи,0)),INDEX(Characters_Data!$B$3:$X$8,MATCH(INDEX(Other2_Data!$D$2:$D$15,MATCH(Overall!B24,Other2_Data!$A$2:$A$15,0),1),Characters_Data!$A$3:$A$8,0),MATCH(D24,Персонажи,0)))&gt;12,2,0),0)</f>
        <v>0</v>
      </c>
      <c r="I24" s="33"/>
      <c r="J24" s="56" t="s">
        <v>17</v>
      </c>
      <c r="K24" s="33"/>
      <c r="L24" s="166">
        <f>IF((IF(OR(D18&lt;&gt;0,D20&lt;&gt;0,D22&lt;&gt;0,D30&lt;&gt;0),0,4)+IF(D24=0,1,0)+IF(D32=0,1,0)+IF(D40=0,1,0)+IF(D38&lt;&gt;0,-1,0))&lt;0,0,CONCATENATE("+",(IF(OR(D18&lt;&gt;0,D20&lt;&gt;0,D22&lt;&gt;0,D30&lt;&gt;0),0,4)+IF(D24=0,1,0)+IF(D32=0,1,0)+IF(D40=0,1,0)+IF(D38&lt;&gt;0,-1,0))))</f>
        <v>0</v>
      </c>
      <c r="M24" s="167"/>
      <c r="N24" s="168"/>
      <c r="O24" s="33"/>
      <c r="P24" s="75" t="s">
        <v>16</v>
      </c>
      <c r="Q24" s="33"/>
      <c r="R24" s="195"/>
      <c r="S24" s="33"/>
      <c r="T24" s="197"/>
      <c r="U24" s="198"/>
      <c r="V24" s="199"/>
      <c r="W24" s="35"/>
    </row>
    <row r="25" spans="1:25" s="71" customFormat="1" ht="3" customHeight="1" thickBot="1" x14ac:dyDescent="0.3">
      <c r="A25" s="66"/>
      <c r="B25" s="76"/>
      <c r="C25" s="68"/>
      <c r="D25" s="69"/>
      <c r="E25" s="69"/>
      <c r="F25" s="69"/>
      <c r="G25" s="69"/>
      <c r="H25" s="77"/>
      <c r="I25" s="69"/>
      <c r="J25" s="69"/>
      <c r="K25" s="69"/>
      <c r="L25" s="69"/>
      <c r="M25" s="69"/>
      <c r="N25" s="69"/>
      <c r="O25" s="69"/>
      <c r="P25" s="69"/>
      <c r="Q25" s="69"/>
      <c r="R25" s="69"/>
      <c r="S25" s="69"/>
      <c r="T25" s="69"/>
      <c r="U25" s="69"/>
      <c r="V25" s="69"/>
      <c r="W25" s="70"/>
    </row>
    <row r="26" spans="1:25" ht="15.75" thickBot="1" x14ac:dyDescent="0.3">
      <c r="A26" s="30"/>
      <c r="B26" s="72" t="s">
        <v>405</v>
      </c>
      <c r="C26" s="42"/>
      <c r="D26" s="160" t="s">
        <v>448</v>
      </c>
      <c r="E26" s="161"/>
      <c r="F26" s="162"/>
      <c r="G26" s="33"/>
      <c r="H26" s="73">
        <f>ROUNDDOWN(IFERROR(INDEX(Characters_Data!$B$11:$X$22,MATCH(INDEX(Other2_Data!$B$2:$B$15,MATCH(Overall!B26,Other2_Data!$A$2:$A$15,0),1),Characters_Data!$A$11:$A$22,0),MATCH(D26,Персонажи,0)),0)/3,0)+IFERROR(IF(MAX(INDEX(Characters_Data!$B$3:$X$8,MATCH(INDEX(Other2_Data!$C$2:$C$15,MATCH(Overall!B26,Other2_Data!$A$2:$A$15,0),1),Characters_Data!$A$3:$A$8,0),MATCH(D26,Персонажи,0)),INDEX(Characters_Data!$B$3:$X$8,MATCH(INDEX(Other2_Data!$D$2:$D$15,MATCH(Overall!B26,Other2_Data!$A$2:$A$15,0),1),Characters_Data!$A$3:$A$8,0),MATCH(D26,Персонажи,0)))&gt;12,2,0),0)</f>
        <v>2</v>
      </c>
      <c r="I26" s="33"/>
      <c r="J26" s="58" t="s">
        <v>13</v>
      </c>
      <c r="K26" s="33"/>
      <c r="L26" s="69"/>
      <c r="M26" s="69"/>
      <c r="N26" s="69"/>
      <c r="O26" s="69"/>
      <c r="P26" s="69"/>
      <c r="Q26" s="69"/>
      <c r="R26" s="69"/>
      <c r="S26" s="69"/>
      <c r="T26" s="69"/>
      <c r="U26" s="69"/>
      <c r="V26" s="69"/>
      <c r="W26" s="35"/>
    </row>
    <row r="27" spans="1:25" s="71" customFormat="1" ht="3" customHeight="1" thickBot="1" x14ac:dyDescent="0.3">
      <c r="A27" s="66"/>
      <c r="B27" s="76"/>
      <c r="C27" s="68"/>
      <c r="D27" s="69"/>
      <c r="E27" s="79"/>
      <c r="F27" s="69"/>
      <c r="G27" s="69"/>
      <c r="H27" s="77"/>
      <c r="I27" s="69"/>
      <c r="J27" s="69"/>
      <c r="K27" s="69"/>
      <c r="L27" s="69"/>
      <c r="M27" s="69"/>
      <c r="N27" s="69"/>
      <c r="O27" s="69"/>
      <c r="P27" s="69"/>
      <c r="Q27" s="69"/>
      <c r="R27" s="69"/>
      <c r="S27" s="69"/>
      <c r="T27" s="69"/>
      <c r="U27" s="69"/>
      <c r="V27" s="69"/>
      <c r="W27" s="70"/>
    </row>
    <row r="28" spans="1:25" ht="15.75" thickBot="1" x14ac:dyDescent="0.3">
      <c r="A28" s="30"/>
      <c r="B28" s="72" t="s">
        <v>406</v>
      </c>
      <c r="C28" s="42"/>
      <c r="D28" s="160" t="s">
        <v>469</v>
      </c>
      <c r="E28" s="161"/>
      <c r="F28" s="162"/>
      <c r="G28" s="33"/>
      <c r="H28" s="73">
        <f>ROUNDDOWN(IFERROR(INDEX(Characters_Data!$B$11:$X$22,MATCH(INDEX(Other2_Data!$B$2:$B$15,MATCH(Overall!B28,Other2_Data!$A$2:$A$15,0),1),Characters_Data!$A$11:$A$22,0),MATCH(D28,Персонажи,0)),0)/3,0)+IFERROR(IF(MAX(INDEX(Characters_Data!$B$3:$X$8,MATCH(INDEX(Other2_Data!$C$2:$C$15,MATCH(Overall!B28,Other2_Data!$A$2:$A$15,0),1),Characters_Data!$A$3:$A$8,0),MATCH(D28,Персонажи,0)),INDEX(Characters_Data!$B$3:$X$8,MATCH(INDEX(Other2_Data!$D$2:$D$15,MATCH(Overall!B28,Other2_Data!$A$2:$A$15,0),1),Characters_Data!$A$3:$A$8,0),MATCH(D28,Персонажи,0)))&gt;12,2,0),0)</f>
        <v>3</v>
      </c>
      <c r="I28" s="33"/>
      <c r="J28" s="58" t="s">
        <v>13</v>
      </c>
      <c r="K28" s="33"/>
      <c r="L28" s="169" t="s">
        <v>376</v>
      </c>
      <c r="M28" s="170"/>
      <c r="N28" s="170"/>
      <c r="O28" s="170"/>
      <c r="P28" s="170"/>
      <c r="Q28" s="170"/>
      <c r="R28" s="170"/>
      <c r="S28" s="170"/>
      <c r="T28" s="170"/>
      <c r="U28" s="170"/>
      <c r="V28" s="171"/>
      <c r="W28" s="35"/>
    </row>
    <row r="29" spans="1:25" s="71" customFormat="1" ht="3" customHeight="1" thickBot="1" x14ac:dyDescent="0.3">
      <c r="A29" s="66"/>
      <c r="B29" s="76"/>
      <c r="C29" s="68"/>
      <c r="D29" s="69"/>
      <c r="E29" s="69"/>
      <c r="F29" s="69"/>
      <c r="G29" s="69"/>
      <c r="H29" s="77"/>
      <c r="I29" s="69"/>
      <c r="J29" s="69"/>
      <c r="K29" s="69"/>
      <c r="L29" s="69"/>
      <c r="M29" s="69"/>
      <c r="N29" s="69"/>
      <c r="O29" s="69"/>
      <c r="P29" s="69"/>
      <c r="Q29" s="69"/>
      <c r="R29" s="69"/>
      <c r="S29" s="69"/>
      <c r="T29" s="69"/>
      <c r="U29" s="69"/>
      <c r="V29" s="69"/>
      <c r="W29" s="70"/>
    </row>
    <row r="30" spans="1:25" ht="15.75" thickBot="1" x14ac:dyDescent="0.3">
      <c r="A30" s="30"/>
      <c r="B30" s="72" t="s">
        <v>407</v>
      </c>
      <c r="C30" s="68"/>
      <c r="D30" s="160"/>
      <c r="E30" s="161"/>
      <c r="F30" s="162"/>
      <c r="G30" s="69"/>
      <c r="H30" s="73">
        <f>ROUNDDOWN(IFERROR(INDEX(Characters_Data!$B$11:$X$22,MATCH(INDEX(Other2_Data!$B$2:$B$15,MATCH(Overall!B30,Other2_Data!$A$2:$A$15,0),1),Characters_Data!$A$11:$A$22,0),MATCH(D30,Персонажи,0)),0)/3,0)+IFERROR(IF(MAX(INDEX(Characters_Data!$B$3:$X$8,MATCH(INDEX(Other2_Data!$C$2:$C$15,MATCH(Overall!B30,Other2_Data!$A$2:$A$15,0),1),Characters_Data!$A$3:$A$8,0),MATCH(D30,Персонажи,0)),INDEX(Characters_Data!$B$3:$X$8,MATCH(INDEX(Other2_Data!$D$2:$D$15,MATCH(Overall!B30,Other2_Data!$A$2:$A$15,0),1),Characters_Data!$A$3:$A$8,0),MATCH(D30,Персонажи,0)))&gt;12,2,0),0)</f>
        <v>0</v>
      </c>
      <c r="I30" s="69"/>
      <c r="J30" s="56" t="s">
        <v>17</v>
      </c>
      <c r="K30" s="33"/>
      <c r="L30" s="38" t="s">
        <v>384</v>
      </c>
      <c r="M30" s="33"/>
      <c r="N30" s="38" t="s">
        <v>381</v>
      </c>
      <c r="O30" s="33"/>
      <c r="P30" s="38" t="s">
        <v>385</v>
      </c>
      <c r="Q30" s="33"/>
      <c r="R30" s="38" t="s">
        <v>386</v>
      </c>
      <c r="S30" s="33"/>
      <c r="T30" s="38" t="s">
        <v>389</v>
      </c>
      <c r="U30" s="33"/>
      <c r="V30" s="38" t="s">
        <v>391</v>
      </c>
      <c r="W30" s="35"/>
    </row>
    <row r="31" spans="1:25" s="71" customFormat="1" ht="3" customHeight="1" thickBot="1" x14ac:dyDescent="0.3">
      <c r="A31" s="66"/>
      <c r="B31" s="76"/>
      <c r="C31" s="68"/>
      <c r="D31" s="69"/>
      <c r="E31" s="69"/>
      <c r="F31" s="69"/>
      <c r="G31" s="69"/>
      <c r="H31" s="77"/>
      <c r="I31" s="69"/>
      <c r="J31" s="69"/>
      <c r="K31" s="69"/>
      <c r="L31" s="69"/>
      <c r="M31" s="69"/>
      <c r="N31" s="69"/>
      <c r="O31" s="69"/>
      <c r="P31" s="69"/>
      <c r="Q31" s="69"/>
      <c r="R31" s="69"/>
      <c r="S31" s="69"/>
      <c r="T31" s="69"/>
      <c r="U31" s="69"/>
      <c r="V31" s="69"/>
      <c r="W31" s="70"/>
    </row>
    <row r="32" spans="1:25" ht="15.75" thickBot="1" x14ac:dyDescent="0.3">
      <c r="A32" s="30"/>
      <c r="B32" s="72" t="s">
        <v>408</v>
      </c>
      <c r="C32" s="42"/>
      <c r="D32" s="160" t="s">
        <v>450</v>
      </c>
      <c r="E32" s="161"/>
      <c r="F32" s="162"/>
      <c r="G32" s="33"/>
      <c r="H32" s="73">
        <f>ROUNDDOWN(IFERROR(INDEX(Characters_Data!$B$11:$X$22,MATCH(INDEX(Other2_Data!$B$2:$B$15,MATCH(Overall!B32,Other2_Data!$A$2:$A$15,0),1),Characters_Data!$A$11:$A$22,0),MATCH(D32,Персонажи,0)),0)/3,0)+IFERROR(IF(MAX(INDEX(Characters_Data!$B$3:$X$8,MATCH(INDEX(Other2_Data!$C$2:$C$15,MATCH(Overall!B32,Other2_Data!$A$2:$A$15,0),1),Characters_Data!$A$3:$A$8,0),MATCH(D32,Персонажи,0)),INDEX(Characters_Data!$B$3:$X$8,MATCH(INDEX(Other2_Data!$D$2:$D$15,MATCH(Overall!B32,Other2_Data!$A$2:$A$15,0),1),Characters_Data!$A$3:$A$8,0),MATCH(D32,Персонажи,0)))&gt;12,2,0),0)</f>
        <v>0</v>
      </c>
      <c r="I32" s="33"/>
      <c r="J32" s="58" t="s">
        <v>13</v>
      </c>
      <c r="K32" s="33"/>
      <c r="L32" s="80">
        <f>IF(IF(COUNTIF(T18:V24,"=Food Surplus")&gt;0,0.5*(N32+P32+R32+T32+V32),(IF(COUNTIF(T18:V24,"=Food Shortage")&gt;0,2*(N32+P32+R32-T32+V32),(N32+P32+R32+T32+V32))))&lt;0,0, IF(COUNTIF(T18:V24,"=Food Surplus")&gt;0,0.5*(N32+P32+R32+T32+V32),(IF(COUNTIF(T18:V24,"=Food Shortage")&gt;0,2*(N32+P32+R32-T32+V32),(N32+P32+R32+T32+V32)))))</f>
        <v>0</v>
      </c>
      <c r="M32" s="43" t="s">
        <v>392</v>
      </c>
      <c r="N32" s="200">
        <f>Kingdom!D2</f>
        <v>0</v>
      </c>
      <c r="O32" s="43" t="s">
        <v>393</v>
      </c>
      <c r="P32" s="194"/>
      <c r="Q32" s="43" t="s">
        <v>393</v>
      </c>
      <c r="R32" s="200">
        <f>V40+V44</f>
        <v>0</v>
      </c>
      <c r="S32" s="43" t="s">
        <v>393</v>
      </c>
      <c r="T32" s="194">
        <f>Kingdom!D12</f>
        <v>0</v>
      </c>
      <c r="U32" s="43" t="s">
        <v>393</v>
      </c>
      <c r="V32" s="48"/>
      <c r="W32" s="35"/>
    </row>
    <row r="33" spans="1:23" s="71" customFormat="1" ht="3" customHeight="1" thickBot="1" x14ac:dyDescent="0.3">
      <c r="A33" s="66"/>
      <c r="B33" s="76"/>
      <c r="C33" s="68"/>
      <c r="D33" s="69"/>
      <c r="E33" s="69"/>
      <c r="F33" s="69"/>
      <c r="G33" s="69"/>
      <c r="H33" s="77"/>
      <c r="I33" s="69"/>
      <c r="J33" s="69"/>
      <c r="K33" s="69"/>
      <c r="L33" s="69"/>
      <c r="M33" s="69"/>
      <c r="N33" s="69"/>
      <c r="O33" s="69"/>
      <c r="P33" s="69"/>
      <c r="Q33" s="69"/>
      <c r="R33" s="69"/>
      <c r="S33" s="69"/>
      <c r="T33" s="69"/>
      <c r="U33" s="69"/>
      <c r="V33" s="81"/>
      <c r="W33" s="70"/>
    </row>
    <row r="34" spans="1:23" ht="15.75" thickBot="1" x14ac:dyDescent="0.3">
      <c r="A34" s="30"/>
      <c r="B34" s="72" t="s">
        <v>409</v>
      </c>
      <c r="C34" s="42"/>
      <c r="D34" s="160" t="s">
        <v>470</v>
      </c>
      <c r="E34" s="161"/>
      <c r="F34" s="162"/>
      <c r="G34" s="33"/>
      <c r="H34" s="73">
        <f>ROUNDDOWN(IFERROR(INDEX(Characters_Data!$B$11:$X$22,MATCH(INDEX(Other2_Data!$B$2:$B$15,MATCH(Overall!B34,Other2_Data!$A$2:$A$15,0),1),Characters_Data!$A$11:$A$22,0),MATCH(D34,Персонажи,0)),0)/3,0)+IFERROR(IF(MAX(INDEX(Characters_Data!$B$3:$X$8,MATCH(INDEX(Other2_Data!$C$2:$C$15,MATCH(Overall!B34,Other2_Data!$A$2:$A$15,0),1),Characters_Data!$A$3:$A$8,0),MATCH(D34,Персонажи,0)),INDEX(Characters_Data!$B$3:$X$8,MATCH(INDEX(Other2_Data!$D$2:$D$15,MATCH(Overall!B34,Other2_Data!$A$2:$A$15,0),1),Characters_Data!$A$3:$A$8,0),MATCH(D34,Персонажи,0)))&gt;12,2,0),0)</f>
        <v>3</v>
      </c>
      <c r="I34" s="33"/>
      <c r="J34" s="47" t="s">
        <v>14</v>
      </c>
      <c r="K34" s="33"/>
      <c r="L34" s="69"/>
      <c r="M34" s="69"/>
      <c r="N34" s="69"/>
      <c r="O34" s="69"/>
      <c r="P34" s="69"/>
      <c r="Q34" s="69"/>
      <c r="R34" s="69"/>
      <c r="S34" s="69"/>
      <c r="T34" s="69"/>
      <c r="U34" s="69"/>
      <c r="V34" s="81"/>
      <c r="W34" s="35"/>
    </row>
    <row r="35" spans="1:23" s="71" customFormat="1" ht="3" customHeight="1" thickBot="1" x14ac:dyDescent="0.3">
      <c r="A35" s="66"/>
      <c r="B35" s="76"/>
      <c r="C35" s="68"/>
      <c r="D35" s="69"/>
      <c r="E35" s="69"/>
      <c r="F35" s="69"/>
      <c r="G35" s="69"/>
      <c r="H35" s="77"/>
      <c r="I35" s="69"/>
      <c r="J35" s="69"/>
      <c r="K35" s="69"/>
      <c r="L35" s="69"/>
      <c r="M35" s="69"/>
      <c r="N35" s="69"/>
      <c r="O35" s="69"/>
      <c r="P35" s="69"/>
      <c r="Q35" s="69"/>
      <c r="R35" s="69"/>
      <c r="S35" s="69"/>
      <c r="T35" s="69"/>
      <c r="U35" s="69"/>
      <c r="V35" s="81"/>
      <c r="W35" s="70"/>
    </row>
    <row r="36" spans="1:23" ht="15.75" thickBot="1" x14ac:dyDescent="0.3">
      <c r="A36" s="30"/>
      <c r="B36" s="72" t="s">
        <v>410</v>
      </c>
      <c r="C36" s="42"/>
      <c r="D36" s="160" t="s">
        <v>459</v>
      </c>
      <c r="E36" s="161"/>
      <c r="F36" s="162"/>
      <c r="G36" s="33"/>
      <c r="H36" s="73">
        <f>ROUNDDOWN(IFERROR(INDEX(Characters_Data!$B$11:$X$22,MATCH(INDEX(Other2_Data!$B$2:$B$15,MATCH(Overall!B36,Other2_Data!$A$2:$A$15,0),1),Characters_Data!$A$11:$A$22,0),MATCH(D36,Персонажи,0)),0)/3,0)+IFERROR(IF(MAX(INDEX(Characters_Data!$B$3:$X$8,MATCH(INDEX(Other2_Data!$C$2:$C$15,MATCH(Overall!B36,Other2_Data!$A$2:$A$15,0),1),Characters_Data!$A$3:$A$8,0),MATCH(D36,Персонажи,0)),INDEX(Characters_Data!$B$3:$X$8,MATCH(INDEX(Other2_Data!$D$2:$D$15,MATCH(Overall!B36,Other2_Data!$A$2:$A$15,0),1),Characters_Data!$A$3:$A$8,0),MATCH(D36,Персонажи,0)))&gt;12,2,0),0)</f>
        <v>0</v>
      </c>
      <c r="I36" s="33"/>
      <c r="J36" s="47" t="s">
        <v>14</v>
      </c>
      <c r="K36" s="33"/>
      <c r="L36" s="163" t="s">
        <v>386</v>
      </c>
      <c r="M36" s="164"/>
      <c r="N36" s="164"/>
      <c r="O36" s="164"/>
      <c r="P36" s="164"/>
      <c r="Q36" s="164"/>
      <c r="R36" s="164"/>
      <c r="S36" s="164"/>
      <c r="T36" s="164"/>
      <c r="U36" s="165"/>
      <c r="V36" s="165"/>
      <c r="W36" s="35"/>
    </row>
    <row r="37" spans="1:23" s="71" customFormat="1" ht="3" customHeight="1" thickBot="1" x14ac:dyDescent="0.3">
      <c r="A37" s="66"/>
      <c r="B37" s="76"/>
      <c r="C37" s="68"/>
      <c r="D37" s="69"/>
      <c r="E37" s="69"/>
      <c r="F37" s="69"/>
      <c r="G37" s="69"/>
      <c r="H37" s="77"/>
      <c r="I37" s="69"/>
      <c r="J37" s="69"/>
      <c r="K37" s="69"/>
      <c r="L37" s="69"/>
      <c r="M37" s="69"/>
      <c r="N37" s="69"/>
      <c r="O37" s="69"/>
      <c r="P37" s="69"/>
      <c r="Q37" s="69"/>
      <c r="R37" s="69"/>
      <c r="S37" s="69"/>
      <c r="T37" s="69"/>
      <c r="U37" s="69"/>
      <c r="V37" s="69"/>
      <c r="W37" s="70"/>
    </row>
    <row r="38" spans="1:23" ht="15.75" thickBot="1" x14ac:dyDescent="0.3">
      <c r="A38" s="30"/>
      <c r="B38" s="72" t="s">
        <v>411</v>
      </c>
      <c r="C38" s="42"/>
      <c r="D38" s="160" t="s">
        <v>466</v>
      </c>
      <c r="E38" s="161"/>
      <c r="F38" s="162"/>
      <c r="G38" s="33"/>
      <c r="H38" s="73">
        <f>ROUNDDOWN(IFERROR(INDEX(Characters_Data!$B$11:$X$22,MATCH(INDEX(Other2_Data!$B$2:$B$15,MATCH(Overall!B38,Other2_Data!$A$2:$A$15,0),1),Characters_Data!$A$11:$A$22,0),MATCH(D38,Персонажи,0)),0)/3,0)+IFERROR(IF(MAX(INDEX(Characters_Data!$B$3:$X$8,MATCH(INDEX(Other2_Data!$C$2:$C$15,MATCH(Overall!B38,Other2_Data!$A$2:$A$15,0),1),Characters_Data!$A$3:$A$8,0),MATCH(D38,Персонажи,0)),INDEX(Characters_Data!$B$3:$X$8,MATCH(INDEX(Other2_Data!$D$2:$D$15,MATCH(Overall!B38,Other2_Data!$A$2:$A$15,0),1),Characters_Data!$A$3:$A$8,0),MATCH(D38,Персонажи,0)))&gt;12,2,0),0)</f>
        <v>2</v>
      </c>
      <c r="I38" s="33"/>
      <c r="J38" s="56" t="s">
        <v>17</v>
      </c>
      <c r="K38" s="33"/>
      <c r="L38" s="42"/>
      <c r="M38" s="42"/>
      <c r="N38" s="38" t="s">
        <v>412</v>
      </c>
      <c r="O38" s="38"/>
      <c r="P38" s="38" t="s">
        <v>13</v>
      </c>
      <c r="Q38" s="38"/>
      <c r="R38" s="38" t="s">
        <v>14</v>
      </c>
      <c r="S38" s="38"/>
      <c r="T38" s="38" t="s">
        <v>17</v>
      </c>
      <c r="U38" s="38"/>
      <c r="V38" s="38" t="s">
        <v>11</v>
      </c>
      <c r="W38" s="35"/>
    </row>
    <row r="39" spans="1:23" s="71" customFormat="1" ht="3" customHeight="1" thickBot="1" x14ac:dyDescent="0.3">
      <c r="A39" s="66"/>
      <c r="B39" s="76"/>
      <c r="C39" s="68"/>
      <c r="D39" s="69"/>
      <c r="E39" s="69"/>
      <c r="F39" s="69"/>
      <c r="G39" s="69"/>
      <c r="H39" s="77"/>
      <c r="I39" s="69"/>
      <c r="J39" s="69"/>
      <c r="K39" s="69"/>
      <c r="L39" s="69"/>
      <c r="M39" s="68"/>
      <c r="N39" s="69"/>
      <c r="O39" s="69"/>
      <c r="P39" s="69"/>
      <c r="Q39" s="69"/>
      <c r="R39" s="69"/>
      <c r="S39" s="69"/>
      <c r="T39" s="69"/>
      <c r="U39" s="69"/>
      <c r="V39" s="69"/>
      <c r="W39" s="70"/>
    </row>
    <row r="40" spans="1:23" ht="15.75" thickBot="1" x14ac:dyDescent="0.3">
      <c r="A40" s="30"/>
      <c r="B40" s="72" t="s">
        <v>413</v>
      </c>
      <c r="C40" s="42"/>
      <c r="D40" s="160" t="s">
        <v>453</v>
      </c>
      <c r="E40" s="161"/>
      <c r="F40" s="162"/>
      <c r="G40" s="33"/>
      <c r="H40" s="73">
        <f>ROUNDDOWN(IFERROR(INDEX(Characters_Data!$B$11:$X$22,MATCH(INDEX(Other2_Data!$B$2:$B$15,MATCH(Overall!B40,Other2_Data!$A$2:$A$15,0),1),Characters_Data!$A$11:$A$22,0),MATCH(D40,Персонажи,0)),0)/3,0)+IFERROR(IF(MAX(INDEX(Characters_Data!$B$3:$X$8,MATCH(INDEX(Other2_Data!$C$2:$C$15,MATCH(Overall!B40,Other2_Data!$A$2:$A$15,0),1),Characters_Data!$A$3:$A$8,0),MATCH(D40,Персонажи,0)),INDEX(Characters_Data!$B$3:$X$8,MATCH(INDEX(Other2_Data!$D$2:$D$15,MATCH(Overall!B40,Other2_Data!$A$2:$A$15,0),1),Characters_Data!$A$3:$A$8,0),MATCH(D40,Персонажи,0)))&gt;12,2,0),0)</f>
        <v>0</v>
      </c>
      <c r="I40" s="33"/>
      <c r="J40" s="74"/>
      <c r="K40" s="33"/>
      <c r="L40" s="82" t="s">
        <v>414</v>
      </c>
      <c r="M40" s="42"/>
      <c r="N40" s="36" t="s">
        <v>415</v>
      </c>
      <c r="O40" s="33"/>
      <c r="P40" s="200">
        <f>IF(N40="None",-1,0)+IF(N40="Token",1,0)+IF(N40="Standard",2,0)+IF(N40="Aggressive",3,0)+IF(N40="Expansionist",4,0)</f>
        <v>-1</v>
      </c>
      <c r="Q40" s="43"/>
      <c r="R40" s="194"/>
      <c r="S40" s="43"/>
      <c r="T40" s="194"/>
      <c r="U40" s="43"/>
      <c r="V40" s="194"/>
      <c r="W40" s="35"/>
    </row>
    <row r="41" spans="1:23" s="33" customFormat="1" ht="3" customHeight="1" thickBot="1" x14ac:dyDescent="0.3">
      <c r="B41" s="76"/>
      <c r="C41" s="68"/>
      <c r="D41" s="69"/>
      <c r="E41" s="69"/>
      <c r="F41" s="69"/>
      <c r="G41" s="69"/>
      <c r="H41" s="77"/>
      <c r="I41" s="69"/>
      <c r="J41" s="69"/>
      <c r="L41" s="69"/>
      <c r="M41" s="68"/>
      <c r="N41" s="83"/>
      <c r="O41" s="69"/>
      <c r="P41" s="77"/>
      <c r="Q41" s="77"/>
      <c r="R41" s="77"/>
      <c r="S41" s="77"/>
      <c r="T41" s="77"/>
      <c r="U41" s="77"/>
      <c r="V41" s="77"/>
      <c r="W41" s="35"/>
    </row>
    <row r="42" spans="1:23" s="33" customFormat="1" ht="15.75" thickBot="1" x14ac:dyDescent="0.3">
      <c r="B42" s="72" t="s">
        <v>416</v>
      </c>
      <c r="C42" s="42"/>
      <c r="D42" s="160" t="s">
        <v>468</v>
      </c>
      <c r="E42" s="161"/>
      <c r="F42" s="162"/>
      <c r="H42" s="73">
        <f>ROUNDDOWN(IFERROR(INDEX(Characters_Data!$B$11:$X$22,MATCH(INDEX(Other2_Data!$B$2:$B$15,MATCH(Overall!B42,Other2_Data!$A$2:$A$15,0),1),Characters_Data!$A$11:$A$22,0),MATCH(D42,Персонажи,0)),0)/3,0)+IFERROR(IF(MAX(INDEX(Characters_Data!$B$3:$X$8,MATCH(INDEX(Other2_Data!$C$2:$C$15,MATCH(Overall!B42,Other2_Data!$A$2:$A$15,0),1),Characters_Data!$A$3:$A$8,0),MATCH(D42,Персонажи,0)),INDEX(Characters_Data!$B$3:$X$8,MATCH(INDEX(Other2_Data!$D$2:$D$15,MATCH(Overall!B42,Other2_Data!$A$2:$A$15,0),1),Characters_Data!$A$3:$A$8,0),MATCH(D42,Персонажи,0)))&gt;12,2,0),0)</f>
        <v>4</v>
      </c>
      <c r="J42" s="47" t="s">
        <v>14</v>
      </c>
      <c r="K42" s="30"/>
      <c r="L42" s="82" t="s">
        <v>417</v>
      </c>
      <c r="M42" s="42"/>
      <c r="N42" s="36" t="s">
        <v>415</v>
      </c>
      <c r="P42" s="194"/>
      <c r="Q42" s="43"/>
      <c r="R42" s="194">
        <f>IF(D42=0,0,(IF(N42="None",0,0)+IF(N42="Light",1,0)+IF(N42="Normal",2,0)+IF(N42="Heavy",3,0)+IF(N42="Overwhelming",4,0)))</f>
        <v>0</v>
      </c>
      <c r="S42" s="43"/>
      <c r="T42" s="194"/>
      <c r="U42" s="43"/>
      <c r="V42" s="194"/>
      <c r="W42" s="35"/>
    </row>
    <row r="43" spans="1:23" s="33" customFormat="1" ht="3" customHeight="1" thickBot="1" x14ac:dyDescent="0.3">
      <c r="B43" s="76"/>
      <c r="C43" s="68"/>
      <c r="D43" s="69"/>
      <c r="E43" s="69"/>
      <c r="F43" s="69"/>
      <c r="G43" s="69"/>
      <c r="H43" s="77"/>
      <c r="I43" s="69"/>
      <c r="J43" s="69"/>
      <c r="L43" s="69"/>
      <c r="M43" s="68"/>
      <c r="N43" s="83"/>
      <c r="O43" s="69"/>
      <c r="P43" s="77"/>
      <c r="Q43" s="77"/>
      <c r="R43" s="77"/>
      <c r="S43" s="77"/>
      <c r="T43" s="77"/>
      <c r="U43" s="77"/>
      <c r="V43" s="201"/>
      <c r="W43" s="35"/>
    </row>
    <row r="44" spans="1:23" s="33" customFormat="1" ht="15.75" thickBot="1" x14ac:dyDescent="0.3">
      <c r="B44" s="72" t="s">
        <v>418</v>
      </c>
      <c r="C44" s="42"/>
      <c r="D44" s="160" t="s">
        <v>455</v>
      </c>
      <c r="E44" s="161"/>
      <c r="F44" s="162"/>
      <c r="H44" s="73">
        <f>ROUNDDOWN(IFERROR(INDEX(Characters_Data!$B$11:$X$22,MATCH(INDEX(Other2_Data!$B$2:$B$15,MATCH(Overall!B44,Other2_Data!$A$2:$A$15,0),1),Characters_Data!$A$11:$A$22,0),MATCH(D44,Персонажи,0)),0)/3,0)+IFERROR(IF(MAX(INDEX(Characters_Data!$B$3:$X$8,MATCH(INDEX(Other2_Data!$C$2:$C$15,MATCH(Overall!B44,Other2_Data!$A$2:$A$15,0),1),Characters_Data!$A$3:$A$8,0),MATCH(D44,Персонажи,0)),INDEX(Characters_Data!$B$3:$X$8,MATCH(INDEX(Other2_Data!$D$2:$D$15,MATCH(Overall!B44,Other2_Data!$A$2:$A$15,0),1),Characters_Data!$A$3:$A$8,0),MATCH(D44,Персонажи,0)))&gt;12,2,0),0)</f>
        <v>0</v>
      </c>
      <c r="J44" s="56" t="s">
        <v>17</v>
      </c>
      <c r="L44" s="82" t="s">
        <v>419</v>
      </c>
      <c r="M44" s="42"/>
      <c r="N44" s="36" t="s">
        <v>415</v>
      </c>
      <c r="P44" s="194"/>
      <c r="Q44" s="43"/>
      <c r="R44" s="194"/>
      <c r="S44" s="43"/>
      <c r="T44" s="200">
        <f>IF(N44="None",-1,(IF(D24=0,0,(IF(N44=1,1,0)+IF(N44=6,2,0)+IF(N44=12,3,0)+IF(N44=24,4,0)))))</f>
        <v>-1</v>
      </c>
      <c r="U44" s="43"/>
      <c r="V44" s="200">
        <f>IF(N44="None",0)+IF(N44=1,1,0)+IF(N44=6,2,0)+IF(N44=12,4,0)+IF(N44=24,8,0)</f>
        <v>0</v>
      </c>
      <c r="W44" s="35"/>
    </row>
    <row r="45" spans="1:23" s="33" customFormat="1" ht="3" customHeight="1" thickBot="1" x14ac:dyDescent="0.3">
      <c r="A45" s="84"/>
      <c r="B45" s="84"/>
      <c r="C45" s="85"/>
      <c r="D45" s="84"/>
      <c r="E45" s="84"/>
      <c r="F45" s="84"/>
      <c r="G45" s="84"/>
      <c r="H45" s="84"/>
      <c r="I45" s="84"/>
      <c r="J45" s="84"/>
      <c r="K45" s="84"/>
      <c r="L45" s="84"/>
      <c r="M45" s="84"/>
      <c r="N45" s="84"/>
      <c r="O45" s="84"/>
      <c r="P45" s="84"/>
      <c r="Q45" s="84"/>
      <c r="R45" s="84"/>
      <c r="S45" s="84"/>
      <c r="T45" s="84"/>
      <c r="U45" s="84"/>
      <c r="V45" s="84"/>
      <c r="W45" s="86"/>
    </row>
    <row r="46" spans="1:23" s="33" customFormat="1" x14ac:dyDescent="0.25">
      <c r="C46" s="42"/>
    </row>
    <row r="47" spans="1:23" s="33" customFormat="1" x14ac:dyDescent="0.25">
      <c r="C47" s="42"/>
    </row>
    <row r="48" spans="1:23" s="33" customFormat="1" x14ac:dyDescent="0.25">
      <c r="C48" s="42"/>
    </row>
    <row r="49" spans="3:3" s="33" customFormat="1" x14ac:dyDescent="0.25">
      <c r="C49" s="42"/>
    </row>
    <row r="50" spans="3:3" s="33" customFormat="1" x14ac:dyDescent="0.25">
      <c r="C50" s="42"/>
    </row>
    <row r="51" spans="3:3" s="33" customFormat="1" x14ac:dyDescent="0.25">
      <c r="C51" s="42"/>
    </row>
    <row r="52" spans="3:3" s="33" customFormat="1" x14ac:dyDescent="0.25">
      <c r="C52" s="42"/>
    </row>
    <row r="53" spans="3:3" s="33" customFormat="1" x14ac:dyDescent="0.25">
      <c r="C53" s="42"/>
    </row>
    <row r="54" spans="3:3" s="33" customFormat="1" x14ac:dyDescent="0.25">
      <c r="C54" s="42"/>
    </row>
    <row r="55" spans="3:3" s="33" customFormat="1" x14ac:dyDescent="0.25">
      <c r="C55" s="42"/>
    </row>
    <row r="56" spans="3:3" s="33" customFormat="1" x14ac:dyDescent="0.25">
      <c r="C56" s="42"/>
    </row>
    <row r="57" spans="3:3" s="33" customFormat="1" x14ac:dyDescent="0.25">
      <c r="C57" s="42"/>
    </row>
    <row r="58" spans="3:3" s="33" customFormat="1" x14ac:dyDescent="0.25">
      <c r="C58" s="42"/>
    </row>
    <row r="59" spans="3:3" s="33" customFormat="1" x14ac:dyDescent="0.25">
      <c r="C59" s="42"/>
    </row>
    <row r="60" spans="3:3" s="33" customFormat="1" x14ac:dyDescent="0.25">
      <c r="C60" s="42"/>
    </row>
    <row r="61" spans="3:3" s="33" customFormat="1" x14ac:dyDescent="0.25">
      <c r="C61" s="42"/>
    </row>
    <row r="62" spans="3:3" s="33" customFormat="1" x14ac:dyDescent="0.25">
      <c r="C62" s="42"/>
    </row>
    <row r="63" spans="3:3" s="33" customFormat="1" x14ac:dyDescent="0.25">
      <c r="C63" s="42"/>
    </row>
    <row r="64" spans="3:3" s="33" customFormat="1" x14ac:dyDescent="0.25">
      <c r="C64" s="42"/>
    </row>
    <row r="65" spans="3:3" s="33" customFormat="1" x14ac:dyDescent="0.25">
      <c r="C65" s="42"/>
    </row>
    <row r="66" spans="3:3" s="33" customFormat="1" x14ac:dyDescent="0.25">
      <c r="C66" s="42"/>
    </row>
    <row r="67" spans="3:3" s="33" customFormat="1" x14ac:dyDescent="0.25">
      <c r="C67" s="42"/>
    </row>
    <row r="68" spans="3:3" s="33" customFormat="1" x14ac:dyDescent="0.25">
      <c r="C68" s="42"/>
    </row>
    <row r="69" spans="3:3" s="33" customFormat="1" x14ac:dyDescent="0.25">
      <c r="C69" s="42"/>
    </row>
    <row r="70" spans="3:3" s="33" customFormat="1" x14ac:dyDescent="0.25">
      <c r="C70" s="42"/>
    </row>
    <row r="71" spans="3:3" s="33" customFormat="1" x14ac:dyDescent="0.25">
      <c r="C71" s="42"/>
    </row>
    <row r="72" spans="3:3" s="33" customFormat="1" x14ac:dyDescent="0.25">
      <c r="C72" s="42"/>
    </row>
    <row r="73" spans="3:3" s="33" customFormat="1" x14ac:dyDescent="0.25">
      <c r="C73" s="42"/>
    </row>
    <row r="74" spans="3:3" s="33" customFormat="1" x14ac:dyDescent="0.25">
      <c r="C74" s="42"/>
    </row>
    <row r="75" spans="3:3" s="33" customFormat="1" x14ac:dyDescent="0.25">
      <c r="C75" s="42"/>
    </row>
    <row r="76" spans="3:3" s="33" customFormat="1" x14ac:dyDescent="0.25">
      <c r="C76" s="42"/>
    </row>
    <row r="77" spans="3:3" s="33" customFormat="1" x14ac:dyDescent="0.25">
      <c r="C77" s="42"/>
    </row>
    <row r="78" spans="3:3" s="33" customFormat="1" x14ac:dyDescent="0.25">
      <c r="C78" s="42"/>
    </row>
    <row r="79" spans="3:3" s="33" customFormat="1" x14ac:dyDescent="0.25">
      <c r="C79" s="42"/>
    </row>
    <row r="80" spans="3:3" s="33" customFormat="1" x14ac:dyDescent="0.25">
      <c r="C80" s="42"/>
    </row>
    <row r="81" spans="3:3" s="33" customFormat="1" x14ac:dyDescent="0.25">
      <c r="C81" s="42"/>
    </row>
    <row r="82" spans="3:3" s="33" customFormat="1" x14ac:dyDescent="0.25">
      <c r="C82" s="42"/>
    </row>
    <row r="83" spans="3:3" s="33" customFormat="1" x14ac:dyDescent="0.25">
      <c r="C83" s="42"/>
    </row>
    <row r="84" spans="3:3" s="33" customFormat="1" x14ac:dyDescent="0.25">
      <c r="C84" s="42"/>
    </row>
    <row r="85" spans="3:3" s="33" customFormat="1" x14ac:dyDescent="0.25">
      <c r="C85" s="42"/>
    </row>
    <row r="86" spans="3:3" s="33" customFormat="1" x14ac:dyDescent="0.25">
      <c r="C86" s="42"/>
    </row>
    <row r="87" spans="3:3" s="33" customFormat="1" x14ac:dyDescent="0.25">
      <c r="C87" s="42"/>
    </row>
    <row r="88" spans="3:3" s="33" customFormat="1" x14ac:dyDescent="0.25">
      <c r="C88" s="42"/>
    </row>
    <row r="89" spans="3:3" s="33" customFormat="1" x14ac:dyDescent="0.25">
      <c r="C89" s="42"/>
    </row>
    <row r="90" spans="3:3" s="33" customFormat="1" x14ac:dyDescent="0.25">
      <c r="C90" s="42"/>
    </row>
    <row r="91" spans="3:3" s="33" customFormat="1" x14ac:dyDescent="0.25">
      <c r="C91" s="42"/>
    </row>
    <row r="92" spans="3:3" s="33" customFormat="1" x14ac:dyDescent="0.25">
      <c r="C92" s="42"/>
    </row>
    <row r="93" spans="3:3" s="33" customFormat="1" x14ac:dyDescent="0.25">
      <c r="C93" s="42"/>
    </row>
    <row r="94" spans="3:3" s="33" customFormat="1" x14ac:dyDescent="0.25">
      <c r="C94" s="42"/>
    </row>
    <row r="95" spans="3:3" s="33" customFormat="1" x14ac:dyDescent="0.25">
      <c r="C95" s="42"/>
    </row>
    <row r="96" spans="3:3" s="33" customFormat="1" x14ac:dyDescent="0.25">
      <c r="C96" s="42"/>
    </row>
    <row r="97" spans="3:3" s="33" customFormat="1" x14ac:dyDescent="0.25">
      <c r="C97" s="42"/>
    </row>
    <row r="98" spans="3:3" s="33" customFormat="1" x14ac:dyDescent="0.25">
      <c r="C98" s="42"/>
    </row>
    <row r="99" spans="3:3" s="33" customFormat="1" x14ac:dyDescent="0.25">
      <c r="C99" s="42"/>
    </row>
    <row r="100" spans="3:3" s="33" customFormat="1" x14ac:dyDescent="0.25">
      <c r="C100" s="42"/>
    </row>
    <row r="101" spans="3:3" s="33" customFormat="1" x14ac:dyDescent="0.25">
      <c r="C101" s="42"/>
    </row>
    <row r="102" spans="3:3" s="33" customFormat="1" x14ac:dyDescent="0.25">
      <c r="C102" s="42"/>
    </row>
    <row r="103" spans="3:3" s="33" customFormat="1" x14ac:dyDescent="0.25">
      <c r="C103" s="42"/>
    </row>
    <row r="104" spans="3:3" s="33" customFormat="1" x14ac:dyDescent="0.25">
      <c r="C104" s="42"/>
    </row>
    <row r="105" spans="3:3" s="33" customFormat="1" x14ac:dyDescent="0.25">
      <c r="C105" s="42"/>
    </row>
    <row r="106" spans="3:3" s="33" customFormat="1" x14ac:dyDescent="0.25">
      <c r="C106" s="42"/>
    </row>
    <row r="107" spans="3:3" s="33" customFormat="1" x14ac:dyDescent="0.25">
      <c r="C107" s="42"/>
    </row>
    <row r="108" spans="3:3" s="33" customFormat="1" x14ac:dyDescent="0.25">
      <c r="C108" s="42"/>
    </row>
    <row r="109" spans="3:3" s="33" customFormat="1" x14ac:dyDescent="0.25">
      <c r="C109" s="42"/>
    </row>
    <row r="110" spans="3:3" s="33" customFormat="1" x14ac:dyDescent="0.25">
      <c r="C110" s="42"/>
    </row>
    <row r="111" spans="3:3" s="33" customFormat="1" x14ac:dyDescent="0.25">
      <c r="C111" s="42"/>
    </row>
    <row r="112" spans="3:3" s="33" customFormat="1" x14ac:dyDescent="0.25">
      <c r="C112" s="42"/>
    </row>
    <row r="113" spans="2:22" s="33" customFormat="1" x14ac:dyDescent="0.25">
      <c r="C113" s="42"/>
    </row>
    <row r="114" spans="2:22" s="33" customFormat="1" x14ac:dyDescent="0.25">
      <c r="C114" s="42"/>
    </row>
    <row r="115" spans="2:22" s="33" customFormat="1" x14ac:dyDescent="0.25">
      <c r="C115" s="42"/>
    </row>
    <row r="116" spans="2:22" s="33" customFormat="1" x14ac:dyDescent="0.25">
      <c r="C116" s="42"/>
    </row>
    <row r="117" spans="2:22" s="33" customFormat="1" x14ac:dyDescent="0.25">
      <c r="C117" s="42"/>
    </row>
    <row r="118" spans="2:22" s="33" customFormat="1" x14ac:dyDescent="0.25">
      <c r="C118" s="42"/>
    </row>
    <row r="119" spans="2:22" s="33" customFormat="1" x14ac:dyDescent="0.25">
      <c r="C119" s="42"/>
    </row>
    <row r="120" spans="2:22" s="33" customFormat="1" x14ac:dyDescent="0.25">
      <c r="C120" s="42"/>
    </row>
    <row r="121" spans="2:22" s="33" customFormat="1" x14ac:dyDescent="0.25">
      <c r="C121" s="42"/>
    </row>
    <row r="122" spans="2:22" s="33" customFormat="1" x14ac:dyDescent="0.25">
      <c r="C122" s="42"/>
    </row>
    <row r="123" spans="2:22" s="33" customFormat="1" x14ac:dyDescent="0.25">
      <c r="C123" s="42"/>
    </row>
    <row r="124" spans="2:22" x14ac:dyDescent="0.25">
      <c r="B124" s="33"/>
      <c r="C124" s="42"/>
      <c r="D124" s="33"/>
      <c r="E124" s="33"/>
      <c r="F124" s="33"/>
      <c r="G124" s="33"/>
      <c r="H124" s="33"/>
      <c r="I124" s="33"/>
      <c r="J124" s="33"/>
      <c r="L124" s="33"/>
      <c r="M124" s="33"/>
      <c r="N124" s="33"/>
      <c r="O124" s="33"/>
      <c r="P124" s="33"/>
      <c r="Q124" s="33"/>
      <c r="R124" s="33"/>
      <c r="S124" s="33"/>
      <c r="T124" s="33"/>
      <c r="U124" s="33"/>
      <c r="V124" s="33"/>
    </row>
    <row r="125" spans="2:22" x14ac:dyDescent="0.25">
      <c r="B125" s="33"/>
      <c r="C125" s="42"/>
      <c r="D125" s="33"/>
      <c r="E125" s="33"/>
      <c r="F125" s="33"/>
      <c r="G125" s="33"/>
      <c r="H125" s="33"/>
      <c r="I125" s="33"/>
      <c r="J125" s="33"/>
    </row>
    <row r="126" spans="2:22" x14ac:dyDescent="0.25">
      <c r="B126" s="33"/>
      <c r="C126" s="42"/>
      <c r="D126" s="33"/>
      <c r="E126" s="33"/>
      <c r="F126" s="33"/>
      <c r="G126" s="33"/>
      <c r="H126" s="33"/>
      <c r="I126" s="33"/>
      <c r="J126" s="33"/>
    </row>
    <row r="127" spans="2:22" x14ac:dyDescent="0.25">
      <c r="B127" s="33"/>
      <c r="C127" s="42"/>
      <c r="D127" s="33"/>
      <c r="E127" s="33"/>
      <c r="F127" s="33"/>
      <c r="G127" s="33"/>
      <c r="H127" s="33"/>
      <c r="I127" s="33"/>
      <c r="J127" s="33"/>
    </row>
  </sheetData>
  <sheetProtection selectLockedCells="1"/>
  <mergeCells count="28">
    <mergeCell ref="D2:L2"/>
    <mergeCell ref="P2:V2"/>
    <mergeCell ref="T4:V4"/>
    <mergeCell ref="B14:L14"/>
    <mergeCell ref="D16:F16"/>
    <mergeCell ref="T16:V16"/>
    <mergeCell ref="D18:F18"/>
    <mergeCell ref="T18:V18"/>
    <mergeCell ref="D20:F20"/>
    <mergeCell ref="T20:V20"/>
    <mergeCell ref="D22:F22"/>
    <mergeCell ref="L22:N22"/>
    <mergeCell ref="T22:V22"/>
    <mergeCell ref="L36:V36"/>
    <mergeCell ref="D38:F38"/>
    <mergeCell ref="D24:F24"/>
    <mergeCell ref="L24:N24"/>
    <mergeCell ref="T24:V24"/>
    <mergeCell ref="D26:F26"/>
    <mergeCell ref="D28:F28"/>
    <mergeCell ref="L28:V28"/>
    <mergeCell ref="D40:F40"/>
    <mergeCell ref="D42:F42"/>
    <mergeCell ref="D44:F44"/>
    <mergeCell ref="D30:F30"/>
    <mergeCell ref="D32:F32"/>
    <mergeCell ref="D34:F34"/>
    <mergeCell ref="D36:F36"/>
  </mergeCells>
  <conditionalFormatting sqref="N40">
    <cfRule type="colorScale" priority="28">
      <colorScale>
        <cfvo type="min"/>
        <cfvo type="max"/>
        <color rgb="FFFF0000"/>
        <color rgb="FFFFEF9C"/>
      </colorScale>
    </cfRule>
  </conditionalFormatting>
  <conditionalFormatting sqref="D4">
    <cfRule type="expression" dxfId="26" priority="27">
      <formula>OR($D$4="Chaotic",$D$4="Evil")</formula>
    </cfRule>
    <cfRule type="expression" dxfId="25" priority="30">
      <formula>$D$4="Neutral"</formula>
    </cfRule>
    <cfRule type="expression" dxfId="24" priority="31">
      <formula>OR($D$4="Lawful",$D$4="Good")</formula>
    </cfRule>
  </conditionalFormatting>
  <conditionalFormatting sqref="F4">
    <cfRule type="expression" dxfId="23" priority="29">
      <formula>$F$4="Neutral"</formula>
    </cfRule>
  </conditionalFormatting>
  <conditionalFormatting sqref="F4">
    <cfRule type="expression" dxfId="22" priority="25">
      <formula>OR($F$4="Chaotic",$F$4="Evil")</formula>
    </cfRule>
    <cfRule type="expression" dxfId="21" priority="26">
      <formula>OR($F$4="Lawful",$F$4="Good")</formula>
    </cfRule>
  </conditionalFormatting>
  <conditionalFormatting sqref="J40">
    <cfRule type="expression" dxfId="20" priority="22">
      <formula>$J$40="Stability"</formula>
    </cfRule>
    <cfRule type="expression" dxfId="19" priority="23">
      <formula>$J$40="Economy"</formula>
    </cfRule>
    <cfRule type="expression" dxfId="18" priority="24">
      <formula>$J$40="Loyalty"</formula>
    </cfRule>
  </conditionalFormatting>
  <conditionalFormatting sqref="J18">
    <cfRule type="expression" dxfId="17" priority="19">
      <formula>$J$18="Stability"</formula>
    </cfRule>
    <cfRule type="expression" dxfId="16" priority="20">
      <formula>$J$18="Economy"</formula>
    </cfRule>
    <cfRule type="expression" dxfId="15" priority="21">
      <formula>$J$18="Loyalty"</formula>
    </cfRule>
  </conditionalFormatting>
  <conditionalFormatting sqref="L18">
    <cfRule type="expression" dxfId="14" priority="16">
      <formula>$L$18="Stability"</formula>
    </cfRule>
    <cfRule type="expression" dxfId="13" priority="17">
      <formula>$L$18="Economy"</formula>
    </cfRule>
    <cfRule type="expression" dxfId="12" priority="18">
      <formula>$L$18="Loyalty"</formula>
    </cfRule>
  </conditionalFormatting>
  <conditionalFormatting sqref="N18">
    <cfRule type="expression" dxfId="11" priority="13">
      <formula>$N$18="Stability"</formula>
    </cfRule>
    <cfRule type="expression" dxfId="10" priority="14">
      <formula>$N$18="Economy"</formula>
    </cfRule>
    <cfRule type="expression" dxfId="9" priority="15">
      <formula>$N$18="Loyalty"</formula>
    </cfRule>
  </conditionalFormatting>
  <conditionalFormatting sqref="L20">
    <cfRule type="expression" dxfId="8" priority="7">
      <formula>$L$20="Stability"</formula>
    </cfRule>
    <cfRule type="expression" dxfId="7" priority="8">
      <formula>$L$20="Economy"</formula>
    </cfRule>
    <cfRule type="expression" dxfId="6" priority="9">
      <formula>$L$20="Loyalty"</formula>
    </cfRule>
  </conditionalFormatting>
  <conditionalFormatting sqref="N20">
    <cfRule type="expression" dxfId="5" priority="4">
      <formula>$N$20="Stability"</formula>
    </cfRule>
    <cfRule type="expression" dxfId="4" priority="5">
      <formula>$N$20="Economy"</formula>
    </cfRule>
    <cfRule type="expression" dxfId="3" priority="6">
      <formula>$N$20="Loyalty"</formula>
    </cfRule>
  </conditionalFormatting>
  <conditionalFormatting sqref="J20">
    <cfRule type="expression" dxfId="2" priority="1">
      <formula>$J$18="Stability"</formula>
    </cfRule>
    <cfRule type="expression" dxfId="1" priority="2">
      <formula>$J$18="Economy"</formula>
    </cfRule>
    <cfRule type="expression" dxfId="0" priority="3">
      <formula>$J$18="Loyalty"</formula>
    </cfRule>
  </conditionalFormatting>
  <dataValidations count="23">
    <dataValidation allowBlank="1" showInputMessage="1" showErrorMessage="1" promptTitle="Misc Consumption Modifiers" prompt="For Armies, as well as other modifiers such as Stockyards." sqref="V32"/>
    <dataValidation allowBlank="1" showInputMessage="1" showErrorMessage="1" promptTitle="Heir" prompt="The Heir is usually the Ruler's eldest son or daughter. The Heir's time is mostly spent learning to become a ruler." sqref="D30:F30"/>
    <dataValidation type="list" allowBlank="1" showInputMessage="1" showErrorMessage="1" promptTitle="Consort" prompt="Ruler's spouse of a lower station. Can act as a stand-in for the Ruler in their absence. Typically cannot exist alongside two Rulers." sqref="D22:F22">
      <formula1>Персонажи</formula1>
    </dataValidation>
    <dataValidation type="list" showInputMessage="1" showErrorMessage="1" prompt="Depending on the size of the kingdom select 1 to 3 attributes for which a bonus is received._x000a_ _x000a_Kingdom Size 1-25     - 1 Attribute_x000a_Kingdom Size 26-100 - 2 Attributes_x000a_Kingdom Size 101+    - 3 Attributes" sqref="N20">
      <formula1>KingdomStatsList</formula1>
    </dataValidation>
    <dataValidation type="list" allowBlank="1" showInputMessage="1" showErrorMessage="1" prompt="Good kingdoms gain a +2 bonus on Loyalty checks. _x000a__x000a_Neutral kingdoms gain a +2 bonus on Stability checks_x000a__x000a_Evil kingdoms gain a +2 bonus on Economy checks. _x000a_" sqref="F4">
      <formula1>AlignGoodEvil</formula1>
    </dataValidation>
    <dataValidation type="list" allowBlank="1" showInputMessage="1" showErrorMessage="1" promptTitle="Alignment" prompt="Lawful kingdoms gain a +2 bonus on Economy checks._x000a__x000a_Neutral kingdoms gain a +2 bonus on Stability checks_x000a__x000a_Chaotic kingdoms gain a +2 bonus on Loyalty checks._x000a_" sqref="D4">
      <formula1>AlignLawChaos</formula1>
    </dataValidation>
    <dataValidation type="list" allowBlank="1" showInputMessage="1" showErrorMessage="1" sqref="E4">
      <formula1>Alignment</formula1>
    </dataValidation>
    <dataValidation type="list" allowBlank="1" showInputMessage="1" showErrorMessage="1" prompt="Increase Loyalty, Economy, or Stability (Spymaster’s_x000a_choice)" sqref="J40">
      <formula1>Attributes</formula1>
    </dataValidation>
    <dataValidation type="list" allowBlank="1" showInputMessage="1" showErrorMessage="1" promptTitle="Warden" prompt="The Warden leads the kingdom’s defense and city guards." sqref="D44:F44">
      <formula1>Персонажи</formula1>
    </dataValidation>
    <dataValidation type="list" allowBlank="1" showInputMessage="1" showErrorMessage="1" promptTitle="Treasurer" prompt="The Treasurer organizes tax collection, and manages the treasury." sqref="D42:F42">
      <formula1>Персонажи</formula1>
    </dataValidation>
    <dataValidation type="list" allowBlank="1" showInputMessage="1" showErrorMessage="1" promptTitle="Spymaster" prompt="The Spymaster observes the kingdom’s underworld and criminal_x000a_elements and spies on other kingdoms." sqref="D40:F40">
      <formula1>Персонажи</formula1>
    </dataValidation>
    <dataValidation type="list" allowBlank="1" showInputMessage="1" showErrorMessage="1" promptTitle="Royal Assassin" prompt="The Royal Assassin can serve as a public executioner, a headsman,_x000a_or a shadowy assassin." sqref="D38:F38">
      <formula1>Персонажи</formula1>
    </dataValidation>
    <dataValidation type="list" allowBlank="1" showInputMessage="1" showErrorMessage="1" promptTitle="Marshal" prompt="The Marshal helps organize patrols and enforces justice in rural_x000a_and wilderness regions." sqref="D36:F36">
      <formula1>Персонажи</formula1>
    </dataValidation>
    <dataValidation type="list" allowBlank="1" showInputMessage="1" showErrorMessage="1" promptTitle="Magister" prompt="The Magister guides a kingdom’s higher learning and magic." sqref="D34:F34">
      <formula1>Персонажи</formula1>
    </dataValidation>
    <dataValidation type="list" allowBlank="1" showInputMessage="1" showErrorMessage="1" promptTitle="High Priest" prompt="The high priest guides the kingdom’s religious needs and growth." sqref="D32:F32">
      <formula1>Персонажи</formula1>
    </dataValidation>
    <dataValidation type="list" allowBlank="1" showInputMessage="1" showErrorMessage="1" promptTitle="Grand Diplomat" prompt="The Grand Diplomat oversees international relations." sqref="D28:F28">
      <formula1>Персонажи</formula1>
    </dataValidation>
    <dataValidation type="list" allowBlank="1" showInputMessage="1" showErrorMessage="1" promptTitle="General" prompt="The General commands the kingdom’s armies and is a public hero." sqref="D26:F26">
      <formula1>Персонажи</formula1>
    </dataValidation>
    <dataValidation type="list" allowBlank="1" showInputMessage="1" showErrorMessage="1" promptTitle="Councilor" prompt="The councilor ensures that the will of the citizenry is represented." sqref="D24:F24">
      <formula1>Персонажи</formula1>
    </dataValidation>
    <dataValidation type="list" allowBlank="1" showInputMessage="1" showErrorMessage="1" promptTitle="Joint Rulership" prompt="Two characters can fill this role if they become married, If so the two rulers can jointly command the kingdom._x000a__x000a_Both rulers apply their Charisma modifiers to the kingdom’s Stability, Economy, and Loyalty checks as appropriate for kingdom size._x000a_" sqref="D20:F20">
      <formula1>Персонажи</formula1>
    </dataValidation>
    <dataValidation type="list" allowBlank="1" showInputMessage="1" showErrorMessage="1" prompt="Festivals, which can also include parades and other public events, can increase the kingdom’s happiness and loyalty." sqref="N44">
      <formula1>Festivals</formula1>
    </dataValidation>
    <dataValidation type="list" allowBlank="1" showInputMessage="1" showErrorMessage="1" prompt="Taxes are payments gathered from a kingdom’s citizens to help pay for Consumption." sqref="N42">
      <formula1>Taxation</formula1>
    </dataValidation>
    <dataValidation type="list" allowBlank="1" showInputMessage="1" showErrorMessage="1" prompt="Promotions can include recruitments, advertisements, and even propaganda campaigns. " sqref="N40">
      <formula1>Promotion</formula1>
    </dataValidation>
    <dataValidation type="list" showInputMessage="1" showErrorMessage="1" prompt="Depending on the size of the kingdom select 1 to 3 attributes for which a bonus is received._x000a_ _x000a_Kingdom Size 1-25     - 1 Attribute_x000a_Kingdom Size 26-100 - 2 Attributes_x000a_Kingdom Size 101+    - 3 Attributes" sqref="J18 J20 L18 L20 N18">
      <formula1>KingdomStatsList</formula1>
    </dataValidation>
  </dataValidations>
  <printOptions horizontalCentered="1" verticalCentered="1"/>
  <pageMargins left="0.70866141732283472" right="0.70866141732283472" top="0.74803149606299213" bottom="0.74803149606299213" header="0.31496062992125984" footer="0.31496062992125984"/>
  <pageSetup paperSize="9" scale="79" orientation="landscape" r:id="rId1"/>
  <headerFooter>
    <oddHeader>&amp;CKingdom Overview</oddHeader>
    <oddFooter>&amp;LAdrian&amp;CPage &amp;P&amp;R&amp;D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promptTitle="Ruler" prompt="The ruler is the primary leader of the kingdom. Depending on the size of the kingdom select 1 to 3 attributes for which a bonus is received._x000a_ _x000a_Kingdom Size 1-25     - 1 Attribute_x000a_Kingdom Size 26-100 - 2 Attributes_x000a_Kingdom Size 101+    - 3 Attributes_x000a_">
          <x14:formula1>
            <xm:f>Characters_Data!$B$1:$X$1</xm:f>
          </x14:formula1>
          <xm:sqref>D18:F18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5"/>
  <sheetViews>
    <sheetView zoomScale="80" zoomScaleNormal="80" workbookViewId="0">
      <selection activeCell="B4" sqref="B4"/>
    </sheetView>
  </sheetViews>
  <sheetFormatPr defaultRowHeight="15" x14ac:dyDescent="0.25"/>
  <cols>
    <col min="1" max="1" width="0.85546875" style="71" customWidth="1"/>
    <col min="2" max="2" width="26.5703125" style="71" bestFit="1" customWidth="1"/>
    <col min="3" max="3" width="0.85546875" style="68" customWidth="1"/>
    <col min="4" max="4" width="9.140625" style="71"/>
    <col min="5" max="5" width="0.85546875" style="69" customWidth="1"/>
    <col min="6" max="6" width="11.85546875" style="71" hidden="1" customWidth="1"/>
    <col min="7" max="7" width="0.85546875" style="69" hidden="1" customWidth="1"/>
    <col min="8" max="8" width="10" style="71" hidden="1" customWidth="1"/>
    <col min="9" max="9" width="0.85546875" style="69" hidden="1" customWidth="1"/>
    <col min="10" max="10" width="10.85546875" style="71" hidden="1" customWidth="1"/>
    <col min="11" max="11" width="0.85546875" style="69" hidden="1" customWidth="1"/>
    <col min="12" max="12" width="10.85546875" style="71" hidden="1" customWidth="1"/>
    <col min="13" max="13" width="0.85546875" style="69" hidden="1" customWidth="1"/>
    <col min="14" max="14" width="16.7109375" style="71" hidden="1" customWidth="1"/>
    <col min="15" max="15" width="0.85546875" style="71" hidden="1" customWidth="1"/>
    <col min="16" max="16" width="10.140625" style="71" hidden="1" customWidth="1"/>
    <col min="17" max="17" width="9.140625" style="71" hidden="1" customWidth="1"/>
    <col min="18" max="18" width="11.85546875" style="71" hidden="1" customWidth="1"/>
    <col min="19" max="19" width="10" style="71" hidden="1" customWidth="1"/>
    <col min="20" max="21" width="10.85546875" style="71" hidden="1" customWidth="1"/>
    <col min="22" max="22" width="16.7109375" style="71" hidden="1" customWidth="1"/>
    <col min="23" max="23" width="10.140625" style="91" hidden="1" customWidth="1"/>
    <col min="24" max="24" width="9.140625" style="71" hidden="1" customWidth="1"/>
    <col min="25" max="16384" width="9.140625" style="71"/>
  </cols>
  <sheetData>
    <row r="1" spans="1:23" ht="6" customHeight="1" thickBot="1" x14ac:dyDescent="0.3">
      <c r="A1" s="87"/>
      <c r="B1" s="88"/>
      <c r="C1" s="89"/>
      <c r="D1" s="88"/>
      <c r="E1" s="90"/>
    </row>
    <row r="2" spans="1:23" ht="15.75" thickBot="1" x14ac:dyDescent="0.3">
      <c r="A2" s="66"/>
      <c r="B2" s="92" t="s">
        <v>420</v>
      </c>
      <c r="C2" s="93"/>
      <c r="D2" s="193"/>
      <c r="E2" s="94"/>
    </row>
    <row r="3" spans="1:23" s="97" customFormat="1" ht="3" customHeight="1" thickBot="1" x14ac:dyDescent="0.3">
      <c r="A3" s="95"/>
      <c r="B3" s="93"/>
      <c r="C3" s="93"/>
      <c r="D3" s="68"/>
      <c r="E3" s="96"/>
      <c r="G3" s="68"/>
      <c r="I3" s="68"/>
      <c r="K3" s="68"/>
      <c r="M3" s="68"/>
      <c r="W3" s="98"/>
    </row>
    <row r="4" spans="1:23" ht="15.75" thickBot="1" x14ac:dyDescent="0.3">
      <c r="A4" s="66"/>
      <c r="B4" s="99" t="s">
        <v>14</v>
      </c>
      <c r="C4" s="100"/>
      <c r="D4" s="78">
        <f>ROUNDDOWN((SUM(R20:R64)),0)</f>
        <v>0</v>
      </c>
      <c r="E4" s="101"/>
    </row>
    <row r="5" spans="1:23" s="97" customFormat="1" ht="3" customHeight="1" thickBot="1" x14ac:dyDescent="0.3">
      <c r="A5" s="95"/>
      <c r="B5" s="93"/>
      <c r="C5" s="93"/>
      <c r="D5" s="102"/>
      <c r="E5" s="103"/>
      <c r="G5" s="68"/>
      <c r="I5" s="68"/>
      <c r="K5" s="68"/>
      <c r="M5" s="68"/>
      <c r="W5" s="98"/>
    </row>
    <row r="6" spans="1:23" ht="15.75" thickBot="1" x14ac:dyDescent="0.3">
      <c r="A6" s="66"/>
      <c r="B6" s="99" t="s">
        <v>17</v>
      </c>
      <c r="C6" s="100"/>
      <c r="D6" s="78">
        <f>ROUNDDOWN((SUM(S20:S64)),0)</f>
        <v>0</v>
      </c>
      <c r="E6" s="101"/>
    </row>
    <row r="7" spans="1:23" s="97" customFormat="1" ht="3" customHeight="1" thickBot="1" x14ac:dyDescent="0.3">
      <c r="A7" s="95"/>
      <c r="B7" s="93"/>
      <c r="C7" s="93"/>
      <c r="D7" s="102"/>
      <c r="E7" s="103"/>
      <c r="G7" s="68"/>
      <c r="I7" s="68"/>
      <c r="K7" s="68"/>
      <c r="M7" s="68"/>
      <c r="W7" s="98"/>
    </row>
    <row r="8" spans="1:23" ht="15.75" thickBot="1" x14ac:dyDescent="0.3">
      <c r="A8" s="66"/>
      <c r="B8" s="99" t="s">
        <v>13</v>
      </c>
      <c r="C8" s="100"/>
      <c r="D8" s="78">
        <f>ROUNDDOWN((SUM(T20:T64)),0)</f>
        <v>0</v>
      </c>
      <c r="E8" s="101"/>
    </row>
    <row r="9" spans="1:23" s="97" customFormat="1" ht="3" customHeight="1" thickBot="1" x14ac:dyDescent="0.3">
      <c r="A9" s="95"/>
      <c r="B9" s="100"/>
      <c r="C9" s="100"/>
      <c r="D9" s="104"/>
      <c r="E9" s="105"/>
      <c r="G9" s="68"/>
      <c r="I9" s="68"/>
      <c r="K9" s="68"/>
      <c r="M9" s="68"/>
      <c r="W9" s="98"/>
    </row>
    <row r="10" spans="1:23" ht="15.75" thickBot="1" x14ac:dyDescent="0.3">
      <c r="A10" s="66"/>
      <c r="B10" s="99" t="s">
        <v>33</v>
      </c>
      <c r="C10" s="100"/>
      <c r="D10" s="78">
        <f>ROUNDDOWN((SUM(U20:U64)),0)</f>
        <v>0</v>
      </c>
      <c r="E10" s="101"/>
    </row>
    <row r="11" spans="1:23" s="97" customFormat="1" ht="3" customHeight="1" thickBot="1" x14ac:dyDescent="0.3">
      <c r="A11" s="95"/>
      <c r="B11" s="100"/>
      <c r="C11" s="100"/>
      <c r="D11" s="104"/>
      <c r="E11" s="105"/>
      <c r="G11" s="68"/>
      <c r="I11" s="68"/>
      <c r="K11" s="68"/>
      <c r="M11" s="68"/>
      <c r="W11" s="98"/>
    </row>
    <row r="12" spans="1:23" ht="15.75" thickBot="1" x14ac:dyDescent="0.3">
      <c r="A12" s="66"/>
      <c r="B12" s="99" t="s">
        <v>376</v>
      </c>
      <c r="C12" s="100"/>
      <c r="D12" s="78">
        <f>ROUNDDOWN((SUM(V20:V64)),0)</f>
        <v>0</v>
      </c>
      <c r="E12" s="101"/>
    </row>
    <row r="13" spans="1:23" s="97" customFormat="1" ht="3" customHeight="1" thickBot="1" x14ac:dyDescent="0.3">
      <c r="A13" s="95"/>
      <c r="B13" s="100"/>
      <c r="C13" s="100"/>
      <c r="D13" s="104"/>
      <c r="E13" s="105"/>
      <c r="G13" s="68"/>
      <c r="I13" s="68"/>
      <c r="K13" s="68"/>
      <c r="M13" s="68"/>
      <c r="W13" s="98"/>
    </row>
    <row r="14" spans="1:23" s="97" customFormat="1" ht="15.75" customHeight="1" thickBot="1" x14ac:dyDescent="0.3">
      <c r="A14" s="95"/>
      <c r="B14" s="99" t="s">
        <v>377</v>
      </c>
      <c r="C14" s="100"/>
      <c r="D14" s="106">
        <f>ROUNDDOWN((SUM(W20:W64)),0)</f>
        <v>0</v>
      </c>
      <c r="E14" s="105"/>
      <c r="G14" s="68"/>
      <c r="I14" s="68"/>
      <c r="K14" s="68"/>
      <c r="M14" s="68"/>
      <c r="W14" s="98"/>
    </row>
    <row r="15" spans="1:23" s="97" customFormat="1" ht="3" customHeight="1" x14ac:dyDescent="0.25">
      <c r="A15" s="95"/>
      <c r="B15" s="100"/>
      <c r="C15" s="100"/>
      <c r="D15" s="104"/>
      <c r="E15" s="105"/>
      <c r="G15" s="68"/>
      <c r="I15" s="68"/>
      <c r="K15" s="68"/>
      <c r="M15" s="68"/>
      <c r="W15" s="98"/>
    </row>
    <row r="16" spans="1:23" x14ac:dyDescent="0.25">
      <c r="A16" s="66"/>
      <c r="B16" s="180" t="s">
        <v>421</v>
      </c>
      <c r="C16" s="180"/>
      <c r="D16" s="180"/>
      <c r="E16" s="107"/>
      <c r="F16" s="108"/>
      <c r="G16" s="108"/>
      <c r="H16" s="108"/>
      <c r="I16" s="108"/>
      <c r="J16" s="108"/>
      <c r="K16" s="108"/>
      <c r="L16" s="108"/>
      <c r="M16" s="108"/>
      <c r="N16" s="108"/>
      <c r="O16" s="108"/>
      <c r="P16" s="108"/>
    </row>
    <row r="17" spans="1:23" s="97" customFormat="1" ht="3" customHeight="1" thickBot="1" x14ac:dyDescent="0.3">
      <c r="A17" s="95"/>
      <c r="B17" s="100"/>
      <c r="C17" s="100"/>
      <c r="D17" s="104"/>
      <c r="E17" s="105"/>
      <c r="G17" s="68"/>
      <c r="I17" s="68"/>
      <c r="K17" s="68"/>
      <c r="M17" s="68"/>
      <c r="W17" s="98"/>
    </row>
    <row r="18" spans="1:23" ht="15.75" thickBot="1" x14ac:dyDescent="0.3">
      <c r="A18" s="66"/>
      <c r="B18" s="109" t="s">
        <v>422</v>
      </c>
      <c r="C18" s="109"/>
      <c r="D18" s="110" t="s">
        <v>423</v>
      </c>
      <c r="E18" s="111"/>
      <c r="F18" s="110" t="s">
        <v>14</v>
      </c>
      <c r="G18" s="110"/>
      <c r="H18" s="110" t="s">
        <v>17</v>
      </c>
      <c r="I18" s="110"/>
      <c r="J18" s="110" t="s">
        <v>13</v>
      </c>
      <c r="K18" s="110"/>
      <c r="L18" s="110" t="s">
        <v>33</v>
      </c>
      <c r="M18" s="110"/>
      <c r="N18" s="110" t="s">
        <v>376</v>
      </c>
      <c r="O18" s="110"/>
      <c r="P18" s="110" t="s">
        <v>377</v>
      </c>
      <c r="R18" s="112" t="s">
        <v>14</v>
      </c>
      <c r="S18" s="113" t="s">
        <v>17</v>
      </c>
      <c r="T18" s="113" t="s">
        <v>13</v>
      </c>
      <c r="U18" s="113" t="s">
        <v>33</v>
      </c>
      <c r="V18" s="113" t="s">
        <v>376</v>
      </c>
      <c r="W18" s="114" t="s">
        <v>377</v>
      </c>
    </row>
    <row r="19" spans="1:23" s="97" customFormat="1" ht="3" customHeight="1" thickBot="1" x14ac:dyDescent="0.3">
      <c r="A19" s="95"/>
      <c r="B19" s="100"/>
      <c r="C19" s="100"/>
      <c r="D19" s="104"/>
      <c r="E19" s="105"/>
      <c r="G19" s="68"/>
      <c r="I19" s="68"/>
      <c r="K19" s="68"/>
      <c r="M19" s="68"/>
      <c r="V19" s="68"/>
      <c r="W19" s="115"/>
    </row>
    <row r="20" spans="1:23" ht="15.75" thickBot="1" x14ac:dyDescent="0.3">
      <c r="A20" s="66"/>
      <c r="B20" s="116" t="s">
        <v>356</v>
      </c>
      <c r="D20" s="73"/>
      <c r="E20" s="70"/>
      <c r="F20" s="117"/>
      <c r="G20" s="118"/>
      <c r="H20" s="119">
        <v>1</v>
      </c>
      <c r="I20" s="120"/>
      <c r="J20" s="119">
        <v>1</v>
      </c>
      <c r="K20" s="120"/>
      <c r="L20" s="119"/>
      <c r="M20" s="120"/>
      <c r="N20" s="119"/>
      <c r="O20" s="121"/>
      <c r="P20" s="119"/>
      <c r="R20" s="122">
        <f>$D20*F20</f>
        <v>0</v>
      </c>
      <c r="S20" s="123">
        <f>$D20*H20</f>
        <v>0</v>
      </c>
      <c r="T20" s="123">
        <f t="shared" ref="T20:T30" si="0">$D20*J20</f>
        <v>0</v>
      </c>
      <c r="U20" s="123">
        <f t="shared" ref="U20:U32" si="1">$D20*L20</f>
        <v>0</v>
      </c>
      <c r="V20" s="124">
        <f>$D20*N20</f>
        <v>0</v>
      </c>
      <c r="W20" s="125">
        <f>$D20*P20</f>
        <v>0</v>
      </c>
    </row>
    <row r="21" spans="1:23" ht="3" customHeight="1" thickBot="1" x14ac:dyDescent="0.3">
      <c r="A21" s="66"/>
      <c r="B21" s="69"/>
      <c r="D21" s="126"/>
      <c r="E21" s="70"/>
      <c r="F21" s="121"/>
      <c r="G21" s="121"/>
      <c r="H21" s="121"/>
      <c r="I21" s="121"/>
      <c r="J21" s="121"/>
      <c r="K21" s="121"/>
      <c r="L21" s="121"/>
      <c r="M21" s="121"/>
      <c r="N21" s="121"/>
      <c r="O21" s="121"/>
      <c r="P21" s="121"/>
      <c r="Q21" s="69"/>
      <c r="R21" s="127"/>
      <c r="S21" s="128"/>
      <c r="T21" s="128"/>
      <c r="U21" s="128">
        <f t="shared" si="1"/>
        <v>0</v>
      </c>
      <c r="V21" s="128"/>
      <c r="W21" s="129"/>
    </row>
    <row r="22" spans="1:23" ht="15.75" thickBot="1" x14ac:dyDescent="0.3">
      <c r="A22" s="66"/>
      <c r="B22" s="116" t="s">
        <v>99</v>
      </c>
      <c r="D22" s="73"/>
      <c r="E22" s="70"/>
      <c r="F22" s="117"/>
      <c r="G22" s="118"/>
      <c r="H22" s="119"/>
      <c r="I22" s="120"/>
      <c r="J22" s="119"/>
      <c r="K22" s="120"/>
      <c r="L22" s="119"/>
      <c r="M22" s="120"/>
      <c r="N22" s="119"/>
      <c r="O22" s="121"/>
      <c r="P22" s="119"/>
      <c r="R22" s="130">
        <f>$D22*F22</f>
        <v>0</v>
      </c>
      <c r="S22" s="131">
        <f>$D22*H22</f>
        <v>0</v>
      </c>
      <c r="T22" s="131">
        <f t="shared" si="0"/>
        <v>0</v>
      </c>
      <c r="U22" s="131">
        <f t="shared" si="1"/>
        <v>0</v>
      </c>
      <c r="V22" s="128">
        <f>$D22*N22</f>
        <v>0</v>
      </c>
      <c r="W22" s="132">
        <f>$D22*P22</f>
        <v>0</v>
      </c>
    </row>
    <row r="23" spans="1:23" s="69" customFormat="1" ht="3" customHeight="1" thickBot="1" x14ac:dyDescent="0.3">
      <c r="A23" s="66"/>
      <c r="C23" s="68"/>
      <c r="D23" s="77"/>
      <c r="E23" s="70"/>
      <c r="F23" s="121"/>
      <c r="G23" s="121"/>
      <c r="H23" s="121"/>
      <c r="I23" s="121"/>
      <c r="J23" s="121"/>
      <c r="K23" s="121"/>
      <c r="L23" s="121"/>
      <c r="M23" s="121"/>
      <c r="N23" s="121"/>
      <c r="O23" s="121"/>
      <c r="P23" s="121"/>
      <c r="R23" s="127"/>
      <c r="S23" s="128"/>
      <c r="T23" s="128"/>
      <c r="U23" s="128">
        <f t="shared" si="1"/>
        <v>0</v>
      </c>
      <c r="V23" s="128"/>
      <c r="W23" s="129"/>
    </row>
    <row r="24" spans="1:23" ht="15.75" thickBot="1" x14ac:dyDescent="0.3">
      <c r="A24" s="66"/>
      <c r="B24" s="116" t="s">
        <v>357</v>
      </c>
      <c r="D24" s="73"/>
      <c r="E24" s="70"/>
      <c r="F24" s="117"/>
      <c r="G24" s="118"/>
      <c r="H24" s="119"/>
      <c r="I24" s="120"/>
      <c r="J24" s="119"/>
      <c r="K24" s="120"/>
      <c r="L24" s="119"/>
      <c r="M24" s="120"/>
      <c r="N24" s="119"/>
      <c r="O24" s="121"/>
      <c r="P24" s="119"/>
      <c r="R24" s="130">
        <f>$D24*F24</f>
        <v>0</v>
      </c>
      <c r="S24" s="131">
        <f>$D24*H24</f>
        <v>0</v>
      </c>
      <c r="T24" s="131">
        <f t="shared" si="0"/>
        <v>0</v>
      </c>
      <c r="U24" s="131">
        <f t="shared" si="1"/>
        <v>0</v>
      </c>
      <c r="V24" s="128">
        <f>$D24*N24</f>
        <v>0</v>
      </c>
      <c r="W24" s="132">
        <f>$D24*P24</f>
        <v>0</v>
      </c>
    </row>
    <row r="25" spans="1:23" s="69" customFormat="1" ht="3" customHeight="1" thickBot="1" x14ac:dyDescent="0.3">
      <c r="A25" s="66"/>
      <c r="C25" s="68"/>
      <c r="D25" s="77"/>
      <c r="E25" s="70"/>
      <c r="F25" s="121"/>
      <c r="G25" s="121"/>
      <c r="H25" s="121"/>
      <c r="I25" s="121"/>
      <c r="J25" s="121"/>
      <c r="K25" s="121"/>
      <c r="L25" s="121"/>
      <c r="M25" s="121"/>
      <c r="N25" s="121"/>
      <c r="O25" s="121"/>
      <c r="P25" s="121"/>
      <c r="R25" s="127"/>
      <c r="S25" s="128"/>
      <c r="T25" s="128"/>
      <c r="U25" s="128">
        <f t="shared" si="1"/>
        <v>0</v>
      </c>
      <c r="V25" s="128"/>
      <c r="W25" s="129"/>
    </row>
    <row r="26" spans="1:23" ht="15.75" thickBot="1" x14ac:dyDescent="0.3">
      <c r="A26" s="66"/>
      <c r="B26" s="116" t="s">
        <v>358</v>
      </c>
      <c r="D26" s="73"/>
      <c r="E26" s="70"/>
      <c r="F26" s="117"/>
      <c r="G26" s="118"/>
      <c r="H26" s="119"/>
      <c r="I26" s="120"/>
      <c r="J26" s="119"/>
      <c r="K26" s="120"/>
      <c r="L26" s="119"/>
      <c r="M26" s="120"/>
      <c r="N26" s="119">
        <v>-2</v>
      </c>
      <c r="O26" s="121"/>
      <c r="P26" s="119"/>
      <c r="R26" s="130">
        <f>$D26*F26</f>
        <v>0</v>
      </c>
      <c r="S26" s="131">
        <f>$D26*H26</f>
        <v>0</v>
      </c>
      <c r="T26" s="131">
        <f t="shared" si="0"/>
        <v>0</v>
      </c>
      <c r="U26" s="131">
        <f t="shared" si="1"/>
        <v>0</v>
      </c>
      <c r="V26" s="128">
        <f>$D26*N26</f>
        <v>0</v>
      </c>
      <c r="W26" s="132">
        <f>$D26*P26</f>
        <v>0</v>
      </c>
    </row>
    <row r="27" spans="1:23" s="69" customFormat="1" ht="3" customHeight="1" thickBot="1" x14ac:dyDescent="0.3">
      <c r="A27" s="66"/>
      <c r="C27" s="68"/>
      <c r="D27" s="77"/>
      <c r="E27" s="70"/>
      <c r="F27" s="121"/>
      <c r="G27" s="121"/>
      <c r="H27" s="121"/>
      <c r="I27" s="121"/>
      <c r="J27" s="121"/>
      <c r="K27" s="121"/>
      <c r="L27" s="121"/>
      <c r="M27" s="121"/>
      <c r="N27" s="121"/>
      <c r="O27" s="121"/>
      <c r="P27" s="121"/>
      <c r="R27" s="127"/>
      <c r="S27" s="128"/>
      <c r="T27" s="128"/>
      <c r="U27" s="128">
        <f t="shared" si="1"/>
        <v>0</v>
      </c>
      <c r="V27" s="128"/>
      <c r="W27" s="129"/>
    </row>
    <row r="28" spans="1:23" s="69" customFormat="1" ht="15.75" thickBot="1" x14ac:dyDescent="0.3">
      <c r="A28" s="66"/>
      <c r="B28" s="116" t="s">
        <v>359</v>
      </c>
      <c r="C28" s="68"/>
      <c r="D28" s="73"/>
      <c r="E28" s="70"/>
      <c r="F28" s="117"/>
      <c r="G28" s="118"/>
      <c r="H28" s="119"/>
      <c r="I28" s="120"/>
      <c r="J28" s="119"/>
      <c r="K28" s="120"/>
      <c r="L28" s="119"/>
      <c r="M28" s="120"/>
      <c r="N28" s="119">
        <v>-3</v>
      </c>
      <c r="O28" s="121"/>
      <c r="P28" s="119"/>
      <c r="R28" s="130">
        <f>$D28*F28</f>
        <v>0</v>
      </c>
      <c r="S28" s="131">
        <f>$D28*H28</f>
        <v>0</v>
      </c>
      <c r="T28" s="131">
        <f t="shared" ref="T28" si="2">$D28*J28</f>
        <v>0</v>
      </c>
      <c r="U28" s="131">
        <f t="shared" si="1"/>
        <v>0</v>
      </c>
      <c r="V28" s="128">
        <f>$D28*N28</f>
        <v>0</v>
      </c>
      <c r="W28" s="132">
        <f>$D28*P28</f>
        <v>0</v>
      </c>
    </row>
    <row r="29" spans="1:23" s="69" customFormat="1" ht="3" customHeight="1" thickBot="1" x14ac:dyDescent="0.3">
      <c r="A29" s="66"/>
      <c r="C29" s="68"/>
      <c r="D29" s="77"/>
      <c r="E29" s="70"/>
      <c r="F29" s="121"/>
      <c r="G29" s="121"/>
      <c r="H29" s="121"/>
      <c r="I29" s="121"/>
      <c r="J29" s="121"/>
      <c r="K29" s="121"/>
      <c r="L29" s="121"/>
      <c r="M29" s="121"/>
      <c r="N29" s="121"/>
      <c r="O29" s="121"/>
      <c r="P29" s="121"/>
      <c r="R29" s="127"/>
      <c r="S29" s="128"/>
      <c r="T29" s="128"/>
      <c r="U29" s="128">
        <f t="shared" si="1"/>
        <v>0</v>
      </c>
      <c r="V29" s="128"/>
      <c r="W29" s="129"/>
    </row>
    <row r="30" spans="1:23" ht="15.75" thickBot="1" x14ac:dyDescent="0.3">
      <c r="A30" s="66"/>
      <c r="B30" s="116" t="s">
        <v>360</v>
      </c>
      <c r="D30" s="73"/>
      <c r="E30" s="70"/>
      <c r="F30" s="117"/>
      <c r="G30" s="118"/>
      <c r="H30" s="119"/>
      <c r="I30" s="120"/>
      <c r="J30" s="119"/>
      <c r="K30" s="120"/>
      <c r="L30" s="119"/>
      <c r="M30" s="120"/>
      <c r="N30" s="119">
        <v>-1</v>
      </c>
      <c r="O30" s="121"/>
      <c r="P30" s="119"/>
      <c r="R30" s="133">
        <f>$D30*F30</f>
        <v>0</v>
      </c>
      <c r="S30" s="134">
        <f>$D30*H30</f>
        <v>0</v>
      </c>
      <c r="T30" s="134">
        <f t="shared" si="0"/>
        <v>0</v>
      </c>
      <c r="U30" s="134">
        <f t="shared" si="1"/>
        <v>0</v>
      </c>
      <c r="V30" s="135">
        <f>$D30*N30</f>
        <v>0</v>
      </c>
      <c r="W30" s="132">
        <f>$D30*P30</f>
        <v>0</v>
      </c>
    </row>
    <row r="31" spans="1:23" s="97" customFormat="1" ht="3" customHeight="1" thickBot="1" x14ac:dyDescent="0.3">
      <c r="A31" s="95"/>
      <c r="B31" s="100"/>
      <c r="C31" s="100"/>
      <c r="D31" s="104"/>
      <c r="E31" s="105"/>
      <c r="G31" s="68"/>
      <c r="I31" s="68"/>
      <c r="K31" s="68"/>
      <c r="M31" s="68"/>
      <c r="R31" s="136"/>
      <c r="S31" s="137"/>
      <c r="T31" s="137"/>
      <c r="U31" s="137">
        <f t="shared" si="1"/>
        <v>0</v>
      </c>
      <c r="V31" s="137"/>
      <c r="W31" s="138"/>
    </row>
    <row r="32" spans="1:23" s="97" customFormat="1" ht="15.75" thickBot="1" x14ac:dyDescent="0.3">
      <c r="A32" s="95"/>
      <c r="B32" s="116" t="s">
        <v>361</v>
      </c>
      <c r="C32" s="100"/>
      <c r="D32" s="73"/>
      <c r="E32" s="70"/>
      <c r="F32" s="117"/>
      <c r="G32" s="118"/>
      <c r="H32" s="119"/>
      <c r="I32" s="120"/>
      <c r="J32" s="119"/>
      <c r="K32" s="120"/>
      <c r="L32" s="119"/>
      <c r="M32" s="120"/>
      <c r="N32" s="119">
        <v>-2</v>
      </c>
      <c r="O32" s="121"/>
      <c r="P32" s="119"/>
      <c r="R32" s="130">
        <f>$D32*F32</f>
        <v>0</v>
      </c>
      <c r="S32" s="131">
        <f>$D32*H32</f>
        <v>0</v>
      </c>
      <c r="T32" s="131">
        <f t="shared" ref="T32" si="3">$D32*J32</f>
        <v>0</v>
      </c>
      <c r="U32" s="131">
        <f t="shared" si="1"/>
        <v>0</v>
      </c>
      <c r="V32" s="128">
        <f>$D32*N32</f>
        <v>0</v>
      </c>
      <c r="W32" s="132">
        <f>$D32*P32</f>
        <v>0</v>
      </c>
    </row>
    <row r="33" spans="1:23" s="97" customFormat="1" ht="3" customHeight="1" thickBot="1" x14ac:dyDescent="0.3">
      <c r="A33" s="95"/>
      <c r="B33" s="100"/>
      <c r="C33" s="100"/>
      <c r="D33" s="104"/>
      <c r="E33" s="105"/>
      <c r="G33" s="68"/>
      <c r="I33" s="68"/>
      <c r="K33" s="68"/>
      <c r="M33" s="68"/>
      <c r="R33" s="139"/>
      <c r="S33" s="140"/>
      <c r="T33" s="140"/>
      <c r="U33" s="140"/>
      <c r="V33" s="140"/>
      <c r="W33" s="138"/>
    </row>
    <row r="34" spans="1:23" ht="15.75" thickBot="1" x14ac:dyDescent="0.3">
      <c r="A34" s="66"/>
      <c r="B34" s="141" t="s">
        <v>362</v>
      </c>
      <c r="D34" s="73"/>
      <c r="E34" s="70"/>
      <c r="F34" s="117"/>
      <c r="G34" s="118"/>
      <c r="H34" s="119"/>
      <c r="I34" s="120"/>
      <c r="J34" s="119">
        <v>2</v>
      </c>
      <c r="K34" s="120"/>
      <c r="L34" s="119">
        <v>4</v>
      </c>
      <c r="M34" s="120"/>
      <c r="N34" s="119">
        <v>1</v>
      </c>
      <c r="O34" s="121"/>
      <c r="P34" s="119"/>
      <c r="R34" s="142">
        <f>$D34*F34</f>
        <v>0</v>
      </c>
      <c r="S34" s="143">
        <f>$D34*H34</f>
        <v>0</v>
      </c>
      <c r="T34" s="143">
        <f t="shared" ref="T34" si="4">$D34*J34</f>
        <v>0</v>
      </c>
      <c r="U34" s="143">
        <f t="shared" ref="U34:U52" si="5">$D34*L34</f>
        <v>0</v>
      </c>
      <c r="V34" s="144">
        <f>$D34*N34</f>
        <v>0</v>
      </c>
      <c r="W34" s="132">
        <f>$D34*P34</f>
        <v>0</v>
      </c>
    </row>
    <row r="35" spans="1:23" s="97" customFormat="1" ht="3" customHeight="1" thickBot="1" x14ac:dyDescent="0.3">
      <c r="A35" s="95"/>
      <c r="B35" s="100"/>
      <c r="C35" s="100"/>
      <c r="D35" s="104"/>
      <c r="E35" s="105"/>
      <c r="F35" s="121"/>
      <c r="G35" s="121"/>
      <c r="H35" s="121"/>
      <c r="I35" s="121"/>
      <c r="J35" s="121"/>
      <c r="K35" s="121"/>
      <c r="L35" s="121"/>
      <c r="M35" s="121"/>
      <c r="N35" s="121"/>
      <c r="O35" s="121"/>
      <c r="P35" s="121"/>
      <c r="R35" s="136"/>
      <c r="S35" s="137"/>
      <c r="T35" s="137"/>
      <c r="U35" s="137">
        <f t="shared" si="5"/>
        <v>0</v>
      </c>
      <c r="V35" s="137"/>
      <c r="W35" s="138"/>
    </row>
    <row r="36" spans="1:23" ht="15.75" thickBot="1" x14ac:dyDescent="0.3">
      <c r="A36" s="66"/>
      <c r="B36" s="141" t="s">
        <v>363</v>
      </c>
      <c r="D36" s="73"/>
      <c r="E36" s="70"/>
      <c r="F36" s="117">
        <v>0.25</v>
      </c>
      <c r="G36" s="118"/>
      <c r="H36" s="119"/>
      <c r="I36" s="120"/>
      <c r="J36" s="119">
        <v>0.125</v>
      </c>
      <c r="K36" s="120"/>
      <c r="L36" s="119"/>
      <c r="M36" s="120"/>
      <c r="N36" s="119"/>
      <c r="O36" s="121"/>
      <c r="P36" s="119"/>
      <c r="R36" s="130">
        <f>$D36*F36</f>
        <v>0</v>
      </c>
      <c r="S36" s="131">
        <f>$D36*H36</f>
        <v>0</v>
      </c>
      <c r="T36" s="131">
        <f t="shared" ref="T36" si="6">$D36*J36</f>
        <v>0</v>
      </c>
      <c r="U36" s="131">
        <f t="shared" si="5"/>
        <v>0</v>
      </c>
      <c r="V36" s="128">
        <f>$D36*N36</f>
        <v>0</v>
      </c>
      <c r="W36" s="132">
        <f>$D36*P36</f>
        <v>0</v>
      </c>
    </row>
    <row r="37" spans="1:23" s="97" customFormat="1" ht="3" customHeight="1" thickBot="1" x14ac:dyDescent="0.3">
      <c r="A37" s="95"/>
      <c r="B37" s="100"/>
      <c r="C37" s="100"/>
      <c r="D37" s="104"/>
      <c r="E37" s="105"/>
      <c r="F37" s="68"/>
      <c r="G37" s="68"/>
      <c r="I37" s="68"/>
      <c r="K37" s="68"/>
      <c r="M37" s="68"/>
      <c r="R37" s="136"/>
      <c r="S37" s="137"/>
      <c r="T37" s="137"/>
      <c r="U37" s="137">
        <f t="shared" si="5"/>
        <v>0</v>
      </c>
      <c r="V37" s="137"/>
      <c r="W37" s="138"/>
    </row>
    <row r="38" spans="1:23" ht="15.75" thickBot="1" x14ac:dyDescent="0.3">
      <c r="A38" s="66"/>
      <c r="B38" s="92" t="s">
        <v>364</v>
      </c>
      <c r="D38" s="73"/>
      <c r="E38" s="70"/>
      <c r="F38" s="117">
        <v>1</v>
      </c>
      <c r="G38" s="118"/>
      <c r="H38" s="119"/>
      <c r="I38" s="120"/>
      <c r="J38" s="119"/>
      <c r="K38" s="120"/>
      <c r="L38" s="119"/>
      <c r="M38" s="120"/>
      <c r="N38" s="119"/>
      <c r="O38" s="121"/>
      <c r="P38" s="119">
        <v>1</v>
      </c>
      <c r="R38" s="130">
        <f>$D38*F38</f>
        <v>0</v>
      </c>
      <c r="S38" s="131">
        <f>$D38*H38</f>
        <v>0</v>
      </c>
      <c r="T38" s="131">
        <f t="shared" ref="T38" si="7">$D38*J38</f>
        <v>0</v>
      </c>
      <c r="U38" s="131">
        <f t="shared" si="5"/>
        <v>0</v>
      </c>
      <c r="V38" s="128">
        <f>$D38*N38</f>
        <v>0</v>
      </c>
      <c r="W38" s="132">
        <f>$D38*P38</f>
        <v>0</v>
      </c>
    </row>
    <row r="39" spans="1:23" s="97" customFormat="1" ht="3" customHeight="1" thickBot="1" x14ac:dyDescent="0.3">
      <c r="A39" s="95"/>
      <c r="B39" s="100"/>
      <c r="C39" s="100"/>
      <c r="D39" s="104"/>
      <c r="E39" s="105"/>
      <c r="F39" s="68"/>
      <c r="G39" s="68"/>
      <c r="I39" s="68"/>
      <c r="K39" s="68"/>
      <c r="M39" s="68"/>
      <c r="R39" s="136"/>
      <c r="S39" s="137"/>
      <c r="T39" s="137"/>
      <c r="U39" s="137">
        <f t="shared" si="5"/>
        <v>0</v>
      </c>
      <c r="V39" s="137"/>
      <c r="W39" s="138"/>
    </row>
    <row r="40" spans="1:23" s="97" customFormat="1" ht="15.75" thickBot="1" x14ac:dyDescent="0.3">
      <c r="A40" s="95"/>
      <c r="B40" s="116" t="s">
        <v>365</v>
      </c>
      <c r="C40" s="100"/>
      <c r="D40" s="73"/>
      <c r="E40" s="70"/>
      <c r="F40" s="117">
        <v>2</v>
      </c>
      <c r="G40" s="118"/>
      <c r="H40" s="119"/>
      <c r="I40" s="120"/>
      <c r="J40" s="119"/>
      <c r="K40" s="120"/>
      <c r="L40" s="119"/>
      <c r="M40" s="120"/>
      <c r="N40" s="119"/>
      <c r="O40" s="121"/>
      <c r="P40" s="119">
        <v>2</v>
      </c>
      <c r="R40" s="142">
        <f>$D40*F40</f>
        <v>0</v>
      </c>
      <c r="S40" s="143">
        <f>$D40*H40</f>
        <v>0</v>
      </c>
      <c r="T40" s="143">
        <f t="shared" ref="T40" si="8">$D40*J40</f>
        <v>0</v>
      </c>
      <c r="U40" s="143">
        <f t="shared" si="5"/>
        <v>0</v>
      </c>
      <c r="V40" s="144">
        <f>$D40*N40</f>
        <v>0</v>
      </c>
      <c r="W40" s="132">
        <f>$D40*P40</f>
        <v>0</v>
      </c>
    </row>
    <row r="41" spans="1:23" s="97" customFormat="1" ht="3" customHeight="1" thickBot="1" x14ac:dyDescent="0.3">
      <c r="A41" s="95"/>
      <c r="B41" s="100"/>
      <c r="C41" s="100"/>
      <c r="D41" s="104"/>
      <c r="E41" s="105"/>
      <c r="F41" s="68"/>
      <c r="G41" s="68"/>
      <c r="I41" s="68"/>
      <c r="K41" s="68"/>
      <c r="M41" s="68"/>
      <c r="R41" s="136"/>
      <c r="S41" s="137"/>
      <c r="T41" s="137"/>
      <c r="U41" s="137">
        <f t="shared" si="5"/>
        <v>0</v>
      </c>
      <c r="V41" s="137"/>
      <c r="W41" s="138"/>
    </row>
    <row r="42" spans="1:23" ht="15.75" thickBot="1" x14ac:dyDescent="0.3">
      <c r="A42" s="66"/>
      <c r="B42" s="116" t="s">
        <v>366</v>
      </c>
      <c r="D42" s="73"/>
      <c r="E42" s="70"/>
      <c r="F42" s="117"/>
      <c r="G42" s="118"/>
      <c r="H42" s="119"/>
      <c r="I42" s="120"/>
      <c r="J42" s="119">
        <v>1</v>
      </c>
      <c r="K42" s="120"/>
      <c r="L42" s="119"/>
      <c r="M42" s="120"/>
      <c r="N42" s="119"/>
      <c r="O42" s="121"/>
      <c r="P42" s="119">
        <v>1</v>
      </c>
      <c r="R42" s="130">
        <f>$D42*F42</f>
        <v>0</v>
      </c>
      <c r="S42" s="131">
        <f>$D42*H42</f>
        <v>0</v>
      </c>
      <c r="T42" s="131">
        <f t="shared" ref="T42" si="9">$D42*J42</f>
        <v>0</v>
      </c>
      <c r="U42" s="131">
        <f t="shared" si="5"/>
        <v>0</v>
      </c>
      <c r="V42" s="128">
        <f>$D42*N42</f>
        <v>0</v>
      </c>
      <c r="W42" s="132">
        <f>$D42*P42</f>
        <v>0</v>
      </c>
    </row>
    <row r="43" spans="1:23" s="97" customFormat="1" ht="3" customHeight="1" thickBot="1" x14ac:dyDescent="0.3">
      <c r="A43" s="95"/>
      <c r="B43" s="100"/>
      <c r="C43" s="100"/>
      <c r="D43" s="104"/>
      <c r="E43" s="105"/>
      <c r="F43" s="68"/>
      <c r="G43" s="68"/>
      <c r="I43" s="68"/>
      <c r="K43" s="68"/>
      <c r="M43" s="68"/>
      <c r="R43" s="136"/>
      <c r="S43" s="137"/>
      <c r="T43" s="137"/>
      <c r="U43" s="137">
        <f t="shared" si="5"/>
        <v>0</v>
      </c>
      <c r="V43" s="137"/>
      <c r="W43" s="138"/>
    </row>
    <row r="44" spans="1:23" s="97" customFormat="1" ht="15.75" thickBot="1" x14ac:dyDescent="0.3">
      <c r="A44" s="95"/>
      <c r="B44" s="116" t="s">
        <v>367</v>
      </c>
      <c r="C44" s="100"/>
      <c r="D44" s="73"/>
      <c r="E44" s="70"/>
      <c r="F44" s="117"/>
      <c r="G44" s="118"/>
      <c r="H44" s="119"/>
      <c r="I44" s="120"/>
      <c r="J44" s="119">
        <v>2</v>
      </c>
      <c r="K44" s="120"/>
      <c r="L44" s="119"/>
      <c r="M44" s="120"/>
      <c r="N44" s="119"/>
      <c r="O44" s="121"/>
      <c r="P44" s="119">
        <v>2</v>
      </c>
      <c r="R44" s="130">
        <f>$D44*F44</f>
        <v>0</v>
      </c>
      <c r="S44" s="131">
        <f>$D44*H44</f>
        <v>0</v>
      </c>
      <c r="T44" s="131">
        <f t="shared" ref="T44" si="10">$D44*J44</f>
        <v>0</v>
      </c>
      <c r="U44" s="131">
        <f t="shared" si="5"/>
        <v>0</v>
      </c>
      <c r="V44" s="128">
        <f>$D44*N44</f>
        <v>0</v>
      </c>
      <c r="W44" s="132">
        <f>$D44*P44</f>
        <v>0</v>
      </c>
    </row>
    <row r="45" spans="1:23" s="97" customFormat="1" ht="3" customHeight="1" thickBot="1" x14ac:dyDescent="0.3">
      <c r="A45" s="95"/>
      <c r="B45" s="100"/>
      <c r="C45" s="100"/>
      <c r="D45" s="104"/>
      <c r="E45" s="105"/>
      <c r="F45" s="68"/>
      <c r="G45" s="68"/>
      <c r="I45" s="68"/>
      <c r="K45" s="68"/>
      <c r="M45" s="68"/>
      <c r="R45" s="136"/>
      <c r="S45" s="137"/>
      <c r="T45" s="137"/>
      <c r="U45" s="137">
        <f t="shared" si="5"/>
        <v>0</v>
      </c>
      <c r="V45" s="137"/>
      <c r="W45" s="138"/>
    </row>
    <row r="46" spans="1:23" ht="15.75" thickBot="1" x14ac:dyDescent="0.3">
      <c r="A46" s="66"/>
      <c r="B46" s="116" t="s">
        <v>368</v>
      </c>
      <c r="D46" s="73"/>
      <c r="E46" s="70"/>
      <c r="F46" s="117">
        <v>0.25</v>
      </c>
      <c r="G46" s="118"/>
      <c r="H46" s="119"/>
      <c r="I46" s="120"/>
      <c r="J46" s="119">
        <v>0.125</v>
      </c>
      <c r="K46" s="120"/>
      <c r="L46" s="119"/>
      <c r="M46" s="120"/>
      <c r="N46" s="119"/>
      <c r="O46" s="121"/>
      <c r="P46" s="119"/>
      <c r="R46" s="130">
        <f>$D46*F46</f>
        <v>0</v>
      </c>
      <c r="S46" s="131">
        <f>$D46*H46</f>
        <v>0</v>
      </c>
      <c r="T46" s="131">
        <f t="shared" ref="T46" si="11">$D46*J46</f>
        <v>0</v>
      </c>
      <c r="U46" s="131">
        <f t="shared" si="5"/>
        <v>0</v>
      </c>
      <c r="V46" s="128">
        <f>$D46*N46</f>
        <v>0</v>
      </c>
      <c r="W46" s="132">
        <f>$D46*P46</f>
        <v>0</v>
      </c>
    </row>
    <row r="47" spans="1:23" s="97" customFormat="1" ht="3" customHeight="1" thickBot="1" x14ac:dyDescent="0.3">
      <c r="A47" s="95"/>
      <c r="B47" s="100"/>
      <c r="C47" s="100"/>
      <c r="D47" s="104"/>
      <c r="E47" s="105"/>
      <c r="F47" s="68"/>
      <c r="G47" s="68"/>
      <c r="I47" s="68"/>
      <c r="K47" s="68"/>
      <c r="M47" s="68"/>
      <c r="R47" s="136"/>
      <c r="S47" s="137"/>
      <c r="T47" s="137"/>
      <c r="U47" s="137">
        <f t="shared" si="5"/>
        <v>0</v>
      </c>
      <c r="V47" s="137"/>
      <c r="W47" s="138"/>
    </row>
    <row r="48" spans="1:23" ht="15.75" thickBot="1" x14ac:dyDescent="0.3">
      <c r="A48" s="66"/>
      <c r="B48" s="92" t="s">
        <v>369</v>
      </c>
      <c r="D48" s="73"/>
      <c r="E48" s="70"/>
      <c r="F48" s="117"/>
      <c r="G48" s="118"/>
      <c r="H48" s="119"/>
      <c r="I48" s="120"/>
      <c r="J48" s="119">
        <v>1</v>
      </c>
      <c r="K48" s="120"/>
      <c r="L48" s="119"/>
      <c r="M48" s="120"/>
      <c r="N48" s="119"/>
      <c r="O48" s="121"/>
      <c r="P48" s="119">
        <v>1</v>
      </c>
      <c r="R48" s="130">
        <f>$D48*F48</f>
        <v>0</v>
      </c>
      <c r="S48" s="131">
        <f>$D48*H48</f>
        <v>0</v>
      </c>
      <c r="T48" s="131">
        <f t="shared" ref="T48" si="12">$D48*J48</f>
        <v>0</v>
      </c>
      <c r="U48" s="131">
        <f t="shared" si="5"/>
        <v>0</v>
      </c>
      <c r="V48" s="128">
        <f>$D48*N48</f>
        <v>0</v>
      </c>
      <c r="W48" s="132">
        <f>$D48*P48</f>
        <v>0</v>
      </c>
    </row>
    <row r="49" spans="1:23" s="97" customFormat="1" ht="3" customHeight="1" thickBot="1" x14ac:dyDescent="0.3">
      <c r="A49" s="95"/>
      <c r="B49" s="100"/>
      <c r="C49" s="100"/>
      <c r="D49" s="104"/>
      <c r="E49" s="105"/>
      <c r="F49" s="68"/>
      <c r="G49" s="68"/>
      <c r="I49" s="68"/>
      <c r="K49" s="68"/>
      <c r="M49" s="68"/>
      <c r="R49" s="136"/>
      <c r="S49" s="137"/>
      <c r="T49" s="137"/>
      <c r="U49" s="137">
        <f t="shared" si="5"/>
        <v>0</v>
      </c>
      <c r="V49" s="137"/>
      <c r="W49" s="138"/>
    </row>
    <row r="50" spans="1:23" s="97" customFormat="1" ht="15.75" thickBot="1" x14ac:dyDescent="0.3">
      <c r="A50" s="95"/>
      <c r="B50" s="116" t="s">
        <v>370</v>
      </c>
      <c r="C50" s="100"/>
      <c r="D50" s="73"/>
      <c r="E50" s="70"/>
      <c r="F50" s="117"/>
      <c r="G50" s="118"/>
      <c r="H50" s="119"/>
      <c r="I50" s="120"/>
      <c r="J50" s="119">
        <v>2</v>
      </c>
      <c r="K50" s="120"/>
      <c r="L50" s="119"/>
      <c r="M50" s="120"/>
      <c r="N50" s="119"/>
      <c r="O50" s="121"/>
      <c r="P50" s="119">
        <v>2</v>
      </c>
      <c r="R50" s="130">
        <f>$D50*F50</f>
        <v>0</v>
      </c>
      <c r="S50" s="131">
        <f>$D50*H50</f>
        <v>0</v>
      </c>
      <c r="T50" s="131">
        <f t="shared" ref="T50" si="13">$D50*J50</f>
        <v>0</v>
      </c>
      <c r="U50" s="131">
        <f t="shared" si="5"/>
        <v>0</v>
      </c>
      <c r="V50" s="128">
        <f>$D50*N50</f>
        <v>0</v>
      </c>
      <c r="W50" s="132">
        <f>$D50*P50</f>
        <v>0</v>
      </c>
    </row>
    <row r="51" spans="1:23" s="97" customFormat="1" ht="3" customHeight="1" thickBot="1" x14ac:dyDescent="0.3">
      <c r="A51" s="95"/>
      <c r="B51" s="100"/>
      <c r="C51" s="100"/>
      <c r="D51" s="104"/>
      <c r="E51" s="105"/>
      <c r="F51" s="68"/>
      <c r="G51" s="68"/>
      <c r="I51" s="68"/>
      <c r="K51" s="68"/>
      <c r="M51" s="68"/>
      <c r="R51" s="136"/>
      <c r="S51" s="137"/>
      <c r="T51" s="137"/>
      <c r="U51" s="137">
        <f t="shared" si="5"/>
        <v>0</v>
      </c>
      <c r="V51" s="137"/>
      <c r="W51" s="138"/>
    </row>
    <row r="52" spans="1:23" ht="15.75" thickBot="1" x14ac:dyDescent="0.3">
      <c r="A52" s="66"/>
      <c r="B52" s="116" t="s">
        <v>147</v>
      </c>
      <c r="D52" s="73"/>
      <c r="E52" s="70"/>
      <c r="F52" s="117"/>
      <c r="G52" s="118"/>
      <c r="H52" s="119"/>
      <c r="I52" s="120"/>
      <c r="J52" s="119">
        <v>1</v>
      </c>
      <c r="K52" s="120"/>
      <c r="L52" s="119">
        <v>2</v>
      </c>
      <c r="M52" s="120"/>
      <c r="N52" s="119"/>
      <c r="O52" s="121"/>
      <c r="P52" s="119"/>
      <c r="R52" s="145">
        <f>$D52*F52</f>
        <v>0</v>
      </c>
      <c r="S52" s="146">
        <f>$D52*H52</f>
        <v>0</v>
      </c>
      <c r="T52" s="146">
        <f t="shared" ref="T52" si="14">$D52*J52</f>
        <v>0</v>
      </c>
      <c r="U52" s="146">
        <f t="shared" si="5"/>
        <v>0</v>
      </c>
      <c r="V52" s="147">
        <f>$D52*N52</f>
        <v>0</v>
      </c>
      <c r="W52" s="148">
        <f>$D52*P52</f>
        <v>0</v>
      </c>
    </row>
    <row r="53" spans="1:23" s="97" customFormat="1" ht="3" customHeight="1" x14ac:dyDescent="0.25">
      <c r="A53" s="95"/>
      <c r="B53" s="68"/>
      <c r="C53" s="100"/>
      <c r="D53" s="104"/>
      <c r="E53" s="105"/>
      <c r="F53" s="68"/>
      <c r="G53" s="68"/>
      <c r="I53" s="68"/>
      <c r="K53" s="68"/>
      <c r="M53" s="68"/>
      <c r="W53" s="98"/>
    </row>
    <row r="54" spans="1:23" s="97" customFormat="1" x14ac:dyDescent="0.25">
      <c r="A54" s="68"/>
      <c r="B54" s="180" t="s">
        <v>424</v>
      </c>
      <c r="C54" s="180"/>
      <c r="D54" s="181"/>
      <c r="E54" s="105"/>
      <c r="F54" s="68"/>
      <c r="G54" s="68"/>
      <c r="I54" s="68"/>
      <c r="K54" s="68"/>
      <c r="M54" s="68"/>
      <c r="W54" s="98"/>
    </row>
    <row r="55" spans="1:23" s="97" customFormat="1" ht="3" customHeight="1" thickBot="1" x14ac:dyDescent="0.3">
      <c r="A55" s="68"/>
      <c r="B55" s="68"/>
      <c r="C55" s="100"/>
      <c r="D55" s="104"/>
      <c r="E55" s="105"/>
      <c r="F55" s="68"/>
      <c r="G55" s="68"/>
      <c r="I55" s="68"/>
      <c r="K55" s="68"/>
      <c r="M55" s="68"/>
      <c r="W55" s="98"/>
    </row>
    <row r="56" spans="1:23" s="97" customFormat="1" ht="15.75" thickBot="1" x14ac:dyDescent="0.3">
      <c r="A56" s="68"/>
      <c r="B56" s="116" t="s">
        <v>371</v>
      </c>
      <c r="C56" s="100"/>
      <c r="D56" s="73"/>
      <c r="E56" s="105"/>
      <c r="F56" s="117"/>
      <c r="G56" s="118"/>
      <c r="H56" s="119"/>
      <c r="I56" s="120"/>
      <c r="J56" s="119">
        <v>1</v>
      </c>
      <c r="K56" s="120"/>
      <c r="L56" s="119"/>
      <c r="M56" s="120"/>
      <c r="N56" s="119"/>
      <c r="O56" s="121"/>
      <c r="P56" s="119"/>
      <c r="R56" s="122">
        <f>$D56*F56</f>
        <v>0</v>
      </c>
      <c r="S56" s="123">
        <f>$D56*H56</f>
        <v>0</v>
      </c>
      <c r="T56" s="123">
        <f t="shared" ref="T56" si="15">$D56*J56</f>
        <v>0</v>
      </c>
      <c r="U56" s="123">
        <f t="shared" ref="U56:U64" si="16">$D56*L56</f>
        <v>0</v>
      </c>
      <c r="V56" s="124">
        <f>$D56*N56</f>
        <v>0</v>
      </c>
      <c r="W56" s="149">
        <f>D56*P56</f>
        <v>0</v>
      </c>
    </row>
    <row r="57" spans="1:23" ht="3" customHeight="1" thickBot="1" x14ac:dyDescent="0.3">
      <c r="A57" s="69"/>
      <c r="D57" s="69"/>
      <c r="E57" s="70"/>
      <c r="F57" s="68"/>
      <c r="G57" s="68"/>
      <c r="H57" s="97"/>
      <c r="I57" s="68"/>
      <c r="J57" s="97"/>
      <c r="K57" s="68"/>
      <c r="L57" s="97"/>
      <c r="M57" s="68"/>
      <c r="N57" s="97"/>
      <c r="O57" s="97"/>
      <c r="P57" s="97"/>
      <c r="R57" s="127"/>
      <c r="S57" s="128"/>
      <c r="T57" s="128"/>
      <c r="U57" s="128">
        <f t="shared" si="16"/>
        <v>0</v>
      </c>
      <c r="V57" s="128"/>
      <c r="W57" s="129"/>
    </row>
    <row r="58" spans="1:23" ht="15.75" thickBot="1" x14ac:dyDescent="0.3">
      <c r="A58" s="69"/>
      <c r="B58" s="116" t="s">
        <v>372</v>
      </c>
      <c r="D58" s="73"/>
      <c r="E58" s="70"/>
      <c r="F58" s="117"/>
      <c r="G58" s="118"/>
      <c r="H58" s="119">
        <v>1</v>
      </c>
      <c r="I58" s="120"/>
      <c r="J58" s="119"/>
      <c r="K58" s="120"/>
      <c r="L58" s="119"/>
      <c r="M58" s="120"/>
      <c r="N58" s="119"/>
      <c r="O58" s="121"/>
      <c r="P58" s="119"/>
      <c r="R58" s="130">
        <f>$D58*F58</f>
        <v>0</v>
      </c>
      <c r="S58" s="131">
        <f>$D58*H58</f>
        <v>0</v>
      </c>
      <c r="T58" s="131">
        <f t="shared" ref="T58" si="17">$D58*J58</f>
        <v>0</v>
      </c>
      <c r="U58" s="131">
        <f t="shared" si="16"/>
        <v>0</v>
      </c>
      <c r="V58" s="128">
        <f>$D58*N58</f>
        <v>0</v>
      </c>
      <c r="W58" s="150">
        <f>D58*P58</f>
        <v>0</v>
      </c>
    </row>
    <row r="59" spans="1:23" ht="3" customHeight="1" thickBot="1" x14ac:dyDescent="0.3">
      <c r="A59" s="69"/>
      <c r="D59" s="69"/>
      <c r="E59" s="70"/>
      <c r="F59" s="68"/>
      <c r="G59" s="68"/>
      <c r="H59" s="97"/>
      <c r="I59" s="68"/>
      <c r="J59" s="97"/>
      <c r="K59" s="68"/>
      <c r="L59" s="97"/>
      <c r="M59" s="68"/>
      <c r="N59" s="97"/>
      <c r="O59" s="97"/>
      <c r="P59" s="97"/>
      <c r="R59" s="127"/>
      <c r="S59" s="128"/>
      <c r="T59" s="128"/>
      <c r="U59" s="128">
        <f t="shared" si="16"/>
        <v>0</v>
      </c>
      <c r="V59" s="128"/>
      <c r="W59" s="129"/>
    </row>
    <row r="60" spans="1:23" ht="15.75" thickBot="1" x14ac:dyDescent="0.3">
      <c r="A60" s="69"/>
      <c r="B60" s="116" t="s">
        <v>373</v>
      </c>
      <c r="D60" s="73"/>
      <c r="E60" s="70"/>
      <c r="F60" s="117"/>
      <c r="G60" s="118"/>
      <c r="H60" s="119">
        <v>2</v>
      </c>
      <c r="I60" s="120"/>
      <c r="J60" s="119"/>
      <c r="K60" s="120"/>
      <c r="L60" s="119"/>
      <c r="M60" s="120"/>
      <c r="N60" s="119"/>
      <c r="O60" s="121"/>
      <c r="P60" s="119"/>
      <c r="R60" s="130">
        <f>$D60*F60</f>
        <v>0</v>
      </c>
      <c r="S60" s="131">
        <f>$D60*H60</f>
        <v>0</v>
      </c>
      <c r="T60" s="131">
        <f t="shared" ref="T60" si="18">$D60*J60</f>
        <v>0</v>
      </c>
      <c r="U60" s="131">
        <f t="shared" si="16"/>
        <v>0</v>
      </c>
      <c r="V60" s="128">
        <f>$D60*N60</f>
        <v>0</v>
      </c>
      <c r="W60" s="150">
        <f>D60*P60</f>
        <v>0</v>
      </c>
    </row>
    <row r="61" spans="1:23" s="97" customFormat="1" ht="3" customHeight="1" thickBot="1" x14ac:dyDescent="0.3">
      <c r="A61" s="68"/>
      <c r="B61" s="151"/>
      <c r="C61" s="68"/>
      <c r="D61" s="68"/>
      <c r="E61" s="96"/>
      <c r="F61" s="68"/>
      <c r="G61" s="68"/>
      <c r="I61" s="68"/>
      <c r="K61" s="68"/>
      <c r="M61" s="68"/>
      <c r="R61" s="127"/>
      <c r="S61" s="128"/>
      <c r="T61" s="128"/>
      <c r="U61" s="128">
        <f t="shared" si="16"/>
        <v>0</v>
      </c>
      <c r="V61" s="128"/>
      <c r="W61" s="138"/>
    </row>
    <row r="62" spans="1:23" ht="15.75" thickBot="1" x14ac:dyDescent="0.3">
      <c r="B62" s="116" t="s">
        <v>374</v>
      </c>
      <c r="D62" s="73"/>
      <c r="E62" s="70"/>
      <c r="F62" s="117">
        <v>1</v>
      </c>
      <c r="G62" s="118"/>
      <c r="H62" s="119"/>
      <c r="I62" s="120"/>
      <c r="J62" s="119"/>
      <c r="K62" s="120"/>
      <c r="L62" s="119"/>
      <c r="M62" s="120"/>
      <c r="N62" s="119"/>
      <c r="O62" s="121"/>
      <c r="P62" s="119"/>
      <c r="R62" s="142">
        <f>$D62*F62</f>
        <v>0</v>
      </c>
      <c r="S62" s="143">
        <f>$D62*H62</f>
        <v>0</v>
      </c>
      <c r="T62" s="143">
        <f t="shared" ref="T62" si="19">$D62*J62</f>
        <v>0</v>
      </c>
      <c r="U62" s="143">
        <f t="shared" si="16"/>
        <v>0</v>
      </c>
      <c r="V62" s="144">
        <f>$D62*N62</f>
        <v>0</v>
      </c>
      <c r="W62" s="150">
        <f>D62*P62</f>
        <v>0</v>
      </c>
    </row>
    <row r="63" spans="1:23" ht="3" customHeight="1" thickBot="1" x14ac:dyDescent="0.3">
      <c r="E63" s="70"/>
      <c r="R63" s="127"/>
      <c r="S63" s="128"/>
      <c r="T63" s="128"/>
      <c r="U63" s="128">
        <f t="shared" si="16"/>
        <v>0</v>
      </c>
      <c r="V63" s="128"/>
      <c r="W63" s="129"/>
    </row>
    <row r="64" spans="1:23" ht="15.75" thickBot="1" x14ac:dyDescent="0.3">
      <c r="B64" s="116" t="s">
        <v>375</v>
      </c>
      <c r="D64" s="73"/>
      <c r="E64" s="70"/>
      <c r="F64" s="117">
        <v>0.25</v>
      </c>
      <c r="G64" s="118"/>
      <c r="H64" s="119"/>
      <c r="I64" s="120"/>
      <c r="J64" s="119">
        <v>0.125</v>
      </c>
      <c r="K64" s="120"/>
      <c r="L64" s="119"/>
      <c r="M64" s="120"/>
      <c r="N64" s="119"/>
      <c r="O64" s="121"/>
      <c r="P64" s="119"/>
      <c r="R64" s="145">
        <f>$D64*F64</f>
        <v>0</v>
      </c>
      <c r="S64" s="146">
        <f>$D64*H64</f>
        <v>0</v>
      </c>
      <c r="T64" s="146">
        <f t="shared" ref="T64" si="20">$D64*J64</f>
        <v>0</v>
      </c>
      <c r="U64" s="146">
        <f t="shared" si="16"/>
        <v>0</v>
      </c>
      <c r="V64" s="147">
        <f>$D64*N64</f>
        <v>0</v>
      </c>
      <c r="W64" s="152">
        <f>D64*P64</f>
        <v>0</v>
      </c>
    </row>
    <row r="65" spans="1:5" ht="3" customHeight="1" thickBot="1" x14ac:dyDescent="0.3">
      <c r="A65" s="153"/>
      <c r="B65" s="153"/>
      <c r="C65" s="154"/>
      <c r="D65" s="153"/>
      <c r="E65" s="155"/>
    </row>
  </sheetData>
  <sheetProtection selectLockedCells="1"/>
  <mergeCells count="2">
    <mergeCell ref="B16:D16"/>
    <mergeCell ref="B54:D54"/>
  </mergeCells>
  <dataValidations count="22">
    <dataValidation allowBlank="1" showInputMessage="1" showErrorMessage="1" promptTitle="Resource" prompt="A Resource is a ready supply of some kind of valuable commodity that offers great economic boon to your kingdom, such as exotic lumber, precious metal, gems, rare herbs, incense, silk, ivory, furs, salt, dyes, and the like._x000a__x000a_Economy +1." sqref="D62"/>
    <dataValidation allowBlank="1" showInputMessage="1" showErrorMessage="1" promptTitle="Landmark w/ Road or Highway" prompt="A Landmark is a site of great pride, mystery, and wonder. The Landmark bolsters your kingdom's morale._x000a__x000a_Loyalty +2." sqref="D60"/>
    <dataValidation allowBlank="1" showInputMessage="1" showErrorMessage="1" promptTitle="Landmark" prompt="A Landmark is a site of great pride, mystery, and wonder. The Landmark bolsters your kingdom's morale._x000a__x000a_Loyalty +1." sqref="D58"/>
    <dataValidation allowBlank="1" showInputMessage="1" showErrorMessage="1" promptTitle="Lair" prompt="A Lair is usually a cave or defensible shelter that can be used as a defensive fallback point, a storage location, or even a guardpost or prison. If you construct a Fort or Watchtower over a Lair, its Defense increases by 1._x000a__x000a_Stability +1." sqref="D56"/>
    <dataValidation allowBlank="1" showInputMessage="1" showErrorMessage="1" promptTitle="Quarry w/ Resource" prompt="A Quarry extracts workable stone from the ground._x000a__x000a_Stability +2, earn +2 BP per turn whe collecting taxes during the Income phase." sqref="D44"/>
    <dataValidation allowBlank="1" showInputMessage="1" showErrorMessage="1" promptTitle="Mine w/ Resource" prompt="A Mine extracts metal, coal, salt, or other useful materials from the earth._x000a__x000a_Economy +2, earn +2 BP per turn when collecting taxes during the Income phase." sqref="D40"/>
    <dataValidation allowBlank="1" showInputMessage="1" showErrorMessage="1" promptTitle="Fishery w/ Resource" prompt="A Fishery is like a Farm, except it provides abundant fish rather than planted crops._x000a__x000a_Consumption decreases by 2 BP." sqref="D32"/>
    <dataValidation allowBlank="1" showInputMessage="1" showErrorMessage="1" promptTitle="Farm w/ Resource" prompt="A Farm helps feed your kingdom._x000a__x000a_Consumption decreases by 3 BP." sqref="D28"/>
    <dataValidation allowBlank="1" showInputMessage="1" showErrorMessage="1" promptTitle="Watchtower" prompt="A Watchtower flies your flag, is a safe place for your patrols, and establishes your power in the frontier._x000a__x000a_Stability +1, Defense +2; Unrest decreases by 1 when completed." sqref="D52"/>
    <dataValidation allowBlank="1" showInputMessage="1" showErrorMessage="1" promptTitle="Canal" prompt="A Canal is an artificial waterway that allows barge traffic to haul heavy commodities._x000a__x000a_Settlements in a hex with a Canal treat the hex as if it had a river." sqref="D24"/>
    <dataValidation allowBlank="1" showInputMessage="1" showErrorMessage="1" promptTitle="Bridge" prompt="A Bridge allows your Road hexes to cross rivers." sqref="D22"/>
    <dataValidation allowBlank="1" showInputMessage="1" showErrorMessage="1" promptTitle="Fishery" prompt="A Fishery is like a Farm, except it provides abundant fish rather than planted crops._x000a__x000a_Consumption decreases by 1 BP." sqref="D30"/>
    <dataValidation allowBlank="1" showInputMessage="1" showErrorMessage="1" promptTitle="Farm" prompt="A Farm helps feed your kingdom._x000a__x000a_Consumption decreases by 2 BP." sqref="D26"/>
    <dataValidation allowBlank="1" showInputMessage="1" showErrorMessage="1" promptTitle="Sawmill w/ Resource" prompt="A Sawmill centralizes the activities of loggers and turns trees into lumbers for use in building and crafting._x000a__x000a_Stability +1, earn +1 BP per turn when collecting taxes during the Income phase." sqref="D50"/>
    <dataValidation allowBlank="1" showInputMessage="1" showErrorMessage="1" promptTitle="Aqueduct" prompt="An Aqueduct brings water from alpine lakes and rivers to lowland cities where water is scarce of insufficient for the local populace._x000a__x000a_Loyalty +1, Stability +1, allows settlement to build water-dependent buildings." sqref="D20"/>
    <dataValidation allowBlank="1" showInputMessage="1" showErrorMessage="1" promptTitle="Sawmill" prompt="A Sawmill centralizes the activities of loggers and turns trees into lumbers for use in building and crafting._x000a__x000a_Stability +1, earn +1 BP per turn when collecting taxes during the Income phase." sqref="D48"/>
    <dataValidation allowBlank="1" showInputMessage="1" showErrorMessage="1" promptTitle="Road" prompt="A Road speeds travel through your kingdom and promotes trade._x000a__x000a_Economy +1 for every 4 hexes of Road, Stability +1 for every 8 hexes of Road; improves overland travel speed." sqref="D46"/>
    <dataValidation allowBlank="1" showInputMessage="1" showErrorMessage="1" promptTitle="Quarry" prompt="A Quarry extracts workable stone from the ground._x000a__x000a_Stability +1, earn +1 BP per turn whe collecting taxes during the Income phase." sqref="D42"/>
    <dataValidation allowBlank="1" showInputMessage="1" showErrorMessage="1" promptTitle="Mine" prompt="A Mine extracts metal, coal, salt, or other useful materials from the earth._x000a__x000a_Economy +1, earn +1 BP per turn when collecting taxes during the Income phase." sqref="D38"/>
    <dataValidation allowBlank="1" showInputMessage="1" showErrorMessage="1" promptTitle="Highway" prompt="A Highway is a paved and well-maintained version of a Road. You must have a kingdom of Size 26 or greater to build a Highway._x000a__x000a_Economy +1 for every 4 hexes of Highway, Stability +1 for every 8 hexes of Highway; improves overland travel speed." sqref="D36"/>
    <dataValidation allowBlank="1" showInputMessage="1" showErrorMessage="1" promptTitle="Fort" prompt="A Fort is a walled encampment for military forces outside a settlement._x000a__x000a_Stability +2, Defense +4, increase Consumption by 1 BP; Unrest decreases by 1 when completed." sqref="D34"/>
    <dataValidation allowBlank="1" showInputMessage="1" showErrorMessage="1" promptTitle="River" prompt="A River allows water travel through your kingdom, facilitating trade and allowing irrigation._x000a__x000a_Economy +1 for every 4 River hexes of River, Stability +1 for every 8 such hexes of River." sqref="D64"/>
  </dataValidations>
  <printOptions horizontalCentered="1" verticalCentered="1"/>
  <pageMargins left="0.70866141732283472" right="0.70866141732283472" top="0.74803149606299213" bottom="0.74803149606299213" header="0.31496062992125984" footer="0.31496062992125984"/>
  <pageSetup paperSize="9" orientation="portrait" r:id="rId1"/>
  <headerFooter>
    <oddHeader>&amp;CKingdom Hex Breakdown</oddHeader>
    <oddFooter>&amp;LAdrian&amp;CPage &amp;P&amp;R&amp;D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9"/>
  <sheetViews>
    <sheetView workbookViewId="0">
      <selection activeCell="J7" sqref="J7"/>
    </sheetView>
  </sheetViews>
  <sheetFormatPr defaultRowHeight="15" x14ac:dyDescent="0.25"/>
  <cols>
    <col min="1" max="1" width="11.85546875" bestFit="1" customWidth="1"/>
    <col min="2" max="2" width="12.85546875" bestFit="1" customWidth="1"/>
  </cols>
  <sheetData>
    <row r="1" spans="1:9" x14ac:dyDescent="0.25">
      <c r="A1" s="180" t="s">
        <v>472</v>
      </c>
      <c r="B1" s="180" t="s">
        <v>473</v>
      </c>
      <c r="C1" s="180" t="s">
        <v>11</v>
      </c>
      <c r="D1" s="180" t="s">
        <v>474</v>
      </c>
    </row>
    <row r="2" spans="1:9" x14ac:dyDescent="0.25">
      <c r="A2" s="180"/>
      <c r="B2" s="180"/>
      <c r="C2" s="180"/>
      <c r="D2" s="180"/>
      <c r="F2" s="205" t="s">
        <v>477</v>
      </c>
      <c r="G2" s="205"/>
      <c r="H2" s="204">
        <f>SUM(C4:C2000)</f>
        <v>20</v>
      </c>
      <c r="I2" s="204"/>
    </row>
    <row r="3" spans="1:9" x14ac:dyDescent="0.25">
      <c r="A3" s="180"/>
      <c r="B3" s="180"/>
      <c r="C3" s="180"/>
      <c r="D3" s="180"/>
      <c r="F3" s="205"/>
      <c r="G3" s="205"/>
      <c r="H3" s="204"/>
      <c r="I3" s="204"/>
    </row>
    <row r="4" spans="1:9" x14ac:dyDescent="0.25">
      <c r="A4" t="s">
        <v>475</v>
      </c>
      <c r="B4" t="s">
        <v>476</v>
      </c>
      <c r="C4">
        <v>20</v>
      </c>
      <c r="D4">
        <f>C4</f>
        <v>20</v>
      </c>
    </row>
    <row r="5" spans="1:9" x14ac:dyDescent="0.25">
      <c r="D5">
        <f>C5+D4</f>
        <v>20</v>
      </c>
    </row>
    <row r="6" spans="1:9" x14ac:dyDescent="0.25">
      <c r="D6">
        <f t="shared" ref="D6:D69" si="0">C6+D5</f>
        <v>20</v>
      </c>
    </row>
    <row r="7" spans="1:9" x14ac:dyDescent="0.25">
      <c r="D7">
        <f t="shared" si="0"/>
        <v>20</v>
      </c>
    </row>
    <row r="8" spans="1:9" x14ac:dyDescent="0.25">
      <c r="D8">
        <f t="shared" si="0"/>
        <v>20</v>
      </c>
    </row>
    <row r="9" spans="1:9" x14ac:dyDescent="0.25">
      <c r="D9">
        <f t="shared" si="0"/>
        <v>20</v>
      </c>
    </row>
    <row r="10" spans="1:9" x14ac:dyDescent="0.25">
      <c r="D10">
        <f t="shared" si="0"/>
        <v>20</v>
      </c>
    </row>
    <row r="11" spans="1:9" x14ac:dyDescent="0.25">
      <c r="D11">
        <f t="shared" si="0"/>
        <v>20</v>
      </c>
    </row>
    <row r="12" spans="1:9" x14ac:dyDescent="0.25">
      <c r="D12">
        <f t="shared" si="0"/>
        <v>20</v>
      </c>
    </row>
    <row r="13" spans="1:9" x14ac:dyDescent="0.25">
      <c r="D13">
        <f t="shared" si="0"/>
        <v>20</v>
      </c>
    </row>
    <row r="14" spans="1:9" x14ac:dyDescent="0.25">
      <c r="D14">
        <f t="shared" si="0"/>
        <v>20</v>
      </c>
    </row>
    <row r="15" spans="1:9" x14ac:dyDescent="0.25">
      <c r="D15">
        <f t="shared" si="0"/>
        <v>20</v>
      </c>
    </row>
    <row r="16" spans="1:9" x14ac:dyDescent="0.25">
      <c r="D16">
        <f t="shared" si="0"/>
        <v>20</v>
      </c>
    </row>
    <row r="17" spans="4:4" x14ac:dyDescent="0.25">
      <c r="D17">
        <f t="shared" si="0"/>
        <v>20</v>
      </c>
    </row>
    <row r="18" spans="4:4" x14ac:dyDescent="0.25">
      <c r="D18">
        <f t="shared" si="0"/>
        <v>20</v>
      </c>
    </row>
    <row r="19" spans="4:4" x14ac:dyDescent="0.25">
      <c r="D19">
        <f t="shared" si="0"/>
        <v>20</v>
      </c>
    </row>
    <row r="20" spans="4:4" x14ac:dyDescent="0.25">
      <c r="D20">
        <f t="shared" si="0"/>
        <v>20</v>
      </c>
    </row>
    <row r="21" spans="4:4" x14ac:dyDescent="0.25">
      <c r="D21">
        <f t="shared" si="0"/>
        <v>20</v>
      </c>
    </row>
    <row r="22" spans="4:4" x14ac:dyDescent="0.25">
      <c r="D22">
        <f t="shared" si="0"/>
        <v>20</v>
      </c>
    </row>
    <row r="23" spans="4:4" x14ac:dyDescent="0.25">
      <c r="D23">
        <f t="shared" si="0"/>
        <v>20</v>
      </c>
    </row>
    <row r="24" spans="4:4" x14ac:dyDescent="0.25">
      <c r="D24">
        <f t="shared" si="0"/>
        <v>20</v>
      </c>
    </row>
    <row r="25" spans="4:4" x14ac:dyDescent="0.25">
      <c r="D25">
        <f t="shared" si="0"/>
        <v>20</v>
      </c>
    </row>
    <row r="26" spans="4:4" x14ac:dyDescent="0.25">
      <c r="D26">
        <f t="shared" si="0"/>
        <v>20</v>
      </c>
    </row>
    <row r="27" spans="4:4" x14ac:dyDescent="0.25">
      <c r="D27">
        <f t="shared" si="0"/>
        <v>20</v>
      </c>
    </row>
    <row r="28" spans="4:4" x14ac:dyDescent="0.25">
      <c r="D28">
        <f t="shared" si="0"/>
        <v>20</v>
      </c>
    </row>
    <row r="29" spans="4:4" x14ac:dyDescent="0.25">
      <c r="D29">
        <f t="shared" si="0"/>
        <v>20</v>
      </c>
    </row>
    <row r="30" spans="4:4" x14ac:dyDescent="0.25">
      <c r="D30">
        <f t="shared" si="0"/>
        <v>20</v>
      </c>
    </row>
    <row r="31" spans="4:4" x14ac:dyDescent="0.25">
      <c r="D31">
        <f t="shared" si="0"/>
        <v>20</v>
      </c>
    </row>
    <row r="32" spans="4:4" x14ac:dyDescent="0.25">
      <c r="D32">
        <f t="shared" si="0"/>
        <v>20</v>
      </c>
    </row>
    <row r="33" spans="4:4" x14ac:dyDescent="0.25">
      <c r="D33">
        <f t="shared" si="0"/>
        <v>20</v>
      </c>
    </row>
    <row r="34" spans="4:4" x14ac:dyDescent="0.25">
      <c r="D34">
        <f t="shared" si="0"/>
        <v>20</v>
      </c>
    </row>
    <row r="35" spans="4:4" x14ac:dyDescent="0.25">
      <c r="D35">
        <f t="shared" si="0"/>
        <v>20</v>
      </c>
    </row>
    <row r="36" spans="4:4" x14ac:dyDescent="0.25">
      <c r="D36">
        <f t="shared" si="0"/>
        <v>20</v>
      </c>
    </row>
    <row r="37" spans="4:4" x14ac:dyDescent="0.25">
      <c r="D37">
        <f t="shared" si="0"/>
        <v>20</v>
      </c>
    </row>
    <row r="38" spans="4:4" x14ac:dyDescent="0.25">
      <c r="D38">
        <f t="shared" si="0"/>
        <v>20</v>
      </c>
    </row>
    <row r="39" spans="4:4" x14ac:dyDescent="0.25">
      <c r="D39">
        <f t="shared" si="0"/>
        <v>20</v>
      </c>
    </row>
    <row r="40" spans="4:4" x14ac:dyDescent="0.25">
      <c r="D40">
        <f t="shared" si="0"/>
        <v>20</v>
      </c>
    </row>
    <row r="41" spans="4:4" x14ac:dyDescent="0.25">
      <c r="D41">
        <f t="shared" si="0"/>
        <v>20</v>
      </c>
    </row>
    <row r="42" spans="4:4" x14ac:dyDescent="0.25">
      <c r="D42">
        <f t="shared" si="0"/>
        <v>20</v>
      </c>
    </row>
    <row r="43" spans="4:4" x14ac:dyDescent="0.25">
      <c r="D43">
        <f t="shared" si="0"/>
        <v>20</v>
      </c>
    </row>
    <row r="44" spans="4:4" x14ac:dyDescent="0.25">
      <c r="D44">
        <f t="shared" si="0"/>
        <v>20</v>
      </c>
    </row>
    <row r="45" spans="4:4" x14ac:dyDescent="0.25">
      <c r="D45">
        <f t="shared" si="0"/>
        <v>20</v>
      </c>
    </row>
    <row r="46" spans="4:4" x14ac:dyDescent="0.25">
      <c r="D46">
        <f t="shared" si="0"/>
        <v>20</v>
      </c>
    </row>
    <row r="47" spans="4:4" x14ac:dyDescent="0.25">
      <c r="D47">
        <f t="shared" si="0"/>
        <v>20</v>
      </c>
    </row>
    <row r="48" spans="4:4" x14ac:dyDescent="0.25">
      <c r="D48">
        <f t="shared" si="0"/>
        <v>20</v>
      </c>
    </row>
    <row r="49" spans="4:4" x14ac:dyDescent="0.25">
      <c r="D49">
        <f t="shared" si="0"/>
        <v>20</v>
      </c>
    </row>
    <row r="50" spans="4:4" x14ac:dyDescent="0.25">
      <c r="D50">
        <f t="shared" si="0"/>
        <v>20</v>
      </c>
    </row>
    <row r="51" spans="4:4" x14ac:dyDescent="0.25">
      <c r="D51">
        <f t="shared" si="0"/>
        <v>20</v>
      </c>
    </row>
    <row r="52" spans="4:4" x14ac:dyDescent="0.25">
      <c r="D52">
        <f t="shared" si="0"/>
        <v>20</v>
      </c>
    </row>
    <row r="53" spans="4:4" x14ac:dyDescent="0.25">
      <c r="D53">
        <f t="shared" si="0"/>
        <v>20</v>
      </c>
    </row>
    <row r="54" spans="4:4" x14ac:dyDescent="0.25">
      <c r="D54">
        <f t="shared" si="0"/>
        <v>20</v>
      </c>
    </row>
    <row r="55" spans="4:4" x14ac:dyDescent="0.25">
      <c r="D55">
        <f t="shared" si="0"/>
        <v>20</v>
      </c>
    </row>
    <row r="56" spans="4:4" x14ac:dyDescent="0.25">
      <c r="D56">
        <f t="shared" si="0"/>
        <v>20</v>
      </c>
    </row>
    <row r="57" spans="4:4" x14ac:dyDescent="0.25">
      <c r="D57">
        <f t="shared" si="0"/>
        <v>20</v>
      </c>
    </row>
    <row r="58" spans="4:4" x14ac:dyDescent="0.25">
      <c r="D58">
        <f t="shared" si="0"/>
        <v>20</v>
      </c>
    </row>
    <row r="59" spans="4:4" x14ac:dyDescent="0.25">
      <c r="D59">
        <f t="shared" si="0"/>
        <v>20</v>
      </c>
    </row>
    <row r="60" spans="4:4" x14ac:dyDescent="0.25">
      <c r="D60">
        <f t="shared" si="0"/>
        <v>20</v>
      </c>
    </row>
    <row r="61" spans="4:4" x14ac:dyDescent="0.25">
      <c r="D61">
        <f t="shared" si="0"/>
        <v>20</v>
      </c>
    </row>
    <row r="62" spans="4:4" x14ac:dyDescent="0.25">
      <c r="D62">
        <f t="shared" si="0"/>
        <v>20</v>
      </c>
    </row>
    <row r="63" spans="4:4" x14ac:dyDescent="0.25">
      <c r="D63">
        <f t="shared" si="0"/>
        <v>20</v>
      </c>
    </row>
    <row r="64" spans="4:4" x14ac:dyDescent="0.25">
      <c r="D64">
        <f t="shared" si="0"/>
        <v>20</v>
      </c>
    </row>
    <row r="65" spans="4:4" x14ac:dyDescent="0.25">
      <c r="D65">
        <f t="shared" si="0"/>
        <v>20</v>
      </c>
    </row>
    <row r="66" spans="4:4" x14ac:dyDescent="0.25">
      <c r="D66">
        <f t="shared" si="0"/>
        <v>20</v>
      </c>
    </row>
    <row r="67" spans="4:4" x14ac:dyDescent="0.25">
      <c r="D67">
        <f t="shared" si="0"/>
        <v>20</v>
      </c>
    </row>
    <row r="68" spans="4:4" x14ac:dyDescent="0.25">
      <c r="D68">
        <f t="shared" si="0"/>
        <v>20</v>
      </c>
    </row>
    <row r="69" spans="4:4" x14ac:dyDescent="0.25">
      <c r="D69">
        <f t="shared" si="0"/>
        <v>20</v>
      </c>
    </row>
    <row r="70" spans="4:4" x14ac:dyDescent="0.25">
      <c r="D70">
        <f t="shared" ref="D70:D133" si="1">C70+D69</f>
        <v>20</v>
      </c>
    </row>
    <row r="71" spans="4:4" x14ac:dyDescent="0.25">
      <c r="D71">
        <f t="shared" si="1"/>
        <v>20</v>
      </c>
    </row>
    <row r="72" spans="4:4" x14ac:dyDescent="0.25">
      <c r="D72">
        <f t="shared" si="1"/>
        <v>20</v>
      </c>
    </row>
    <row r="73" spans="4:4" x14ac:dyDescent="0.25">
      <c r="D73">
        <f t="shared" si="1"/>
        <v>20</v>
      </c>
    </row>
    <row r="74" spans="4:4" x14ac:dyDescent="0.25">
      <c r="D74">
        <f t="shared" si="1"/>
        <v>20</v>
      </c>
    </row>
    <row r="75" spans="4:4" x14ac:dyDescent="0.25">
      <c r="D75">
        <f t="shared" si="1"/>
        <v>20</v>
      </c>
    </row>
    <row r="76" spans="4:4" x14ac:dyDescent="0.25">
      <c r="D76">
        <f t="shared" si="1"/>
        <v>20</v>
      </c>
    </row>
    <row r="77" spans="4:4" x14ac:dyDescent="0.25">
      <c r="D77">
        <f t="shared" si="1"/>
        <v>20</v>
      </c>
    </row>
    <row r="78" spans="4:4" x14ac:dyDescent="0.25">
      <c r="D78">
        <f t="shared" si="1"/>
        <v>20</v>
      </c>
    </row>
    <row r="79" spans="4:4" x14ac:dyDescent="0.25">
      <c r="D79">
        <f t="shared" si="1"/>
        <v>20</v>
      </c>
    </row>
    <row r="80" spans="4:4" x14ac:dyDescent="0.25">
      <c r="D80">
        <f t="shared" si="1"/>
        <v>20</v>
      </c>
    </row>
    <row r="81" spans="4:4" x14ac:dyDescent="0.25">
      <c r="D81">
        <f t="shared" si="1"/>
        <v>20</v>
      </c>
    </row>
    <row r="82" spans="4:4" x14ac:dyDescent="0.25">
      <c r="D82">
        <f t="shared" si="1"/>
        <v>20</v>
      </c>
    </row>
    <row r="83" spans="4:4" x14ac:dyDescent="0.25">
      <c r="D83">
        <f t="shared" si="1"/>
        <v>20</v>
      </c>
    </row>
    <row r="84" spans="4:4" x14ac:dyDescent="0.25">
      <c r="D84">
        <f t="shared" si="1"/>
        <v>20</v>
      </c>
    </row>
    <row r="85" spans="4:4" x14ac:dyDescent="0.25">
      <c r="D85">
        <f t="shared" si="1"/>
        <v>20</v>
      </c>
    </row>
    <row r="86" spans="4:4" x14ac:dyDescent="0.25">
      <c r="D86">
        <f t="shared" si="1"/>
        <v>20</v>
      </c>
    </row>
    <row r="87" spans="4:4" x14ac:dyDescent="0.25">
      <c r="D87">
        <f t="shared" si="1"/>
        <v>20</v>
      </c>
    </row>
    <row r="88" spans="4:4" x14ac:dyDescent="0.25">
      <c r="D88">
        <f t="shared" si="1"/>
        <v>20</v>
      </c>
    </row>
    <row r="89" spans="4:4" x14ac:dyDescent="0.25">
      <c r="D89">
        <f t="shared" si="1"/>
        <v>20</v>
      </c>
    </row>
    <row r="90" spans="4:4" x14ac:dyDescent="0.25">
      <c r="D90">
        <f t="shared" si="1"/>
        <v>20</v>
      </c>
    </row>
    <row r="91" spans="4:4" x14ac:dyDescent="0.25">
      <c r="D91">
        <f t="shared" si="1"/>
        <v>20</v>
      </c>
    </row>
    <row r="92" spans="4:4" x14ac:dyDescent="0.25">
      <c r="D92">
        <f t="shared" si="1"/>
        <v>20</v>
      </c>
    </row>
    <row r="93" spans="4:4" x14ac:dyDescent="0.25">
      <c r="D93">
        <f t="shared" si="1"/>
        <v>20</v>
      </c>
    </row>
    <row r="94" spans="4:4" x14ac:dyDescent="0.25">
      <c r="D94">
        <f t="shared" si="1"/>
        <v>20</v>
      </c>
    </row>
    <row r="95" spans="4:4" x14ac:dyDescent="0.25">
      <c r="D95">
        <f t="shared" si="1"/>
        <v>20</v>
      </c>
    </row>
    <row r="96" spans="4:4" x14ac:dyDescent="0.25">
      <c r="D96">
        <f t="shared" si="1"/>
        <v>20</v>
      </c>
    </row>
    <row r="97" spans="4:4" x14ac:dyDescent="0.25">
      <c r="D97">
        <f t="shared" si="1"/>
        <v>20</v>
      </c>
    </row>
    <row r="98" spans="4:4" x14ac:dyDescent="0.25">
      <c r="D98">
        <f t="shared" si="1"/>
        <v>20</v>
      </c>
    </row>
    <row r="99" spans="4:4" x14ac:dyDescent="0.25">
      <c r="D99">
        <f t="shared" si="1"/>
        <v>20</v>
      </c>
    </row>
    <row r="100" spans="4:4" x14ac:dyDescent="0.25">
      <c r="D100">
        <f t="shared" si="1"/>
        <v>20</v>
      </c>
    </row>
    <row r="101" spans="4:4" x14ac:dyDescent="0.25">
      <c r="D101">
        <f t="shared" si="1"/>
        <v>20</v>
      </c>
    </row>
    <row r="102" spans="4:4" x14ac:dyDescent="0.25">
      <c r="D102">
        <f t="shared" si="1"/>
        <v>20</v>
      </c>
    </row>
    <row r="103" spans="4:4" x14ac:dyDescent="0.25">
      <c r="D103">
        <f t="shared" si="1"/>
        <v>20</v>
      </c>
    </row>
    <row r="104" spans="4:4" x14ac:dyDescent="0.25">
      <c r="D104">
        <f t="shared" si="1"/>
        <v>20</v>
      </c>
    </row>
    <row r="105" spans="4:4" x14ac:dyDescent="0.25">
      <c r="D105">
        <f t="shared" si="1"/>
        <v>20</v>
      </c>
    </row>
    <row r="106" spans="4:4" x14ac:dyDescent="0.25">
      <c r="D106">
        <f t="shared" si="1"/>
        <v>20</v>
      </c>
    </row>
    <row r="107" spans="4:4" x14ac:dyDescent="0.25">
      <c r="D107">
        <f t="shared" si="1"/>
        <v>20</v>
      </c>
    </row>
    <row r="108" spans="4:4" x14ac:dyDescent="0.25">
      <c r="D108">
        <f t="shared" si="1"/>
        <v>20</v>
      </c>
    </row>
    <row r="109" spans="4:4" x14ac:dyDescent="0.25">
      <c r="D109">
        <f t="shared" si="1"/>
        <v>20</v>
      </c>
    </row>
    <row r="110" spans="4:4" x14ac:dyDescent="0.25">
      <c r="D110">
        <f t="shared" si="1"/>
        <v>20</v>
      </c>
    </row>
    <row r="111" spans="4:4" x14ac:dyDescent="0.25">
      <c r="D111">
        <f t="shared" si="1"/>
        <v>20</v>
      </c>
    </row>
    <row r="112" spans="4:4" x14ac:dyDescent="0.25">
      <c r="D112">
        <f t="shared" si="1"/>
        <v>20</v>
      </c>
    </row>
    <row r="113" spans="4:4" x14ac:dyDescent="0.25">
      <c r="D113">
        <f t="shared" si="1"/>
        <v>20</v>
      </c>
    </row>
    <row r="114" spans="4:4" x14ac:dyDescent="0.25">
      <c r="D114">
        <f t="shared" si="1"/>
        <v>20</v>
      </c>
    </row>
    <row r="115" spans="4:4" x14ac:dyDescent="0.25">
      <c r="D115">
        <f t="shared" si="1"/>
        <v>20</v>
      </c>
    </row>
    <row r="116" spans="4:4" x14ac:dyDescent="0.25">
      <c r="D116">
        <f t="shared" si="1"/>
        <v>20</v>
      </c>
    </row>
    <row r="117" spans="4:4" x14ac:dyDescent="0.25">
      <c r="D117">
        <f t="shared" si="1"/>
        <v>20</v>
      </c>
    </row>
    <row r="118" spans="4:4" x14ac:dyDescent="0.25">
      <c r="D118">
        <f t="shared" si="1"/>
        <v>20</v>
      </c>
    </row>
    <row r="119" spans="4:4" x14ac:dyDescent="0.25">
      <c r="D119">
        <f t="shared" si="1"/>
        <v>20</v>
      </c>
    </row>
    <row r="120" spans="4:4" x14ac:dyDescent="0.25">
      <c r="D120">
        <f t="shared" si="1"/>
        <v>20</v>
      </c>
    </row>
    <row r="121" spans="4:4" x14ac:dyDescent="0.25">
      <c r="D121">
        <f t="shared" si="1"/>
        <v>20</v>
      </c>
    </row>
    <row r="122" spans="4:4" x14ac:dyDescent="0.25">
      <c r="D122">
        <f t="shared" si="1"/>
        <v>20</v>
      </c>
    </row>
    <row r="123" spans="4:4" x14ac:dyDescent="0.25">
      <c r="D123">
        <f t="shared" si="1"/>
        <v>20</v>
      </c>
    </row>
    <row r="124" spans="4:4" x14ac:dyDescent="0.25">
      <c r="D124">
        <f t="shared" si="1"/>
        <v>20</v>
      </c>
    </row>
    <row r="125" spans="4:4" x14ac:dyDescent="0.25">
      <c r="D125">
        <f t="shared" si="1"/>
        <v>20</v>
      </c>
    </row>
    <row r="126" spans="4:4" x14ac:dyDescent="0.25">
      <c r="D126">
        <f t="shared" si="1"/>
        <v>20</v>
      </c>
    </row>
    <row r="127" spans="4:4" x14ac:dyDescent="0.25">
      <c r="D127">
        <f t="shared" si="1"/>
        <v>20</v>
      </c>
    </row>
    <row r="128" spans="4:4" x14ac:dyDescent="0.25">
      <c r="D128">
        <f t="shared" si="1"/>
        <v>20</v>
      </c>
    </row>
    <row r="129" spans="4:4" x14ac:dyDescent="0.25">
      <c r="D129">
        <f t="shared" si="1"/>
        <v>20</v>
      </c>
    </row>
    <row r="130" spans="4:4" x14ac:dyDescent="0.25">
      <c r="D130">
        <f t="shared" si="1"/>
        <v>20</v>
      </c>
    </row>
    <row r="131" spans="4:4" x14ac:dyDescent="0.25">
      <c r="D131">
        <f t="shared" si="1"/>
        <v>20</v>
      </c>
    </row>
    <row r="132" spans="4:4" x14ac:dyDescent="0.25">
      <c r="D132">
        <f t="shared" si="1"/>
        <v>20</v>
      </c>
    </row>
    <row r="133" spans="4:4" x14ac:dyDescent="0.25">
      <c r="D133">
        <f t="shared" si="1"/>
        <v>20</v>
      </c>
    </row>
    <row r="134" spans="4:4" x14ac:dyDescent="0.25">
      <c r="D134">
        <f t="shared" ref="D134:D159" si="2">C134+D133</f>
        <v>20</v>
      </c>
    </row>
    <row r="135" spans="4:4" x14ac:dyDescent="0.25">
      <c r="D135">
        <f t="shared" si="2"/>
        <v>20</v>
      </c>
    </row>
    <row r="136" spans="4:4" x14ac:dyDescent="0.25">
      <c r="D136">
        <f t="shared" si="2"/>
        <v>20</v>
      </c>
    </row>
    <row r="137" spans="4:4" x14ac:dyDescent="0.25">
      <c r="D137">
        <f t="shared" si="2"/>
        <v>20</v>
      </c>
    </row>
    <row r="138" spans="4:4" x14ac:dyDescent="0.25">
      <c r="D138">
        <f t="shared" si="2"/>
        <v>20</v>
      </c>
    </row>
    <row r="139" spans="4:4" x14ac:dyDescent="0.25">
      <c r="D139">
        <f t="shared" si="2"/>
        <v>20</v>
      </c>
    </row>
    <row r="140" spans="4:4" x14ac:dyDescent="0.25">
      <c r="D140">
        <f t="shared" si="2"/>
        <v>20</v>
      </c>
    </row>
    <row r="141" spans="4:4" x14ac:dyDescent="0.25">
      <c r="D141">
        <f t="shared" si="2"/>
        <v>20</v>
      </c>
    </row>
    <row r="142" spans="4:4" x14ac:dyDescent="0.25">
      <c r="D142">
        <f t="shared" si="2"/>
        <v>20</v>
      </c>
    </row>
    <row r="143" spans="4:4" x14ac:dyDescent="0.25">
      <c r="D143">
        <f t="shared" si="2"/>
        <v>20</v>
      </c>
    </row>
    <row r="144" spans="4:4" x14ac:dyDescent="0.25">
      <c r="D144">
        <f t="shared" si="2"/>
        <v>20</v>
      </c>
    </row>
    <row r="145" spans="4:4" x14ac:dyDescent="0.25">
      <c r="D145">
        <f t="shared" si="2"/>
        <v>20</v>
      </c>
    </row>
    <row r="146" spans="4:4" x14ac:dyDescent="0.25">
      <c r="D146">
        <f t="shared" si="2"/>
        <v>20</v>
      </c>
    </row>
    <row r="147" spans="4:4" x14ac:dyDescent="0.25">
      <c r="D147">
        <f t="shared" si="2"/>
        <v>20</v>
      </c>
    </row>
    <row r="148" spans="4:4" x14ac:dyDescent="0.25">
      <c r="D148">
        <f t="shared" si="2"/>
        <v>20</v>
      </c>
    </row>
    <row r="149" spans="4:4" x14ac:dyDescent="0.25">
      <c r="D149">
        <f t="shared" si="2"/>
        <v>20</v>
      </c>
    </row>
    <row r="150" spans="4:4" x14ac:dyDescent="0.25">
      <c r="D150">
        <f t="shared" si="2"/>
        <v>20</v>
      </c>
    </row>
    <row r="151" spans="4:4" x14ac:dyDescent="0.25">
      <c r="D151">
        <f t="shared" si="2"/>
        <v>20</v>
      </c>
    </row>
    <row r="152" spans="4:4" x14ac:dyDescent="0.25">
      <c r="D152">
        <f t="shared" si="2"/>
        <v>20</v>
      </c>
    </row>
    <row r="153" spans="4:4" x14ac:dyDescent="0.25">
      <c r="D153">
        <f t="shared" si="2"/>
        <v>20</v>
      </c>
    </row>
    <row r="154" spans="4:4" x14ac:dyDescent="0.25">
      <c r="D154">
        <f t="shared" si="2"/>
        <v>20</v>
      </c>
    </row>
    <row r="155" spans="4:4" x14ac:dyDescent="0.25">
      <c r="D155">
        <f t="shared" si="2"/>
        <v>20</v>
      </c>
    </row>
    <row r="156" spans="4:4" x14ac:dyDescent="0.25">
      <c r="D156">
        <f t="shared" si="2"/>
        <v>20</v>
      </c>
    </row>
    <row r="157" spans="4:4" x14ac:dyDescent="0.25">
      <c r="D157">
        <f t="shared" si="2"/>
        <v>20</v>
      </c>
    </row>
    <row r="158" spans="4:4" x14ac:dyDescent="0.25">
      <c r="D158">
        <f t="shared" si="2"/>
        <v>20</v>
      </c>
    </row>
    <row r="159" spans="4:4" x14ac:dyDescent="0.25">
      <c r="D159">
        <f t="shared" si="2"/>
        <v>20</v>
      </c>
    </row>
  </sheetData>
  <mergeCells count="6">
    <mergeCell ref="A1:A3"/>
    <mergeCell ref="B1:B3"/>
    <mergeCell ref="C1:C3"/>
    <mergeCell ref="D1:D3"/>
    <mergeCell ref="F2:G3"/>
    <mergeCell ref="H2:I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E135"/>
  <sheetViews>
    <sheetView workbookViewId="0">
      <pane ySplit="4" topLeftCell="A5" activePane="bottomLeft" state="frozen"/>
      <selection pane="bottomLeft" activeCell="M2" sqref="M2:Q2"/>
    </sheetView>
  </sheetViews>
  <sheetFormatPr defaultRowHeight="15" x14ac:dyDescent="0.25"/>
  <cols>
    <col min="3" max="3" width="10.85546875" customWidth="1"/>
    <col min="13" max="13" width="9.140625" style="5"/>
    <col min="31" max="31" width="11.140625" bestFit="1" customWidth="1"/>
  </cols>
  <sheetData>
    <row r="2" spans="1:31" ht="30" x14ac:dyDescent="0.25">
      <c r="D2" s="208" t="s">
        <v>11</v>
      </c>
      <c r="E2" s="208" t="s">
        <v>480</v>
      </c>
      <c r="F2" s="208" t="s">
        <v>14</v>
      </c>
      <c r="G2" s="208" t="s">
        <v>17</v>
      </c>
      <c r="H2" s="208" t="s">
        <v>13</v>
      </c>
      <c r="I2" s="208" t="s">
        <v>33</v>
      </c>
      <c r="J2" s="208" t="s">
        <v>15</v>
      </c>
      <c r="K2" s="208" t="s">
        <v>16</v>
      </c>
      <c r="L2" s="209" t="s">
        <v>130</v>
      </c>
      <c r="R2" s="208" t="s">
        <v>482</v>
      </c>
      <c r="S2" s="208" t="s">
        <v>19</v>
      </c>
      <c r="T2" s="208" t="s">
        <v>20</v>
      </c>
      <c r="U2" s="208" t="s">
        <v>29</v>
      </c>
      <c r="V2" s="208" t="s">
        <v>23</v>
      </c>
      <c r="W2" s="208" t="s">
        <v>24</v>
      </c>
      <c r="X2" s="208" t="s">
        <v>22</v>
      </c>
      <c r="Y2" s="208" t="s">
        <v>21</v>
      </c>
      <c r="Z2" s="208" t="s">
        <v>481</v>
      </c>
    </row>
    <row r="3" spans="1:31" x14ac:dyDescent="0.25">
      <c r="A3" s="183" t="s">
        <v>10</v>
      </c>
      <c r="B3" s="189" t="s">
        <v>239</v>
      </c>
      <c r="C3" s="206" t="s">
        <v>479</v>
      </c>
      <c r="D3" s="186" t="s">
        <v>11</v>
      </c>
      <c r="E3" s="184" t="s">
        <v>12</v>
      </c>
      <c r="F3" s="182" t="s">
        <v>30</v>
      </c>
      <c r="G3" s="183"/>
      <c r="H3" s="183"/>
      <c r="I3" s="183"/>
      <c r="J3" s="183"/>
      <c r="K3" s="183"/>
      <c r="L3" s="188" t="s">
        <v>130</v>
      </c>
      <c r="M3" s="190" t="s">
        <v>49</v>
      </c>
      <c r="N3" s="189" t="s">
        <v>86</v>
      </c>
      <c r="O3" s="182"/>
      <c r="P3" s="191" t="s">
        <v>53</v>
      </c>
      <c r="Q3" s="191" t="s">
        <v>54</v>
      </c>
      <c r="R3" s="183" t="s">
        <v>34</v>
      </c>
      <c r="S3" s="183" t="s">
        <v>18</v>
      </c>
      <c r="T3" s="183"/>
      <c r="U3" s="183"/>
      <c r="V3" s="183"/>
      <c r="W3" s="183"/>
      <c r="X3" s="183"/>
      <c r="Y3" s="183"/>
      <c r="Z3" s="183"/>
      <c r="AA3" s="183" t="s">
        <v>25</v>
      </c>
      <c r="AB3" s="183"/>
      <c r="AC3" s="183"/>
      <c r="AD3" s="183"/>
      <c r="AE3" s="183" t="s">
        <v>31</v>
      </c>
    </row>
    <row r="4" spans="1:31" x14ac:dyDescent="0.25">
      <c r="A4" s="183"/>
      <c r="B4" s="189"/>
      <c r="C4" s="206"/>
      <c r="D4" s="187"/>
      <c r="E4" s="185"/>
      <c r="F4" s="11" t="s">
        <v>14</v>
      </c>
      <c r="G4" s="1" t="s">
        <v>17</v>
      </c>
      <c r="H4" s="1" t="s">
        <v>13</v>
      </c>
      <c r="I4" s="1" t="s">
        <v>33</v>
      </c>
      <c r="J4" s="1" t="s">
        <v>15</v>
      </c>
      <c r="K4" s="1" t="s">
        <v>16</v>
      </c>
      <c r="L4" s="188"/>
      <c r="M4" s="190"/>
      <c r="N4" s="2" t="s">
        <v>84</v>
      </c>
      <c r="O4" s="2" t="s">
        <v>85</v>
      </c>
      <c r="P4" s="191"/>
      <c r="Q4" s="191"/>
      <c r="R4" s="183"/>
      <c r="S4" s="1" t="s">
        <v>19</v>
      </c>
      <c r="T4" s="1" t="s">
        <v>20</v>
      </c>
      <c r="U4" s="1" t="s">
        <v>29</v>
      </c>
      <c r="V4" s="1" t="s">
        <v>23</v>
      </c>
      <c r="W4" s="1" t="s">
        <v>24</v>
      </c>
      <c r="X4" s="1" t="s">
        <v>22</v>
      </c>
      <c r="Y4" s="1" t="s">
        <v>21</v>
      </c>
      <c r="Z4" s="1" t="s">
        <v>34</v>
      </c>
      <c r="AA4" s="1"/>
      <c r="AB4" s="1" t="s">
        <v>26</v>
      </c>
      <c r="AC4" s="1" t="s">
        <v>27</v>
      </c>
      <c r="AD4" s="1" t="s">
        <v>28</v>
      </c>
      <c r="AE4" s="183"/>
    </row>
    <row r="5" spans="1:31" x14ac:dyDescent="0.25">
      <c r="A5" s="6" t="s">
        <v>32</v>
      </c>
      <c r="B5" s="6" t="s">
        <v>240</v>
      </c>
      <c r="C5" s="6"/>
      <c r="D5" s="7">
        <v>18</v>
      </c>
      <c r="E5" s="7">
        <v>1</v>
      </c>
      <c r="F5" s="7"/>
      <c r="G5" s="7"/>
      <c r="H5" s="7">
        <v>2</v>
      </c>
      <c r="I5" s="7">
        <v>1</v>
      </c>
      <c r="J5" s="7"/>
      <c r="K5" s="7">
        <v>-1</v>
      </c>
      <c r="L5" s="7"/>
      <c r="M5" s="6"/>
      <c r="N5" s="7"/>
      <c r="O5" s="7"/>
      <c r="P5" s="7"/>
      <c r="Q5" s="7"/>
      <c r="R5" s="7" t="s">
        <v>35</v>
      </c>
      <c r="S5" s="7"/>
      <c r="T5" s="7"/>
      <c r="U5" s="7"/>
      <c r="V5" s="7"/>
      <c r="W5" s="7"/>
      <c r="X5" s="7"/>
      <c r="Y5" s="7"/>
      <c r="Z5" s="7"/>
      <c r="AA5" s="7"/>
      <c r="AB5" s="7"/>
      <c r="AC5" s="7"/>
      <c r="AD5" s="7"/>
      <c r="AE5" s="7" t="s">
        <v>36</v>
      </c>
    </row>
    <row r="6" spans="1:31" x14ac:dyDescent="0.25">
      <c r="A6" s="6" t="s">
        <v>37</v>
      </c>
      <c r="B6" s="6" t="s">
        <v>240</v>
      </c>
      <c r="C6" s="6"/>
      <c r="D6" s="7">
        <v>30</v>
      </c>
      <c r="E6" s="7">
        <v>2</v>
      </c>
      <c r="F6" s="7">
        <v>2</v>
      </c>
      <c r="G6" s="7"/>
      <c r="H6" s="7">
        <v>1</v>
      </c>
      <c r="I6" s="7"/>
      <c r="J6" s="7">
        <v>1</v>
      </c>
      <c r="K6" s="7"/>
      <c r="L6" s="7"/>
      <c r="M6" s="6"/>
      <c r="N6" s="7"/>
      <c r="O6" s="7"/>
      <c r="P6" s="7">
        <v>1</v>
      </c>
      <c r="Q6" s="7"/>
      <c r="R6" s="7"/>
      <c r="S6" s="7">
        <v>1</v>
      </c>
      <c r="T6" s="7"/>
      <c r="U6" s="7"/>
      <c r="V6" s="7">
        <v>1</v>
      </c>
      <c r="W6" s="7"/>
      <c r="X6" s="7"/>
      <c r="Y6" s="7">
        <v>2</v>
      </c>
      <c r="Z6" s="7"/>
      <c r="AA6" s="7"/>
      <c r="AB6" s="7"/>
      <c r="AC6" s="7"/>
      <c r="AD6" s="7"/>
      <c r="AE6" s="7" t="s">
        <v>38</v>
      </c>
    </row>
    <row r="7" spans="1:31" x14ac:dyDescent="0.25">
      <c r="A7" s="6" t="s">
        <v>39</v>
      </c>
      <c r="B7" s="6" t="s">
        <v>240</v>
      </c>
      <c r="C7" s="6"/>
      <c r="D7" s="7">
        <v>4</v>
      </c>
      <c r="E7" s="7">
        <v>1</v>
      </c>
      <c r="F7" s="7">
        <v>1</v>
      </c>
      <c r="G7" s="7"/>
      <c r="H7" s="7">
        <v>1</v>
      </c>
      <c r="I7" s="7"/>
      <c r="J7" s="7"/>
      <c r="K7" s="7"/>
      <c r="L7" s="7"/>
      <c r="M7" s="6"/>
      <c r="N7" s="7"/>
      <c r="O7" s="7"/>
      <c r="P7" s="7"/>
      <c r="Q7" s="7" t="s">
        <v>40</v>
      </c>
      <c r="R7" s="7"/>
      <c r="S7" s="7"/>
      <c r="T7" s="7"/>
      <c r="U7" s="7"/>
      <c r="V7" s="7"/>
      <c r="W7" s="7"/>
      <c r="X7" s="7"/>
      <c r="Y7" s="7"/>
      <c r="Z7" s="7"/>
      <c r="AA7" s="7"/>
      <c r="AB7" s="7"/>
      <c r="AC7" s="7"/>
      <c r="AD7" s="7"/>
      <c r="AE7" s="7" t="s">
        <v>41</v>
      </c>
    </row>
    <row r="8" spans="1:31" x14ac:dyDescent="0.25">
      <c r="A8" s="6" t="s">
        <v>42</v>
      </c>
      <c r="B8" s="6" t="s">
        <v>240</v>
      </c>
      <c r="C8" s="6"/>
      <c r="D8" s="7">
        <v>4</v>
      </c>
      <c r="E8" s="7">
        <v>1</v>
      </c>
      <c r="F8" s="7">
        <v>1</v>
      </c>
      <c r="G8" s="7">
        <v>1</v>
      </c>
      <c r="H8" s="7"/>
      <c r="I8" s="7"/>
      <c r="J8" s="7"/>
      <c r="K8" s="7"/>
      <c r="L8" s="7"/>
      <c r="M8" s="6"/>
      <c r="N8" s="7"/>
      <c r="O8" s="7"/>
      <c r="P8" s="7"/>
      <c r="Q8" s="7"/>
      <c r="R8" s="7" t="s">
        <v>43</v>
      </c>
      <c r="S8" s="7">
        <v>1</v>
      </c>
      <c r="T8" s="7">
        <v>1</v>
      </c>
      <c r="U8" s="7"/>
      <c r="V8" s="7"/>
      <c r="W8" s="7"/>
      <c r="X8" s="7"/>
      <c r="Y8" s="7">
        <v>1</v>
      </c>
      <c r="Z8" s="7"/>
      <c r="AA8" s="7"/>
      <c r="AB8" s="7"/>
      <c r="AC8" s="7"/>
      <c r="AD8" s="7"/>
      <c r="AE8" s="7" t="s">
        <v>0</v>
      </c>
    </row>
    <row r="9" spans="1:31" x14ac:dyDescent="0.25">
      <c r="A9" s="6" t="s">
        <v>44</v>
      </c>
      <c r="B9" s="6" t="s">
        <v>240</v>
      </c>
      <c r="C9" s="6"/>
      <c r="D9" s="7">
        <v>16</v>
      </c>
      <c r="E9" s="7">
        <v>2</v>
      </c>
      <c r="F9" s="7">
        <v>1</v>
      </c>
      <c r="G9" s="7"/>
      <c r="H9" s="7">
        <v>1</v>
      </c>
      <c r="I9" s="7"/>
      <c r="J9" s="7"/>
      <c r="K9" s="7"/>
      <c r="L9" s="7"/>
      <c r="M9" s="6"/>
      <c r="N9" s="7"/>
      <c r="O9" s="7"/>
      <c r="P9" s="7"/>
      <c r="Q9" s="7"/>
      <c r="R9" s="7" t="s">
        <v>45</v>
      </c>
      <c r="S9" s="7"/>
      <c r="T9" s="7"/>
      <c r="U9" s="7"/>
      <c r="V9" s="7"/>
      <c r="W9" s="7"/>
      <c r="X9" s="7">
        <v>1</v>
      </c>
      <c r="Y9" s="7"/>
      <c r="Z9" s="7"/>
      <c r="AA9" s="7"/>
      <c r="AB9" s="7"/>
      <c r="AC9" s="7"/>
      <c r="AD9" s="7"/>
      <c r="AE9" s="7" t="s">
        <v>1</v>
      </c>
    </row>
    <row r="10" spans="1:31" x14ac:dyDescent="0.25">
      <c r="A10" s="6" t="s">
        <v>46</v>
      </c>
      <c r="B10" s="6" t="s">
        <v>240</v>
      </c>
      <c r="C10" s="6"/>
      <c r="D10" s="7">
        <v>60</v>
      </c>
      <c r="E10" s="7">
        <v>4</v>
      </c>
      <c r="F10" s="7">
        <v>2</v>
      </c>
      <c r="G10" s="7">
        <v>4</v>
      </c>
      <c r="H10" s="7">
        <v>2</v>
      </c>
      <c r="I10" s="7"/>
      <c r="J10" s="7">
        <v>1</v>
      </c>
      <c r="K10" s="7">
        <v>-2</v>
      </c>
      <c r="L10" s="7"/>
      <c r="M10" s="6"/>
      <c r="N10" s="7"/>
      <c r="O10" s="7"/>
      <c r="P10" s="7">
        <v>1</v>
      </c>
      <c r="Q10" s="7"/>
      <c r="R10" s="7" t="s">
        <v>47</v>
      </c>
      <c r="S10" s="7"/>
      <c r="T10" s="7"/>
      <c r="U10" s="7"/>
      <c r="V10" s="7">
        <v>2</v>
      </c>
      <c r="W10" s="7"/>
      <c r="X10" s="7"/>
      <c r="Y10" s="7"/>
      <c r="Z10" s="7"/>
      <c r="AA10" s="7"/>
      <c r="AB10" s="7"/>
      <c r="AC10" s="7"/>
      <c r="AD10" s="7"/>
      <c r="AE10" s="7" t="s">
        <v>2</v>
      </c>
    </row>
    <row r="11" spans="1:31" x14ac:dyDescent="0.25">
      <c r="A11" s="6" t="s">
        <v>48</v>
      </c>
      <c r="B11" s="6" t="s">
        <v>240</v>
      </c>
      <c r="C11" s="6"/>
      <c r="D11" s="7">
        <v>16</v>
      </c>
      <c r="E11" s="7">
        <v>1</v>
      </c>
      <c r="F11" s="7"/>
      <c r="G11" s="7">
        <v>2</v>
      </c>
      <c r="H11" s="7"/>
      <c r="I11" s="7"/>
      <c r="J11" s="7"/>
      <c r="K11" s="7"/>
      <c r="L11" s="7"/>
      <c r="M11" s="6" t="s">
        <v>50</v>
      </c>
      <c r="N11" s="7"/>
      <c r="O11" s="7"/>
      <c r="P11" s="7"/>
      <c r="Q11" s="7"/>
      <c r="R11" s="7"/>
      <c r="S11" s="7">
        <v>-1</v>
      </c>
      <c r="T11" s="7">
        <v>-1</v>
      </c>
      <c r="U11" s="7"/>
      <c r="V11" s="7">
        <v>2</v>
      </c>
      <c r="W11" s="7"/>
      <c r="X11" s="7"/>
      <c r="Y11" s="7"/>
      <c r="Z11" s="7"/>
      <c r="AA11" s="7"/>
      <c r="AB11" s="7"/>
      <c r="AC11" s="7"/>
      <c r="AD11" s="7"/>
      <c r="AE11" s="7" t="s">
        <v>3</v>
      </c>
    </row>
    <row r="12" spans="1:31" x14ac:dyDescent="0.25">
      <c r="A12" s="6" t="s">
        <v>51</v>
      </c>
      <c r="B12" s="6" t="s">
        <v>240</v>
      </c>
      <c r="C12" s="6"/>
      <c r="D12" s="7">
        <v>4</v>
      </c>
      <c r="E12" s="7">
        <v>1</v>
      </c>
      <c r="F12" s="7"/>
      <c r="G12" s="7"/>
      <c r="H12" s="7">
        <v>1</v>
      </c>
      <c r="I12" s="7"/>
      <c r="J12" s="7"/>
      <c r="K12" s="7"/>
      <c r="L12" s="7"/>
      <c r="M12" s="6"/>
      <c r="N12" s="7"/>
      <c r="O12" s="7"/>
      <c r="P12" s="7"/>
      <c r="Q12" s="7" t="s">
        <v>52</v>
      </c>
      <c r="R12" s="7" t="s">
        <v>55</v>
      </c>
      <c r="S12" s="7"/>
      <c r="T12" s="7"/>
      <c r="U12" s="7"/>
      <c r="V12" s="7"/>
      <c r="W12" s="7"/>
      <c r="X12" s="7"/>
      <c r="Y12" s="7"/>
      <c r="Z12" s="7"/>
      <c r="AA12" s="7"/>
      <c r="AB12" s="7"/>
      <c r="AC12" s="7"/>
      <c r="AD12" s="7"/>
      <c r="AE12" s="7" t="s">
        <v>56</v>
      </c>
    </row>
    <row r="13" spans="1:31" x14ac:dyDescent="0.25">
      <c r="A13" s="6" t="s">
        <v>57</v>
      </c>
      <c r="B13" s="6" t="s">
        <v>240</v>
      </c>
      <c r="C13" s="6"/>
      <c r="D13" s="7">
        <v>10</v>
      </c>
      <c r="E13" s="7">
        <v>1</v>
      </c>
      <c r="F13" s="7">
        <v>2</v>
      </c>
      <c r="G13" s="7"/>
      <c r="H13" s="7"/>
      <c r="I13" s="7"/>
      <c r="J13" s="7"/>
      <c r="K13" s="7">
        <v>1</v>
      </c>
      <c r="L13" s="7"/>
      <c r="M13" s="6"/>
      <c r="N13" s="7"/>
      <c r="O13" s="7"/>
      <c r="P13" s="7"/>
      <c r="Q13" s="7" t="s">
        <v>58</v>
      </c>
      <c r="R13" s="8" t="s">
        <v>59</v>
      </c>
      <c r="S13" s="7">
        <v>1</v>
      </c>
      <c r="T13" s="7">
        <v>1</v>
      </c>
      <c r="U13" s="7"/>
      <c r="V13" s="7"/>
      <c r="W13" s="7"/>
      <c r="X13" s="7"/>
      <c r="Y13" s="7"/>
      <c r="Z13" s="7"/>
      <c r="AA13" s="7" t="s">
        <v>61</v>
      </c>
      <c r="AB13" s="9">
        <v>0.8</v>
      </c>
      <c r="AC13" s="9">
        <v>0.18</v>
      </c>
      <c r="AD13" s="9">
        <v>0.02</v>
      </c>
      <c r="AE13" s="7" t="s">
        <v>60</v>
      </c>
    </row>
    <row r="14" spans="1:31" x14ac:dyDescent="0.25">
      <c r="A14" s="6" t="s">
        <v>62</v>
      </c>
      <c r="B14" s="6" t="s">
        <v>240</v>
      </c>
      <c r="C14" s="6"/>
      <c r="D14" s="7">
        <v>48</v>
      </c>
      <c r="E14" s="7">
        <v>4</v>
      </c>
      <c r="F14" s="7">
        <v>2</v>
      </c>
      <c r="G14" s="7">
        <v>2</v>
      </c>
      <c r="H14" s="7"/>
      <c r="I14" s="7"/>
      <c r="J14" s="7">
        <v>1</v>
      </c>
      <c r="K14" s="7">
        <v>-2</v>
      </c>
      <c r="L14" s="7"/>
      <c r="M14" s="6" t="s">
        <v>63</v>
      </c>
      <c r="N14" s="7"/>
      <c r="O14" s="7"/>
      <c r="P14" s="7">
        <v>1</v>
      </c>
      <c r="Q14" s="7"/>
      <c r="R14" s="7" t="s">
        <v>64</v>
      </c>
      <c r="S14" s="7"/>
      <c r="T14" s="7"/>
      <c r="U14" s="7"/>
      <c r="V14" s="7"/>
      <c r="W14" s="7">
        <v>1</v>
      </c>
      <c r="X14" s="7"/>
      <c r="Y14" s="7">
        <v>2</v>
      </c>
      <c r="Z14" s="7"/>
      <c r="AA14" s="7"/>
      <c r="AB14" s="7"/>
      <c r="AC14" s="7"/>
      <c r="AD14" s="7"/>
      <c r="AE14" s="7" t="s">
        <v>4</v>
      </c>
    </row>
    <row r="15" spans="1:31" x14ac:dyDescent="0.25">
      <c r="A15" s="6" t="s">
        <v>65</v>
      </c>
      <c r="B15" s="6" t="s">
        <v>240</v>
      </c>
      <c r="C15" s="6"/>
      <c r="D15" s="7">
        <v>24</v>
      </c>
      <c r="E15" s="7">
        <v>1</v>
      </c>
      <c r="F15" s="7">
        <v>2</v>
      </c>
      <c r="G15" s="7"/>
      <c r="H15" s="7">
        <v>2</v>
      </c>
      <c r="I15" s="7"/>
      <c r="J15" s="7"/>
      <c r="K15" s="7"/>
      <c r="L15" s="7"/>
      <c r="M15" s="6" t="s">
        <v>66</v>
      </c>
      <c r="N15" s="7"/>
      <c r="O15" s="7"/>
      <c r="P15" s="7">
        <v>1</v>
      </c>
      <c r="Q15" s="7" t="s">
        <v>67</v>
      </c>
      <c r="R15" s="7" t="s">
        <v>68</v>
      </c>
      <c r="S15" s="7"/>
      <c r="T15" s="7"/>
      <c r="U15" s="7"/>
      <c r="V15" s="7"/>
      <c r="W15" s="7"/>
      <c r="X15" s="7"/>
      <c r="Y15" s="7"/>
      <c r="Z15" s="7"/>
      <c r="AA15" s="7"/>
      <c r="AB15" s="7"/>
      <c r="AC15" s="7"/>
      <c r="AD15" s="7"/>
      <c r="AE15" s="7" t="s">
        <v>69</v>
      </c>
    </row>
    <row r="16" spans="1:31" x14ac:dyDescent="0.25">
      <c r="A16" s="6" t="s">
        <v>70</v>
      </c>
      <c r="B16" s="6" t="s">
        <v>240</v>
      </c>
      <c r="C16" s="6"/>
      <c r="D16" s="7">
        <v>12</v>
      </c>
      <c r="E16" s="7">
        <v>2</v>
      </c>
      <c r="F16" s="7">
        <v>1</v>
      </c>
      <c r="G16" s="7"/>
      <c r="H16" s="7">
        <v>1</v>
      </c>
      <c r="I16" s="7"/>
      <c r="J16" s="7"/>
      <c r="K16" s="7"/>
      <c r="L16" s="7"/>
      <c r="M16" s="6"/>
      <c r="N16" s="7"/>
      <c r="O16" s="7"/>
      <c r="P16" s="7"/>
      <c r="Q16" s="7"/>
      <c r="R16" s="7" t="s">
        <v>75</v>
      </c>
      <c r="S16" s="7"/>
      <c r="T16" s="7"/>
      <c r="U16" s="7"/>
      <c r="V16" s="7"/>
      <c r="W16" s="7"/>
      <c r="X16" s="7">
        <v>1</v>
      </c>
      <c r="Y16" s="7"/>
      <c r="Z16" s="7"/>
      <c r="AA16" s="7"/>
      <c r="AB16" s="7"/>
      <c r="AC16" s="7"/>
      <c r="AD16" s="7"/>
      <c r="AE16" s="7" t="s">
        <v>5</v>
      </c>
    </row>
    <row r="17" spans="1:31" x14ac:dyDescent="0.25">
      <c r="A17" s="6" t="s">
        <v>71</v>
      </c>
      <c r="B17" s="6" t="s">
        <v>240</v>
      </c>
      <c r="C17" s="6"/>
      <c r="D17" s="7">
        <v>12</v>
      </c>
      <c r="E17" s="7">
        <v>1</v>
      </c>
      <c r="F17" s="7"/>
      <c r="G17" s="7">
        <v>1</v>
      </c>
      <c r="H17" s="7">
        <v>1</v>
      </c>
      <c r="I17" s="7"/>
      <c r="J17" s="7"/>
      <c r="K17" s="7">
        <v>-1</v>
      </c>
      <c r="L17" s="7"/>
      <c r="M17" s="6"/>
      <c r="N17" s="7"/>
      <c r="O17" s="7"/>
      <c r="P17" s="7"/>
      <c r="Q17" s="7" t="s">
        <v>76</v>
      </c>
      <c r="R17" s="7" t="s">
        <v>77</v>
      </c>
      <c r="S17" s="7"/>
      <c r="T17" s="7"/>
      <c r="U17" s="7"/>
      <c r="V17" s="7"/>
      <c r="W17" s="7"/>
      <c r="X17" s="7"/>
      <c r="Y17" s="7">
        <v>-1</v>
      </c>
      <c r="Z17" s="7"/>
      <c r="AA17" s="7" t="s">
        <v>90</v>
      </c>
      <c r="AB17" s="7">
        <v>1</v>
      </c>
      <c r="AC17" s="7"/>
      <c r="AD17" s="7"/>
      <c r="AE17" s="7" t="s">
        <v>6</v>
      </c>
    </row>
    <row r="18" spans="1:31" x14ac:dyDescent="0.25">
      <c r="A18" s="6" t="s">
        <v>72</v>
      </c>
      <c r="B18" s="6" t="s">
        <v>240</v>
      </c>
      <c r="C18" s="6"/>
      <c r="D18" s="7">
        <v>8</v>
      </c>
      <c r="E18" s="7"/>
      <c r="F18" s="7">
        <v>1</v>
      </c>
      <c r="G18" s="7"/>
      <c r="H18" s="7">
        <v>1</v>
      </c>
      <c r="I18" s="7"/>
      <c r="J18" s="7"/>
      <c r="K18" s="7"/>
      <c r="L18" s="7"/>
      <c r="M18" s="6"/>
      <c r="N18" s="7"/>
      <c r="O18" s="7"/>
      <c r="P18" s="7"/>
      <c r="Q18" s="7"/>
      <c r="R18" s="7" t="s">
        <v>78</v>
      </c>
      <c r="S18" s="7"/>
      <c r="T18" s="7">
        <v>1</v>
      </c>
      <c r="U18" s="7">
        <v>1</v>
      </c>
      <c r="V18" s="7"/>
      <c r="W18" s="7"/>
      <c r="X18" s="7"/>
      <c r="Y18" s="7"/>
      <c r="Z18" s="7"/>
      <c r="AA18" s="7"/>
      <c r="AB18" s="7"/>
      <c r="AC18" s="7"/>
      <c r="AD18" s="7"/>
      <c r="AE18" s="7" t="s">
        <v>7</v>
      </c>
    </row>
    <row r="19" spans="1:31" x14ac:dyDescent="0.25">
      <c r="A19" s="6" t="s">
        <v>73</v>
      </c>
      <c r="B19" s="6" t="s">
        <v>240</v>
      </c>
      <c r="C19" s="6"/>
      <c r="D19" s="7">
        <v>8</v>
      </c>
      <c r="E19" s="7">
        <v>2</v>
      </c>
      <c r="F19" s="7">
        <v>1</v>
      </c>
      <c r="G19" s="7"/>
      <c r="H19" s="7"/>
      <c r="I19" s="7"/>
      <c r="J19" s="7"/>
      <c r="K19" s="7"/>
      <c r="L19" s="7"/>
      <c r="M19" s="6"/>
      <c r="N19" s="7"/>
      <c r="O19" s="7"/>
      <c r="P19" s="7"/>
      <c r="Q19" s="7" t="s">
        <v>79</v>
      </c>
      <c r="R19" s="7" t="s">
        <v>80</v>
      </c>
      <c r="S19" s="7"/>
      <c r="T19" s="7"/>
      <c r="U19" s="7"/>
      <c r="V19" s="7"/>
      <c r="W19" s="7"/>
      <c r="X19" s="7">
        <v>1</v>
      </c>
      <c r="Y19" s="7"/>
      <c r="Z19" s="7"/>
      <c r="AA19" s="7"/>
      <c r="AB19" s="7"/>
      <c r="AC19" s="7"/>
      <c r="AD19" s="7"/>
      <c r="AE19" s="7" t="s">
        <v>8</v>
      </c>
    </row>
    <row r="20" spans="1:31" x14ac:dyDescent="0.25">
      <c r="A20" s="6" t="s">
        <v>74</v>
      </c>
      <c r="B20" s="6" t="s">
        <v>240</v>
      </c>
      <c r="C20" s="6"/>
      <c r="D20" s="7">
        <v>6</v>
      </c>
      <c r="E20" s="7">
        <v>1</v>
      </c>
      <c r="F20" s="7">
        <v>1</v>
      </c>
      <c r="G20" s="7"/>
      <c r="H20" s="7"/>
      <c r="I20" s="7"/>
      <c r="J20" s="7"/>
      <c r="K20" s="7"/>
      <c r="L20" s="7"/>
      <c r="M20" s="6"/>
      <c r="N20" s="7"/>
      <c r="O20" s="7"/>
      <c r="P20" s="7"/>
      <c r="Q20" s="7"/>
      <c r="R20" s="7" t="s">
        <v>81</v>
      </c>
      <c r="S20" s="7"/>
      <c r="T20" s="7"/>
      <c r="U20" s="7"/>
      <c r="V20" s="7"/>
      <c r="W20" s="7"/>
      <c r="X20" s="7">
        <v>1</v>
      </c>
      <c r="Y20" s="7"/>
      <c r="Z20" s="7"/>
      <c r="AA20" s="7"/>
      <c r="AB20" s="7"/>
      <c r="AC20" s="7"/>
      <c r="AD20" s="7"/>
      <c r="AE20" s="7" t="s">
        <v>9</v>
      </c>
    </row>
    <row r="21" spans="1:31" x14ac:dyDescent="0.25">
      <c r="A21" s="15" t="s">
        <v>82</v>
      </c>
      <c r="B21" s="15" t="s">
        <v>242</v>
      </c>
      <c r="C21" s="15"/>
      <c r="D21" s="17">
        <v>52</v>
      </c>
      <c r="E21" s="13">
        <v>2</v>
      </c>
      <c r="F21" s="13">
        <v>2</v>
      </c>
      <c r="G21" s="13">
        <v>2</v>
      </c>
      <c r="H21" s="13"/>
      <c r="I21" s="13"/>
      <c r="J21" s="13"/>
      <c r="K21" s="13"/>
      <c r="L21" s="13"/>
      <c r="M21" s="12" t="s">
        <v>238</v>
      </c>
      <c r="N21" s="13"/>
      <c r="O21" s="13"/>
      <c r="P21" s="13"/>
      <c r="Q21" s="13"/>
      <c r="R21" s="13"/>
      <c r="S21" s="13"/>
      <c r="T21" s="13"/>
      <c r="U21" s="13"/>
      <c r="V21" s="13"/>
      <c r="W21" s="13">
        <v>2</v>
      </c>
      <c r="X21" s="13">
        <v>1</v>
      </c>
      <c r="Y21" s="13">
        <v>1</v>
      </c>
      <c r="Z21" s="13" t="s">
        <v>241</v>
      </c>
      <c r="AA21" s="13" t="s">
        <v>89</v>
      </c>
      <c r="AB21" s="13">
        <v>3</v>
      </c>
      <c r="AC21" s="13">
        <v>2</v>
      </c>
      <c r="AD21" s="13"/>
      <c r="AE21" s="12" t="s">
        <v>195</v>
      </c>
    </row>
    <row r="22" spans="1:31" x14ac:dyDescent="0.25">
      <c r="A22" s="15" t="s">
        <v>91</v>
      </c>
      <c r="B22" s="15" t="s">
        <v>242</v>
      </c>
      <c r="C22" s="15"/>
      <c r="D22" s="17">
        <v>18</v>
      </c>
      <c r="E22" s="13">
        <v>1</v>
      </c>
      <c r="F22" s="13">
        <v>1</v>
      </c>
      <c r="G22" s="13"/>
      <c r="H22" s="13"/>
      <c r="I22" s="13"/>
      <c r="J22" s="13"/>
      <c r="K22" s="13"/>
      <c r="L22" s="13">
        <v>1000</v>
      </c>
      <c r="M22" s="12"/>
      <c r="N22" s="13"/>
      <c r="O22" s="13"/>
      <c r="P22" s="13"/>
      <c r="Q22" s="13" t="s">
        <v>58</v>
      </c>
      <c r="R22" s="13"/>
      <c r="S22" s="13"/>
      <c r="T22" s="13"/>
      <c r="U22" s="13"/>
      <c r="V22" s="13"/>
      <c r="W22" s="13"/>
      <c r="X22" s="13"/>
      <c r="Y22" s="13"/>
      <c r="Z22" s="13"/>
      <c r="AA22" s="13" t="s">
        <v>92</v>
      </c>
      <c r="AB22" s="13">
        <v>1</v>
      </c>
      <c r="AC22" s="13"/>
      <c r="AD22" s="13"/>
      <c r="AE22" s="12" t="s">
        <v>196</v>
      </c>
    </row>
    <row r="23" spans="1:31" x14ac:dyDescent="0.25">
      <c r="A23" s="15" t="s">
        <v>93</v>
      </c>
      <c r="B23" s="15" t="s">
        <v>242</v>
      </c>
      <c r="C23" s="15"/>
      <c r="D23" s="17">
        <v>40</v>
      </c>
      <c r="E23" s="13">
        <v>4</v>
      </c>
      <c r="F23" s="13"/>
      <c r="G23" s="13"/>
      <c r="H23" s="13">
        <v>4</v>
      </c>
      <c r="I23" s="13"/>
      <c r="J23" s="13">
        <v>1</v>
      </c>
      <c r="K23" s="13"/>
      <c r="L23" s="13"/>
      <c r="M23" s="12" t="s">
        <v>243</v>
      </c>
      <c r="N23" s="13" t="s">
        <v>144</v>
      </c>
      <c r="O23" s="13"/>
      <c r="P23" s="13">
        <v>1</v>
      </c>
      <c r="Q23" s="13"/>
      <c r="R23" s="13"/>
      <c r="S23" s="13"/>
      <c r="T23" s="13">
        <v>1</v>
      </c>
      <c r="U23" s="13"/>
      <c r="V23" s="13"/>
      <c r="W23" s="13"/>
      <c r="X23" s="13"/>
      <c r="Y23" s="13"/>
      <c r="Z23" s="13"/>
      <c r="AA23" s="13"/>
      <c r="AB23" s="13"/>
      <c r="AC23" s="13"/>
      <c r="AD23" s="13"/>
      <c r="AE23" s="12" t="s">
        <v>197</v>
      </c>
    </row>
    <row r="24" spans="1:31" x14ac:dyDescent="0.25">
      <c r="A24" s="15" t="s">
        <v>94</v>
      </c>
      <c r="B24" s="15" t="s">
        <v>242</v>
      </c>
      <c r="C24" s="15"/>
      <c r="D24" s="17">
        <v>28</v>
      </c>
      <c r="E24" s="13">
        <v>1</v>
      </c>
      <c r="F24" s="13">
        <v>4</v>
      </c>
      <c r="G24" s="13"/>
      <c r="H24" s="13"/>
      <c r="I24" s="13"/>
      <c r="J24" s="13"/>
      <c r="K24" s="13"/>
      <c r="L24" s="13">
        <v>2000</v>
      </c>
      <c r="M24" s="12"/>
      <c r="N24" s="13"/>
      <c r="O24" s="13"/>
      <c r="P24" s="13"/>
      <c r="Q24" s="13"/>
      <c r="R24" s="13"/>
      <c r="S24" s="13"/>
      <c r="T24" s="13"/>
      <c r="U24" s="13"/>
      <c r="V24" s="13"/>
      <c r="W24" s="13"/>
      <c r="X24" s="13"/>
      <c r="Y24" s="13"/>
      <c r="Z24" s="13"/>
      <c r="AA24" s="13"/>
      <c r="AB24" s="13"/>
      <c r="AC24" s="13"/>
      <c r="AD24" s="13"/>
      <c r="AE24" s="12" t="s">
        <v>244</v>
      </c>
    </row>
    <row r="25" spans="1:31" x14ac:dyDescent="0.25">
      <c r="A25" s="15" t="s">
        <v>95</v>
      </c>
      <c r="B25" s="15" t="s">
        <v>242</v>
      </c>
      <c r="C25" s="15"/>
      <c r="D25" s="17">
        <v>40</v>
      </c>
      <c r="E25" s="13">
        <v>2</v>
      </c>
      <c r="F25" s="13">
        <v>1</v>
      </c>
      <c r="G25" s="13">
        <v>3</v>
      </c>
      <c r="H25" s="13">
        <v>1</v>
      </c>
      <c r="I25" s="13"/>
      <c r="J25" s="13">
        <v>1</v>
      </c>
      <c r="K25" s="13"/>
      <c r="L25" s="13"/>
      <c r="M25" s="12" t="s">
        <v>245</v>
      </c>
      <c r="N25" s="13"/>
      <c r="O25" s="13"/>
      <c r="P25" s="13"/>
      <c r="Q25" s="13"/>
      <c r="R25" s="13"/>
      <c r="S25" s="13"/>
      <c r="T25" s="13"/>
      <c r="U25" s="13"/>
      <c r="V25" s="13"/>
      <c r="W25" s="13"/>
      <c r="X25" s="13"/>
      <c r="Y25" s="13"/>
      <c r="Z25" s="13"/>
      <c r="AA25" s="13" t="s">
        <v>246</v>
      </c>
      <c r="AB25" s="13"/>
      <c r="AC25" s="13"/>
      <c r="AD25" s="13"/>
      <c r="AE25" s="12" t="s">
        <v>247</v>
      </c>
    </row>
    <row r="26" spans="1:31" x14ac:dyDescent="0.25">
      <c r="A26" s="15" t="s">
        <v>96</v>
      </c>
      <c r="B26" s="15" t="s">
        <v>242</v>
      </c>
      <c r="C26" s="15"/>
      <c r="D26" s="17">
        <v>6</v>
      </c>
      <c r="E26" s="13">
        <v>1</v>
      </c>
      <c r="F26" s="13"/>
      <c r="G26" s="13"/>
      <c r="H26" s="13"/>
      <c r="I26" s="13">
        <v>2</v>
      </c>
      <c r="J26" s="13"/>
      <c r="K26" s="13">
        <v>-1</v>
      </c>
      <c r="L26" s="13"/>
      <c r="M26" s="12"/>
      <c r="N26" s="13"/>
      <c r="O26" s="13" t="s">
        <v>109</v>
      </c>
      <c r="P26" s="13"/>
      <c r="Q26" s="13"/>
      <c r="R26" s="13"/>
      <c r="S26" s="13"/>
      <c r="T26" s="13"/>
      <c r="U26" s="13"/>
      <c r="V26" s="13">
        <v>1</v>
      </c>
      <c r="W26" s="13"/>
      <c r="X26" s="13"/>
      <c r="Y26" s="13"/>
      <c r="Z26" s="13"/>
      <c r="AA26" s="13"/>
      <c r="AB26" s="13"/>
      <c r="AC26" s="13"/>
      <c r="AD26" s="13"/>
      <c r="AE26" s="12" t="s">
        <v>198</v>
      </c>
    </row>
    <row r="27" spans="1:31" x14ac:dyDescent="0.25">
      <c r="A27" s="15" t="s">
        <v>97</v>
      </c>
      <c r="B27" s="15" t="s">
        <v>242</v>
      </c>
      <c r="C27" s="15"/>
      <c r="D27" s="17">
        <v>50</v>
      </c>
      <c r="E27" s="13">
        <v>1</v>
      </c>
      <c r="F27" s="13">
        <v>2</v>
      </c>
      <c r="G27" s="13"/>
      <c r="H27" s="13">
        <v>1</v>
      </c>
      <c r="I27" s="13"/>
      <c r="J27" s="13"/>
      <c r="K27" s="13">
        <v>1</v>
      </c>
      <c r="L27" s="13">
        <v>2000</v>
      </c>
      <c r="M27" s="12" t="s">
        <v>165</v>
      </c>
      <c r="N27" s="13"/>
      <c r="O27" s="13"/>
      <c r="P27" s="13"/>
      <c r="Q27" s="13" t="s">
        <v>248</v>
      </c>
      <c r="R27" s="13"/>
      <c r="S27" s="13">
        <v>2</v>
      </c>
      <c r="T27" s="13">
        <v>2</v>
      </c>
      <c r="U27" s="13"/>
      <c r="V27" s="13"/>
      <c r="W27" s="13"/>
      <c r="X27" s="13"/>
      <c r="Y27" s="13"/>
      <c r="Z27" s="13"/>
      <c r="AA27" s="13"/>
      <c r="AB27" s="13">
        <v>2</v>
      </c>
      <c r="AC27" s="13">
        <v>1</v>
      </c>
      <c r="AD27" s="13">
        <v>1</v>
      </c>
      <c r="AE27" s="12" t="s">
        <v>199</v>
      </c>
    </row>
    <row r="28" spans="1:31" x14ac:dyDescent="0.25">
      <c r="A28" s="15" t="s">
        <v>98</v>
      </c>
      <c r="B28" s="15" t="s">
        <v>242</v>
      </c>
      <c r="C28" s="15"/>
      <c r="D28" s="17">
        <v>6</v>
      </c>
      <c r="E28" s="13">
        <v>1</v>
      </c>
      <c r="F28" s="13"/>
      <c r="G28" s="13">
        <v>1</v>
      </c>
      <c r="H28" s="13">
        <v>1</v>
      </c>
      <c r="I28" s="13"/>
      <c r="J28" s="13"/>
      <c r="K28" s="13"/>
      <c r="L28" s="13"/>
      <c r="M28" s="12"/>
      <c r="N28" s="13"/>
      <c r="O28" s="13"/>
      <c r="P28" s="13"/>
      <c r="Q28" s="13"/>
      <c r="R28" s="13"/>
      <c r="S28" s="13"/>
      <c r="T28" s="13"/>
      <c r="U28" s="13"/>
      <c r="V28" s="13"/>
      <c r="W28" s="13"/>
      <c r="X28" s="13"/>
      <c r="Y28" s="13"/>
      <c r="Z28" s="13"/>
      <c r="AA28" s="13"/>
      <c r="AB28" s="13"/>
      <c r="AC28" s="13"/>
      <c r="AD28" s="13"/>
      <c r="AE28" s="12" t="s">
        <v>200</v>
      </c>
    </row>
    <row r="29" spans="1:31" x14ac:dyDescent="0.25">
      <c r="A29" s="15" t="s">
        <v>99</v>
      </c>
      <c r="B29" s="15" t="s">
        <v>242</v>
      </c>
      <c r="C29" s="15"/>
      <c r="D29" s="17">
        <v>6</v>
      </c>
      <c r="E29" s="13">
        <v>1</v>
      </c>
      <c r="F29" s="13">
        <v>1</v>
      </c>
      <c r="G29" s="13"/>
      <c r="H29" s="13"/>
      <c r="I29" s="13"/>
      <c r="J29" s="13"/>
      <c r="K29" s="13"/>
      <c r="L29" s="13"/>
      <c r="M29" s="12"/>
      <c r="N29" s="13"/>
      <c r="O29" s="13"/>
      <c r="P29" s="13"/>
      <c r="Q29" s="13"/>
      <c r="R29" s="13" t="s">
        <v>249</v>
      </c>
      <c r="S29" s="13"/>
      <c r="T29" s="13"/>
      <c r="U29" s="13"/>
      <c r="V29" s="13"/>
      <c r="W29" s="13"/>
      <c r="X29" s="13"/>
      <c r="Y29" s="13"/>
      <c r="Z29" s="13"/>
      <c r="AA29" s="13"/>
      <c r="AB29" s="13"/>
      <c r="AC29" s="13"/>
      <c r="AD29" s="13"/>
      <c r="AE29" s="12" t="s">
        <v>250</v>
      </c>
    </row>
    <row r="30" spans="1:31" x14ac:dyDescent="0.25">
      <c r="A30" s="15" t="s">
        <v>165</v>
      </c>
      <c r="B30" s="15" t="s">
        <v>242</v>
      </c>
      <c r="C30" s="15"/>
      <c r="D30" s="17">
        <v>4</v>
      </c>
      <c r="E30" s="13">
        <v>1</v>
      </c>
      <c r="F30" s="13">
        <v>1</v>
      </c>
      <c r="G30" s="13">
        <v>2</v>
      </c>
      <c r="H30" s="13"/>
      <c r="I30" s="13"/>
      <c r="J30" s="13"/>
      <c r="K30" s="13">
        <v>1</v>
      </c>
      <c r="L30" s="13"/>
      <c r="M30" s="12"/>
      <c r="N30" s="13"/>
      <c r="O30" s="13"/>
      <c r="P30" s="13"/>
      <c r="Q30" s="13"/>
      <c r="R30" s="13"/>
      <c r="S30" s="13"/>
      <c r="T30" s="13"/>
      <c r="U30" s="13"/>
      <c r="V30" s="13"/>
      <c r="W30" s="13"/>
      <c r="X30" s="13"/>
      <c r="Y30" s="13"/>
      <c r="Z30" s="13"/>
      <c r="AA30" s="13"/>
      <c r="AB30" s="13"/>
      <c r="AC30" s="13"/>
      <c r="AD30" s="13"/>
      <c r="AE30" s="12" t="s">
        <v>201</v>
      </c>
    </row>
    <row r="31" spans="1:31" x14ac:dyDescent="0.25">
      <c r="A31" s="15" t="s">
        <v>100</v>
      </c>
      <c r="B31" s="15" t="s">
        <v>242</v>
      </c>
      <c r="C31" s="15"/>
      <c r="D31" s="17">
        <v>10</v>
      </c>
      <c r="E31" s="13">
        <v>2</v>
      </c>
      <c r="F31" s="13">
        <v>1</v>
      </c>
      <c r="G31" s="13">
        <v>-1</v>
      </c>
      <c r="H31" s="13">
        <v>1</v>
      </c>
      <c r="I31" s="13"/>
      <c r="J31" s="13"/>
      <c r="K31" s="13"/>
      <c r="L31" s="13"/>
      <c r="M31" s="12"/>
      <c r="N31" s="13"/>
      <c r="O31" s="13"/>
      <c r="P31" s="13"/>
      <c r="Q31" s="13"/>
      <c r="R31" s="13"/>
      <c r="S31" s="13">
        <v>1</v>
      </c>
      <c r="T31" s="13">
        <v>1</v>
      </c>
      <c r="U31" s="13"/>
      <c r="V31" s="13"/>
      <c r="W31" s="13"/>
      <c r="X31" s="13"/>
      <c r="Y31" s="13"/>
      <c r="Z31" s="13"/>
      <c r="AA31" s="13"/>
      <c r="AB31" s="13"/>
      <c r="AC31" s="13"/>
      <c r="AD31" s="13"/>
      <c r="AE31" s="12" t="s">
        <v>251</v>
      </c>
    </row>
    <row r="32" spans="1:31" x14ac:dyDescent="0.25">
      <c r="A32" s="15" t="s">
        <v>101</v>
      </c>
      <c r="B32" s="15" t="s">
        <v>242</v>
      </c>
      <c r="C32" s="15"/>
      <c r="D32" s="17">
        <v>30</v>
      </c>
      <c r="E32" s="13">
        <v>1</v>
      </c>
      <c r="F32" s="13">
        <v>1</v>
      </c>
      <c r="G32" s="13">
        <v>1</v>
      </c>
      <c r="H32" s="13"/>
      <c r="I32" s="13"/>
      <c r="J32" s="13"/>
      <c r="K32" s="13"/>
      <c r="L32" s="13"/>
      <c r="M32" s="12"/>
      <c r="N32" s="13"/>
      <c r="O32" s="13"/>
      <c r="P32" s="13"/>
      <c r="Q32" s="13"/>
      <c r="R32" s="13"/>
      <c r="S32" s="13"/>
      <c r="T32" s="13"/>
      <c r="U32" s="13"/>
      <c r="V32" s="13"/>
      <c r="W32" s="13"/>
      <c r="X32" s="13"/>
      <c r="Y32" s="13"/>
      <c r="Z32" s="13"/>
      <c r="AA32" s="13" t="s">
        <v>252</v>
      </c>
      <c r="AB32" s="13">
        <v>3</v>
      </c>
      <c r="AC32" s="13">
        <v>2</v>
      </c>
      <c r="AD32" s="13"/>
      <c r="AE32" s="12" t="s">
        <v>202</v>
      </c>
    </row>
    <row r="33" spans="1:31" x14ac:dyDescent="0.25">
      <c r="A33" s="15" t="s">
        <v>102</v>
      </c>
      <c r="B33" s="15" t="s">
        <v>242</v>
      </c>
      <c r="C33" s="15"/>
      <c r="D33" s="17">
        <v>54</v>
      </c>
      <c r="E33" s="13">
        <v>4</v>
      </c>
      <c r="F33" s="13">
        <v>2</v>
      </c>
      <c r="G33" s="13">
        <v>2</v>
      </c>
      <c r="H33" s="13">
        <v>2</v>
      </c>
      <c r="I33" s="13">
        <v>8</v>
      </c>
      <c r="J33" s="13">
        <v>1</v>
      </c>
      <c r="K33" s="13">
        <v>-4</v>
      </c>
      <c r="L33" s="13"/>
      <c r="M33" s="12" t="s">
        <v>253</v>
      </c>
      <c r="N33" s="13"/>
      <c r="O33" s="13"/>
      <c r="P33" s="13">
        <v>1</v>
      </c>
      <c r="Q33" s="13"/>
      <c r="R33" s="13"/>
      <c r="S33" s="13"/>
      <c r="T33" s="13"/>
      <c r="U33" s="13"/>
      <c r="V33" s="13"/>
      <c r="W33" s="13"/>
      <c r="X33" s="13"/>
      <c r="Y33" s="13"/>
      <c r="Z33" s="13"/>
      <c r="AA33" s="13"/>
      <c r="AB33" s="13"/>
      <c r="AC33" s="13"/>
      <c r="AD33" s="13"/>
      <c r="AE33" s="12" t="s">
        <v>203</v>
      </c>
    </row>
    <row r="34" spans="1:31" x14ac:dyDescent="0.25">
      <c r="A34" s="15" t="s">
        <v>103</v>
      </c>
      <c r="B34" s="15" t="s">
        <v>242</v>
      </c>
      <c r="C34" s="15"/>
      <c r="D34" s="17">
        <v>58</v>
      </c>
      <c r="E34" s="13">
        <v>4</v>
      </c>
      <c r="F34" s="13"/>
      <c r="G34" s="13">
        <v>4</v>
      </c>
      <c r="H34" s="13"/>
      <c r="I34" s="13"/>
      <c r="J34" s="13">
        <v>1</v>
      </c>
      <c r="K34" s="13">
        <v>-4</v>
      </c>
      <c r="L34" s="13"/>
      <c r="M34" s="12" t="s">
        <v>254</v>
      </c>
      <c r="N34" s="13"/>
      <c r="O34" s="13"/>
      <c r="P34" s="13"/>
      <c r="Q34" s="13"/>
      <c r="R34" s="13" t="s">
        <v>255</v>
      </c>
      <c r="S34" s="13"/>
      <c r="T34" s="13"/>
      <c r="U34" s="13"/>
      <c r="V34" s="13">
        <v>2</v>
      </c>
      <c r="W34" s="13"/>
      <c r="X34" s="13"/>
      <c r="Y34" s="13"/>
      <c r="Z34" s="13"/>
      <c r="AA34" s="13" t="s">
        <v>256</v>
      </c>
      <c r="AB34" s="13">
        <v>3</v>
      </c>
      <c r="AC34" s="13">
        <v>2</v>
      </c>
      <c r="AD34" s="13"/>
      <c r="AE34" s="12" t="s">
        <v>204</v>
      </c>
    </row>
    <row r="35" spans="1:31" x14ac:dyDescent="0.25">
      <c r="A35" s="15" t="s">
        <v>104</v>
      </c>
      <c r="B35" s="15" t="s">
        <v>242</v>
      </c>
      <c r="C35" s="15"/>
      <c r="D35" s="17">
        <v>6</v>
      </c>
      <c r="E35" s="13">
        <v>1</v>
      </c>
      <c r="F35" s="13"/>
      <c r="G35" s="13"/>
      <c r="H35" s="13">
        <v>1</v>
      </c>
      <c r="I35" s="13"/>
      <c r="J35" s="13"/>
      <c r="K35" s="13"/>
      <c r="L35" s="13"/>
      <c r="M35" s="12"/>
      <c r="N35" s="13"/>
      <c r="O35" s="13"/>
      <c r="P35" s="13"/>
      <c r="Q35" s="13" t="s">
        <v>257</v>
      </c>
      <c r="R35" s="13" t="s">
        <v>258</v>
      </c>
      <c r="S35" s="13"/>
      <c r="T35" s="13"/>
      <c r="U35" s="13"/>
      <c r="V35" s="13"/>
      <c r="W35" s="13"/>
      <c r="X35" s="13"/>
      <c r="Y35" s="13"/>
      <c r="Z35" s="13"/>
      <c r="AA35" s="13"/>
      <c r="AB35" s="13"/>
      <c r="AC35" s="13"/>
      <c r="AD35" s="13"/>
      <c r="AE35" s="12" t="s">
        <v>259</v>
      </c>
    </row>
    <row r="36" spans="1:31" x14ac:dyDescent="0.25">
      <c r="A36" s="15" t="s">
        <v>166</v>
      </c>
      <c r="B36" s="15" t="s">
        <v>242</v>
      </c>
      <c r="C36" s="15"/>
      <c r="D36" s="17">
        <v>8</v>
      </c>
      <c r="E36" s="13"/>
      <c r="F36" s="13"/>
      <c r="G36" s="13"/>
      <c r="H36" s="13"/>
      <c r="I36" s="13">
        <v>4</v>
      </c>
      <c r="J36" s="13"/>
      <c r="K36" s="13">
        <v>-2</v>
      </c>
      <c r="L36" s="13"/>
      <c r="M36" s="12"/>
      <c r="N36" s="13"/>
      <c r="O36" s="13"/>
      <c r="P36" s="13"/>
      <c r="Q36" s="13"/>
      <c r="R36" s="13"/>
      <c r="S36" s="13"/>
      <c r="T36" s="13"/>
      <c r="U36" s="13"/>
      <c r="V36" s="13"/>
      <c r="W36" s="13"/>
      <c r="X36" s="13"/>
      <c r="Y36" s="13"/>
      <c r="Z36" s="13"/>
      <c r="AA36" s="13"/>
      <c r="AB36" s="13"/>
      <c r="AC36" s="13"/>
      <c r="AD36" s="13"/>
      <c r="AE36" s="12" t="s">
        <v>205</v>
      </c>
    </row>
    <row r="37" spans="1:31" x14ac:dyDescent="0.25">
      <c r="A37" s="15" t="s">
        <v>105</v>
      </c>
      <c r="B37" s="15" t="s">
        <v>242</v>
      </c>
      <c r="C37" s="15"/>
      <c r="D37" s="17">
        <v>4</v>
      </c>
      <c r="E37" s="13">
        <v>1</v>
      </c>
      <c r="F37" s="13">
        <v>1</v>
      </c>
      <c r="G37" s="13">
        <v>2</v>
      </c>
      <c r="H37" s="13"/>
      <c r="I37" s="13"/>
      <c r="J37" s="13"/>
      <c r="K37" s="13">
        <v>1</v>
      </c>
      <c r="L37" s="13"/>
      <c r="M37" s="12"/>
      <c r="N37" s="13"/>
      <c r="O37" s="13"/>
      <c r="P37" s="13"/>
      <c r="Q37" s="13"/>
      <c r="R37" s="13" t="s">
        <v>58</v>
      </c>
      <c r="S37" s="13">
        <v>1</v>
      </c>
      <c r="T37" s="13">
        <v>1</v>
      </c>
      <c r="U37" s="13"/>
      <c r="V37" s="13"/>
      <c r="W37" s="13"/>
      <c r="X37" s="13"/>
      <c r="Y37" s="13"/>
      <c r="Z37" s="13"/>
      <c r="AA37" s="13"/>
      <c r="AB37" s="13"/>
      <c r="AC37" s="13"/>
      <c r="AD37" s="13"/>
      <c r="AE37" s="12" t="s">
        <v>260</v>
      </c>
    </row>
    <row r="38" spans="1:31" x14ac:dyDescent="0.25">
      <c r="A38" s="15" t="s">
        <v>106</v>
      </c>
      <c r="B38" s="15" t="s">
        <v>242</v>
      </c>
      <c r="C38" s="15"/>
      <c r="D38" s="17">
        <v>4</v>
      </c>
      <c r="E38" s="13">
        <v>1</v>
      </c>
      <c r="F38" s="13"/>
      <c r="G38" s="13"/>
      <c r="H38" s="13">
        <v>1</v>
      </c>
      <c r="I38" s="13"/>
      <c r="J38" s="13"/>
      <c r="K38" s="13"/>
      <c r="L38" s="13"/>
      <c r="M38" s="12"/>
      <c r="N38" s="13"/>
      <c r="O38" s="13"/>
      <c r="P38" s="13"/>
      <c r="Q38" s="13"/>
      <c r="R38" s="13"/>
      <c r="S38" s="13"/>
      <c r="T38" s="13"/>
      <c r="U38" s="13"/>
      <c r="V38" s="13"/>
      <c r="W38" s="13"/>
      <c r="X38" s="13"/>
      <c r="Y38" s="13"/>
      <c r="Z38" s="13"/>
      <c r="AA38" s="13"/>
      <c r="AB38" s="13"/>
      <c r="AC38" s="13"/>
      <c r="AD38" s="13"/>
      <c r="AE38" s="12" t="s">
        <v>206</v>
      </c>
    </row>
    <row r="39" spans="1:31" x14ac:dyDescent="0.25">
      <c r="A39" s="15" t="s">
        <v>261</v>
      </c>
      <c r="B39" s="15" t="s">
        <v>242</v>
      </c>
      <c r="C39" s="15"/>
      <c r="D39" s="17">
        <v>5</v>
      </c>
      <c r="E39" s="13"/>
      <c r="F39" s="13"/>
      <c r="G39" s="13"/>
      <c r="H39" s="13"/>
      <c r="I39" s="13"/>
      <c r="J39" s="13"/>
      <c r="K39" s="13"/>
      <c r="L39" s="13"/>
      <c r="M39" s="12"/>
      <c r="N39" s="13"/>
      <c r="O39" s="13"/>
      <c r="P39" s="13"/>
      <c r="Q39" s="13" t="s">
        <v>262</v>
      </c>
      <c r="R39" s="13" t="s">
        <v>263</v>
      </c>
      <c r="S39" s="13"/>
      <c r="T39" s="13"/>
      <c r="U39" s="13"/>
      <c r="V39" s="13"/>
      <c r="W39" s="13"/>
      <c r="X39" s="13"/>
      <c r="Y39" s="13"/>
      <c r="Z39" s="13"/>
      <c r="AA39" s="13"/>
      <c r="AB39" s="13"/>
      <c r="AC39" s="13"/>
      <c r="AD39" s="13"/>
      <c r="AE39" s="12" t="s">
        <v>264</v>
      </c>
    </row>
    <row r="40" spans="1:31" x14ac:dyDescent="0.25">
      <c r="A40" s="15" t="s">
        <v>266</v>
      </c>
      <c r="B40" s="15" t="s">
        <v>242</v>
      </c>
      <c r="C40" s="15"/>
      <c r="D40" s="17">
        <v>10</v>
      </c>
      <c r="E40" s="13">
        <v>1</v>
      </c>
      <c r="F40" s="13">
        <v>1</v>
      </c>
      <c r="G40" s="13"/>
      <c r="H40" s="13">
        <v>1</v>
      </c>
      <c r="I40" s="13"/>
      <c r="J40" s="13"/>
      <c r="K40" s="13"/>
      <c r="L40" s="13"/>
      <c r="M40" s="12"/>
      <c r="N40" s="13"/>
      <c r="O40" s="13"/>
      <c r="P40" s="13"/>
      <c r="Q40" s="13" t="s">
        <v>58</v>
      </c>
      <c r="R40" s="13"/>
      <c r="S40" s="13"/>
      <c r="T40" s="13"/>
      <c r="U40" s="13"/>
      <c r="V40" s="13"/>
      <c r="W40" s="13"/>
      <c r="X40" s="13"/>
      <c r="Y40" s="13"/>
      <c r="Z40" s="13"/>
      <c r="AA40" s="13" t="s">
        <v>265</v>
      </c>
      <c r="AB40" s="13">
        <v>1</v>
      </c>
      <c r="AC40" s="13"/>
      <c r="AD40" s="13"/>
      <c r="AE40" s="12" t="s">
        <v>207</v>
      </c>
    </row>
    <row r="41" spans="1:31" x14ac:dyDescent="0.25">
      <c r="A41" s="15" t="s">
        <v>107</v>
      </c>
      <c r="B41" s="15" t="s">
        <v>242</v>
      </c>
      <c r="C41" s="15"/>
      <c r="D41" s="17">
        <v>30</v>
      </c>
      <c r="E41" s="13">
        <v>4</v>
      </c>
      <c r="F41" s="13">
        <v>3</v>
      </c>
      <c r="G41" s="13"/>
      <c r="H41" s="13">
        <v>-1</v>
      </c>
      <c r="I41" s="13"/>
      <c r="J41" s="13"/>
      <c r="K41" s="13"/>
      <c r="L41" s="13"/>
      <c r="M41" s="12"/>
      <c r="N41" s="13"/>
      <c r="O41" s="13"/>
      <c r="P41" s="13"/>
      <c r="Q41" s="13"/>
      <c r="R41" s="13" t="s">
        <v>267</v>
      </c>
      <c r="S41" s="13"/>
      <c r="T41" s="13">
        <v>1</v>
      </c>
      <c r="U41" s="13"/>
      <c r="V41" s="13"/>
      <c r="W41" s="13">
        <v>1</v>
      </c>
      <c r="X41" s="13"/>
      <c r="Y41" s="13">
        <v>2</v>
      </c>
      <c r="Z41" s="13"/>
      <c r="AA41" s="13"/>
      <c r="AB41" s="13"/>
      <c r="AC41" s="13"/>
      <c r="AD41" s="13"/>
      <c r="AE41" s="12" t="s">
        <v>268</v>
      </c>
    </row>
    <row r="42" spans="1:31" x14ac:dyDescent="0.25">
      <c r="A42" s="15" t="s">
        <v>108</v>
      </c>
      <c r="B42" s="15" t="s">
        <v>242</v>
      </c>
      <c r="C42" s="15"/>
      <c r="D42" s="17">
        <v>16</v>
      </c>
      <c r="E42" s="13">
        <v>2</v>
      </c>
      <c r="F42" s="13">
        <v>1</v>
      </c>
      <c r="G42" s="13">
        <v>1</v>
      </c>
      <c r="H42" s="13"/>
      <c r="I42" s="13"/>
      <c r="J42" s="13"/>
      <c r="K42" s="13">
        <v>1</v>
      </c>
      <c r="L42" s="13"/>
      <c r="M42" s="12" t="s">
        <v>137</v>
      </c>
      <c r="N42" s="13"/>
      <c r="O42" s="13"/>
      <c r="P42" s="13"/>
      <c r="Q42" s="13" t="s">
        <v>269</v>
      </c>
      <c r="R42" s="13" t="s">
        <v>270</v>
      </c>
      <c r="S42" s="13"/>
      <c r="T42" s="13"/>
      <c r="U42" s="13"/>
      <c r="V42" s="13"/>
      <c r="W42" s="13"/>
      <c r="X42" s="13">
        <v>1</v>
      </c>
      <c r="Y42" s="13"/>
      <c r="Z42" s="13"/>
      <c r="AA42" s="13"/>
      <c r="AB42" s="13"/>
      <c r="AC42" s="13"/>
      <c r="AD42" s="13"/>
      <c r="AE42" s="12" t="s">
        <v>271</v>
      </c>
    </row>
    <row r="43" spans="1:31" x14ac:dyDescent="0.25">
      <c r="A43" s="15" t="s">
        <v>109</v>
      </c>
      <c r="B43" s="15" t="s">
        <v>242</v>
      </c>
      <c r="C43" s="15"/>
      <c r="D43" s="17">
        <v>28</v>
      </c>
      <c r="E43" s="13">
        <v>2</v>
      </c>
      <c r="F43" s="13"/>
      <c r="G43" s="13">
        <v>2</v>
      </c>
      <c r="H43" s="13">
        <v>2</v>
      </c>
      <c r="I43" s="13"/>
      <c r="J43" s="13"/>
      <c r="K43" s="13">
        <v>-2</v>
      </c>
      <c r="L43" s="13"/>
      <c r="M43" s="12" t="s">
        <v>272</v>
      </c>
      <c r="N43" s="13" t="s">
        <v>96</v>
      </c>
      <c r="O43" s="13"/>
      <c r="P43" s="13"/>
      <c r="Q43" s="13"/>
      <c r="R43" s="13"/>
      <c r="S43" s="13"/>
      <c r="T43" s="13"/>
      <c r="U43" s="13"/>
      <c r="V43" s="13"/>
      <c r="W43" s="13"/>
      <c r="X43" s="13"/>
      <c r="Y43" s="13"/>
      <c r="Z43" s="13"/>
      <c r="AA43" s="13"/>
      <c r="AB43" s="13"/>
      <c r="AC43" s="13"/>
      <c r="AD43" s="13"/>
      <c r="AE43" s="12" t="s">
        <v>208</v>
      </c>
    </row>
    <row r="44" spans="1:31" x14ac:dyDescent="0.25">
      <c r="A44" s="15" t="s">
        <v>110</v>
      </c>
      <c r="B44" s="15" t="s">
        <v>242</v>
      </c>
      <c r="C44" s="15"/>
      <c r="D44" s="17">
        <v>12</v>
      </c>
      <c r="E44" s="13">
        <v>1</v>
      </c>
      <c r="F44" s="13"/>
      <c r="G44" s="13">
        <v>1</v>
      </c>
      <c r="H44" s="13">
        <v>1</v>
      </c>
      <c r="I44" s="13"/>
      <c r="J44" s="13"/>
      <c r="K44" s="13"/>
      <c r="L44" s="13"/>
      <c r="M44" s="12"/>
      <c r="N44" s="13"/>
      <c r="O44" s="13"/>
      <c r="P44" s="13"/>
      <c r="Q44" s="13"/>
      <c r="R44" s="13" t="s">
        <v>273</v>
      </c>
      <c r="S44" s="13"/>
      <c r="T44" s="13"/>
      <c r="U44" s="13"/>
      <c r="V44" s="13"/>
      <c r="W44" s="13"/>
      <c r="X44" s="13"/>
      <c r="Y44" s="13"/>
      <c r="Z44" s="13"/>
      <c r="AA44" s="13"/>
      <c r="AB44" s="13"/>
      <c r="AC44" s="13"/>
      <c r="AD44" s="13"/>
      <c r="AE44" s="12" t="s">
        <v>209</v>
      </c>
    </row>
    <row r="45" spans="1:31" x14ac:dyDescent="0.25">
      <c r="A45" s="15" t="s">
        <v>111</v>
      </c>
      <c r="B45" s="15" t="s">
        <v>242</v>
      </c>
      <c r="C45" s="15"/>
      <c r="D45" s="17">
        <v>4</v>
      </c>
      <c r="E45" s="13">
        <v>1</v>
      </c>
      <c r="F45" s="13"/>
      <c r="G45" s="13">
        <v>1</v>
      </c>
      <c r="H45" s="13"/>
      <c r="I45" s="13"/>
      <c r="J45" s="13"/>
      <c r="K45" s="13"/>
      <c r="L45" s="13"/>
      <c r="M45" s="12"/>
      <c r="N45" s="13"/>
      <c r="O45" s="13"/>
      <c r="P45" s="13"/>
      <c r="Q45" s="13"/>
      <c r="R45" s="13"/>
      <c r="S45" s="13"/>
      <c r="T45" s="13"/>
      <c r="U45" s="13"/>
      <c r="V45" s="13"/>
      <c r="W45" s="13"/>
      <c r="X45" s="13"/>
      <c r="Y45" s="13"/>
      <c r="Z45" s="13"/>
      <c r="AA45" s="13"/>
      <c r="AB45" s="13"/>
      <c r="AC45" s="13"/>
      <c r="AD45" s="13"/>
      <c r="AE45" s="12" t="s">
        <v>210</v>
      </c>
    </row>
    <row r="46" spans="1:31" x14ac:dyDescent="0.25">
      <c r="A46" s="15" t="s">
        <v>167</v>
      </c>
      <c r="B46" s="15" t="s">
        <v>242</v>
      </c>
      <c r="C46" s="15"/>
      <c r="D46" s="17">
        <v>34</v>
      </c>
      <c r="E46" s="13">
        <v>2</v>
      </c>
      <c r="F46" s="13">
        <v>2</v>
      </c>
      <c r="G46" s="13">
        <v>2</v>
      </c>
      <c r="H46" s="13"/>
      <c r="I46" s="13"/>
      <c r="J46" s="13"/>
      <c r="K46" s="13"/>
      <c r="L46" s="13">
        <v>1000</v>
      </c>
      <c r="M46" s="12" t="s">
        <v>274</v>
      </c>
      <c r="N46" s="13" t="s">
        <v>146</v>
      </c>
      <c r="O46" s="13"/>
      <c r="P46" s="13"/>
      <c r="Q46" s="13"/>
      <c r="R46" s="13"/>
      <c r="S46" s="13"/>
      <c r="T46" s="13"/>
      <c r="U46" s="13"/>
      <c r="V46" s="13">
        <v>1</v>
      </c>
      <c r="W46" s="13"/>
      <c r="X46" s="13">
        <v>1</v>
      </c>
      <c r="Y46" s="13"/>
      <c r="Z46" s="13"/>
      <c r="AA46" s="13"/>
      <c r="AB46" s="13"/>
      <c r="AC46" s="13"/>
      <c r="AD46" s="13"/>
      <c r="AE46" s="12" t="s">
        <v>211</v>
      </c>
    </row>
    <row r="47" spans="1:31" x14ac:dyDescent="0.25">
      <c r="A47" s="15" t="s">
        <v>113</v>
      </c>
      <c r="B47" s="15" t="s">
        <v>242</v>
      </c>
      <c r="C47" s="15"/>
      <c r="D47" s="17">
        <v>10</v>
      </c>
      <c r="E47" s="13">
        <v>1</v>
      </c>
      <c r="F47" s="13"/>
      <c r="G47" s="13">
        <v>1</v>
      </c>
      <c r="H47" s="13">
        <v>1</v>
      </c>
      <c r="I47" s="13"/>
      <c r="J47" s="13"/>
      <c r="K47" s="13"/>
      <c r="L47" s="13"/>
      <c r="M47" s="12"/>
      <c r="N47" s="13"/>
      <c r="O47" s="13"/>
      <c r="P47" s="13"/>
      <c r="Q47" s="13" t="s">
        <v>58</v>
      </c>
      <c r="R47" s="13"/>
      <c r="S47" s="13"/>
      <c r="T47" s="13"/>
      <c r="U47" s="13"/>
      <c r="V47" s="13"/>
      <c r="W47" s="13"/>
      <c r="X47" s="13"/>
      <c r="Y47" s="13"/>
      <c r="Z47" s="13"/>
      <c r="AA47" s="13"/>
      <c r="AB47" s="13">
        <v>1</v>
      </c>
      <c r="AC47" s="13"/>
      <c r="AD47" s="13"/>
      <c r="AE47" s="12" t="s">
        <v>212</v>
      </c>
    </row>
    <row r="48" spans="1:31" x14ac:dyDescent="0.25">
      <c r="A48" s="15" t="s">
        <v>114</v>
      </c>
      <c r="B48" s="15" t="s">
        <v>242</v>
      </c>
      <c r="C48" s="15"/>
      <c r="D48" s="17">
        <v>30</v>
      </c>
      <c r="E48" s="13">
        <v>2</v>
      </c>
      <c r="F48" s="13"/>
      <c r="G48" s="13">
        <v>1</v>
      </c>
      <c r="H48" s="13">
        <v>2</v>
      </c>
      <c r="I48" s="13"/>
      <c r="J48" s="13"/>
      <c r="K48" s="13"/>
      <c r="L48" s="13"/>
      <c r="M48" s="12"/>
      <c r="N48" s="13"/>
      <c r="O48" s="13"/>
      <c r="P48" s="13"/>
      <c r="Q48" s="13"/>
      <c r="R48" s="13" t="s">
        <v>275</v>
      </c>
      <c r="S48" s="13"/>
      <c r="T48" s="13"/>
      <c r="U48" s="13"/>
      <c r="V48" s="13"/>
      <c r="W48" s="13">
        <v>1</v>
      </c>
      <c r="X48" s="13">
        <v>2</v>
      </c>
      <c r="Y48" s="13"/>
      <c r="Z48" s="13"/>
      <c r="AA48" s="13"/>
      <c r="AB48" s="13"/>
      <c r="AC48" s="13"/>
      <c r="AD48" s="13"/>
      <c r="AE48" s="12" t="s">
        <v>276</v>
      </c>
    </row>
    <row r="49" spans="1:31" x14ac:dyDescent="0.25">
      <c r="A49" s="15" t="s">
        <v>115</v>
      </c>
      <c r="B49" s="15" t="s">
        <v>242</v>
      </c>
      <c r="C49" s="15"/>
      <c r="D49" s="17">
        <v>3</v>
      </c>
      <c r="E49" s="13">
        <v>1</v>
      </c>
      <c r="F49" s="13"/>
      <c r="G49" s="13"/>
      <c r="H49" s="13"/>
      <c r="I49" s="13"/>
      <c r="J49" s="13"/>
      <c r="K49" s="13">
        <v>-1</v>
      </c>
      <c r="L49" s="13"/>
      <c r="M49" s="12"/>
      <c r="N49" s="13" t="s">
        <v>143</v>
      </c>
      <c r="O49" s="13"/>
      <c r="P49" s="13"/>
      <c r="Q49" s="13"/>
      <c r="R49" s="13" t="s">
        <v>277</v>
      </c>
      <c r="S49" s="13"/>
      <c r="T49" s="13"/>
      <c r="U49" s="13"/>
      <c r="V49" s="13"/>
      <c r="W49" s="13"/>
      <c r="X49" s="13"/>
      <c r="Y49" s="13"/>
      <c r="Z49" s="13"/>
      <c r="AA49" s="13"/>
      <c r="AB49" s="13"/>
      <c r="AC49" s="13"/>
      <c r="AD49" s="13"/>
      <c r="AE49" s="12" t="s">
        <v>213</v>
      </c>
    </row>
    <row r="50" spans="1:31" x14ac:dyDescent="0.25">
      <c r="A50" s="15" t="s">
        <v>116</v>
      </c>
      <c r="B50" s="15" t="s">
        <v>242</v>
      </c>
      <c r="C50" s="15"/>
      <c r="D50" s="17">
        <v>10</v>
      </c>
      <c r="E50" s="13">
        <v>1</v>
      </c>
      <c r="F50" s="13">
        <v>1</v>
      </c>
      <c r="G50" s="13">
        <v>1</v>
      </c>
      <c r="H50" s="13"/>
      <c r="I50" s="13"/>
      <c r="J50" s="13"/>
      <c r="K50" s="13"/>
      <c r="L50" s="13">
        <v>500</v>
      </c>
      <c r="M50" s="12"/>
      <c r="N50" s="13"/>
      <c r="O50" s="13"/>
      <c r="P50" s="13"/>
      <c r="Q50" s="13"/>
      <c r="R50" s="13" t="s">
        <v>58</v>
      </c>
      <c r="S50" s="13"/>
      <c r="T50" s="13"/>
      <c r="U50" s="13"/>
      <c r="V50" s="13"/>
      <c r="W50" s="13"/>
      <c r="X50" s="13"/>
      <c r="Y50" s="13">
        <v>1</v>
      </c>
      <c r="Z50" s="13"/>
      <c r="AA50" s="13"/>
      <c r="AB50" s="13"/>
      <c r="AC50" s="13"/>
      <c r="AD50" s="13"/>
      <c r="AE50" s="12" t="s">
        <v>214</v>
      </c>
    </row>
    <row r="51" spans="1:31" x14ac:dyDescent="0.25">
      <c r="A51" s="15" t="s">
        <v>50</v>
      </c>
      <c r="B51" s="15" t="s">
        <v>242</v>
      </c>
      <c r="C51" s="15"/>
      <c r="D51" s="17">
        <v>14</v>
      </c>
      <c r="E51" s="13">
        <v>1</v>
      </c>
      <c r="F51" s="13"/>
      <c r="G51" s="13">
        <v>2</v>
      </c>
      <c r="H51" s="13">
        <v>2</v>
      </c>
      <c r="I51" s="13"/>
      <c r="J51" s="13"/>
      <c r="K51" s="13">
        <v>-2</v>
      </c>
      <c r="L51" s="13"/>
      <c r="M51" s="12"/>
      <c r="N51" s="13"/>
      <c r="O51" s="13"/>
      <c r="P51" s="13"/>
      <c r="Q51" s="13"/>
      <c r="R51" s="13"/>
      <c r="S51" s="13"/>
      <c r="T51" s="13">
        <v>-1</v>
      </c>
      <c r="U51" s="13"/>
      <c r="V51" s="13">
        <v>1</v>
      </c>
      <c r="W51" s="13"/>
      <c r="X51" s="13"/>
      <c r="Y51" s="13"/>
      <c r="Z51" s="13"/>
      <c r="AA51" s="13"/>
      <c r="AB51" s="13"/>
      <c r="AC51" s="13"/>
      <c r="AD51" s="13"/>
      <c r="AE51" s="12" t="s">
        <v>215</v>
      </c>
    </row>
    <row r="52" spans="1:31" x14ac:dyDescent="0.25">
      <c r="A52" s="15" t="s">
        <v>87</v>
      </c>
      <c r="B52" s="15" t="s">
        <v>242</v>
      </c>
      <c r="C52" s="15"/>
      <c r="D52" s="17">
        <v>6</v>
      </c>
      <c r="E52" s="13">
        <v>1</v>
      </c>
      <c r="F52" s="13">
        <v>1</v>
      </c>
      <c r="G52" s="13">
        <v>1</v>
      </c>
      <c r="H52" s="13"/>
      <c r="I52" s="13"/>
      <c r="J52" s="13"/>
      <c r="K52" s="13"/>
      <c r="L52" s="13"/>
      <c r="M52" s="12"/>
      <c r="N52" s="13" t="s">
        <v>82</v>
      </c>
      <c r="O52" s="13"/>
      <c r="P52" s="13"/>
      <c r="Q52" s="13"/>
      <c r="R52" s="13"/>
      <c r="S52" s="13"/>
      <c r="T52" s="13"/>
      <c r="U52" s="13"/>
      <c r="V52" s="13"/>
      <c r="W52" s="13">
        <v>1</v>
      </c>
      <c r="X52" s="13"/>
      <c r="Y52" s="13"/>
      <c r="Z52" s="13"/>
      <c r="AA52" s="13"/>
      <c r="AB52" s="13"/>
      <c r="AC52" s="13"/>
      <c r="AD52" s="13"/>
      <c r="AE52" s="12" t="s">
        <v>216</v>
      </c>
    </row>
    <row r="53" spans="1:31" x14ac:dyDescent="0.25">
      <c r="A53" s="15" t="s">
        <v>117</v>
      </c>
      <c r="B53" s="15" t="s">
        <v>242</v>
      </c>
      <c r="C53" s="15"/>
      <c r="D53" s="17">
        <v>28</v>
      </c>
      <c r="E53" s="13">
        <v>1</v>
      </c>
      <c r="F53" s="13">
        <v>1</v>
      </c>
      <c r="G53" s="13"/>
      <c r="H53" s="13"/>
      <c r="I53" s="13"/>
      <c r="J53" s="13"/>
      <c r="K53" s="13"/>
      <c r="L53" s="13">
        <v>2000</v>
      </c>
      <c r="M53" s="12"/>
      <c r="N53" s="13" t="s">
        <v>135</v>
      </c>
      <c r="O53" s="13" t="s">
        <v>118</v>
      </c>
      <c r="P53" s="13"/>
      <c r="Q53" s="13"/>
      <c r="R53" s="13" t="s">
        <v>58</v>
      </c>
      <c r="S53" s="13"/>
      <c r="T53" s="13"/>
      <c r="U53" s="13"/>
      <c r="V53" s="13"/>
      <c r="W53" s="13"/>
      <c r="X53" s="13"/>
      <c r="Y53" s="13"/>
      <c r="Z53" s="13"/>
      <c r="AA53" s="13" t="s">
        <v>278</v>
      </c>
      <c r="AB53" s="13">
        <v>2</v>
      </c>
      <c r="AC53" s="13"/>
      <c r="AD53" s="13"/>
      <c r="AE53" s="12" t="s">
        <v>217</v>
      </c>
    </row>
    <row r="54" spans="1:31" x14ac:dyDescent="0.25">
      <c r="A54" s="15" t="s">
        <v>118</v>
      </c>
      <c r="B54" s="15" t="s">
        <v>242</v>
      </c>
      <c r="C54" s="15"/>
      <c r="D54" s="17">
        <v>68</v>
      </c>
      <c r="E54" s="13">
        <v>1</v>
      </c>
      <c r="F54" s="13">
        <v>1</v>
      </c>
      <c r="G54" s="13"/>
      <c r="H54" s="13"/>
      <c r="I54" s="13"/>
      <c r="J54" s="13"/>
      <c r="K54" s="13"/>
      <c r="L54" s="13">
        <v>2000</v>
      </c>
      <c r="M54" s="12"/>
      <c r="N54" s="13"/>
      <c r="O54" s="13"/>
      <c r="P54" s="13"/>
      <c r="Q54" s="13"/>
      <c r="R54" s="13"/>
      <c r="S54" s="13"/>
      <c r="T54" s="13"/>
      <c r="U54" s="13"/>
      <c r="V54" s="13"/>
      <c r="W54" s="13"/>
      <c r="X54" s="13"/>
      <c r="Y54" s="13"/>
      <c r="Z54" s="13" t="s">
        <v>279</v>
      </c>
      <c r="AA54" s="13"/>
      <c r="AB54" s="13">
        <v>4</v>
      </c>
      <c r="AC54" s="13">
        <v>2</v>
      </c>
      <c r="AD54" s="13">
        <v>1</v>
      </c>
      <c r="AE54" s="12" t="s">
        <v>218</v>
      </c>
    </row>
    <row r="55" spans="1:31" x14ac:dyDescent="0.25">
      <c r="A55" s="15" t="s">
        <v>119</v>
      </c>
      <c r="B55" s="15" t="s">
        <v>242</v>
      </c>
      <c r="C55" s="15"/>
      <c r="D55" s="17">
        <v>58</v>
      </c>
      <c r="E55" s="13">
        <v>2</v>
      </c>
      <c r="F55" s="13">
        <v>2</v>
      </c>
      <c r="G55" s="13"/>
      <c r="H55" s="13"/>
      <c r="I55" s="13"/>
      <c r="J55" s="13">
        <v>1</v>
      </c>
      <c r="K55" s="13"/>
      <c r="L55" s="13"/>
      <c r="M55" s="12" t="s">
        <v>83</v>
      </c>
      <c r="N55" s="13"/>
      <c r="O55" s="13"/>
      <c r="P55" s="13"/>
      <c r="Q55" s="13"/>
      <c r="R55" s="13"/>
      <c r="S55" s="13"/>
      <c r="T55" s="13"/>
      <c r="U55" s="13"/>
      <c r="V55" s="13"/>
      <c r="W55" s="13">
        <v>2</v>
      </c>
      <c r="X55" s="13"/>
      <c r="Y55" s="13">
        <v>1</v>
      </c>
      <c r="Z55" s="13" t="s">
        <v>281</v>
      </c>
      <c r="AA55" s="13" t="s">
        <v>280</v>
      </c>
      <c r="AB55" s="13"/>
      <c r="AC55" s="13"/>
      <c r="AD55" s="13"/>
      <c r="AE55" s="12" t="s">
        <v>282</v>
      </c>
    </row>
    <row r="56" spans="1:31" x14ac:dyDescent="0.25">
      <c r="A56" s="15" t="s">
        <v>284</v>
      </c>
      <c r="B56" s="15" t="s">
        <v>242</v>
      </c>
      <c r="C56" s="15"/>
      <c r="D56" s="17">
        <v>5</v>
      </c>
      <c r="E56" s="13"/>
      <c r="F56" s="13"/>
      <c r="G56" s="13"/>
      <c r="H56" s="13"/>
      <c r="I56" s="13"/>
      <c r="J56" s="13"/>
      <c r="K56" s="13"/>
      <c r="L56" s="13"/>
      <c r="M56" s="12"/>
      <c r="N56" s="13"/>
      <c r="O56" s="13"/>
      <c r="P56" s="13"/>
      <c r="Q56" s="13" t="s">
        <v>283</v>
      </c>
      <c r="R56" s="13" t="s">
        <v>285</v>
      </c>
      <c r="S56" s="13"/>
      <c r="T56" s="13">
        <v>-1</v>
      </c>
      <c r="U56" s="13"/>
      <c r="V56" s="13"/>
      <c r="W56" s="13"/>
      <c r="X56" s="13"/>
      <c r="Y56" s="13"/>
      <c r="Z56" s="13"/>
      <c r="AA56" s="13"/>
      <c r="AB56" s="13"/>
      <c r="AC56" s="13"/>
      <c r="AD56" s="13"/>
      <c r="AE56" s="12" t="s">
        <v>286</v>
      </c>
    </row>
    <row r="57" spans="1:31" x14ac:dyDescent="0.25">
      <c r="A57" s="15" t="s">
        <v>120</v>
      </c>
      <c r="B57" s="15" t="s">
        <v>242</v>
      </c>
      <c r="C57" s="15"/>
      <c r="D57" s="17">
        <v>10</v>
      </c>
      <c r="E57" s="13">
        <v>1</v>
      </c>
      <c r="F57" s="13"/>
      <c r="G57" s="13"/>
      <c r="H57" s="13">
        <v>1</v>
      </c>
      <c r="I57" s="13"/>
      <c r="J57" s="13"/>
      <c r="K57" s="13"/>
      <c r="L57" s="13"/>
      <c r="M57" s="12"/>
      <c r="N57" s="13"/>
      <c r="O57" s="13" t="s">
        <v>129</v>
      </c>
      <c r="P57" s="13"/>
      <c r="Q57" s="13"/>
      <c r="R57" s="13"/>
      <c r="S57" s="13"/>
      <c r="T57" s="13"/>
      <c r="U57" s="13"/>
      <c r="V57" s="13">
        <v>1</v>
      </c>
      <c r="W57" s="13"/>
      <c r="X57" s="13"/>
      <c r="Y57" s="13">
        <v>1</v>
      </c>
      <c r="Z57" s="13"/>
      <c r="AA57" s="13"/>
      <c r="AB57" s="13"/>
      <c r="AC57" s="13"/>
      <c r="AD57" s="13"/>
      <c r="AE57" s="12" t="s">
        <v>219</v>
      </c>
    </row>
    <row r="58" spans="1:31" x14ac:dyDescent="0.25">
      <c r="A58" s="15" t="s">
        <v>121</v>
      </c>
      <c r="B58" s="15" t="s">
        <v>242</v>
      </c>
      <c r="C58" s="15"/>
      <c r="D58" s="17">
        <v>48</v>
      </c>
      <c r="E58" s="13">
        <v>2</v>
      </c>
      <c r="F58" s="13">
        <v>2</v>
      </c>
      <c r="G58" s="13"/>
      <c r="H58" s="13">
        <v>2</v>
      </c>
      <c r="I58" s="13"/>
      <c r="J58" s="13"/>
      <c r="K58" s="13"/>
      <c r="L58" s="13">
        <v>2000</v>
      </c>
      <c r="M58" s="12" t="s">
        <v>287</v>
      </c>
      <c r="N58" s="13" t="s">
        <v>135</v>
      </c>
      <c r="O58" s="13"/>
      <c r="P58" s="13"/>
      <c r="Q58" s="13" t="s">
        <v>248</v>
      </c>
      <c r="R58" s="13"/>
      <c r="S58" s="13"/>
      <c r="T58" s="13"/>
      <c r="U58" s="13"/>
      <c r="V58" s="13"/>
      <c r="W58" s="13"/>
      <c r="X58" s="13"/>
      <c r="Y58" s="13"/>
      <c r="Z58" s="13"/>
      <c r="AA58" s="13"/>
      <c r="AB58" s="13">
        <v>2</v>
      </c>
      <c r="AC58" s="13"/>
      <c r="AD58" s="13"/>
      <c r="AE58" s="12" t="s">
        <v>220</v>
      </c>
    </row>
    <row r="59" spans="1:31" x14ac:dyDescent="0.25">
      <c r="A59" s="15" t="s">
        <v>122</v>
      </c>
      <c r="B59" s="15" t="s">
        <v>242</v>
      </c>
      <c r="C59" s="15"/>
      <c r="D59" s="17">
        <v>16</v>
      </c>
      <c r="E59" s="13">
        <v>4</v>
      </c>
      <c r="F59" s="13">
        <v>1</v>
      </c>
      <c r="G59" s="13"/>
      <c r="H59" s="13"/>
      <c r="I59" s="13"/>
      <c r="J59" s="13">
        <v>1</v>
      </c>
      <c r="K59" s="13"/>
      <c r="L59" s="13"/>
      <c r="M59" s="12"/>
      <c r="N59" s="13"/>
      <c r="O59" s="13"/>
      <c r="P59" s="13"/>
      <c r="Q59" s="13"/>
      <c r="R59" s="13" t="s">
        <v>289</v>
      </c>
      <c r="S59" s="13"/>
      <c r="T59" s="13"/>
      <c r="U59" s="13"/>
      <c r="V59" s="13"/>
      <c r="W59" s="13"/>
      <c r="X59" s="13"/>
      <c r="Y59" s="13"/>
      <c r="Z59" s="13"/>
      <c r="AA59" s="13"/>
      <c r="AB59" s="13"/>
      <c r="AC59" s="13"/>
      <c r="AD59" s="13"/>
      <c r="AE59" s="12" t="s">
        <v>290</v>
      </c>
    </row>
    <row r="60" spans="1:31" x14ac:dyDescent="0.25">
      <c r="A60" s="15" t="s">
        <v>123</v>
      </c>
      <c r="B60" s="15" t="s">
        <v>242</v>
      </c>
      <c r="C60" s="15"/>
      <c r="D60" s="17">
        <v>36</v>
      </c>
      <c r="E60" s="13">
        <v>2</v>
      </c>
      <c r="F60" s="13"/>
      <c r="G60" s="13">
        <v>2</v>
      </c>
      <c r="H60" s="13">
        <v>1</v>
      </c>
      <c r="I60" s="13"/>
      <c r="J60" s="13">
        <v>1</v>
      </c>
      <c r="K60" s="13"/>
      <c r="L60" s="13"/>
      <c r="M60" s="12" t="s">
        <v>96</v>
      </c>
      <c r="N60" s="13"/>
      <c r="O60" s="13"/>
      <c r="P60" s="13" t="s">
        <v>291</v>
      </c>
      <c r="Q60" s="13"/>
      <c r="R60" s="13" t="s">
        <v>292</v>
      </c>
      <c r="S60" s="13"/>
      <c r="T60" s="13"/>
      <c r="U60" s="13"/>
      <c r="V60" s="13">
        <v>1</v>
      </c>
      <c r="W60" s="13">
        <v>1</v>
      </c>
      <c r="X60" s="13"/>
      <c r="Y60" s="13"/>
      <c r="Z60" s="13"/>
      <c r="AA60" s="13" t="s">
        <v>293</v>
      </c>
      <c r="AB60" s="13"/>
      <c r="AC60" s="13"/>
      <c r="AD60" s="13"/>
      <c r="AE60" s="12" t="s">
        <v>294</v>
      </c>
    </row>
    <row r="61" spans="1:31" x14ac:dyDescent="0.25">
      <c r="A61" s="15" t="s">
        <v>124</v>
      </c>
      <c r="B61" s="15" t="s">
        <v>242</v>
      </c>
      <c r="C61" s="15"/>
      <c r="D61" s="17">
        <v>6</v>
      </c>
      <c r="E61" s="13">
        <v>1</v>
      </c>
      <c r="F61" s="13">
        <v>1</v>
      </c>
      <c r="G61" s="13"/>
      <c r="H61" s="13">
        <v>1</v>
      </c>
      <c r="I61" s="13"/>
      <c r="J61" s="13"/>
      <c r="K61" s="13"/>
      <c r="L61" s="13"/>
      <c r="M61" s="12"/>
      <c r="N61" s="13"/>
      <c r="O61" s="13"/>
      <c r="P61" s="13"/>
      <c r="Q61" s="13" t="s">
        <v>269</v>
      </c>
      <c r="R61" s="13" t="s">
        <v>295</v>
      </c>
      <c r="S61" s="13"/>
      <c r="T61" s="13"/>
      <c r="U61" s="13"/>
      <c r="V61" s="13"/>
      <c r="W61" s="13"/>
      <c r="X61" s="13">
        <v>1</v>
      </c>
      <c r="Y61" s="13"/>
      <c r="Z61" s="13"/>
      <c r="AA61" s="13"/>
      <c r="AB61" s="13"/>
      <c r="AC61" s="13"/>
      <c r="AD61" s="13"/>
      <c r="AE61" s="12" t="s">
        <v>221</v>
      </c>
    </row>
    <row r="62" spans="1:31" x14ac:dyDescent="0.25">
      <c r="A62" s="15" t="s">
        <v>125</v>
      </c>
      <c r="B62" s="15" t="s">
        <v>242</v>
      </c>
      <c r="C62" s="15"/>
      <c r="D62" s="17">
        <v>30</v>
      </c>
      <c r="E62" s="13">
        <v>1</v>
      </c>
      <c r="F62" s="13">
        <v>3</v>
      </c>
      <c r="G62" s="13">
        <v>3</v>
      </c>
      <c r="H62" s="13">
        <v>1</v>
      </c>
      <c r="I62" s="13"/>
      <c r="J62" s="13">
        <v>1</v>
      </c>
      <c r="K62" s="13"/>
      <c r="L62" s="13"/>
      <c r="M62" s="12"/>
      <c r="N62" s="13"/>
      <c r="O62" s="13"/>
      <c r="P62" s="13"/>
      <c r="Q62" s="13"/>
      <c r="R62" s="13"/>
      <c r="S62" s="13"/>
      <c r="T62" s="13"/>
      <c r="U62" s="13"/>
      <c r="V62" s="13"/>
      <c r="W62" s="13"/>
      <c r="X62" s="13"/>
      <c r="Y62" s="13"/>
      <c r="Z62" s="13"/>
      <c r="AA62" s="13"/>
      <c r="AB62" s="13"/>
      <c r="AC62" s="13"/>
      <c r="AD62" s="13"/>
      <c r="AE62" s="12" t="s">
        <v>299</v>
      </c>
    </row>
    <row r="63" spans="1:31" x14ac:dyDescent="0.25">
      <c r="A63" s="15" t="s">
        <v>296</v>
      </c>
      <c r="B63" s="15" t="s">
        <v>242</v>
      </c>
      <c r="C63" s="15"/>
      <c r="D63" s="17">
        <v>2</v>
      </c>
      <c r="E63" s="13"/>
      <c r="F63" s="13"/>
      <c r="G63" s="13"/>
      <c r="H63" s="13"/>
      <c r="I63" s="13">
        <v>1</v>
      </c>
      <c r="J63" s="13"/>
      <c r="K63" s="13">
        <v>-1</v>
      </c>
      <c r="L63" s="13"/>
      <c r="M63" s="12"/>
      <c r="N63" s="13"/>
      <c r="O63" s="13"/>
      <c r="P63" s="13"/>
      <c r="Q63" s="13"/>
      <c r="R63" s="13" t="s">
        <v>297</v>
      </c>
      <c r="S63" s="13"/>
      <c r="T63" s="13"/>
      <c r="U63" s="13"/>
      <c r="V63" s="13"/>
      <c r="W63" s="13"/>
      <c r="X63" s="13"/>
      <c r="Y63" s="13"/>
      <c r="Z63" s="13"/>
      <c r="AA63" s="13"/>
      <c r="AB63" s="13"/>
      <c r="AC63" s="13"/>
      <c r="AD63" s="13"/>
      <c r="AE63" s="12" t="s">
        <v>298</v>
      </c>
    </row>
    <row r="64" spans="1:31" x14ac:dyDescent="0.25">
      <c r="A64" s="15" t="s">
        <v>126</v>
      </c>
      <c r="B64" s="15" t="s">
        <v>242</v>
      </c>
      <c r="C64" s="15"/>
      <c r="D64" s="17">
        <v>16</v>
      </c>
      <c r="E64" s="13">
        <v>2</v>
      </c>
      <c r="F64" s="13"/>
      <c r="G64" s="13"/>
      <c r="H64" s="13">
        <v>1</v>
      </c>
      <c r="I64" s="13"/>
      <c r="J64" s="13"/>
      <c r="K64" s="13"/>
      <c r="L64" s="13"/>
      <c r="M64" s="12"/>
      <c r="N64" s="13"/>
      <c r="O64" s="13"/>
      <c r="P64" s="13"/>
      <c r="Q64" s="13"/>
      <c r="R64" s="13"/>
      <c r="S64" s="13"/>
      <c r="T64" s="13"/>
      <c r="U64" s="13"/>
      <c r="V64" s="13">
        <v>1</v>
      </c>
      <c r="W64" s="13">
        <v>1</v>
      </c>
      <c r="X64" s="13"/>
      <c r="Y64" s="13"/>
      <c r="Z64" s="13"/>
      <c r="AA64" s="13"/>
      <c r="AB64" s="13"/>
      <c r="AC64" s="13"/>
      <c r="AD64" s="13"/>
      <c r="AE64" s="12" t="s">
        <v>300</v>
      </c>
    </row>
    <row r="65" spans="1:31" x14ac:dyDescent="0.25">
      <c r="A65" s="15" t="s">
        <v>127</v>
      </c>
      <c r="B65" s="15" t="s">
        <v>242</v>
      </c>
      <c r="C65" s="15"/>
      <c r="D65" s="17">
        <v>6</v>
      </c>
      <c r="E65" s="13">
        <v>1</v>
      </c>
      <c r="F65" s="13"/>
      <c r="G65" s="13">
        <v>1</v>
      </c>
      <c r="H65" s="13"/>
      <c r="I65" s="13"/>
      <c r="J65" s="13"/>
      <c r="K65" s="13">
        <v>-1</v>
      </c>
      <c r="L65" s="13"/>
      <c r="M65" s="12"/>
      <c r="N65" s="13"/>
      <c r="O65" s="13"/>
      <c r="P65" s="13"/>
      <c r="Q65" s="13"/>
      <c r="R65" s="13"/>
      <c r="S65" s="13"/>
      <c r="T65" s="13"/>
      <c r="U65" s="13"/>
      <c r="V65" s="13"/>
      <c r="W65" s="13"/>
      <c r="X65" s="13"/>
      <c r="Y65" s="13"/>
      <c r="Z65" s="13"/>
      <c r="AA65" s="13"/>
      <c r="AB65" s="13"/>
      <c r="AC65" s="13"/>
      <c r="AD65" s="13"/>
      <c r="AE65" s="12" t="s">
        <v>222</v>
      </c>
    </row>
    <row r="66" spans="1:31" x14ac:dyDescent="0.25">
      <c r="A66" s="15" t="s">
        <v>128</v>
      </c>
      <c r="B66" s="15" t="s">
        <v>242</v>
      </c>
      <c r="C66" s="15"/>
      <c r="D66" s="17">
        <v>30</v>
      </c>
      <c r="E66" s="13">
        <v>2</v>
      </c>
      <c r="F66" s="13">
        <v>1</v>
      </c>
      <c r="G66" s="13">
        <v>1</v>
      </c>
      <c r="H66" s="13"/>
      <c r="I66" s="13"/>
      <c r="J66" s="13">
        <v>1</v>
      </c>
      <c r="K66" s="13"/>
      <c r="L66" s="13"/>
      <c r="M66" s="12"/>
      <c r="N66" s="13"/>
      <c r="O66" s="13"/>
      <c r="P66" s="13"/>
      <c r="Q66" s="13"/>
      <c r="R66" s="13"/>
      <c r="S66" s="13"/>
      <c r="T66" s="13"/>
      <c r="U66" s="13"/>
      <c r="V66" s="13"/>
      <c r="W66" s="13">
        <v>2</v>
      </c>
      <c r="X66" s="13"/>
      <c r="Y66" s="13">
        <v>1</v>
      </c>
      <c r="Z66" s="13" t="s">
        <v>301</v>
      </c>
      <c r="AA66" s="13"/>
      <c r="AB66" s="13"/>
      <c r="AC66" s="13"/>
      <c r="AD66" s="13"/>
      <c r="AE66" s="12" t="s">
        <v>302</v>
      </c>
    </row>
    <row r="67" spans="1:31" x14ac:dyDescent="0.25">
      <c r="A67" s="15" t="s">
        <v>129</v>
      </c>
      <c r="B67" s="15" t="s">
        <v>242</v>
      </c>
      <c r="C67" s="15"/>
      <c r="D67" s="17">
        <v>24</v>
      </c>
      <c r="E67" s="13">
        <v>2</v>
      </c>
      <c r="F67" s="13">
        <v>1</v>
      </c>
      <c r="G67" s="13">
        <v>1</v>
      </c>
      <c r="H67" s="13">
        <v>1</v>
      </c>
      <c r="I67" s="13"/>
      <c r="J67" s="13">
        <v>1</v>
      </c>
      <c r="K67" s="13"/>
      <c r="L67" s="13"/>
      <c r="M67" s="12" t="s">
        <v>288</v>
      </c>
      <c r="N67" s="13" t="s">
        <v>120</v>
      </c>
      <c r="O67" s="13"/>
      <c r="P67" s="13"/>
      <c r="Q67" s="13"/>
      <c r="R67" s="13"/>
      <c r="S67" s="13"/>
      <c r="T67" s="13"/>
      <c r="U67" s="13"/>
      <c r="V67" s="13"/>
      <c r="W67" s="13"/>
      <c r="X67" s="13"/>
      <c r="Y67" s="13">
        <v>1</v>
      </c>
      <c r="Z67" s="13"/>
      <c r="AA67" s="13"/>
      <c r="AB67" s="13"/>
      <c r="AC67" s="13"/>
      <c r="AD67" s="13"/>
      <c r="AE67" s="12" t="s">
        <v>223</v>
      </c>
    </row>
    <row r="68" spans="1:31" x14ac:dyDescent="0.25">
      <c r="A68" s="15" t="s">
        <v>131</v>
      </c>
      <c r="B68" s="15" t="s">
        <v>242</v>
      </c>
      <c r="C68" s="15"/>
      <c r="D68" s="17">
        <v>12</v>
      </c>
      <c r="E68" s="13">
        <v>1</v>
      </c>
      <c r="F68" s="13"/>
      <c r="G68" s="13"/>
      <c r="H68" s="13">
        <v>1</v>
      </c>
      <c r="I68" s="13"/>
      <c r="J68" s="13"/>
      <c r="K68" s="13"/>
      <c r="L68" s="13"/>
      <c r="M68" s="12"/>
      <c r="N68" s="13"/>
      <c r="O68" s="13"/>
      <c r="P68" s="13"/>
      <c r="Q68" s="13"/>
      <c r="R68" s="13"/>
      <c r="S68" s="13"/>
      <c r="T68" s="13"/>
      <c r="U68" s="13"/>
      <c r="V68" s="13"/>
      <c r="W68" s="13">
        <v>2</v>
      </c>
      <c r="X68" s="13"/>
      <c r="Y68" s="13"/>
      <c r="Z68" s="13" t="s">
        <v>303</v>
      </c>
      <c r="AA68" s="13"/>
      <c r="AB68" s="13"/>
      <c r="AC68" s="13"/>
      <c r="AD68" s="13"/>
      <c r="AE68" s="12" t="s">
        <v>304</v>
      </c>
    </row>
    <row r="69" spans="1:31" x14ac:dyDescent="0.25">
      <c r="A69" s="15" t="s">
        <v>132</v>
      </c>
      <c r="B69" s="15" t="s">
        <v>242</v>
      </c>
      <c r="C69" s="15"/>
      <c r="D69" s="17">
        <v>6</v>
      </c>
      <c r="E69" s="13">
        <v>1</v>
      </c>
      <c r="F69" s="13"/>
      <c r="G69" s="13"/>
      <c r="H69" s="13">
        <v>1</v>
      </c>
      <c r="I69" s="13"/>
      <c r="J69" s="13"/>
      <c r="K69" s="13">
        <v>-1</v>
      </c>
      <c r="L69" s="13"/>
      <c r="M69" s="12"/>
      <c r="N69" s="13"/>
      <c r="O69" s="13"/>
      <c r="P69" s="13"/>
      <c r="Q69" s="13"/>
      <c r="R69" s="13"/>
      <c r="S69" s="13"/>
      <c r="T69" s="13"/>
      <c r="U69" s="13"/>
      <c r="V69" s="13"/>
      <c r="W69" s="13"/>
      <c r="X69" s="13"/>
      <c r="Y69" s="13"/>
      <c r="Z69" s="13"/>
      <c r="AA69" s="13"/>
      <c r="AB69" s="13"/>
      <c r="AC69" s="13"/>
      <c r="AD69" s="13"/>
      <c r="AE69" s="12" t="s">
        <v>305</v>
      </c>
    </row>
    <row r="70" spans="1:31" x14ac:dyDescent="0.25">
      <c r="A70" s="15" t="s">
        <v>133</v>
      </c>
      <c r="B70" s="15" t="s">
        <v>242</v>
      </c>
      <c r="C70" s="15"/>
      <c r="D70" s="17">
        <v>108</v>
      </c>
      <c r="E70" s="13">
        <v>4</v>
      </c>
      <c r="F70" s="13">
        <v>2</v>
      </c>
      <c r="G70" s="13">
        <v>6</v>
      </c>
      <c r="H70" s="13">
        <v>2</v>
      </c>
      <c r="I70" s="13"/>
      <c r="J70" s="13">
        <v>1</v>
      </c>
      <c r="K70" s="13"/>
      <c r="L70" s="13">
        <v>1000</v>
      </c>
      <c r="M70" s="12" t="s">
        <v>306</v>
      </c>
      <c r="N70" s="13"/>
      <c r="O70" s="13"/>
      <c r="P70" s="13"/>
      <c r="Q70" s="13"/>
      <c r="R70" s="13" t="s">
        <v>307</v>
      </c>
      <c r="S70" s="13"/>
      <c r="T70" s="13"/>
      <c r="U70" s="13"/>
      <c r="V70" s="13">
        <v>2</v>
      </c>
      <c r="W70" s="13"/>
      <c r="X70" s="13"/>
      <c r="Y70" s="13"/>
      <c r="Z70" s="13"/>
      <c r="AA70" s="13"/>
      <c r="AB70" s="13"/>
      <c r="AC70" s="13"/>
      <c r="AD70" s="13"/>
      <c r="AE70" s="12" t="s">
        <v>308</v>
      </c>
    </row>
    <row r="71" spans="1:31" x14ac:dyDescent="0.25">
      <c r="A71" s="15" t="s">
        <v>134</v>
      </c>
      <c r="B71" s="15" t="s">
        <v>242</v>
      </c>
      <c r="C71" s="15"/>
      <c r="D71" s="17">
        <v>4</v>
      </c>
      <c r="E71" s="13">
        <v>1</v>
      </c>
      <c r="F71" s="13"/>
      <c r="G71" s="13">
        <v>1</v>
      </c>
      <c r="H71" s="13"/>
      <c r="I71" s="13"/>
      <c r="J71" s="13"/>
      <c r="K71" s="13">
        <v>-1</v>
      </c>
      <c r="L71" s="13"/>
      <c r="M71" s="12"/>
      <c r="N71" s="13"/>
      <c r="O71" s="13"/>
      <c r="P71" s="13"/>
      <c r="Q71" s="13"/>
      <c r="R71" s="13"/>
      <c r="S71" s="13"/>
      <c r="T71" s="13"/>
      <c r="U71" s="13"/>
      <c r="V71" s="13"/>
      <c r="W71" s="13"/>
      <c r="X71" s="13"/>
      <c r="Y71" s="13"/>
      <c r="Z71" s="13"/>
      <c r="AA71" s="13"/>
      <c r="AB71" s="13"/>
      <c r="AC71" s="13"/>
      <c r="AD71" s="13"/>
      <c r="AE71" s="12" t="s">
        <v>224</v>
      </c>
    </row>
    <row r="72" spans="1:31" x14ac:dyDescent="0.25">
      <c r="A72" s="15" t="s">
        <v>309</v>
      </c>
      <c r="B72" s="15" t="s">
        <v>242</v>
      </c>
      <c r="C72" s="15"/>
      <c r="D72" s="17">
        <v>24</v>
      </c>
      <c r="E72" s="13"/>
      <c r="F72" s="13">
        <v>2</v>
      </c>
      <c r="G72" s="13"/>
      <c r="H72" s="13">
        <v>1</v>
      </c>
      <c r="I72" s="13"/>
      <c r="J72" s="13"/>
      <c r="K72" s="13"/>
      <c r="L72" s="13"/>
      <c r="M72" s="12"/>
      <c r="N72" s="13"/>
      <c r="O72" s="13"/>
      <c r="P72" s="13"/>
      <c r="Q72" s="13" t="s">
        <v>310</v>
      </c>
      <c r="R72" s="13"/>
      <c r="S72" s="13"/>
      <c r="T72" s="13"/>
      <c r="U72" s="13"/>
      <c r="V72" s="13"/>
      <c r="W72" s="13"/>
      <c r="X72" s="13">
        <v>2</v>
      </c>
      <c r="Y72" s="13"/>
      <c r="Z72" s="13"/>
      <c r="AA72" s="13"/>
      <c r="AB72" s="13"/>
      <c r="AC72" s="13"/>
      <c r="AD72" s="13"/>
      <c r="AE72" s="12" t="s">
        <v>311</v>
      </c>
    </row>
    <row r="73" spans="1:31" x14ac:dyDescent="0.25">
      <c r="A73" s="15" t="s">
        <v>168</v>
      </c>
      <c r="B73" s="15" t="s">
        <v>242</v>
      </c>
      <c r="C73" s="15"/>
      <c r="D73" s="17">
        <v>16</v>
      </c>
      <c r="E73" s="13">
        <v>1</v>
      </c>
      <c r="F73" s="13">
        <v>1</v>
      </c>
      <c r="G73" s="13"/>
      <c r="H73" s="13">
        <v>1</v>
      </c>
      <c r="I73" s="13"/>
      <c r="J73" s="13"/>
      <c r="K73" s="13"/>
      <c r="L73" s="13">
        <v>1000</v>
      </c>
      <c r="M73" s="12"/>
      <c r="N73" s="13"/>
      <c r="O73" s="13" t="s">
        <v>148</v>
      </c>
      <c r="P73" s="13"/>
      <c r="Q73" s="13" t="s">
        <v>269</v>
      </c>
      <c r="R73" s="13"/>
      <c r="S73" s="13"/>
      <c r="T73" s="13">
        <v>1</v>
      </c>
      <c r="U73" s="13"/>
      <c r="V73" s="13"/>
      <c r="W73" s="13"/>
      <c r="X73" s="13"/>
      <c r="Y73" s="13"/>
      <c r="Z73" s="13"/>
      <c r="AA73" s="13"/>
      <c r="AB73" s="13"/>
      <c r="AC73" s="13"/>
      <c r="AD73" s="13"/>
      <c r="AE73" s="12" t="s">
        <v>225</v>
      </c>
    </row>
    <row r="74" spans="1:31" x14ac:dyDescent="0.25">
      <c r="A74" s="15" t="s">
        <v>312</v>
      </c>
      <c r="B74" s="15" t="s">
        <v>242</v>
      </c>
      <c r="C74" s="15"/>
      <c r="D74" s="17">
        <v>24</v>
      </c>
      <c r="E74" s="13"/>
      <c r="F74" s="13"/>
      <c r="G74" s="13">
        <v>1</v>
      </c>
      <c r="H74" s="13">
        <v>1</v>
      </c>
      <c r="I74" s="13"/>
      <c r="J74" s="13"/>
      <c r="K74" s="13"/>
      <c r="L74" s="13"/>
      <c r="M74" s="12" t="s">
        <v>313</v>
      </c>
      <c r="N74" s="13" t="s">
        <v>310</v>
      </c>
      <c r="O74" s="13"/>
      <c r="P74" s="13"/>
      <c r="Q74" s="13"/>
      <c r="R74" s="13"/>
      <c r="S74" s="13"/>
      <c r="T74" s="13">
        <v>1</v>
      </c>
      <c r="U74" s="13"/>
      <c r="V74" s="13"/>
      <c r="W74" s="13"/>
      <c r="X74" s="13">
        <v>1</v>
      </c>
      <c r="Y74" s="13"/>
      <c r="Z74" s="13"/>
      <c r="AA74" s="13"/>
      <c r="AB74" s="13"/>
      <c r="AC74" s="13"/>
      <c r="AD74" s="13"/>
      <c r="AE74" s="12" t="s">
        <v>314</v>
      </c>
    </row>
    <row r="75" spans="1:31" x14ac:dyDescent="0.25">
      <c r="A75" s="15" t="s">
        <v>135</v>
      </c>
      <c r="B75" s="15" t="s">
        <v>242</v>
      </c>
      <c r="C75" s="15"/>
      <c r="D75" s="17">
        <v>8</v>
      </c>
      <c r="E75" s="13">
        <v>1</v>
      </c>
      <c r="F75" s="13">
        <v>1</v>
      </c>
      <c r="G75" s="13"/>
      <c r="H75" s="13"/>
      <c r="I75" s="13"/>
      <c r="J75" s="13"/>
      <c r="K75" s="13"/>
      <c r="L75" s="13">
        <v>500</v>
      </c>
      <c r="M75" s="12"/>
      <c r="N75" s="13"/>
      <c r="O75" s="13"/>
      <c r="P75" s="13" t="s">
        <v>316</v>
      </c>
      <c r="Q75" s="13"/>
      <c r="R75" s="13"/>
      <c r="S75" s="13"/>
      <c r="T75" s="13"/>
      <c r="U75" s="13"/>
      <c r="V75" s="13"/>
      <c r="W75" s="13"/>
      <c r="X75" s="13">
        <v>1</v>
      </c>
      <c r="Y75" s="13"/>
      <c r="Z75" s="13"/>
      <c r="AA75" s="13"/>
      <c r="AB75" s="13"/>
      <c r="AC75" s="13"/>
      <c r="AD75" s="13"/>
      <c r="AE75" s="12" t="s">
        <v>226</v>
      </c>
    </row>
    <row r="76" spans="1:31" x14ac:dyDescent="0.25">
      <c r="A76" s="15" t="s">
        <v>136</v>
      </c>
      <c r="B76" s="15" t="s">
        <v>242</v>
      </c>
      <c r="C76" s="15"/>
      <c r="D76" s="17">
        <v>8</v>
      </c>
      <c r="E76" s="13">
        <v>1</v>
      </c>
      <c r="F76" s="13"/>
      <c r="G76" s="13">
        <v>1</v>
      </c>
      <c r="H76" s="13"/>
      <c r="I76" s="13"/>
      <c r="J76" s="13"/>
      <c r="K76" s="13">
        <v>-1</v>
      </c>
      <c r="L76" s="13"/>
      <c r="M76" s="12"/>
      <c r="N76" s="13"/>
      <c r="O76" s="13" t="s">
        <v>142</v>
      </c>
      <c r="P76" s="13"/>
      <c r="Q76" s="13"/>
      <c r="R76" s="13"/>
      <c r="S76" s="13"/>
      <c r="T76" s="13"/>
      <c r="U76" s="13"/>
      <c r="V76" s="13"/>
      <c r="W76" s="13"/>
      <c r="X76" s="13"/>
      <c r="Y76" s="13"/>
      <c r="Z76" s="13"/>
      <c r="AA76" s="13" t="s">
        <v>317</v>
      </c>
      <c r="AB76" s="13">
        <v>1</v>
      </c>
      <c r="AC76" s="13"/>
      <c r="AD76" s="13"/>
      <c r="AE76" s="12" t="s">
        <v>227</v>
      </c>
    </row>
    <row r="77" spans="1:31" x14ac:dyDescent="0.25">
      <c r="A77" s="15" t="s">
        <v>137</v>
      </c>
      <c r="B77" s="15" t="s">
        <v>242</v>
      </c>
      <c r="C77" s="15"/>
      <c r="D77" s="17">
        <v>6</v>
      </c>
      <c r="E77" s="13">
        <v>1</v>
      </c>
      <c r="F77" s="13">
        <v>1</v>
      </c>
      <c r="G77" s="13"/>
      <c r="H77" s="13">
        <v>1</v>
      </c>
      <c r="I77" s="13"/>
      <c r="J77" s="13"/>
      <c r="K77" s="13"/>
      <c r="L77" s="13"/>
      <c r="M77" s="12"/>
      <c r="N77" s="13"/>
      <c r="O77" s="13"/>
      <c r="P77" s="13"/>
      <c r="Q77" s="13"/>
      <c r="R77" s="13"/>
      <c r="S77" s="13"/>
      <c r="T77" s="13"/>
      <c r="U77" s="13"/>
      <c r="V77" s="13"/>
      <c r="W77" s="13"/>
      <c r="X77" s="13"/>
      <c r="Y77" s="13"/>
      <c r="Z77" s="13"/>
      <c r="AA77" s="13"/>
      <c r="AB77" s="13"/>
      <c r="AC77" s="13"/>
      <c r="AD77" s="13"/>
      <c r="AE77" s="12" t="s">
        <v>228</v>
      </c>
    </row>
    <row r="78" spans="1:31" x14ac:dyDescent="0.25">
      <c r="A78" s="15" t="s">
        <v>138</v>
      </c>
      <c r="B78" s="15" t="s">
        <v>242</v>
      </c>
      <c r="C78" s="15"/>
      <c r="D78" s="17">
        <v>10</v>
      </c>
      <c r="E78" s="13">
        <v>1</v>
      </c>
      <c r="F78" s="13">
        <v>1</v>
      </c>
      <c r="G78" s="13">
        <v>1</v>
      </c>
      <c r="H78" s="13"/>
      <c r="I78" s="13"/>
      <c r="J78" s="13"/>
      <c r="K78" s="13"/>
      <c r="L78" s="13">
        <v>500</v>
      </c>
      <c r="M78" s="12"/>
      <c r="N78" s="13"/>
      <c r="O78" s="13"/>
      <c r="P78" s="13"/>
      <c r="Q78" s="13" t="s">
        <v>318</v>
      </c>
      <c r="R78" s="13"/>
      <c r="S78" s="13"/>
      <c r="T78" s="13"/>
      <c r="U78" s="13"/>
      <c r="V78" s="13"/>
      <c r="W78" s="13"/>
      <c r="X78" s="13"/>
      <c r="Y78" s="13"/>
      <c r="Z78" s="13"/>
      <c r="AA78" s="13"/>
      <c r="AB78" s="13"/>
      <c r="AC78" s="13"/>
      <c r="AD78" s="13"/>
      <c r="AE78" s="12" t="s">
        <v>229</v>
      </c>
    </row>
    <row r="79" spans="1:31" x14ac:dyDescent="0.25">
      <c r="A79" s="15" t="s">
        <v>139</v>
      </c>
      <c r="B79" s="15" t="s">
        <v>242</v>
      </c>
      <c r="C79" s="15"/>
      <c r="D79" s="17">
        <v>20</v>
      </c>
      <c r="E79" s="13">
        <v>4</v>
      </c>
      <c r="F79" s="13">
        <v>1</v>
      </c>
      <c r="G79" s="13"/>
      <c r="H79" s="13">
        <v>-1</v>
      </c>
      <c r="I79" s="13"/>
      <c r="J79" s="13"/>
      <c r="K79" s="13"/>
      <c r="L79" s="13"/>
      <c r="M79" s="12" t="s">
        <v>319</v>
      </c>
      <c r="N79" s="13"/>
      <c r="O79" s="13"/>
      <c r="P79" s="13"/>
      <c r="Q79" s="13"/>
      <c r="R79" s="13" t="s">
        <v>320</v>
      </c>
      <c r="S79" s="13"/>
      <c r="T79" s="13"/>
      <c r="U79" s="13"/>
      <c r="V79" s="13"/>
      <c r="W79" s="13"/>
      <c r="X79" s="13">
        <v>1</v>
      </c>
      <c r="Y79" s="13"/>
      <c r="Z79" s="13"/>
      <c r="AA79" s="13"/>
      <c r="AB79" s="13"/>
      <c r="AC79" s="13"/>
      <c r="AD79" s="13"/>
      <c r="AE79" s="12" t="s">
        <v>321</v>
      </c>
    </row>
    <row r="80" spans="1:31" x14ac:dyDescent="0.25">
      <c r="A80" s="15" t="s">
        <v>140</v>
      </c>
      <c r="B80" s="15" t="s">
        <v>242</v>
      </c>
      <c r="C80" s="15"/>
      <c r="D80" s="17">
        <v>6</v>
      </c>
      <c r="E80" s="13">
        <v>1</v>
      </c>
      <c r="F80" s="13">
        <v>1</v>
      </c>
      <c r="G80" s="13"/>
      <c r="H80" s="13">
        <v>1</v>
      </c>
      <c r="I80" s="13"/>
      <c r="J80" s="13"/>
      <c r="K80" s="13"/>
      <c r="L80" s="13"/>
      <c r="M80" s="12"/>
      <c r="N80" s="13"/>
      <c r="O80" s="13"/>
      <c r="P80" s="13"/>
      <c r="Q80" s="13" t="s">
        <v>322</v>
      </c>
      <c r="R80" s="13"/>
      <c r="S80" s="13"/>
      <c r="T80" s="13"/>
      <c r="U80" s="13"/>
      <c r="V80" s="13"/>
      <c r="W80" s="13"/>
      <c r="X80" s="13"/>
      <c r="Y80" s="13">
        <v>-1</v>
      </c>
      <c r="Z80" s="13"/>
      <c r="AA80" s="13"/>
      <c r="AB80" s="13"/>
      <c r="AC80" s="13"/>
      <c r="AD80" s="13"/>
      <c r="AE80" s="12" t="s">
        <v>230</v>
      </c>
    </row>
    <row r="81" spans="1:31" x14ac:dyDescent="0.25">
      <c r="A81" s="15" t="s">
        <v>141</v>
      </c>
      <c r="B81" s="15" t="s">
        <v>242</v>
      </c>
      <c r="C81" s="15"/>
      <c r="D81" s="17">
        <v>12</v>
      </c>
      <c r="E81" s="13">
        <v>1</v>
      </c>
      <c r="F81" s="13">
        <v>1</v>
      </c>
      <c r="G81" s="13">
        <v>1</v>
      </c>
      <c r="H81" s="13"/>
      <c r="I81" s="13"/>
      <c r="J81" s="13"/>
      <c r="K81" s="13"/>
      <c r="L81" s="13">
        <v>500</v>
      </c>
      <c r="M81" s="12"/>
      <c r="N81" s="13"/>
      <c r="O81" s="13"/>
      <c r="P81" s="13"/>
      <c r="Q81" s="13" t="s">
        <v>315</v>
      </c>
      <c r="R81" s="13"/>
      <c r="S81" s="13">
        <v>1</v>
      </c>
      <c r="T81" s="13"/>
      <c r="U81" s="13"/>
      <c r="V81" s="13"/>
      <c r="W81" s="13"/>
      <c r="X81" s="13"/>
      <c r="Y81" s="13"/>
      <c r="Z81" s="13"/>
      <c r="AA81" s="13"/>
      <c r="AB81" s="13"/>
      <c r="AC81" s="13"/>
      <c r="AD81" s="13"/>
      <c r="AE81" s="12" t="s">
        <v>231</v>
      </c>
    </row>
    <row r="82" spans="1:31" x14ac:dyDescent="0.25">
      <c r="A82" s="15" t="s">
        <v>142</v>
      </c>
      <c r="B82" s="15" t="s">
        <v>242</v>
      </c>
      <c r="C82" s="15"/>
      <c r="D82" s="17">
        <v>32</v>
      </c>
      <c r="E82" s="13">
        <v>2</v>
      </c>
      <c r="F82" s="13"/>
      <c r="G82" s="13">
        <v>2</v>
      </c>
      <c r="H82" s="13">
        <v>2</v>
      </c>
      <c r="I82" s="13"/>
      <c r="J82" s="13"/>
      <c r="K82" s="13">
        <v>-2</v>
      </c>
      <c r="L82" s="13"/>
      <c r="M82" s="12" t="s">
        <v>323</v>
      </c>
      <c r="N82" s="13" t="s">
        <v>136</v>
      </c>
      <c r="O82" s="13"/>
      <c r="P82" s="13"/>
      <c r="Q82" s="13"/>
      <c r="R82" s="13"/>
      <c r="S82" s="13"/>
      <c r="T82" s="13"/>
      <c r="U82" s="13"/>
      <c r="V82" s="13"/>
      <c r="W82" s="13"/>
      <c r="X82" s="13"/>
      <c r="Y82" s="13"/>
      <c r="Z82" s="13"/>
      <c r="AA82" s="13" t="s">
        <v>324</v>
      </c>
      <c r="AB82" s="13">
        <v>2</v>
      </c>
      <c r="AC82" s="13"/>
      <c r="AD82" s="13"/>
      <c r="AE82" s="12" t="s">
        <v>232</v>
      </c>
    </row>
    <row r="83" spans="1:31" x14ac:dyDescent="0.25">
      <c r="A83" s="15" t="s">
        <v>143</v>
      </c>
      <c r="B83" s="15" t="s">
        <v>242</v>
      </c>
      <c r="C83" s="15"/>
      <c r="D83" s="17">
        <v>1</v>
      </c>
      <c r="E83" s="13">
        <v>1</v>
      </c>
      <c r="F83" s="13"/>
      <c r="G83" s="13"/>
      <c r="H83" s="13"/>
      <c r="I83" s="13"/>
      <c r="J83" s="13"/>
      <c r="K83" s="13">
        <v>2</v>
      </c>
      <c r="L83" s="13"/>
      <c r="M83" s="12"/>
      <c r="N83" s="13"/>
      <c r="O83" s="13" t="s">
        <v>115</v>
      </c>
      <c r="P83" s="13"/>
      <c r="Q83" s="13"/>
      <c r="R83" s="13" t="s">
        <v>325</v>
      </c>
      <c r="S83" s="13"/>
      <c r="T83" s="13"/>
      <c r="U83" s="13"/>
      <c r="V83" s="13"/>
      <c r="W83" s="13"/>
      <c r="X83" s="13"/>
      <c r="Y83" s="13"/>
      <c r="Z83" s="13"/>
      <c r="AA83" s="13"/>
      <c r="AB83" s="13"/>
      <c r="AC83" s="13"/>
      <c r="AD83" s="13"/>
      <c r="AE83" s="12" t="s">
        <v>233</v>
      </c>
    </row>
    <row r="84" spans="1:31" x14ac:dyDescent="0.25">
      <c r="A84" s="15" t="s">
        <v>144</v>
      </c>
      <c r="B84" s="15" t="s">
        <v>242</v>
      </c>
      <c r="C84" s="15"/>
      <c r="D84" s="17">
        <v>24</v>
      </c>
      <c r="E84" s="13">
        <v>2</v>
      </c>
      <c r="F84" s="13">
        <v>2</v>
      </c>
      <c r="G84" s="13"/>
      <c r="H84" s="13">
        <v>2</v>
      </c>
      <c r="I84" s="13"/>
      <c r="J84" s="13"/>
      <c r="K84" s="13"/>
      <c r="L84" s="13"/>
      <c r="M84" s="12" t="s">
        <v>326</v>
      </c>
      <c r="N84" s="13"/>
      <c r="O84" s="13" t="s">
        <v>93</v>
      </c>
      <c r="P84" s="13"/>
      <c r="Q84" s="13"/>
      <c r="R84" s="13"/>
      <c r="S84" s="13"/>
      <c r="T84" s="13"/>
      <c r="U84" s="13"/>
      <c r="V84" s="13"/>
      <c r="W84" s="13"/>
      <c r="X84" s="13"/>
      <c r="Y84" s="13"/>
      <c r="Z84" s="13"/>
      <c r="AA84" s="13"/>
      <c r="AB84" s="13"/>
      <c r="AC84" s="13"/>
      <c r="AD84" s="13"/>
      <c r="AE84" s="12" t="s">
        <v>234</v>
      </c>
    </row>
    <row r="85" spans="1:31" x14ac:dyDescent="0.25">
      <c r="A85" s="15" t="s">
        <v>145</v>
      </c>
      <c r="B85" s="15" t="s">
        <v>242</v>
      </c>
      <c r="C85" s="15"/>
      <c r="D85" s="17">
        <v>22</v>
      </c>
      <c r="E85" s="13">
        <v>2</v>
      </c>
      <c r="F85" s="13">
        <v>1</v>
      </c>
      <c r="G85" s="13">
        <v>1</v>
      </c>
      <c r="H85" s="13">
        <v>1</v>
      </c>
      <c r="I85" s="13"/>
      <c r="J85" s="13"/>
      <c r="K85" s="13"/>
      <c r="L85" s="13"/>
      <c r="M85" s="12" t="s">
        <v>327</v>
      </c>
      <c r="N85" s="13"/>
      <c r="O85" s="13"/>
      <c r="P85" s="13"/>
      <c r="Q85" s="13"/>
      <c r="R85" s="13"/>
      <c r="S85" s="13"/>
      <c r="T85" s="13"/>
      <c r="U85" s="13"/>
      <c r="V85" s="13">
        <v>1</v>
      </c>
      <c r="W85" s="13"/>
      <c r="X85" s="13"/>
      <c r="Y85" s="13"/>
      <c r="Z85" s="13"/>
      <c r="AA85" s="13"/>
      <c r="AB85" s="13"/>
      <c r="AC85" s="13"/>
      <c r="AD85" s="13"/>
      <c r="AE85" s="12" t="s">
        <v>235</v>
      </c>
    </row>
    <row r="86" spans="1:31" x14ac:dyDescent="0.25">
      <c r="A86" s="15" t="s">
        <v>146</v>
      </c>
      <c r="B86" s="15" t="s">
        <v>242</v>
      </c>
      <c r="C86" s="15"/>
      <c r="D86" s="17">
        <v>10</v>
      </c>
      <c r="E86" s="13">
        <v>1</v>
      </c>
      <c r="F86" s="13">
        <v>1</v>
      </c>
      <c r="G86" s="13"/>
      <c r="H86" s="13">
        <v>1</v>
      </c>
      <c r="I86" s="13"/>
      <c r="J86" s="13"/>
      <c r="K86" s="13"/>
      <c r="L86" s="13">
        <v>500</v>
      </c>
      <c r="M86" s="12"/>
      <c r="N86" s="13"/>
      <c r="O86" s="13" t="s">
        <v>112</v>
      </c>
      <c r="P86" s="13"/>
      <c r="Q86" s="13" t="s">
        <v>58</v>
      </c>
      <c r="R86" s="13"/>
      <c r="S86" s="13"/>
      <c r="T86" s="13"/>
      <c r="U86" s="13"/>
      <c r="V86" s="13"/>
      <c r="W86" s="13"/>
      <c r="X86" s="13">
        <v>1</v>
      </c>
      <c r="Y86" s="13"/>
      <c r="Z86" s="13"/>
      <c r="AA86" s="13"/>
      <c r="AB86" s="13"/>
      <c r="AC86" s="13"/>
      <c r="AD86" s="13"/>
      <c r="AE86" s="12" t="s">
        <v>328</v>
      </c>
    </row>
    <row r="87" spans="1:31" x14ac:dyDescent="0.25">
      <c r="A87" s="15" t="s">
        <v>88</v>
      </c>
      <c r="B87" s="15" t="s">
        <v>242</v>
      </c>
      <c r="C87" s="15"/>
      <c r="D87" s="17">
        <v>78</v>
      </c>
      <c r="E87" s="13">
        <v>4</v>
      </c>
      <c r="F87" s="13">
        <v>3</v>
      </c>
      <c r="G87" s="13">
        <v>3</v>
      </c>
      <c r="H87" s="13"/>
      <c r="I87" s="13"/>
      <c r="J87" s="13">
        <v>1</v>
      </c>
      <c r="K87" s="13"/>
      <c r="L87" s="13"/>
      <c r="M87" s="12" t="s">
        <v>329</v>
      </c>
      <c r="N87" s="13" t="s">
        <v>82</v>
      </c>
      <c r="O87" s="13"/>
      <c r="P87" s="13"/>
      <c r="Q87" s="13"/>
      <c r="R87" s="13"/>
      <c r="S87" s="13"/>
      <c r="T87" s="13"/>
      <c r="U87" s="13"/>
      <c r="V87" s="13"/>
      <c r="W87" s="13">
        <v>4</v>
      </c>
      <c r="X87" s="13"/>
      <c r="Y87" s="13">
        <v>3</v>
      </c>
      <c r="Z87" s="13" t="s">
        <v>331</v>
      </c>
      <c r="AA87" s="13" t="s">
        <v>330</v>
      </c>
      <c r="AB87" s="13"/>
      <c r="AC87" s="13"/>
      <c r="AD87" s="13"/>
      <c r="AE87" s="12" t="s">
        <v>332</v>
      </c>
    </row>
    <row r="88" spans="1:31" x14ac:dyDescent="0.25">
      <c r="A88" s="15" t="s">
        <v>147</v>
      </c>
      <c r="B88" s="15" t="s">
        <v>242</v>
      </c>
      <c r="C88" s="15"/>
      <c r="D88" s="17">
        <v>12</v>
      </c>
      <c r="E88" s="13">
        <v>1</v>
      </c>
      <c r="F88" s="13"/>
      <c r="G88" s="13"/>
      <c r="H88" s="13">
        <v>1</v>
      </c>
      <c r="I88" s="13">
        <v>2</v>
      </c>
      <c r="J88" s="13"/>
      <c r="K88" s="13">
        <v>-1</v>
      </c>
      <c r="L88" s="13"/>
      <c r="M88" s="12"/>
      <c r="N88" s="13"/>
      <c r="O88" s="13"/>
      <c r="P88" s="13"/>
      <c r="Q88" s="13"/>
      <c r="R88" s="13"/>
      <c r="S88" s="13"/>
      <c r="T88" s="13"/>
      <c r="U88" s="13"/>
      <c r="V88" s="13"/>
      <c r="W88" s="13"/>
      <c r="X88" s="13"/>
      <c r="Y88" s="13"/>
      <c r="Z88" s="13"/>
      <c r="AA88" s="13"/>
      <c r="AB88" s="13"/>
      <c r="AC88" s="13"/>
      <c r="AD88" s="13"/>
      <c r="AE88" s="12" t="s">
        <v>236</v>
      </c>
    </row>
    <row r="89" spans="1:31" x14ac:dyDescent="0.25">
      <c r="A89" s="15" t="s">
        <v>148</v>
      </c>
      <c r="B89" s="15" t="s">
        <v>242</v>
      </c>
      <c r="C89" s="15"/>
      <c r="D89" s="17">
        <v>90</v>
      </c>
      <c r="E89" s="13">
        <v>4</v>
      </c>
      <c r="F89" s="13">
        <v>4</v>
      </c>
      <c r="G89" s="13"/>
      <c r="H89" s="13"/>
      <c r="I89" s="13"/>
      <c r="J89" s="13"/>
      <c r="K89" s="13"/>
      <c r="L89" s="13">
        <v>4000</v>
      </c>
      <c r="M89" s="12" t="s">
        <v>336</v>
      </c>
      <c r="N89" s="13" t="s">
        <v>337</v>
      </c>
      <c r="O89" s="13"/>
      <c r="P89" s="13">
        <v>1</v>
      </c>
      <c r="Q89" s="13" t="s">
        <v>269</v>
      </c>
      <c r="R89" s="13" t="s">
        <v>338</v>
      </c>
      <c r="S89" s="13"/>
      <c r="T89" s="13"/>
      <c r="U89" s="13"/>
      <c r="V89" s="13"/>
      <c r="W89" s="13"/>
      <c r="X89" s="13">
        <v>2</v>
      </c>
      <c r="Y89" s="13"/>
      <c r="Z89" s="13"/>
      <c r="AA89" s="13" t="s">
        <v>339</v>
      </c>
      <c r="AB89" s="13">
        <v>3</v>
      </c>
      <c r="AC89" s="13">
        <v>2</v>
      </c>
      <c r="AD89" s="13">
        <v>1</v>
      </c>
      <c r="AE89" s="12" t="s">
        <v>237</v>
      </c>
    </row>
    <row r="90" spans="1:31" x14ac:dyDescent="0.25">
      <c r="A90" s="15" t="s">
        <v>333</v>
      </c>
      <c r="B90" s="15" t="s">
        <v>242</v>
      </c>
      <c r="C90" s="15"/>
      <c r="D90" s="17">
        <v>2</v>
      </c>
      <c r="E90" s="13"/>
      <c r="F90" s="13"/>
      <c r="G90" s="13"/>
      <c r="H90" s="13"/>
      <c r="I90" s="13"/>
      <c r="J90" s="13"/>
      <c r="K90" s="13"/>
      <c r="L90" s="13"/>
      <c r="M90" s="12"/>
      <c r="N90" s="13"/>
      <c r="O90" s="13"/>
      <c r="P90" s="13"/>
      <c r="Q90" s="13"/>
      <c r="R90" s="13" t="s">
        <v>334</v>
      </c>
      <c r="S90" s="13"/>
      <c r="T90" s="13"/>
      <c r="U90" s="13"/>
      <c r="V90" s="13"/>
      <c r="W90" s="13"/>
      <c r="X90" s="13"/>
      <c r="Y90" s="13"/>
      <c r="Z90" s="13"/>
      <c r="AA90" s="13"/>
      <c r="AB90" s="13"/>
      <c r="AC90" s="13"/>
      <c r="AD90" s="13"/>
      <c r="AE90" s="12" t="s">
        <v>335</v>
      </c>
    </row>
    <row r="91" spans="1:31" x14ac:dyDescent="0.25">
      <c r="A91" s="15" t="s">
        <v>149</v>
      </c>
      <c r="B91" s="15" t="s">
        <v>242</v>
      </c>
      <c r="C91" s="15"/>
      <c r="D91" s="17">
        <v>3</v>
      </c>
      <c r="E91" s="13">
        <v>1</v>
      </c>
      <c r="F91" s="13"/>
      <c r="G91" s="13"/>
      <c r="H91" s="13"/>
      <c r="I91" s="13"/>
      <c r="J91" s="13"/>
      <c r="K91" s="13"/>
      <c r="L91" s="13"/>
      <c r="M91" s="12"/>
      <c r="N91" s="13"/>
      <c r="O91" s="13"/>
      <c r="P91" s="13"/>
      <c r="Q91" s="13"/>
      <c r="R91" s="13" t="s">
        <v>340</v>
      </c>
      <c r="S91" s="13"/>
      <c r="T91" s="13"/>
      <c r="U91" s="13"/>
      <c r="V91" s="13"/>
      <c r="W91" s="13"/>
      <c r="X91" s="13"/>
      <c r="Y91" s="13"/>
      <c r="Z91" s="13"/>
      <c r="AA91" s="13"/>
      <c r="AB91" s="13"/>
      <c r="AC91" s="13"/>
      <c r="AD91" s="13"/>
      <c r="AE91" s="12" t="s">
        <v>341</v>
      </c>
    </row>
    <row r="92" spans="1:31" x14ac:dyDescent="0.25">
      <c r="A92" s="16" t="s">
        <v>150</v>
      </c>
      <c r="B92" s="16"/>
      <c r="C92" s="16"/>
      <c r="D92" s="10">
        <v>6</v>
      </c>
      <c r="E92" s="14">
        <v>1</v>
      </c>
      <c r="F92" s="14">
        <v>1</v>
      </c>
      <c r="G92" s="14">
        <v>1</v>
      </c>
      <c r="H92" s="14"/>
      <c r="I92" s="14"/>
      <c r="J92" s="10"/>
      <c r="K92" s="14"/>
      <c r="L92" s="14"/>
      <c r="M92" s="16"/>
      <c r="N92" s="10"/>
      <c r="O92" s="10"/>
      <c r="P92" s="10"/>
      <c r="Q92" s="10"/>
      <c r="R92" s="10"/>
      <c r="S92" s="10"/>
      <c r="T92" s="10"/>
      <c r="U92" s="10"/>
      <c r="V92" s="10"/>
      <c r="W92" s="10"/>
      <c r="X92" s="10"/>
      <c r="Y92" s="10"/>
      <c r="Z92" s="10"/>
      <c r="AA92" s="10"/>
      <c r="AB92" s="10"/>
      <c r="AC92" s="10"/>
      <c r="AD92" s="10"/>
      <c r="AE92" s="10"/>
    </row>
    <row r="93" spans="1:31" x14ac:dyDescent="0.25">
      <c r="A93" s="3" t="s">
        <v>151</v>
      </c>
      <c r="B93" s="3"/>
      <c r="C93" s="3"/>
      <c r="D93" s="4"/>
      <c r="E93" s="13">
        <v>1</v>
      </c>
      <c r="F93" s="13"/>
      <c r="G93" s="13"/>
      <c r="H93" s="13"/>
      <c r="I93" s="13">
        <v>2</v>
      </c>
      <c r="J93" s="4"/>
      <c r="K93" s="13">
        <v>-2</v>
      </c>
      <c r="L93" s="13"/>
      <c r="M93" s="3"/>
      <c r="N93" s="4"/>
      <c r="O93" s="4"/>
      <c r="P93" s="4"/>
      <c r="Q93" s="4"/>
      <c r="R93" s="4"/>
      <c r="S93" s="4"/>
      <c r="T93" s="4"/>
      <c r="U93" s="4"/>
      <c r="V93" s="4"/>
      <c r="W93" s="4"/>
      <c r="X93" s="4"/>
      <c r="Y93" s="4"/>
      <c r="Z93" s="4"/>
      <c r="AA93" s="4"/>
      <c r="AB93" s="4"/>
      <c r="AC93" s="4"/>
      <c r="AD93" s="4"/>
      <c r="AE93" s="4"/>
    </row>
    <row r="94" spans="1:31" x14ac:dyDescent="0.25">
      <c r="A94" s="3" t="s">
        <v>152</v>
      </c>
      <c r="B94" s="3"/>
      <c r="C94" s="3"/>
      <c r="D94" s="4">
        <v>6</v>
      </c>
      <c r="E94" s="13">
        <v>1</v>
      </c>
      <c r="F94" s="13"/>
      <c r="G94" s="13"/>
      <c r="H94" s="13">
        <v>2</v>
      </c>
      <c r="I94" s="13"/>
      <c r="J94" s="4"/>
      <c r="K94" s="13"/>
      <c r="L94" s="13"/>
      <c r="M94" s="3"/>
      <c r="N94" s="4"/>
      <c r="O94" s="4"/>
      <c r="P94" s="4"/>
      <c r="Q94" s="4"/>
      <c r="R94" s="4"/>
      <c r="S94" s="4"/>
      <c r="T94" s="4"/>
      <c r="U94" s="4"/>
      <c r="V94" s="4"/>
      <c r="W94" s="4"/>
      <c r="X94" s="4"/>
      <c r="Y94" s="4"/>
      <c r="Z94" s="4"/>
      <c r="AA94" s="4"/>
      <c r="AB94" s="4"/>
      <c r="AC94" s="4"/>
      <c r="AD94" s="4"/>
      <c r="AE94" s="4" t="s">
        <v>342</v>
      </c>
    </row>
    <row r="95" spans="1:31" x14ac:dyDescent="0.25">
      <c r="A95" s="3" t="s">
        <v>153</v>
      </c>
      <c r="B95" s="3"/>
      <c r="C95" s="3"/>
      <c r="D95" s="4">
        <v>6</v>
      </c>
      <c r="E95" s="13">
        <v>1</v>
      </c>
      <c r="F95" s="13">
        <v>1</v>
      </c>
      <c r="G95" s="13"/>
      <c r="H95" s="13">
        <v>1</v>
      </c>
      <c r="I95" s="13"/>
      <c r="J95" s="4"/>
      <c r="K95" s="13"/>
      <c r="L95" s="13"/>
      <c r="M95" s="3"/>
      <c r="N95" s="4"/>
      <c r="O95" s="4"/>
      <c r="P95" s="4"/>
      <c r="Q95" s="4"/>
      <c r="R95" s="4"/>
      <c r="S95" s="4"/>
      <c r="T95" s="4"/>
      <c r="U95" s="4"/>
      <c r="V95" s="4"/>
      <c r="W95" s="4"/>
      <c r="X95" s="4"/>
      <c r="Y95" s="4"/>
      <c r="Z95" s="4"/>
      <c r="AA95" s="4"/>
      <c r="AB95" s="4"/>
      <c r="AC95" s="4"/>
      <c r="AD95" s="4"/>
      <c r="AE95" s="4" t="s">
        <v>343</v>
      </c>
    </row>
    <row r="96" spans="1:31" x14ac:dyDescent="0.25">
      <c r="A96" s="3" t="s">
        <v>154</v>
      </c>
      <c r="B96" s="3"/>
      <c r="C96" s="3"/>
      <c r="D96" s="4"/>
      <c r="E96" s="13">
        <v>1</v>
      </c>
      <c r="F96" s="13">
        <v>1</v>
      </c>
      <c r="G96" s="13"/>
      <c r="H96" s="13">
        <v>1</v>
      </c>
      <c r="I96" s="13"/>
      <c r="J96" s="4"/>
      <c r="K96" s="13"/>
      <c r="L96" s="13">
        <v>1000</v>
      </c>
      <c r="M96" s="3"/>
      <c r="N96" s="4"/>
      <c r="O96" s="4"/>
      <c r="P96" s="4"/>
      <c r="Q96" s="4"/>
      <c r="R96" s="4"/>
      <c r="S96" s="4"/>
      <c r="T96" s="4"/>
      <c r="U96" s="4"/>
      <c r="V96" s="4"/>
      <c r="W96" s="4"/>
      <c r="X96" s="4"/>
      <c r="Y96" s="4"/>
      <c r="Z96" s="4"/>
      <c r="AA96" s="4"/>
      <c r="AB96" s="4">
        <v>1</v>
      </c>
      <c r="AC96" s="4"/>
      <c r="AD96" s="4"/>
      <c r="AE96" s="4"/>
    </row>
    <row r="97" spans="1:31" x14ac:dyDescent="0.25">
      <c r="A97" s="3" t="s">
        <v>155</v>
      </c>
      <c r="B97" s="3"/>
      <c r="C97" s="3"/>
      <c r="D97" s="4">
        <v>6</v>
      </c>
      <c r="E97" s="13">
        <v>1</v>
      </c>
      <c r="F97" s="13">
        <v>1</v>
      </c>
      <c r="G97" s="13">
        <v>1</v>
      </c>
      <c r="H97" s="13"/>
      <c r="I97" s="13"/>
      <c r="J97" s="4"/>
      <c r="K97" s="13"/>
      <c r="L97" s="13"/>
      <c r="M97" s="3"/>
      <c r="N97" s="4"/>
      <c r="O97" s="4"/>
      <c r="P97" s="4"/>
      <c r="Q97" s="4"/>
      <c r="R97" s="4"/>
      <c r="S97" s="4"/>
      <c r="T97" s="4"/>
      <c r="U97" s="4"/>
      <c r="V97" s="4"/>
      <c r="W97" s="4"/>
      <c r="X97" s="4"/>
      <c r="Y97" s="4"/>
      <c r="Z97" s="4"/>
      <c r="AA97" s="4"/>
      <c r="AB97" s="4"/>
      <c r="AC97" s="4"/>
      <c r="AD97" s="4"/>
      <c r="AE97" s="4"/>
    </row>
    <row r="98" spans="1:31" x14ac:dyDescent="0.25">
      <c r="A98" s="3" t="s">
        <v>156</v>
      </c>
      <c r="B98" s="3"/>
      <c r="C98" s="3"/>
      <c r="D98" s="4">
        <v>30</v>
      </c>
      <c r="E98" s="13">
        <v>2</v>
      </c>
      <c r="F98" s="13">
        <v>2</v>
      </c>
      <c r="G98" s="13"/>
      <c r="H98" s="13"/>
      <c r="I98" s="13"/>
      <c r="J98" s="4"/>
      <c r="K98" s="13"/>
      <c r="L98" s="13"/>
      <c r="M98" s="3"/>
      <c r="N98" s="4"/>
      <c r="O98" s="4"/>
      <c r="P98" s="4">
        <v>1</v>
      </c>
      <c r="Q98" s="4" t="s">
        <v>344</v>
      </c>
      <c r="R98" s="4" t="s">
        <v>345</v>
      </c>
      <c r="S98" s="4"/>
      <c r="T98" s="4"/>
      <c r="U98" s="4"/>
      <c r="V98" s="4"/>
      <c r="W98" s="4"/>
      <c r="X98" s="4"/>
      <c r="Y98" s="4"/>
      <c r="Z98" s="4"/>
      <c r="AA98" s="4"/>
      <c r="AB98" s="4"/>
      <c r="AC98" s="4"/>
      <c r="AD98" s="4"/>
      <c r="AE98" s="4"/>
    </row>
    <row r="99" spans="1:31" x14ac:dyDescent="0.25">
      <c r="A99" s="3" t="s">
        <v>157</v>
      </c>
      <c r="B99" s="3"/>
      <c r="C99" s="3"/>
      <c r="D99" s="4"/>
      <c r="E99" s="13">
        <v>2</v>
      </c>
      <c r="F99" s="13">
        <v>2</v>
      </c>
      <c r="G99" s="13">
        <v>2</v>
      </c>
      <c r="H99" s="13"/>
      <c r="I99" s="13"/>
      <c r="J99" s="4"/>
      <c r="K99" s="13"/>
      <c r="L99" s="13"/>
      <c r="M99" s="3"/>
      <c r="N99" s="4"/>
      <c r="O99" s="4"/>
      <c r="P99" s="4"/>
      <c r="Q99" s="4"/>
      <c r="R99" s="4"/>
      <c r="S99" s="4"/>
      <c r="T99" s="4"/>
      <c r="U99" s="4"/>
      <c r="V99" s="4"/>
      <c r="W99" s="4"/>
      <c r="X99" s="4"/>
      <c r="Y99" s="4"/>
      <c r="Z99" s="4"/>
      <c r="AA99" s="4"/>
      <c r="AB99" s="4">
        <v>3</v>
      </c>
      <c r="AC99" s="4">
        <v>2</v>
      </c>
      <c r="AD99" s="4">
        <v>1</v>
      </c>
      <c r="AE99" s="4" t="s">
        <v>355</v>
      </c>
    </row>
    <row r="100" spans="1:31" x14ac:dyDescent="0.25">
      <c r="A100" s="3" t="s">
        <v>158</v>
      </c>
      <c r="B100" s="3"/>
      <c r="C100" s="3"/>
      <c r="D100" s="4"/>
      <c r="E100" s="13">
        <v>36</v>
      </c>
      <c r="F100" s="13">
        <v>10</v>
      </c>
      <c r="G100" s="13">
        <v>10</v>
      </c>
      <c r="H100" s="13">
        <v>10</v>
      </c>
      <c r="I100" s="13">
        <v>16</v>
      </c>
      <c r="J100" s="4"/>
      <c r="K100" s="13">
        <v>-10</v>
      </c>
      <c r="L100" s="13"/>
      <c r="M100" s="3"/>
      <c r="N100" s="4"/>
      <c r="O100" s="4"/>
      <c r="P100" s="4"/>
      <c r="Q100" s="4"/>
      <c r="R100" s="4"/>
      <c r="S100" s="4"/>
      <c r="T100" s="4"/>
      <c r="U100" s="4"/>
      <c r="V100" s="4"/>
      <c r="W100" s="4"/>
      <c r="X100" s="4"/>
      <c r="Y100" s="4"/>
      <c r="Z100" s="4"/>
      <c r="AA100" s="4"/>
      <c r="AB100" s="4"/>
      <c r="AC100" s="4"/>
      <c r="AD100" s="4"/>
      <c r="AE100" s="4"/>
    </row>
    <row r="101" spans="1:31" x14ac:dyDescent="0.25">
      <c r="A101" s="3" t="s">
        <v>159</v>
      </c>
      <c r="B101" s="3"/>
      <c r="C101" s="3"/>
      <c r="D101" s="4"/>
      <c r="E101" s="13">
        <v>1</v>
      </c>
      <c r="F101" s="13">
        <v>1</v>
      </c>
      <c r="G101" s="13"/>
      <c r="H101" s="13"/>
      <c r="I101" s="13"/>
      <c r="J101" s="4"/>
      <c r="K101" s="13"/>
      <c r="L101" s="13">
        <v>200</v>
      </c>
      <c r="M101" s="3"/>
      <c r="N101" s="4"/>
      <c r="O101" s="4"/>
      <c r="P101" s="4"/>
      <c r="Q101" s="4"/>
      <c r="R101" s="4"/>
      <c r="S101" s="4"/>
      <c r="T101" s="4"/>
      <c r="U101" s="4"/>
      <c r="V101" s="4"/>
      <c r="W101" s="4"/>
      <c r="X101" s="4"/>
      <c r="Y101" s="4"/>
      <c r="Z101" s="4"/>
      <c r="AA101" s="4"/>
      <c r="AB101" s="4"/>
      <c r="AC101" s="4"/>
      <c r="AD101" s="4"/>
      <c r="AE101" s="4"/>
    </row>
    <row r="102" spans="1:31" x14ac:dyDescent="0.25">
      <c r="A102" s="3" t="s">
        <v>160</v>
      </c>
      <c r="B102" s="3"/>
      <c r="C102" s="3"/>
      <c r="D102" s="4"/>
      <c r="E102" s="13">
        <v>4</v>
      </c>
      <c r="F102" s="13">
        <v>2</v>
      </c>
      <c r="G102" s="13"/>
      <c r="H102" s="13">
        <v>4</v>
      </c>
      <c r="I102" s="13"/>
      <c r="J102" s="4"/>
      <c r="K102" s="13"/>
      <c r="L102" s="13"/>
      <c r="M102" s="3"/>
      <c r="N102" s="4"/>
      <c r="O102" s="4"/>
      <c r="P102" s="4"/>
      <c r="Q102" s="4"/>
      <c r="R102" s="4"/>
      <c r="S102" s="4"/>
      <c r="T102" s="4"/>
      <c r="U102" s="4"/>
      <c r="V102" s="4"/>
      <c r="W102" s="4"/>
      <c r="X102" s="4"/>
      <c r="Y102" s="4"/>
      <c r="Z102" s="4"/>
      <c r="AA102" s="4"/>
      <c r="AB102" s="4"/>
      <c r="AC102" s="4"/>
      <c r="AD102" s="4"/>
      <c r="AE102" s="4"/>
    </row>
    <row r="103" spans="1:31" x14ac:dyDescent="0.25">
      <c r="A103" s="3" t="s">
        <v>161</v>
      </c>
      <c r="B103" s="3"/>
      <c r="C103" s="3"/>
      <c r="D103" s="4"/>
      <c r="E103" s="13">
        <v>1</v>
      </c>
      <c r="F103" s="13"/>
      <c r="G103" s="13"/>
      <c r="H103" s="13">
        <v>4</v>
      </c>
      <c r="I103" s="13">
        <v>1</v>
      </c>
      <c r="J103" s="4"/>
      <c r="K103" s="13"/>
      <c r="L103" s="13">
        <v>500</v>
      </c>
      <c r="M103" s="3"/>
      <c r="N103" s="4"/>
      <c r="O103" s="4"/>
      <c r="P103" s="4"/>
      <c r="Q103" s="4"/>
      <c r="R103" s="4"/>
      <c r="S103" s="4"/>
      <c r="T103" s="4"/>
      <c r="U103" s="4"/>
      <c r="V103" s="4"/>
      <c r="W103" s="4"/>
      <c r="X103" s="4"/>
      <c r="Y103" s="4"/>
      <c r="Z103" s="4"/>
      <c r="AA103" s="4"/>
      <c r="AB103" s="4">
        <v>2</v>
      </c>
      <c r="AC103" s="4">
        <v>1</v>
      </c>
      <c r="AD103" s="4"/>
      <c r="AE103" s="4"/>
    </row>
    <row r="104" spans="1:31" x14ac:dyDescent="0.25">
      <c r="A104" s="3" t="s">
        <v>162</v>
      </c>
      <c r="B104" s="3"/>
      <c r="C104" s="3"/>
      <c r="D104" s="4"/>
      <c r="E104" s="13">
        <v>2</v>
      </c>
      <c r="F104" s="13">
        <v>1</v>
      </c>
      <c r="G104" s="13">
        <v>1</v>
      </c>
      <c r="H104" s="13">
        <v>1</v>
      </c>
      <c r="I104" s="13"/>
      <c r="J104" s="4"/>
      <c r="K104" s="13"/>
      <c r="L104" s="13"/>
      <c r="M104" s="3"/>
      <c r="N104" s="4"/>
      <c r="O104" s="4"/>
      <c r="P104" s="4"/>
      <c r="Q104" s="4"/>
      <c r="R104" s="4"/>
      <c r="S104" s="4"/>
      <c r="T104" s="4"/>
      <c r="U104" s="4"/>
      <c r="V104" s="4"/>
      <c r="W104" s="4"/>
      <c r="X104" s="4"/>
      <c r="Y104" s="4"/>
      <c r="Z104" s="4"/>
      <c r="AA104" s="4"/>
      <c r="AB104" s="4"/>
      <c r="AC104" s="4"/>
      <c r="AD104" s="4"/>
      <c r="AE104" s="4"/>
    </row>
    <row r="105" spans="1:31" x14ac:dyDescent="0.25">
      <c r="A105" s="3" t="s">
        <v>163</v>
      </c>
      <c r="B105" s="3"/>
      <c r="C105" s="3"/>
      <c r="D105" s="4"/>
      <c r="E105" s="13">
        <v>2</v>
      </c>
      <c r="F105" s="13">
        <v>4</v>
      </c>
      <c r="G105" s="13"/>
      <c r="H105" s="13">
        <v>2</v>
      </c>
      <c r="I105" s="13"/>
      <c r="J105" s="4"/>
      <c r="K105" s="13"/>
      <c r="L105" s="13">
        <v>2500</v>
      </c>
      <c r="M105" s="3"/>
      <c r="N105" s="4"/>
      <c r="O105" s="4"/>
      <c r="P105" s="4"/>
      <c r="Q105" s="4"/>
      <c r="R105" s="4"/>
      <c r="S105" s="4"/>
      <c r="T105" s="4"/>
      <c r="U105" s="4"/>
      <c r="V105" s="4"/>
      <c r="W105" s="4"/>
      <c r="X105" s="4"/>
      <c r="Y105" s="4"/>
      <c r="Z105" s="4"/>
      <c r="AA105" s="4"/>
      <c r="AB105" s="4">
        <v>3</v>
      </c>
      <c r="AC105" s="4">
        <v>2</v>
      </c>
      <c r="AD105" s="4">
        <v>1</v>
      </c>
      <c r="AE105" s="4"/>
    </row>
    <row r="106" spans="1:31" x14ac:dyDescent="0.25">
      <c r="A106" s="3" t="s">
        <v>164</v>
      </c>
      <c r="B106" s="3"/>
      <c r="C106" s="3"/>
      <c r="D106" s="4">
        <v>6</v>
      </c>
      <c r="E106" s="13">
        <v>1</v>
      </c>
      <c r="F106" s="13">
        <v>1</v>
      </c>
      <c r="G106" s="13"/>
      <c r="H106" s="13">
        <v>1</v>
      </c>
      <c r="I106" s="13">
        <v>1</v>
      </c>
      <c r="J106" s="4"/>
      <c r="K106" s="13"/>
      <c r="L106" s="13"/>
      <c r="M106" s="3"/>
      <c r="N106" s="4"/>
      <c r="O106" s="4"/>
      <c r="P106" s="4"/>
      <c r="Q106" s="4"/>
      <c r="R106" s="4"/>
      <c r="S106" s="4"/>
      <c r="T106" s="4"/>
      <c r="U106" s="4"/>
      <c r="V106" s="4"/>
      <c r="W106" s="4"/>
      <c r="X106" s="4"/>
      <c r="Y106" s="4"/>
      <c r="Z106" s="4"/>
      <c r="AA106" s="4"/>
      <c r="AB106" s="4"/>
      <c r="AC106" s="4"/>
      <c r="AD106" s="4"/>
      <c r="AE106" s="4" t="s">
        <v>354</v>
      </c>
    </row>
    <row r="107" spans="1:31" x14ac:dyDescent="0.25">
      <c r="A107" s="3" t="s">
        <v>169</v>
      </c>
      <c r="B107" s="3"/>
      <c r="C107" s="3"/>
      <c r="D107" s="4"/>
      <c r="E107" s="13">
        <v>1</v>
      </c>
      <c r="F107" s="13"/>
      <c r="G107" s="13"/>
      <c r="H107" s="13">
        <v>1</v>
      </c>
      <c r="I107" s="13"/>
      <c r="J107" s="4"/>
      <c r="K107" s="13">
        <v>-2</v>
      </c>
      <c r="L107" s="13"/>
      <c r="M107" s="3"/>
      <c r="N107" s="4"/>
      <c r="O107" s="4"/>
      <c r="P107" s="4"/>
      <c r="Q107" s="4"/>
      <c r="R107" s="4"/>
      <c r="S107" s="4"/>
      <c r="T107" s="4"/>
      <c r="U107" s="4"/>
      <c r="V107" s="4"/>
      <c r="W107" s="4"/>
      <c r="X107" s="4"/>
      <c r="Y107" s="4"/>
      <c r="Z107" s="4"/>
      <c r="AA107" s="4"/>
      <c r="AB107" s="4"/>
      <c r="AC107" s="4"/>
      <c r="AD107" s="4"/>
      <c r="AE107" s="4"/>
    </row>
    <row r="108" spans="1:31" x14ac:dyDescent="0.25">
      <c r="A108" s="3" t="s">
        <v>170</v>
      </c>
      <c r="B108" s="3"/>
      <c r="C108" s="3"/>
      <c r="D108" s="4"/>
      <c r="E108" s="13">
        <v>1</v>
      </c>
      <c r="F108" s="13">
        <v>2</v>
      </c>
      <c r="G108" s="13"/>
      <c r="H108" s="13">
        <v>-1</v>
      </c>
      <c r="I108" s="13"/>
      <c r="J108" s="4"/>
      <c r="K108" s="13">
        <v>2</v>
      </c>
      <c r="L108" s="13">
        <v>500</v>
      </c>
      <c r="M108" s="3"/>
      <c r="N108" s="4"/>
      <c r="O108" s="4"/>
      <c r="P108" s="4"/>
      <c r="Q108" s="4"/>
      <c r="R108" s="4"/>
      <c r="S108" s="4"/>
      <c r="T108" s="4"/>
      <c r="U108" s="4"/>
      <c r="V108" s="4"/>
      <c r="W108" s="4"/>
      <c r="X108" s="4"/>
      <c r="Y108" s="4"/>
      <c r="Z108" s="4"/>
      <c r="AA108" s="4"/>
      <c r="AB108" s="4"/>
      <c r="AC108" s="4"/>
      <c r="AD108" s="4"/>
      <c r="AE108" s="4"/>
    </row>
    <row r="109" spans="1:31" x14ac:dyDescent="0.25">
      <c r="A109" s="3" t="s">
        <v>171</v>
      </c>
      <c r="B109" s="3"/>
      <c r="C109" s="3"/>
      <c r="D109" s="4"/>
      <c r="E109" s="13">
        <v>1</v>
      </c>
      <c r="F109" s="13">
        <v>2</v>
      </c>
      <c r="G109" s="13"/>
      <c r="H109" s="13"/>
      <c r="I109" s="13">
        <v>1</v>
      </c>
      <c r="J109" s="4"/>
      <c r="K109" s="13">
        <v>1</v>
      </c>
      <c r="L109" s="13">
        <v>500</v>
      </c>
      <c r="M109" s="3"/>
      <c r="N109" s="4"/>
      <c r="O109" s="4"/>
      <c r="P109" s="4"/>
      <c r="Q109" s="4"/>
      <c r="R109" s="4"/>
      <c r="S109" s="4"/>
      <c r="T109" s="4"/>
      <c r="U109" s="4"/>
      <c r="V109" s="4"/>
      <c r="W109" s="4"/>
      <c r="X109" s="4"/>
      <c r="Y109" s="4"/>
      <c r="Z109" s="4"/>
      <c r="AA109" s="4"/>
      <c r="AB109" s="4">
        <v>4</v>
      </c>
      <c r="AC109" s="4"/>
      <c r="AD109" s="4"/>
      <c r="AE109" s="4"/>
    </row>
    <row r="110" spans="1:31" x14ac:dyDescent="0.25">
      <c r="A110" s="3" t="s">
        <v>172</v>
      </c>
      <c r="B110" s="3"/>
      <c r="C110" s="3"/>
      <c r="D110" s="4"/>
      <c r="E110" s="13">
        <v>4</v>
      </c>
      <c r="F110" s="13">
        <v>4</v>
      </c>
      <c r="G110" s="13"/>
      <c r="H110" s="13"/>
      <c r="I110" s="13">
        <v>4</v>
      </c>
      <c r="J110" s="4"/>
      <c r="K110" s="13">
        <v>1</v>
      </c>
      <c r="L110" s="13">
        <v>3000</v>
      </c>
      <c r="M110" s="3"/>
      <c r="N110" s="4"/>
      <c r="O110" s="4"/>
      <c r="P110" s="4"/>
      <c r="Q110" s="4"/>
      <c r="R110" s="4"/>
      <c r="S110" s="4"/>
      <c r="T110" s="4"/>
      <c r="U110" s="4"/>
      <c r="V110" s="4"/>
      <c r="W110" s="4"/>
      <c r="X110" s="4"/>
      <c r="Y110" s="4"/>
      <c r="Z110" s="4"/>
      <c r="AA110" s="4"/>
      <c r="AB110" s="4">
        <v>3</v>
      </c>
      <c r="AC110" s="4">
        <v>2</v>
      </c>
      <c r="AD110" s="4">
        <v>1</v>
      </c>
      <c r="AE110" s="4"/>
    </row>
    <row r="111" spans="1:31" x14ac:dyDescent="0.25">
      <c r="A111" s="3" t="s">
        <v>173</v>
      </c>
      <c r="B111" s="3"/>
      <c r="C111" s="3"/>
      <c r="D111" s="4"/>
      <c r="E111" s="13">
        <v>1</v>
      </c>
      <c r="F111" s="13"/>
      <c r="G111" s="13">
        <v>2</v>
      </c>
      <c r="H111" s="13">
        <v>2</v>
      </c>
      <c r="I111" s="13"/>
      <c r="J111" s="4"/>
      <c r="K111" s="13">
        <v>-1</v>
      </c>
      <c r="L111" s="13"/>
      <c r="M111" s="3"/>
      <c r="N111" s="4"/>
      <c r="O111" s="4"/>
      <c r="P111" s="4"/>
      <c r="Q111" s="4"/>
      <c r="R111" s="4"/>
      <c r="S111" s="4"/>
      <c r="T111" s="4"/>
      <c r="U111" s="4"/>
      <c r="V111" s="4"/>
      <c r="W111" s="4"/>
      <c r="X111" s="4"/>
      <c r="Y111" s="4"/>
      <c r="Z111" s="4"/>
      <c r="AA111" s="4"/>
      <c r="AB111" s="4"/>
      <c r="AC111" s="4"/>
      <c r="AD111" s="4"/>
      <c r="AE111" s="4"/>
    </row>
    <row r="112" spans="1:31" x14ac:dyDescent="0.25">
      <c r="A112" s="15" t="s">
        <v>174</v>
      </c>
      <c r="B112" s="15"/>
      <c r="C112" s="15"/>
      <c r="D112" s="13">
        <v>30</v>
      </c>
      <c r="E112" s="13">
        <v>1</v>
      </c>
      <c r="F112" s="13"/>
      <c r="G112" s="13">
        <v>1</v>
      </c>
      <c r="H112" s="13">
        <v>1</v>
      </c>
      <c r="I112" s="13">
        <v>2</v>
      </c>
      <c r="J112" s="13"/>
      <c r="K112" s="13"/>
      <c r="L112" s="13"/>
      <c r="M112" s="15"/>
      <c r="N112" s="13"/>
      <c r="O112" s="13"/>
      <c r="P112" s="13"/>
      <c r="Q112" s="13" t="s">
        <v>352</v>
      </c>
      <c r="R112" s="13"/>
      <c r="S112" s="13"/>
      <c r="T112" s="13"/>
      <c r="U112" s="13"/>
      <c r="V112" s="13">
        <v>1</v>
      </c>
      <c r="W112" s="13"/>
      <c r="X112" s="13"/>
      <c r="Y112" s="13"/>
      <c r="Z112" s="13"/>
      <c r="AA112" s="13"/>
      <c r="AB112" s="13"/>
      <c r="AC112" s="13"/>
      <c r="AD112" s="13"/>
      <c r="AE112" s="13" t="s">
        <v>353</v>
      </c>
    </row>
    <row r="113" spans="1:31" x14ac:dyDescent="0.25">
      <c r="A113" s="3" t="s">
        <v>175</v>
      </c>
      <c r="B113" s="3"/>
      <c r="C113" s="3"/>
      <c r="D113" s="4"/>
      <c r="E113" s="13">
        <v>1</v>
      </c>
      <c r="F113" s="13">
        <v>1</v>
      </c>
      <c r="G113" s="13">
        <v>1</v>
      </c>
      <c r="H113" s="13"/>
      <c r="I113" s="13"/>
      <c r="J113" s="4"/>
      <c r="K113" s="13">
        <v>-1</v>
      </c>
      <c r="L113" s="13"/>
      <c r="M113" s="3"/>
      <c r="N113" s="4"/>
      <c r="O113" s="4"/>
      <c r="P113" s="4"/>
      <c r="Q113" s="4"/>
      <c r="R113" s="4"/>
      <c r="S113" s="4"/>
      <c r="T113" s="4"/>
      <c r="U113" s="4"/>
      <c r="V113" s="4"/>
      <c r="W113" s="4"/>
      <c r="X113" s="4"/>
      <c r="Y113" s="4"/>
      <c r="Z113" s="4"/>
      <c r="AA113" s="4"/>
      <c r="AB113" s="4"/>
      <c r="AC113" s="4"/>
      <c r="AD113" s="4"/>
      <c r="AE113" s="4"/>
    </row>
    <row r="114" spans="1:31" x14ac:dyDescent="0.25">
      <c r="A114" s="3" t="s">
        <v>176</v>
      </c>
      <c r="B114" s="3"/>
      <c r="C114" s="3"/>
      <c r="D114" s="4"/>
      <c r="E114" s="13">
        <v>2</v>
      </c>
      <c r="F114" s="13">
        <v>2</v>
      </c>
      <c r="G114" s="13">
        <v>2</v>
      </c>
      <c r="H114" s="13"/>
      <c r="I114" s="13"/>
      <c r="J114" s="4"/>
      <c r="K114" s="13"/>
      <c r="L114" s="13">
        <v>1000</v>
      </c>
      <c r="M114" s="3"/>
      <c r="N114" s="4"/>
      <c r="O114" s="4"/>
      <c r="P114" s="4"/>
      <c r="Q114" s="4"/>
      <c r="R114" s="4"/>
      <c r="S114" s="4"/>
      <c r="T114" s="4"/>
      <c r="U114" s="4"/>
      <c r="V114" s="4"/>
      <c r="W114" s="4"/>
      <c r="X114" s="4"/>
      <c r="Y114" s="4"/>
      <c r="Z114" s="4"/>
      <c r="AA114" s="4"/>
      <c r="AB114" s="4"/>
      <c r="AC114" s="4"/>
      <c r="AD114" s="4"/>
      <c r="AE114" s="4"/>
    </row>
    <row r="115" spans="1:31" x14ac:dyDescent="0.25">
      <c r="A115" s="3" t="s">
        <v>177</v>
      </c>
      <c r="B115" s="3"/>
      <c r="C115" s="3"/>
      <c r="D115" s="4"/>
      <c r="E115" s="13">
        <v>1</v>
      </c>
      <c r="F115" s="13"/>
      <c r="G115" s="13">
        <v>3</v>
      </c>
      <c r="H115" s="13">
        <v>1</v>
      </c>
      <c r="I115" s="13"/>
      <c r="J115" s="4"/>
      <c r="K115" s="13">
        <v>-1</v>
      </c>
      <c r="L115" s="13"/>
      <c r="M115" s="3"/>
      <c r="N115" s="4"/>
      <c r="O115" s="4"/>
      <c r="P115" s="4"/>
      <c r="Q115" s="4"/>
      <c r="R115" s="4"/>
      <c r="S115" s="4"/>
      <c r="T115" s="4"/>
      <c r="U115" s="4"/>
      <c r="V115" s="4"/>
      <c r="W115" s="4"/>
      <c r="X115" s="4"/>
      <c r="Y115" s="4"/>
      <c r="Z115" s="4"/>
      <c r="AA115" s="4"/>
      <c r="AB115" s="4"/>
      <c r="AC115" s="4"/>
      <c r="AD115" s="4"/>
      <c r="AE115" s="4"/>
    </row>
    <row r="116" spans="1:31" x14ac:dyDescent="0.25">
      <c r="A116" s="3" t="s">
        <v>178</v>
      </c>
      <c r="B116" s="3"/>
      <c r="C116" s="3"/>
      <c r="D116" s="4"/>
      <c r="E116" s="13">
        <v>1</v>
      </c>
      <c r="F116" s="13"/>
      <c r="G116" s="13">
        <v>1</v>
      </c>
      <c r="H116" s="13">
        <v>1</v>
      </c>
      <c r="I116" s="13"/>
      <c r="J116" s="4"/>
      <c r="K116" s="13">
        <v>-1</v>
      </c>
      <c r="L116" s="13"/>
      <c r="M116" s="3"/>
      <c r="N116" s="4"/>
      <c r="O116" s="4"/>
      <c r="P116" s="4"/>
      <c r="Q116" s="4"/>
      <c r="R116" s="4"/>
      <c r="S116" s="4"/>
      <c r="T116" s="4"/>
      <c r="U116" s="4"/>
      <c r="V116" s="4"/>
      <c r="W116" s="4"/>
      <c r="X116" s="4"/>
      <c r="Y116" s="4"/>
      <c r="Z116" s="4"/>
      <c r="AA116" s="4"/>
      <c r="AB116" s="4"/>
      <c r="AC116" s="4"/>
      <c r="AD116" s="4"/>
      <c r="AE116" s="4"/>
    </row>
    <row r="117" spans="1:31" x14ac:dyDescent="0.25">
      <c r="A117" s="3" t="s">
        <v>179</v>
      </c>
      <c r="B117" s="3"/>
      <c r="C117" s="3"/>
      <c r="D117" s="4"/>
      <c r="E117" s="13">
        <v>1</v>
      </c>
      <c r="F117" s="13">
        <v>1</v>
      </c>
      <c r="G117" s="13"/>
      <c r="H117" s="13"/>
      <c r="I117" s="13"/>
      <c r="J117" s="4"/>
      <c r="K117" s="13">
        <v>1</v>
      </c>
      <c r="L117" s="13">
        <v>200</v>
      </c>
      <c r="M117" s="3"/>
      <c r="N117" s="4"/>
      <c r="O117" s="4"/>
      <c r="P117" s="4"/>
      <c r="Q117" s="4"/>
      <c r="R117" s="4"/>
      <c r="S117" s="4"/>
      <c r="T117" s="4"/>
      <c r="U117" s="4"/>
      <c r="V117" s="4"/>
      <c r="W117" s="4"/>
      <c r="X117" s="4"/>
      <c r="Y117" s="4"/>
      <c r="Z117" s="4"/>
      <c r="AA117" s="4"/>
      <c r="AB117" s="4"/>
      <c r="AC117" s="4"/>
      <c r="AD117" s="4"/>
      <c r="AE117" s="4"/>
    </row>
    <row r="118" spans="1:31" x14ac:dyDescent="0.25">
      <c r="A118" s="3" t="s">
        <v>180</v>
      </c>
      <c r="B118" s="3"/>
      <c r="C118" s="3"/>
      <c r="D118" s="4"/>
      <c r="E118" s="13">
        <v>1</v>
      </c>
      <c r="F118" s="13"/>
      <c r="G118" s="13">
        <v>1</v>
      </c>
      <c r="H118" s="13">
        <v>1</v>
      </c>
      <c r="I118" s="13"/>
      <c r="J118" s="4"/>
      <c r="K118" s="13">
        <v>-1</v>
      </c>
      <c r="L118" s="13"/>
      <c r="M118" s="3"/>
      <c r="N118" s="4"/>
      <c r="O118" s="4"/>
      <c r="P118" s="4"/>
      <c r="Q118" s="4"/>
      <c r="R118" s="4"/>
      <c r="S118" s="4"/>
      <c r="T118" s="4"/>
      <c r="U118" s="4"/>
      <c r="V118" s="4"/>
      <c r="W118" s="4"/>
      <c r="X118" s="4"/>
      <c r="Y118" s="4"/>
      <c r="Z118" s="4"/>
      <c r="AA118" s="4"/>
      <c r="AB118" s="4"/>
      <c r="AC118" s="4"/>
      <c r="AD118" s="4"/>
      <c r="AE118" s="4"/>
    </row>
    <row r="119" spans="1:31" x14ac:dyDescent="0.25">
      <c r="A119" s="3" t="s">
        <v>181</v>
      </c>
      <c r="B119" s="3"/>
      <c r="C119" s="3"/>
      <c r="D119" s="4"/>
      <c r="E119" s="13">
        <v>2</v>
      </c>
      <c r="F119" s="13"/>
      <c r="G119" s="13">
        <v>2</v>
      </c>
      <c r="H119" s="13">
        <v>2</v>
      </c>
      <c r="I119" s="13"/>
      <c r="J119" s="4"/>
      <c r="K119" s="13">
        <v>-2</v>
      </c>
      <c r="L119" s="13"/>
      <c r="M119" s="3"/>
      <c r="N119" s="4"/>
      <c r="O119" s="4"/>
      <c r="P119" s="4"/>
      <c r="Q119" s="4"/>
      <c r="R119" s="4"/>
      <c r="S119" s="4"/>
      <c r="T119" s="4"/>
      <c r="U119" s="4"/>
      <c r="V119" s="4"/>
      <c r="W119" s="4"/>
      <c r="X119" s="4"/>
      <c r="Y119" s="4"/>
      <c r="Z119" s="4"/>
      <c r="AA119" s="4"/>
      <c r="AB119" s="4"/>
      <c r="AC119" s="4"/>
      <c r="AD119" s="4"/>
      <c r="AE119" s="4"/>
    </row>
    <row r="120" spans="1:31" x14ac:dyDescent="0.25">
      <c r="A120" s="3" t="s">
        <v>182</v>
      </c>
      <c r="B120" s="3"/>
      <c r="C120" s="3"/>
      <c r="D120" s="4"/>
      <c r="E120" s="13">
        <v>1</v>
      </c>
      <c r="F120" s="13">
        <v>1</v>
      </c>
      <c r="G120" s="13"/>
      <c r="H120" s="13"/>
      <c r="I120" s="13"/>
      <c r="J120" s="4"/>
      <c r="K120" s="13"/>
      <c r="L120" s="13">
        <v>100</v>
      </c>
      <c r="M120" s="3"/>
      <c r="N120" s="4"/>
      <c r="O120" s="4"/>
      <c r="P120" s="4"/>
      <c r="Q120" s="4"/>
      <c r="R120" s="4"/>
      <c r="S120" s="4"/>
      <c r="T120" s="4"/>
      <c r="U120" s="4"/>
      <c r="V120" s="4"/>
      <c r="W120" s="4"/>
      <c r="X120" s="4"/>
      <c r="Y120" s="4"/>
      <c r="Z120" s="4"/>
      <c r="AA120" s="4"/>
      <c r="AB120" s="4"/>
      <c r="AC120" s="4"/>
      <c r="AD120" s="4"/>
      <c r="AE120" s="4"/>
    </row>
    <row r="121" spans="1:31" x14ac:dyDescent="0.25">
      <c r="A121" s="3" t="s">
        <v>183</v>
      </c>
      <c r="B121" s="3"/>
      <c r="C121" s="3"/>
      <c r="D121" s="4"/>
      <c r="E121" s="13">
        <v>1</v>
      </c>
      <c r="F121" s="13"/>
      <c r="G121" s="13">
        <v>2</v>
      </c>
      <c r="H121" s="13"/>
      <c r="I121" s="13"/>
      <c r="J121" s="4"/>
      <c r="K121" s="13">
        <v>-2</v>
      </c>
      <c r="L121" s="13"/>
      <c r="M121" s="3"/>
      <c r="N121" s="4"/>
      <c r="O121" s="4"/>
      <c r="P121" s="4"/>
      <c r="Q121" s="4"/>
      <c r="R121" s="4"/>
      <c r="S121" s="4"/>
      <c r="T121" s="4"/>
      <c r="U121" s="4"/>
      <c r="V121" s="4"/>
      <c r="W121" s="4"/>
      <c r="X121" s="4"/>
      <c r="Y121" s="4"/>
      <c r="Z121" s="4"/>
      <c r="AA121" s="4"/>
      <c r="AB121" s="4"/>
      <c r="AC121" s="4"/>
      <c r="AD121" s="4"/>
      <c r="AE121" s="4"/>
    </row>
    <row r="122" spans="1:31" x14ac:dyDescent="0.25">
      <c r="A122" s="3" t="s">
        <v>184</v>
      </c>
      <c r="B122" s="3"/>
      <c r="C122" s="3"/>
      <c r="D122" s="4"/>
      <c r="E122" s="13">
        <v>1</v>
      </c>
      <c r="F122" s="13">
        <v>1</v>
      </c>
      <c r="G122" s="13">
        <v>1</v>
      </c>
      <c r="H122" s="13">
        <v>1</v>
      </c>
      <c r="I122" s="13"/>
      <c r="J122" s="4"/>
      <c r="K122" s="13"/>
      <c r="L122" s="13"/>
      <c r="M122" s="3"/>
      <c r="N122" s="4"/>
      <c r="O122" s="4"/>
      <c r="P122" s="4"/>
      <c r="Q122" s="4"/>
      <c r="R122" s="4"/>
      <c r="S122" s="4"/>
      <c r="T122" s="4"/>
      <c r="U122" s="4"/>
      <c r="V122" s="4"/>
      <c r="W122" s="4"/>
      <c r="X122" s="4"/>
      <c r="Y122" s="4"/>
      <c r="Z122" s="4"/>
      <c r="AA122" s="4"/>
      <c r="AB122" s="4"/>
      <c r="AC122" s="4"/>
      <c r="AD122" s="4"/>
      <c r="AE122" s="4"/>
    </row>
    <row r="123" spans="1:31" x14ac:dyDescent="0.25">
      <c r="A123" s="3" t="s">
        <v>185</v>
      </c>
      <c r="B123" s="3"/>
      <c r="C123" s="3"/>
      <c r="D123" s="4"/>
      <c r="E123" s="13">
        <v>2</v>
      </c>
      <c r="F123" s="13">
        <v>2</v>
      </c>
      <c r="G123" s="13"/>
      <c r="H123" s="13">
        <v>1</v>
      </c>
      <c r="I123" s="13"/>
      <c r="J123" s="4"/>
      <c r="K123" s="13"/>
      <c r="L123" s="13">
        <v>1000</v>
      </c>
      <c r="M123" s="3"/>
      <c r="N123" s="4"/>
      <c r="O123" s="4"/>
      <c r="P123" s="4"/>
      <c r="Q123" s="4"/>
      <c r="R123" s="4"/>
      <c r="S123" s="4"/>
      <c r="T123" s="4"/>
      <c r="U123" s="4"/>
      <c r="V123" s="4"/>
      <c r="W123" s="4"/>
      <c r="X123" s="4"/>
      <c r="Y123" s="4"/>
      <c r="Z123" s="4"/>
      <c r="AA123" s="4"/>
      <c r="AB123" s="4"/>
      <c r="AC123" s="4"/>
      <c r="AD123" s="4"/>
      <c r="AE123" s="4"/>
    </row>
    <row r="124" spans="1:31" x14ac:dyDescent="0.25">
      <c r="A124" s="3" t="s">
        <v>186</v>
      </c>
      <c r="B124" s="3"/>
      <c r="C124" s="3"/>
      <c r="D124" s="4"/>
      <c r="E124" s="13">
        <v>2</v>
      </c>
      <c r="F124" s="13">
        <v>3</v>
      </c>
      <c r="G124" s="13"/>
      <c r="H124" s="13"/>
      <c r="I124" s="13"/>
      <c r="J124" s="4"/>
      <c r="K124" s="13">
        <v>4</v>
      </c>
      <c r="L124" s="13"/>
      <c r="M124" s="3"/>
      <c r="N124" s="4"/>
      <c r="O124" s="4"/>
      <c r="P124" s="4"/>
      <c r="Q124" s="4"/>
      <c r="R124" s="4"/>
      <c r="S124" s="4"/>
      <c r="T124" s="4"/>
      <c r="U124" s="4"/>
      <c r="V124" s="4"/>
      <c r="W124" s="4"/>
      <c r="X124" s="4"/>
      <c r="Y124" s="4"/>
      <c r="Z124" s="4"/>
      <c r="AA124" s="4"/>
      <c r="AB124" s="4"/>
      <c r="AC124" s="4"/>
      <c r="AD124" s="4"/>
      <c r="AE124" s="4"/>
    </row>
    <row r="125" spans="1:31" x14ac:dyDescent="0.25">
      <c r="A125" s="3" t="s">
        <v>187</v>
      </c>
      <c r="B125" s="3"/>
      <c r="C125" s="3"/>
      <c r="D125" s="4"/>
      <c r="E125" s="13">
        <v>2</v>
      </c>
      <c r="F125" s="13">
        <v>1</v>
      </c>
      <c r="G125" s="13"/>
      <c r="H125" s="13">
        <v>1</v>
      </c>
      <c r="I125" s="13">
        <v>1</v>
      </c>
      <c r="J125" s="4"/>
      <c r="K125" s="13">
        <v>2</v>
      </c>
      <c r="L125" s="13">
        <v>1000</v>
      </c>
      <c r="M125" s="3"/>
      <c r="N125" s="4"/>
      <c r="O125" s="4"/>
      <c r="P125" s="4"/>
      <c r="Q125" s="4"/>
      <c r="R125" s="4"/>
      <c r="S125" s="4"/>
      <c r="T125" s="4"/>
      <c r="U125" s="4"/>
      <c r="V125" s="4"/>
      <c r="W125" s="4"/>
      <c r="X125" s="4"/>
      <c r="Y125" s="4"/>
      <c r="Z125" s="4"/>
      <c r="AA125" s="4"/>
      <c r="AB125" s="4">
        <v>2</v>
      </c>
      <c r="AC125" s="4">
        <v>1</v>
      </c>
      <c r="AD125" s="4"/>
      <c r="AE125" s="4"/>
    </row>
    <row r="126" spans="1:31" x14ac:dyDescent="0.25">
      <c r="A126" s="3" t="s">
        <v>188</v>
      </c>
      <c r="B126" s="3"/>
      <c r="C126" s="3"/>
      <c r="D126" s="4"/>
      <c r="E126" s="13">
        <v>2</v>
      </c>
      <c r="F126" s="13">
        <v>1</v>
      </c>
      <c r="G126" s="13">
        <v>3</v>
      </c>
      <c r="H126" s="13"/>
      <c r="I126" s="13"/>
      <c r="J126" s="4"/>
      <c r="K126" s="13">
        <v>-1</v>
      </c>
      <c r="L126" s="13"/>
      <c r="M126" s="3"/>
      <c r="N126" s="4"/>
      <c r="O126" s="4"/>
      <c r="P126" s="4"/>
      <c r="Q126" s="4"/>
      <c r="R126" s="4"/>
      <c r="S126" s="4"/>
      <c r="T126" s="4"/>
      <c r="U126" s="4"/>
      <c r="V126" s="4"/>
      <c r="W126" s="4"/>
      <c r="X126" s="4"/>
      <c r="Y126" s="4"/>
      <c r="Z126" s="4"/>
      <c r="AA126" s="4"/>
      <c r="AB126" s="4"/>
      <c r="AC126" s="4"/>
      <c r="AD126" s="4"/>
      <c r="AE126" s="4"/>
    </row>
    <row r="127" spans="1:31" x14ac:dyDescent="0.25">
      <c r="A127" s="3" t="s">
        <v>189</v>
      </c>
      <c r="B127" s="3"/>
      <c r="C127" s="3"/>
      <c r="D127" s="4"/>
      <c r="E127" s="13">
        <v>2</v>
      </c>
      <c r="F127" s="13"/>
      <c r="G127" s="13">
        <v>1</v>
      </c>
      <c r="H127" s="13">
        <v>1</v>
      </c>
      <c r="I127" s="13"/>
      <c r="J127" s="4"/>
      <c r="K127" s="13">
        <v>-1</v>
      </c>
      <c r="L127" s="13"/>
      <c r="M127" s="3"/>
      <c r="N127" s="4"/>
      <c r="O127" s="4"/>
      <c r="P127" s="4"/>
      <c r="Q127" s="4"/>
      <c r="R127" s="4"/>
      <c r="S127" s="4"/>
      <c r="T127" s="4"/>
      <c r="U127" s="4"/>
      <c r="V127" s="4"/>
      <c r="W127" s="4"/>
      <c r="X127" s="4"/>
      <c r="Y127" s="4"/>
      <c r="Z127" s="4"/>
      <c r="AA127" s="4"/>
      <c r="AB127" s="4"/>
      <c r="AC127" s="4"/>
      <c r="AD127" s="4"/>
      <c r="AE127" s="4"/>
    </row>
    <row r="128" spans="1:31" x14ac:dyDescent="0.25">
      <c r="A128" s="3" t="s">
        <v>190</v>
      </c>
      <c r="B128" s="3"/>
      <c r="C128" s="3"/>
      <c r="D128" s="4"/>
      <c r="E128" s="13">
        <v>4</v>
      </c>
      <c r="F128" s="13">
        <v>2</v>
      </c>
      <c r="G128" s="13">
        <v>4</v>
      </c>
      <c r="H128" s="13"/>
      <c r="I128" s="13"/>
      <c r="J128" s="4"/>
      <c r="K128" s="13"/>
      <c r="L128" s="13"/>
      <c r="M128" s="3"/>
      <c r="N128" s="4"/>
      <c r="O128" s="4"/>
      <c r="P128" s="4"/>
      <c r="Q128" s="4"/>
      <c r="R128" s="4"/>
      <c r="S128" s="4"/>
      <c r="T128" s="4"/>
      <c r="U128" s="4"/>
      <c r="V128" s="4"/>
      <c r="W128" s="4"/>
      <c r="X128" s="4"/>
      <c r="Y128" s="4"/>
      <c r="Z128" s="4"/>
      <c r="AA128" s="4"/>
      <c r="AB128" s="4"/>
      <c r="AC128" s="4"/>
      <c r="AD128" s="4"/>
      <c r="AE128" s="4"/>
    </row>
    <row r="129" spans="1:31" x14ac:dyDescent="0.25">
      <c r="A129" s="3" t="s">
        <v>73</v>
      </c>
      <c r="B129" s="3"/>
      <c r="C129" s="3"/>
      <c r="D129" s="4"/>
      <c r="E129" s="13">
        <v>1</v>
      </c>
      <c r="F129" s="13">
        <v>1</v>
      </c>
      <c r="G129" s="13"/>
      <c r="H129" s="13"/>
      <c r="I129" s="13"/>
      <c r="J129" s="4"/>
      <c r="K129" s="13"/>
      <c r="L129" s="13">
        <v>300</v>
      </c>
      <c r="M129" s="3"/>
      <c r="N129" s="4"/>
      <c r="O129" s="4"/>
      <c r="P129" s="4"/>
      <c r="Q129" s="4"/>
      <c r="R129" s="4"/>
      <c r="S129" s="4"/>
      <c r="T129" s="4"/>
      <c r="U129" s="4"/>
      <c r="V129" s="4"/>
      <c r="W129" s="4"/>
      <c r="X129" s="4"/>
      <c r="Y129" s="4"/>
      <c r="Z129" s="4"/>
      <c r="AA129" s="4"/>
      <c r="AB129" s="4"/>
      <c r="AC129" s="4"/>
      <c r="AD129" s="4"/>
      <c r="AE129" s="4"/>
    </row>
    <row r="130" spans="1:31" x14ac:dyDescent="0.25">
      <c r="A130" s="3" t="s">
        <v>191</v>
      </c>
      <c r="B130" s="3"/>
      <c r="C130" s="3"/>
      <c r="D130" s="4"/>
      <c r="E130" s="13">
        <v>1</v>
      </c>
      <c r="F130" s="13"/>
      <c r="G130" s="13">
        <v>2</v>
      </c>
      <c r="H130" s="13"/>
      <c r="I130" s="13"/>
      <c r="J130" s="4"/>
      <c r="K130" s="13">
        <v>-1</v>
      </c>
      <c r="L130" s="13"/>
      <c r="M130" s="3"/>
      <c r="N130" s="4"/>
      <c r="O130" s="4"/>
      <c r="P130" s="4"/>
      <c r="Q130" s="4"/>
      <c r="R130" s="4"/>
      <c r="S130" s="4"/>
      <c r="T130" s="4"/>
      <c r="U130" s="4"/>
      <c r="V130" s="4"/>
      <c r="W130" s="4"/>
      <c r="X130" s="4"/>
      <c r="Y130" s="4"/>
      <c r="Z130" s="4"/>
      <c r="AA130" s="4"/>
      <c r="AB130" s="4"/>
      <c r="AC130" s="4"/>
      <c r="AD130" s="4"/>
      <c r="AE130" s="4"/>
    </row>
    <row r="131" spans="1:31" x14ac:dyDescent="0.25">
      <c r="A131" s="15" t="s">
        <v>192</v>
      </c>
      <c r="B131" s="3"/>
      <c r="C131" s="3"/>
      <c r="D131" s="4">
        <v>6</v>
      </c>
      <c r="E131" s="13">
        <v>1</v>
      </c>
      <c r="F131" s="13">
        <v>1</v>
      </c>
      <c r="G131" s="13"/>
      <c r="H131" s="13">
        <v>1</v>
      </c>
      <c r="I131" s="13"/>
      <c r="J131" s="4"/>
      <c r="K131" s="13"/>
      <c r="L131" s="13"/>
      <c r="M131" s="3"/>
      <c r="N131" s="4"/>
      <c r="O131" s="4"/>
      <c r="P131" s="4"/>
      <c r="Q131" s="4"/>
      <c r="R131" s="4"/>
      <c r="S131" s="4"/>
      <c r="T131" s="4"/>
      <c r="U131" s="4"/>
      <c r="V131" s="4"/>
      <c r="W131" s="4"/>
      <c r="X131" s="4"/>
      <c r="Y131" s="4"/>
      <c r="Z131" s="4"/>
      <c r="AA131" s="4"/>
      <c r="AB131" s="4"/>
      <c r="AC131" s="4"/>
      <c r="AD131" s="4"/>
      <c r="AE131" s="4" t="s">
        <v>347</v>
      </c>
    </row>
    <row r="132" spans="1:31" x14ac:dyDescent="0.25">
      <c r="A132" s="3" t="s">
        <v>193</v>
      </c>
      <c r="B132" s="3"/>
      <c r="C132" s="3"/>
      <c r="D132" s="4"/>
      <c r="E132" s="13">
        <v>1</v>
      </c>
      <c r="F132" s="13">
        <v>1</v>
      </c>
      <c r="G132" s="13">
        <v>1</v>
      </c>
      <c r="H132" s="13">
        <v>1</v>
      </c>
      <c r="I132" s="13"/>
      <c r="J132" s="4"/>
      <c r="K132" s="13"/>
      <c r="L132" s="13">
        <v>500</v>
      </c>
      <c r="M132" s="3"/>
      <c r="N132" s="4"/>
      <c r="O132" s="4"/>
      <c r="P132" s="4"/>
      <c r="Q132" s="4"/>
      <c r="R132" s="4"/>
      <c r="S132" s="4"/>
      <c r="T132" s="4"/>
      <c r="U132" s="4"/>
      <c r="V132" s="4"/>
      <c r="W132" s="4"/>
      <c r="X132" s="4"/>
      <c r="Y132" s="4"/>
      <c r="Z132" s="4"/>
      <c r="AA132" s="4"/>
      <c r="AB132" s="4"/>
      <c r="AC132" s="4"/>
      <c r="AD132" s="4"/>
      <c r="AE132" s="4"/>
    </row>
    <row r="133" spans="1:31" x14ac:dyDescent="0.25">
      <c r="A133" s="15" t="s">
        <v>346</v>
      </c>
      <c r="B133" s="3"/>
      <c r="C133" s="3"/>
      <c r="D133" s="4">
        <v>20</v>
      </c>
      <c r="E133" s="13">
        <v>1</v>
      </c>
      <c r="F133" s="13">
        <v>1</v>
      </c>
      <c r="G133" s="13"/>
      <c r="H133" s="13"/>
      <c r="I133" s="13"/>
      <c r="J133" s="4"/>
      <c r="K133" s="13">
        <v>1</v>
      </c>
      <c r="L133" s="13"/>
      <c r="M133" s="3"/>
      <c r="N133" s="4"/>
      <c r="O133" s="4"/>
      <c r="P133" s="4"/>
      <c r="Q133" s="4"/>
      <c r="R133" s="4"/>
      <c r="S133" s="4"/>
      <c r="T133" s="4"/>
      <c r="U133" s="4"/>
      <c r="V133" s="4"/>
      <c r="W133" s="4"/>
      <c r="X133" s="4"/>
      <c r="Y133" s="4"/>
      <c r="Z133" s="4"/>
      <c r="AA133" s="4"/>
      <c r="AB133" s="4">
        <v>2</v>
      </c>
      <c r="AC133" s="4">
        <v>1</v>
      </c>
      <c r="AD133" s="4"/>
      <c r="AE133" s="4" t="s">
        <v>351</v>
      </c>
    </row>
    <row r="134" spans="1:31" x14ac:dyDescent="0.25">
      <c r="A134" s="3" t="s">
        <v>194</v>
      </c>
      <c r="B134" s="3"/>
      <c r="C134" s="3"/>
      <c r="D134" s="4"/>
      <c r="E134" s="13">
        <v>1</v>
      </c>
      <c r="F134" s="13">
        <v>1</v>
      </c>
      <c r="G134" s="13"/>
      <c r="H134" s="13"/>
      <c r="I134" s="13"/>
      <c r="J134" s="4"/>
      <c r="K134" s="13">
        <v>2</v>
      </c>
      <c r="L134" s="13"/>
      <c r="M134" s="3"/>
      <c r="N134" s="4"/>
      <c r="O134" s="4"/>
      <c r="P134" s="4"/>
      <c r="Q134" s="4"/>
      <c r="R134" s="4"/>
      <c r="S134" s="4"/>
      <c r="T134" s="4"/>
      <c r="U134" s="4"/>
      <c r="V134" s="4"/>
      <c r="W134" s="4"/>
      <c r="X134" s="4"/>
      <c r="Y134" s="4"/>
      <c r="Z134" s="4"/>
      <c r="AA134" s="4"/>
      <c r="AB134" s="4"/>
      <c r="AC134" s="4"/>
      <c r="AD134" s="4"/>
      <c r="AE134" s="4"/>
    </row>
    <row r="135" spans="1:31" x14ac:dyDescent="0.25">
      <c r="A135" t="s">
        <v>348</v>
      </c>
      <c r="B135" t="s">
        <v>349</v>
      </c>
      <c r="D135">
        <v>4</v>
      </c>
      <c r="E135" s="18">
        <v>1</v>
      </c>
      <c r="G135">
        <v>1</v>
      </c>
      <c r="AE135" t="s">
        <v>350</v>
      </c>
    </row>
  </sheetData>
  <mergeCells count="15">
    <mergeCell ref="AE3:AE4"/>
    <mergeCell ref="M3:M4"/>
    <mergeCell ref="P3:P4"/>
    <mergeCell ref="R3:R4"/>
    <mergeCell ref="Q3:Q4"/>
    <mergeCell ref="AA3:AD3"/>
    <mergeCell ref="N3:O3"/>
    <mergeCell ref="S3:Z3"/>
    <mergeCell ref="F3:K3"/>
    <mergeCell ref="E3:E4"/>
    <mergeCell ref="D3:D4"/>
    <mergeCell ref="A3:A4"/>
    <mergeCell ref="L3:L4"/>
    <mergeCell ref="B3:B4"/>
    <mergeCell ref="C3:C4"/>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09"/>
  <sheetViews>
    <sheetView workbookViewId="0">
      <selection activeCell="J11" sqref="J11"/>
    </sheetView>
  </sheetViews>
  <sheetFormatPr defaultRowHeight="15" x14ac:dyDescent="0.25"/>
  <cols>
    <col min="1" max="1" width="0.85546875" customWidth="1"/>
    <col min="2" max="2" width="10.7109375" customWidth="1"/>
    <col min="7" max="7" width="11.85546875" bestFit="1" customWidth="1"/>
    <col min="9" max="9" width="10" bestFit="1" customWidth="1"/>
    <col min="11" max="11" width="10.85546875" bestFit="1" customWidth="1"/>
    <col min="12" max="12" width="15.7109375" bestFit="1" customWidth="1"/>
    <col min="13" max="13" width="10.5703125" bestFit="1" customWidth="1"/>
    <col min="18" max="18" width="11.7109375" bestFit="1" customWidth="1"/>
    <col min="20" max="20" width="18" bestFit="1" customWidth="1"/>
  </cols>
  <sheetData>
    <row r="2" spans="2:20" ht="18.75" x14ac:dyDescent="0.25">
      <c r="B2" s="202" t="s">
        <v>10</v>
      </c>
      <c r="C2" s="203"/>
      <c r="D2" s="203"/>
      <c r="E2" s="203"/>
      <c r="F2" s="203"/>
      <c r="G2" s="210" t="s">
        <v>14</v>
      </c>
      <c r="H2" s="211">
        <f>SUM(E5:E109)</f>
        <v>7</v>
      </c>
      <c r="I2" s="210" t="s">
        <v>17</v>
      </c>
      <c r="J2" s="211">
        <f>SUM(F5:F109)</f>
        <v>9</v>
      </c>
      <c r="K2" s="210" t="s">
        <v>13</v>
      </c>
      <c r="L2" s="211">
        <f>SUM(G5:G109)</f>
        <v>4</v>
      </c>
      <c r="M2" s="210" t="s">
        <v>381</v>
      </c>
      <c r="N2" s="211">
        <f>SUM(D5:D109)</f>
        <v>11</v>
      </c>
    </row>
    <row r="4" spans="2:20" ht="15" customHeight="1" x14ac:dyDescent="0.25">
      <c r="B4" s="208" t="s">
        <v>478</v>
      </c>
      <c r="C4" s="208" t="s">
        <v>11</v>
      </c>
      <c r="D4" s="208" t="s">
        <v>480</v>
      </c>
      <c r="E4" s="208" t="s">
        <v>14</v>
      </c>
      <c r="F4" s="208" t="s">
        <v>17</v>
      </c>
      <c r="G4" s="208" t="s">
        <v>13</v>
      </c>
      <c r="H4" s="208" t="s">
        <v>33</v>
      </c>
      <c r="I4" s="208" t="s">
        <v>15</v>
      </c>
      <c r="J4" s="208" t="s">
        <v>16</v>
      </c>
      <c r="K4" s="209" t="s">
        <v>130</v>
      </c>
      <c r="L4" s="208" t="s">
        <v>482</v>
      </c>
      <c r="M4" s="208" t="s">
        <v>19</v>
      </c>
      <c r="N4" s="208" t="s">
        <v>20</v>
      </c>
      <c r="O4" s="208" t="s">
        <v>29</v>
      </c>
      <c r="P4" s="208" t="s">
        <v>23</v>
      </c>
      <c r="Q4" s="208" t="s">
        <v>24</v>
      </c>
      <c r="R4" s="208" t="s">
        <v>22</v>
      </c>
      <c r="S4" s="208" t="s">
        <v>21</v>
      </c>
      <c r="T4" s="208" t="s">
        <v>481</v>
      </c>
    </row>
    <row r="5" spans="2:20" x14ac:dyDescent="0.25">
      <c r="B5" s="207" t="s">
        <v>42</v>
      </c>
      <c r="C5">
        <f>IFERROR(INDEX(Buildings_Data!$D$5:$Z$135,MATCH(City!$B5,Buildings_Data!$A$5:$A$135,0),1),"")</f>
        <v>4</v>
      </c>
      <c r="D5">
        <f>IFERROR(INDEX(Buildings_Data!$D$5:$Z$135,MATCH(City!$B5,Buildings_Data!$A$5:$A$135,0),2),"")</f>
        <v>1</v>
      </c>
      <c r="E5">
        <f>IFERROR(INDEX(Buildings_Data!$D$5:$Z$135,MATCH(City!$B5,Buildings_Data!$A$5:$A$135,0),3),"")</f>
        <v>1</v>
      </c>
      <c r="F5">
        <f>IFERROR(INDEX(Buildings_Data!$D$5:$Z$135,MATCH(City!$B5,Buildings_Data!$A$5:$A$135,0),4),"")</f>
        <v>1</v>
      </c>
      <c r="G5">
        <f>IFERROR(INDEX(Buildings_Data!$D$5:$Z$135,MATCH(City!$B5,Buildings_Data!$A$5:$A$135,0),5),"")</f>
        <v>0</v>
      </c>
      <c r="H5">
        <f>IFERROR(INDEX(Buildings_Data!$D$5:$Z$135,MATCH(City!$B5,Buildings_Data!$A$5:$A$135,0),6),"")</f>
        <v>0</v>
      </c>
      <c r="I5">
        <f>IFERROR(INDEX(Buildings_Data!$D$5:$Z$135,MATCH(City!$B5,Buildings_Data!$A$5:$A$135,0),7),"")</f>
        <v>0</v>
      </c>
      <c r="J5">
        <f>IFERROR(INDEX(Buildings_Data!$D$5:$Z$135,MATCH(City!$B5,Buildings_Data!$A$5:$A$135,0),8),"")</f>
        <v>0</v>
      </c>
      <c r="K5">
        <f>IFERROR(INDEX(Buildings_Data!$D$5:$Z$135,MATCH(City!$B5,Buildings_Data!$A$5:$A$135,0),9),"")</f>
        <v>0</v>
      </c>
      <c r="L5" t="str">
        <f>IFERROR(INDEX(Buildings_Data!$D$5:$Z$135,MATCH(City!$B5,Buildings_Data!$A$5:$A$135,0),15),"")</f>
        <v>Each Bordello causes a -1 penalty to Stability checks to resist Drug Den and Plague events.</v>
      </c>
      <c r="M5">
        <f>IFERROR(INDEX(Buildings_Data!$D$5:$Z$135,MATCH(City!$B5,Buildings_Data!$A$5:$A$135,0),16),"")</f>
        <v>1</v>
      </c>
      <c r="N5">
        <f>IFERROR(INDEX(Buildings_Data!$D$5:$Z$135,MATCH(City!$B5,Buildings_Data!$A$5:$A$135,0),17),"")</f>
        <v>1</v>
      </c>
      <c r="O5">
        <f>IFERROR(INDEX(Buildings_Data!$D$5:$Z$135,MATCH(City!$B5,Buildings_Data!$A$5:$A$135,0),18),"")</f>
        <v>0</v>
      </c>
      <c r="P5">
        <f>IFERROR(IFERROR(INDEX(Buildings_Data!$D$5:$Z$135,MATCH(City!$B5,Buildings_Data!$A$5:$A$135,0),19),""),"")</f>
        <v>0</v>
      </c>
      <c r="Q5">
        <f>IFERROR(INDEX(Buildings_Data!$D$5:$Z$135,MATCH(City!$B5,Buildings_Data!$A$5:$A$135,0),20),"")</f>
        <v>0</v>
      </c>
      <c r="R5">
        <f>IFERROR(INDEX(Buildings_Data!$D$5:$Z$135,MATCH(City!$B5,Buildings_Data!$A$5:$A$135,0),21),"")</f>
        <v>0</v>
      </c>
      <c r="S5">
        <f>IFERROR(INDEX(Buildings_Data!$D$5:$Z$135,MATCH(City!$B5,Buildings_Data!$A$5:$A$135,0),22),"")</f>
        <v>1</v>
      </c>
      <c r="T5">
        <f>IFERROR(INDEX(Buildings_Data!$D$5:$Z$135,MATCH(City!$B5,Buildings_Data!$A$5:$A$135,0),23),"")</f>
        <v>0</v>
      </c>
    </row>
    <row r="6" spans="2:20" x14ac:dyDescent="0.25">
      <c r="B6" s="207" t="s">
        <v>39</v>
      </c>
      <c r="C6">
        <f>IFERROR(INDEX(Buildings_Data!$D$5:$Z$135,MATCH(City!$B6,Buildings_Data!$A$5:$A$135,0),1),"")</f>
        <v>4</v>
      </c>
      <c r="D6">
        <f>IFERROR(INDEX(Buildings_Data!$D$5:$Z$135,MATCH(City!$B6,Buildings_Data!$A$5:$A$135,0),2),"")</f>
        <v>1</v>
      </c>
      <c r="E6">
        <f>IFERROR(INDEX(Buildings_Data!$D$5:$Z$135,MATCH(City!$B6,Buildings_Data!$A$5:$A$135,0),3),"")</f>
        <v>1</v>
      </c>
      <c r="F6">
        <f>IFERROR(INDEX(Buildings_Data!$D$5:$Z$135,MATCH(City!$B6,Buildings_Data!$A$5:$A$135,0),4),"")</f>
        <v>0</v>
      </c>
      <c r="G6">
        <f>IFERROR(INDEX(Buildings_Data!$D$5:$Z$135,MATCH(City!$B6,Buildings_Data!$A$5:$A$135,0),5),"")</f>
        <v>1</v>
      </c>
      <c r="H6">
        <f>IFERROR(INDEX(Buildings_Data!$D$5:$Z$135,MATCH(City!$B6,Buildings_Data!$A$5:$A$135,0),6),"")</f>
        <v>0</v>
      </c>
      <c r="I6">
        <f>IFERROR(INDEX(Buildings_Data!$D$5:$Z$135,MATCH(City!$B6,Buildings_Data!$A$5:$A$135,0),7),"")</f>
        <v>0</v>
      </c>
      <c r="J6">
        <f>IFERROR(INDEX(Buildings_Data!$D$5:$Z$135,MATCH(City!$B6,Buildings_Data!$A$5:$A$135,0),8),"")</f>
        <v>0</v>
      </c>
      <c r="K6">
        <f>IFERROR(INDEX(Buildings_Data!$D$5:$Z$135,MATCH(City!$B6,Buildings_Data!$A$5:$A$135,0),9),"")</f>
        <v>0</v>
      </c>
      <c r="L6">
        <f>IFERROR(INDEX(Buildings_Data!$D$5:$Z$135,MATCH(City!$B6,Buildings_Data!$A$5:$A$135,0),15),"")</f>
        <v>0</v>
      </c>
      <c r="M6">
        <f>IFERROR(INDEX(Buildings_Data!$D$5:$Z$135,MATCH(City!$B6,Buildings_Data!$A$5:$A$135,0),16),"")</f>
        <v>0</v>
      </c>
      <c r="N6">
        <f>IFERROR(INDEX(Buildings_Data!$D$5:$Z$135,MATCH(City!$B6,Buildings_Data!$A$5:$A$135,0),17),"")</f>
        <v>0</v>
      </c>
      <c r="O6">
        <f>IFERROR(INDEX(Buildings_Data!$D$5:$Z$135,MATCH(City!$B6,Buildings_Data!$A$5:$A$135,0),18),"")</f>
        <v>0</v>
      </c>
      <c r="P6">
        <f>IFERROR(IFERROR(INDEX(Buildings_Data!$D$5:$Z$135,MATCH(City!$B6,Buildings_Data!$A$5:$A$135,0),19),""),"")</f>
        <v>0</v>
      </c>
      <c r="Q6">
        <f>IFERROR(INDEX(Buildings_Data!$D$5:$Z$135,MATCH(City!$B6,Buildings_Data!$A$5:$A$135,0),20),"")</f>
        <v>0</v>
      </c>
      <c r="R6">
        <f>IFERROR(INDEX(Buildings_Data!$D$5:$Z$135,MATCH(City!$B6,Buildings_Data!$A$5:$A$135,0),21),"")</f>
        <v>0</v>
      </c>
      <c r="S6">
        <f>IFERROR(INDEX(Buildings_Data!$D$5:$Z$135,MATCH(City!$B6,Buildings_Data!$A$5:$A$135,0),22),"")</f>
        <v>0</v>
      </c>
      <c r="T6">
        <f>IFERROR(INDEX(Buildings_Data!$D$5:$Z$135,MATCH(City!$B6,Buildings_Data!$A$5:$A$135,0),23),"")</f>
        <v>0</v>
      </c>
    </row>
    <row r="7" spans="2:20" x14ac:dyDescent="0.25">
      <c r="B7" s="207" t="s">
        <v>42</v>
      </c>
      <c r="C7">
        <f>IFERROR(INDEX(Buildings_Data!$D$5:$Z$135,MATCH(City!$B7,Buildings_Data!$A$5:$A$135,0),1),"")</f>
        <v>4</v>
      </c>
      <c r="D7">
        <f>IFERROR(INDEX(Buildings_Data!$D$5:$Z$135,MATCH(City!$B7,Buildings_Data!$A$5:$A$135,0),2),"")</f>
        <v>1</v>
      </c>
      <c r="E7">
        <f>IFERROR(INDEX(Buildings_Data!$D$5:$Z$135,MATCH(City!$B7,Buildings_Data!$A$5:$A$135,0),3),"")</f>
        <v>1</v>
      </c>
      <c r="F7">
        <f>IFERROR(INDEX(Buildings_Data!$D$5:$Z$135,MATCH(City!$B7,Buildings_Data!$A$5:$A$135,0),4),"")</f>
        <v>1</v>
      </c>
      <c r="G7">
        <f>IFERROR(INDEX(Buildings_Data!$D$5:$Z$135,MATCH(City!$B7,Buildings_Data!$A$5:$A$135,0),5),"")</f>
        <v>0</v>
      </c>
      <c r="H7">
        <f>IFERROR(INDEX(Buildings_Data!$D$5:$Z$135,MATCH(City!$B7,Buildings_Data!$A$5:$A$135,0),6),"")</f>
        <v>0</v>
      </c>
      <c r="I7">
        <f>IFERROR(INDEX(Buildings_Data!$D$5:$Z$135,MATCH(City!$B7,Buildings_Data!$A$5:$A$135,0),7),"")</f>
        <v>0</v>
      </c>
      <c r="J7">
        <f>IFERROR(INDEX(Buildings_Data!$D$5:$Z$135,MATCH(City!$B7,Buildings_Data!$A$5:$A$135,0),8),"")</f>
        <v>0</v>
      </c>
      <c r="K7">
        <f>IFERROR(INDEX(Buildings_Data!$D$5:$Z$135,MATCH(City!$B7,Buildings_Data!$A$5:$A$135,0),9),"")</f>
        <v>0</v>
      </c>
      <c r="L7" t="str">
        <f>IFERROR(INDEX(Buildings_Data!$D$5:$Z$135,MATCH(City!$B7,Buildings_Data!$A$5:$A$135,0),15),"")</f>
        <v>Each Bordello causes a -1 penalty to Stability checks to resist Drug Den and Plague events.</v>
      </c>
      <c r="M7">
        <f>IFERROR(INDEX(Buildings_Data!$D$5:$Z$135,MATCH(City!$B7,Buildings_Data!$A$5:$A$135,0),16),"")</f>
        <v>1</v>
      </c>
      <c r="N7">
        <f>IFERROR(INDEX(Buildings_Data!$D$5:$Z$135,MATCH(City!$B7,Buildings_Data!$A$5:$A$135,0),17),"")</f>
        <v>1</v>
      </c>
      <c r="O7">
        <f>IFERROR(INDEX(Buildings_Data!$D$5:$Z$135,MATCH(City!$B7,Buildings_Data!$A$5:$A$135,0),18),"")</f>
        <v>0</v>
      </c>
      <c r="P7">
        <f>IFERROR(IFERROR(INDEX(Buildings_Data!$D$5:$Z$135,MATCH(City!$B7,Buildings_Data!$A$5:$A$135,0),19),""),"")</f>
        <v>0</v>
      </c>
      <c r="Q7">
        <f>IFERROR(INDEX(Buildings_Data!$D$5:$Z$135,MATCH(City!$B7,Buildings_Data!$A$5:$A$135,0),20),"")</f>
        <v>0</v>
      </c>
      <c r="R7">
        <f>IFERROR(INDEX(Buildings_Data!$D$5:$Z$135,MATCH(City!$B7,Buildings_Data!$A$5:$A$135,0),21),"")</f>
        <v>0</v>
      </c>
      <c r="S7">
        <f>IFERROR(INDEX(Buildings_Data!$D$5:$Z$135,MATCH(City!$B7,Buildings_Data!$A$5:$A$135,0),22),"")</f>
        <v>1</v>
      </c>
      <c r="T7">
        <f>IFERROR(INDEX(Buildings_Data!$D$5:$Z$135,MATCH(City!$B7,Buildings_Data!$A$5:$A$135,0),23),"")</f>
        <v>0</v>
      </c>
    </row>
    <row r="8" spans="2:20" x14ac:dyDescent="0.25">
      <c r="B8" s="207" t="s">
        <v>44</v>
      </c>
      <c r="C8">
        <f>IFERROR(INDEX(Buildings_Data!$D$5:$Z$135,MATCH(City!$B8,Buildings_Data!$A$5:$A$135,0),1),"")</f>
        <v>16</v>
      </c>
      <c r="D8">
        <f>IFERROR(INDEX(Buildings_Data!$D$5:$Z$135,MATCH(City!$B8,Buildings_Data!$A$5:$A$135,0),2),"")</f>
        <v>2</v>
      </c>
      <c r="E8">
        <f>IFERROR(INDEX(Buildings_Data!$D$5:$Z$135,MATCH(City!$B8,Buildings_Data!$A$5:$A$135,0),3),"")</f>
        <v>1</v>
      </c>
      <c r="F8">
        <f>IFERROR(INDEX(Buildings_Data!$D$5:$Z$135,MATCH(City!$B8,Buildings_Data!$A$5:$A$135,0),4),"")</f>
        <v>0</v>
      </c>
      <c r="G8">
        <f>IFERROR(INDEX(Buildings_Data!$D$5:$Z$135,MATCH(City!$B8,Buildings_Data!$A$5:$A$135,0),5),"")</f>
        <v>1</v>
      </c>
      <c r="H8">
        <f>IFERROR(INDEX(Buildings_Data!$D$5:$Z$135,MATCH(City!$B8,Buildings_Data!$A$5:$A$135,0),6),"")</f>
        <v>0</v>
      </c>
      <c r="I8">
        <f>IFERROR(INDEX(Buildings_Data!$D$5:$Z$135,MATCH(City!$B8,Buildings_Data!$A$5:$A$135,0),7),"")</f>
        <v>0</v>
      </c>
      <c r="J8">
        <f>IFERROR(INDEX(Buildings_Data!$D$5:$Z$135,MATCH(City!$B8,Buildings_Data!$A$5:$A$135,0),8),"")</f>
        <v>0</v>
      </c>
      <c r="K8">
        <f>IFERROR(INDEX(Buildings_Data!$D$5:$Z$135,MATCH(City!$B8,Buildings_Data!$A$5:$A$135,0),9),"")</f>
        <v>0</v>
      </c>
      <c r="L8" t="str">
        <f>IFERROR(INDEX(Buildings_Data!$D$5:$Z$135,MATCH(City!$B8,Buildings_Data!$A$5:$A$135,0),15),"")</f>
        <v>The cost to construct Quarries in the settlement’s hex or adjacent hexes is reduced to 6 BP. In addition, Quarries in those hexes generate 1 additional BP for every 2 Quarries. If a Quarry is adjacent to two settlements with Brickyards, only one Brickyard may benefit from that Quarry each kingdom turn.</v>
      </c>
      <c r="M8">
        <f>IFERROR(INDEX(Buildings_Data!$D$5:$Z$135,MATCH(City!$B8,Buildings_Data!$A$5:$A$135,0),16),"")</f>
        <v>0</v>
      </c>
      <c r="N8">
        <f>IFERROR(INDEX(Buildings_Data!$D$5:$Z$135,MATCH(City!$B8,Buildings_Data!$A$5:$A$135,0),17),"")</f>
        <v>0</v>
      </c>
      <c r="O8">
        <f>IFERROR(INDEX(Buildings_Data!$D$5:$Z$135,MATCH(City!$B8,Buildings_Data!$A$5:$A$135,0),18),"")</f>
        <v>0</v>
      </c>
      <c r="P8">
        <f>IFERROR(IFERROR(INDEX(Buildings_Data!$D$5:$Z$135,MATCH(City!$B8,Buildings_Data!$A$5:$A$135,0),19),""),"")</f>
        <v>0</v>
      </c>
      <c r="Q8">
        <f>IFERROR(INDEX(Buildings_Data!$D$5:$Z$135,MATCH(City!$B8,Buildings_Data!$A$5:$A$135,0),20),"")</f>
        <v>0</v>
      </c>
      <c r="R8">
        <f>IFERROR(INDEX(Buildings_Data!$D$5:$Z$135,MATCH(City!$B8,Buildings_Data!$A$5:$A$135,0),21),"")</f>
        <v>1</v>
      </c>
      <c r="S8">
        <f>IFERROR(INDEX(Buildings_Data!$D$5:$Z$135,MATCH(City!$B8,Buildings_Data!$A$5:$A$135,0),22),"")</f>
        <v>0</v>
      </c>
      <c r="T8">
        <f>IFERROR(INDEX(Buildings_Data!$D$5:$Z$135,MATCH(City!$B8,Buildings_Data!$A$5:$A$135,0),23),"")</f>
        <v>0</v>
      </c>
    </row>
    <row r="9" spans="2:20" x14ac:dyDescent="0.25">
      <c r="B9" s="207" t="s">
        <v>46</v>
      </c>
      <c r="C9">
        <f>IFERROR(INDEX(Buildings_Data!$D$5:$Z$135,MATCH(City!$B9,Buildings_Data!$A$5:$A$135,0),1),"")</f>
        <v>60</v>
      </c>
      <c r="D9">
        <f>IFERROR(INDEX(Buildings_Data!$D$5:$Z$135,MATCH(City!$B9,Buildings_Data!$A$5:$A$135,0),2),"")</f>
        <v>4</v>
      </c>
      <c r="E9">
        <f>IFERROR(INDEX(Buildings_Data!$D$5:$Z$135,MATCH(City!$B9,Buildings_Data!$A$5:$A$135,0),3),"")</f>
        <v>2</v>
      </c>
      <c r="F9">
        <f>IFERROR(INDEX(Buildings_Data!$D$5:$Z$135,MATCH(City!$B9,Buildings_Data!$A$5:$A$135,0),4),"")</f>
        <v>4</v>
      </c>
      <c r="G9">
        <f>IFERROR(INDEX(Buildings_Data!$D$5:$Z$135,MATCH(City!$B9,Buildings_Data!$A$5:$A$135,0),5),"")</f>
        <v>2</v>
      </c>
      <c r="H9">
        <f>IFERROR(INDEX(Buildings_Data!$D$5:$Z$135,MATCH(City!$B9,Buildings_Data!$A$5:$A$135,0),6),"")</f>
        <v>0</v>
      </c>
      <c r="I9">
        <f>IFERROR(INDEX(Buildings_Data!$D$5:$Z$135,MATCH(City!$B9,Buildings_Data!$A$5:$A$135,0),7),"")</f>
        <v>1</v>
      </c>
      <c r="J9">
        <f>IFERROR(INDEX(Buildings_Data!$D$5:$Z$135,MATCH(City!$B9,Buildings_Data!$A$5:$A$135,0),8),"")</f>
        <v>-2</v>
      </c>
      <c r="K9">
        <f>IFERROR(INDEX(Buildings_Data!$D$5:$Z$135,MATCH(City!$B9,Buildings_Data!$A$5:$A$135,0),9),"")</f>
        <v>0</v>
      </c>
      <c r="L9" t="str">
        <f>IFERROR(INDEX(Buildings_Data!$D$5:$Z$135,MATCH(City!$B9,Buildings_Data!$A$5:$A$135,0),15),"")</f>
        <v>When your armies in the same hex as a settlement with a Colossus, they gain a +1 bonus to Morale; if they are inside the city, they gain a +2 bonus. A Colossus can share the same space as a Lighthouse or Observatory (but not both).</v>
      </c>
      <c r="M9">
        <f>IFERROR(INDEX(Buildings_Data!$D$5:$Z$135,MATCH(City!$B9,Buildings_Data!$A$5:$A$135,0),16),"")</f>
        <v>0</v>
      </c>
      <c r="N9">
        <f>IFERROR(INDEX(Buildings_Data!$D$5:$Z$135,MATCH(City!$B9,Buildings_Data!$A$5:$A$135,0),17),"")</f>
        <v>0</v>
      </c>
      <c r="O9">
        <f>IFERROR(INDEX(Buildings_Data!$D$5:$Z$135,MATCH(City!$B9,Buildings_Data!$A$5:$A$135,0),18),"")</f>
        <v>0</v>
      </c>
      <c r="P9">
        <f>IFERROR(IFERROR(INDEX(Buildings_Data!$D$5:$Z$135,MATCH(City!$B9,Buildings_Data!$A$5:$A$135,0),19),""),"")</f>
        <v>2</v>
      </c>
      <c r="Q9">
        <f>IFERROR(INDEX(Buildings_Data!$D$5:$Z$135,MATCH(City!$B9,Buildings_Data!$A$5:$A$135,0),20),"")</f>
        <v>0</v>
      </c>
      <c r="R9">
        <f>IFERROR(INDEX(Buildings_Data!$D$5:$Z$135,MATCH(City!$B9,Buildings_Data!$A$5:$A$135,0),21),"")</f>
        <v>0</v>
      </c>
      <c r="S9">
        <f>IFERROR(INDEX(Buildings_Data!$D$5:$Z$135,MATCH(City!$B9,Buildings_Data!$A$5:$A$135,0),22),"")</f>
        <v>0</v>
      </c>
      <c r="T9">
        <f>IFERROR(INDEX(Buildings_Data!$D$5:$Z$135,MATCH(City!$B9,Buildings_Data!$A$5:$A$135,0),23),"")</f>
        <v>0</v>
      </c>
    </row>
    <row r="10" spans="2:20" x14ac:dyDescent="0.25">
      <c r="B10" s="207" t="s">
        <v>48</v>
      </c>
      <c r="C10">
        <f>IFERROR(INDEX(Buildings_Data!$D$5:$Z$135,MATCH(City!$B10,Buildings_Data!$A$5:$A$135,0),1),"")</f>
        <v>16</v>
      </c>
      <c r="D10">
        <f>IFERROR(INDEX(Buildings_Data!$D$5:$Z$135,MATCH(City!$B10,Buildings_Data!$A$5:$A$135,0),2),"")</f>
        <v>1</v>
      </c>
      <c r="E10">
        <f>IFERROR(INDEX(Buildings_Data!$D$5:$Z$135,MATCH(City!$B10,Buildings_Data!$A$5:$A$135,0),3),"")</f>
        <v>0</v>
      </c>
      <c r="F10">
        <f>IFERROR(INDEX(Buildings_Data!$D$5:$Z$135,MATCH(City!$B10,Buildings_Data!$A$5:$A$135,0),4),"")</f>
        <v>2</v>
      </c>
      <c r="G10">
        <f>IFERROR(INDEX(Buildings_Data!$D$5:$Z$135,MATCH(City!$B10,Buildings_Data!$A$5:$A$135,0),5),"")</f>
        <v>0</v>
      </c>
      <c r="H10">
        <f>IFERROR(INDEX(Buildings_Data!$D$5:$Z$135,MATCH(City!$B10,Buildings_Data!$A$5:$A$135,0),6),"")</f>
        <v>0</v>
      </c>
      <c r="I10">
        <f>IFERROR(INDEX(Buildings_Data!$D$5:$Z$135,MATCH(City!$B10,Buildings_Data!$A$5:$A$135,0),7),"")</f>
        <v>0</v>
      </c>
      <c r="J10">
        <f>IFERROR(INDEX(Buildings_Data!$D$5:$Z$135,MATCH(City!$B10,Buildings_Data!$A$5:$A$135,0),8),"")</f>
        <v>0</v>
      </c>
      <c r="K10">
        <f>IFERROR(INDEX(Buildings_Data!$D$5:$Z$135,MATCH(City!$B10,Buildings_Data!$A$5:$A$135,0),9),"")</f>
        <v>0</v>
      </c>
      <c r="L10">
        <f>IFERROR(INDEX(Buildings_Data!$D$5:$Z$135,MATCH(City!$B10,Buildings_Data!$A$5:$A$135,0),15),"")</f>
        <v>0</v>
      </c>
      <c r="M10">
        <f>IFERROR(INDEX(Buildings_Data!$D$5:$Z$135,MATCH(City!$B10,Buildings_Data!$A$5:$A$135,0),16),"")</f>
        <v>-1</v>
      </c>
      <c r="N10">
        <f>IFERROR(INDEX(Buildings_Data!$D$5:$Z$135,MATCH(City!$B10,Buildings_Data!$A$5:$A$135,0),17),"")</f>
        <v>-1</v>
      </c>
      <c r="O10">
        <f>IFERROR(INDEX(Buildings_Data!$D$5:$Z$135,MATCH(City!$B10,Buildings_Data!$A$5:$A$135,0),18),"")</f>
        <v>0</v>
      </c>
      <c r="P10">
        <f>IFERROR(IFERROR(INDEX(Buildings_Data!$D$5:$Z$135,MATCH(City!$B10,Buildings_Data!$A$5:$A$135,0),19),""),"")</f>
        <v>2</v>
      </c>
      <c r="Q10">
        <f>IFERROR(INDEX(Buildings_Data!$D$5:$Z$135,MATCH(City!$B10,Buildings_Data!$A$5:$A$135,0),20),"")</f>
        <v>0</v>
      </c>
      <c r="R10">
        <f>IFERROR(INDEX(Buildings_Data!$D$5:$Z$135,MATCH(City!$B10,Buildings_Data!$A$5:$A$135,0),21),"")</f>
        <v>0</v>
      </c>
      <c r="S10">
        <f>IFERROR(INDEX(Buildings_Data!$D$5:$Z$135,MATCH(City!$B10,Buildings_Data!$A$5:$A$135,0),22),"")</f>
        <v>0</v>
      </c>
      <c r="T10">
        <f>IFERROR(INDEX(Buildings_Data!$D$5:$Z$135,MATCH(City!$B10,Buildings_Data!$A$5:$A$135,0),23),"")</f>
        <v>0</v>
      </c>
    </row>
    <row r="11" spans="2:20" x14ac:dyDescent="0.25">
      <c r="B11" s="207" t="s">
        <v>141</v>
      </c>
      <c r="C11">
        <f>IFERROR(INDEX(Buildings_Data!$D$5:$Z$135,MATCH(City!$B11,Buildings_Data!$A$5:$A$135,0),1),"")</f>
        <v>12</v>
      </c>
      <c r="D11">
        <f>IFERROR(INDEX(Buildings_Data!$D$5:$Z$135,MATCH(City!$B11,Buildings_Data!$A$5:$A$135,0),2),"")</f>
        <v>1</v>
      </c>
      <c r="E11">
        <f>IFERROR(INDEX(Buildings_Data!$D$5:$Z$135,MATCH(City!$B11,Buildings_Data!$A$5:$A$135,0),3),"")</f>
        <v>1</v>
      </c>
      <c r="F11">
        <f>IFERROR(INDEX(Buildings_Data!$D$5:$Z$135,MATCH(City!$B11,Buildings_Data!$A$5:$A$135,0),4),"")</f>
        <v>1</v>
      </c>
      <c r="G11">
        <f>IFERROR(INDEX(Buildings_Data!$D$5:$Z$135,MATCH(City!$B11,Buildings_Data!$A$5:$A$135,0),5),"")</f>
        <v>0</v>
      </c>
      <c r="H11">
        <f>IFERROR(INDEX(Buildings_Data!$D$5:$Z$135,MATCH(City!$B11,Buildings_Data!$A$5:$A$135,0),6),"")</f>
        <v>0</v>
      </c>
      <c r="I11">
        <f>IFERROR(INDEX(Buildings_Data!$D$5:$Z$135,MATCH(City!$B11,Buildings_Data!$A$5:$A$135,0),7),"")</f>
        <v>0</v>
      </c>
      <c r="J11">
        <f>IFERROR(INDEX(Buildings_Data!$D$5:$Z$135,MATCH(City!$B11,Buildings_Data!$A$5:$A$135,0),8),"")</f>
        <v>0</v>
      </c>
      <c r="K11">
        <f>IFERROR(INDEX(Buildings_Data!$D$5:$Z$135,MATCH(City!$B11,Buildings_Data!$A$5:$A$135,0),9),"")</f>
        <v>500</v>
      </c>
      <c r="L11">
        <f>IFERROR(INDEX(Buildings_Data!$D$5:$Z$135,MATCH(City!$B11,Buildings_Data!$A$5:$A$135,0),15),"")</f>
        <v>0</v>
      </c>
      <c r="M11">
        <f>IFERROR(INDEX(Buildings_Data!$D$5:$Z$135,MATCH(City!$B11,Buildings_Data!$A$5:$A$135,0),16),"")</f>
        <v>1</v>
      </c>
      <c r="N11">
        <f>IFERROR(INDEX(Buildings_Data!$D$5:$Z$135,MATCH(City!$B11,Buildings_Data!$A$5:$A$135,0),17),"")</f>
        <v>0</v>
      </c>
      <c r="O11">
        <f>IFERROR(INDEX(Buildings_Data!$D$5:$Z$135,MATCH(City!$B11,Buildings_Data!$A$5:$A$135,0),18),"")</f>
        <v>0</v>
      </c>
      <c r="P11">
        <f>IFERROR(IFERROR(INDEX(Buildings_Data!$D$5:$Z$135,MATCH(City!$B11,Buildings_Data!$A$5:$A$135,0),19),""),"")</f>
        <v>0</v>
      </c>
      <c r="Q11">
        <f>IFERROR(INDEX(Buildings_Data!$D$5:$Z$135,MATCH(City!$B11,Buildings_Data!$A$5:$A$135,0),20),"")</f>
        <v>0</v>
      </c>
      <c r="R11">
        <f>IFERROR(INDEX(Buildings_Data!$D$5:$Z$135,MATCH(City!$B11,Buildings_Data!$A$5:$A$135,0),21),"")</f>
        <v>0</v>
      </c>
      <c r="S11">
        <f>IFERROR(INDEX(Buildings_Data!$D$5:$Z$135,MATCH(City!$B11,Buildings_Data!$A$5:$A$135,0),22),"")</f>
        <v>0</v>
      </c>
      <c r="T11">
        <f>IFERROR(INDEX(Buildings_Data!$D$5:$Z$135,MATCH(City!$B11,Buildings_Data!$A$5:$A$135,0),23),"")</f>
        <v>0</v>
      </c>
    </row>
    <row r="12" spans="2:20" x14ac:dyDescent="0.25">
      <c r="B12" s="207"/>
      <c r="C12" t="str">
        <f>IFERROR(INDEX(Buildings_Data!$D$5:$Z$135,MATCH(City!$B12,Buildings_Data!$A$5:$A$135,0),1),"")</f>
        <v/>
      </c>
      <c r="D12" t="str">
        <f>IFERROR(INDEX(Buildings_Data!$D$5:$Z$135,MATCH(City!$B12,Buildings_Data!$A$5:$A$135,0),2),"")</f>
        <v/>
      </c>
      <c r="E12" t="str">
        <f>IFERROR(INDEX(Buildings_Data!$D$5:$Z$135,MATCH(City!$B12,Buildings_Data!$A$5:$A$135,0),3),"")</f>
        <v/>
      </c>
      <c r="F12" t="str">
        <f>IFERROR(INDEX(Buildings_Data!$D$5:$Z$135,MATCH(City!$B12,Buildings_Data!$A$5:$A$135,0),4),"")</f>
        <v/>
      </c>
      <c r="G12" t="str">
        <f>IFERROR(INDEX(Buildings_Data!$D$5:$Z$135,MATCH(City!$B12,Buildings_Data!$A$5:$A$135,0),5),"")</f>
        <v/>
      </c>
      <c r="H12" t="str">
        <f>IFERROR(INDEX(Buildings_Data!$D$5:$Z$135,MATCH(City!$B12,Buildings_Data!$A$5:$A$135,0),6),"")</f>
        <v/>
      </c>
      <c r="I12" t="str">
        <f>IFERROR(INDEX(Buildings_Data!$D$5:$Z$135,MATCH(City!$B12,Buildings_Data!$A$5:$A$135,0),7),"")</f>
        <v/>
      </c>
      <c r="J12" t="str">
        <f>IFERROR(INDEX(Buildings_Data!$D$5:$Z$135,MATCH(City!$B12,Buildings_Data!$A$5:$A$135,0),8),"")</f>
        <v/>
      </c>
      <c r="K12" t="str">
        <f>IFERROR(INDEX(Buildings_Data!$D$5:$Z$135,MATCH(City!$B12,Buildings_Data!$A$5:$A$135,0),9),"")</f>
        <v/>
      </c>
      <c r="L12" t="str">
        <f>IFERROR(INDEX(Buildings_Data!$D$5:$Z$135,MATCH(City!$B12,Buildings_Data!$A$5:$A$135,0),15),"")</f>
        <v/>
      </c>
      <c r="M12" t="str">
        <f>IFERROR(INDEX(Buildings_Data!$D$5:$Z$135,MATCH(City!$B12,Buildings_Data!$A$5:$A$135,0),16),"")</f>
        <v/>
      </c>
      <c r="N12" t="str">
        <f>IFERROR(INDEX(Buildings_Data!$D$5:$Z$135,MATCH(City!$B12,Buildings_Data!$A$5:$A$135,0),17),"")</f>
        <v/>
      </c>
      <c r="O12" t="str">
        <f>IFERROR(INDEX(Buildings_Data!$D$5:$Z$135,MATCH(City!$B12,Buildings_Data!$A$5:$A$135,0),18),"")</f>
        <v/>
      </c>
      <c r="P12" t="str">
        <f>IFERROR(IFERROR(INDEX(Buildings_Data!$D$5:$Z$135,MATCH(City!$B12,Buildings_Data!$A$5:$A$135,0),19),""),"")</f>
        <v/>
      </c>
      <c r="Q12" t="str">
        <f>IFERROR(INDEX(Buildings_Data!$D$5:$Z$135,MATCH(City!$B12,Buildings_Data!$A$5:$A$135,0),20),"")</f>
        <v/>
      </c>
      <c r="R12" t="str">
        <f>IFERROR(INDEX(Buildings_Data!$D$5:$Z$135,MATCH(City!$B12,Buildings_Data!$A$5:$A$135,0),21),"")</f>
        <v/>
      </c>
      <c r="S12" t="str">
        <f>IFERROR(INDEX(Buildings_Data!$D$5:$Z$135,MATCH(City!$B12,Buildings_Data!$A$5:$A$135,0),22),"")</f>
        <v/>
      </c>
      <c r="T12" t="str">
        <f>IFERROR(INDEX(Buildings_Data!$D$5:$Z$135,MATCH(City!$B12,Buildings_Data!$A$5:$A$135,0),23),"")</f>
        <v/>
      </c>
    </row>
    <row r="13" spans="2:20" x14ac:dyDescent="0.25">
      <c r="B13" s="207"/>
      <c r="C13" t="str">
        <f>IFERROR(INDEX(Buildings_Data!$D$5:$Z$135,MATCH(City!$B13,Buildings_Data!$A$5:$A$135,0),1),"")</f>
        <v/>
      </c>
      <c r="D13" t="str">
        <f>IFERROR(INDEX(Buildings_Data!$D$5:$Z$135,MATCH(City!$B13,Buildings_Data!$A$5:$A$135,0),2),"")</f>
        <v/>
      </c>
      <c r="E13" t="str">
        <f>IFERROR(INDEX(Buildings_Data!$D$5:$Z$135,MATCH(City!$B13,Buildings_Data!$A$5:$A$135,0),3),"")</f>
        <v/>
      </c>
      <c r="F13" t="str">
        <f>IFERROR(INDEX(Buildings_Data!$D$5:$Z$135,MATCH(City!$B13,Buildings_Data!$A$5:$A$135,0),4),"")</f>
        <v/>
      </c>
      <c r="G13" t="str">
        <f>IFERROR(INDEX(Buildings_Data!$D$5:$Z$135,MATCH(City!$B13,Buildings_Data!$A$5:$A$135,0),5),"")</f>
        <v/>
      </c>
      <c r="H13" t="str">
        <f>IFERROR(INDEX(Buildings_Data!$D$5:$Z$135,MATCH(City!$B13,Buildings_Data!$A$5:$A$135,0),6),"")</f>
        <v/>
      </c>
      <c r="I13" t="str">
        <f>IFERROR(INDEX(Buildings_Data!$D$5:$Z$135,MATCH(City!$B13,Buildings_Data!$A$5:$A$135,0),7),"")</f>
        <v/>
      </c>
      <c r="J13" t="str">
        <f>IFERROR(INDEX(Buildings_Data!$D$5:$Z$135,MATCH(City!$B13,Buildings_Data!$A$5:$A$135,0),8),"")</f>
        <v/>
      </c>
      <c r="K13" t="str">
        <f>IFERROR(INDEX(Buildings_Data!$D$5:$Z$135,MATCH(City!$B13,Buildings_Data!$A$5:$A$135,0),9),"")</f>
        <v/>
      </c>
      <c r="L13" t="str">
        <f>IFERROR(INDEX(Buildings_Data!$D$5:$Z$135,MATCH(City!$B13,Buildings_Data!$A$5:$A$135,0),15),"")</f>
        <v/>
      </c>
      <c r="M13" t="str">
        <f>IFERROR(INDEX(Buildings_Data!$D$5:$Z$135,MATCH(City!$B13,Buildings_Data!$A$5:$A$135,0),16),"")</f>
        <v/>
      </c>
      <c r="N13" t="str">
        <f>IFERROR(INDEX(Buildings_Data!$D$5:$Z$135,MATCH(City!$B13,Buildings_Data!$A$5:$A$135,0),17),"")</f>
        <v/>
      </c>
      <c r="O13" t="str">
        <f>IFERROR(INDEX(Buildings_Data!$D$5:$Z$135,MATCH(City!$B13,Buildings_Data!$A$5:$A$135,0),18),"")</f>
        <v/>
      </c>
      <c r="P13" t="str">
        <f>IFERROR(IFERROR(INDEX(Buildings_Data!$D$5:$Z$135,MATCH(City!$B13,Buildings_Data!$A$5:$A$135,0),19),""),"")</f>
        <v/>
      </c>
      <c r="Q13" t="str">
        <f>IFERROR(INDEX(Buildings_Data!$D$5:$Z$135,MATCH(City!$B13,Buildings_Data!$A$5:$A$135,0),20),"")</f>
        <v/>
      </c>
      <c r="R13" t="str">
        <f>IFERROR(INDEX(Buildings_Data!$D$5:$Z$135,MATCH(City!$B13,Buildings_Data!$A$5:$A$135,0),21),"")</f>
        <v/>
      </c>
      <c r="S13" t="str">
        <f>IFERROR(INDEX(Buildings_Data!$D$5:$Z$135,MATCH(City!$B13,Buildings_Data!$A$5:$A$135,0),22),"")</f>
        <v/>
      </c>
      <c r="T13" t="str">
        <f>IFERROR(INDEX(Buildings_Data!$D$5:$Z$135,MATCH(City!$B13,Buildings_Data!$A$5:$A$135,0),23),"")</f>
        <v/>
      </c>
    </row>
    <row r="14" spans="2:20" x14ac:dyDescent="0.25">
      <c r="B14" s="207"/>
      <c r="C14" t="str">
        <f>IFERROR(INDEX(Buildings_Data!$D$5:$Z$135,MATCH(City!$B14,Buildings_Data!$A$5:$A$135,0),1),"")</f>
        <v/>
      </c>
      <c r="D14" t="str">
        <f>IFERROR(INDEX(Buildings_Data!$D$5:$Z$135,MATCH(City!$B14,Buildings_Data!$A$5:$A$135,0),2),"")</f>
        <v/>
      </c>
      <c r="E14" t="str">
        <f>IFERROR(INDEX(Buildings_Data!$D$5:$Z$135,MATCH(City!$B14,Buildings_Data!$A$5:$A$135,0),3),"")</f>
        <v/>
      </c>
      <c r="F14" t="str">
        <f>IFERROR(INDEX(Buildings_Data!$D$5:$Z$135,MATCH(City!$B14,Buildings_Data!$A$5:$A$135,0),4),"")</f>
        <v/>
      </c>
      <c r="G14" t="str">
        <f>IFERROR(INDEX(Buildings_Data!$D$5:$Z$135,MATCH(City!$B14,Buildings_Data!$A$5:$A$135,0),5),"")</f>
        <v/>
      </c>
      <c r="H14" t="str">
        <f>IFERROR(INDEX(Buildings_Data!$D$5:$Z$135,MATCH(City!$B14,Buildings_Data!$A$5:$A$135,0),6),"")</f>
        <v/>
      </c>
      <c r="I14" t="str">
        <f>IFERROR(INDEX(Buildings_Data!$D$5:$Z$135,MATCH(City!$B14,Buildings_Data!$A$5:$A$135,0),7),"")</f>
        <v/>
      </c>
      <c r="J14" t="str">
        <f>IFERROR(INDEX(Buildings_Data!$D$5:$Z$135,MATCH(City!$B14,Buildings_Data!$A$5:$A$135,0),8),"")</f>
        <v/>
      </c>
      <c r="K14" t="str">
        <f>IFERROR(INDEX(Buildings_Data!$D$5:$Z$135,MATCH(City!$B14,Buildings_Data!$A$5:$A$135,0),9),"")</f>
        <v/>
      </c>
      <c r="L14" t="str">
        <f>IFERROR(INDEX(Buildings_Data!$D$5:$Z$135,MATCH(City!$B14,Buildings_Data!$A$5:$A$135,0),15),"")</f>
        <v/>
      </c>
      <c r="M14" t="str">
        <f>IFERROR(INDEX(Buildings_Data!$D$5:$Z$135,MATCH(City!$B14,Buildings_Data!$A$5:$A$135,0),16),"")</f>
        <v/>
      </c>
      <c r="N14" t="str">
        <f>IFERROR(INDEX(Buildings_Data!$D$5:$Z$135,MATCH(City!$B14,Buildings_Data!$A$5:$A$135,0),17),"")</f>
        <v/>
      </c>
      <c r="O14" t="str">
        <f>IFERROR(INDEX(Buildings_Data!$D$5:$Z$135,MATCH(City!$B14,Buildings_Data!$A$5:$A$135,0),18),"")</f>
        <v/>
      </c>
      <c r="P14" t="str">
        <f>IFERROR(IFERROR(INDEX(Buildings_Data!$D$5:$Z$135,MATCH(City!$B14,Buildings_Data!$A$5:$A$135,0),19),""),"")</f>
        <v/>
      </c>
      <c r="Q14" t="str">
        <f>IFERROR(INDEX(Buildings_Data!$D$5:$Z$135,MATCH(City!$B14,Buildings_Data!$A$5:$A$135,0),20),"")</f>
        <v/>
      </c>
      <c r="R14" t="str">
        <f>IFERROR(INDEX(Buildings_Data!$D$5:$Z$135,MATCH(City!$B14,Buildings_Data!$A$5:$A$135,0),21),"")</f>
        <v/>
      </c>
      <c r="S14" t="str">
        <f>IFERROR(INDEX(Buildings_Data!$D$5:$Z$135,MATCH(City!$B14,Buildings_Data!$A$5:$A$135,0),22),"")</f>
        <v/>
      </c>
      <c r="T14" t="str">
        <f>IFERROR(INDEX(Buildings_Data!$D$5:$Z$135,MATCH(City!$B14,Buildings_Data!$A$5:$A$135,0),23),"")</f>
        <v/>
      </c>
    </row>
    <row r="15" spans="2:20" x14ac:dyDescent="0.25">
      <c r="B15" s="207"/>
      <c r="C15" t="str">
        <f>IFERROR(INDEX(Buildings_Data!$D$5:$Z$135,MATCH(City!$B15,Buildings_Data!$A$5:$A$135,0),1),"")</f>
        <v/>
      </c>
      <c r="D15" t="str">
        <f>IFERROR(INDEX(Buildings_Data!$D$5:$Z$135,MATCH(City!$B15,Buildings_Data!$A$5:$A$135,0),2),"")</f>
        <v/>
      </c>
      <c r="E15" t="str">
        <f>IFERROR(INDEX(Buildings_Data!$D$5:$Z$135,MATCH(City!$B15,Buildings_Data!$A$5:$A$135,0),3),"")</f>
        <v/>
      </c>
      <c r="F15" t="str">
        <f>IFERROR(INDEX(Buildings_Data!$D$5:$Z$135,MATCH(City!$B15,Buildings_Data!$A$5:$A$135,0),4),"")</f>
        <v/>
      </c>
      <c r="G15" t="str">
        <f>IFERROR(INDEX(Buildings_Data!$D$5:$Z$135,MATCH(City!$B15,Buildings_Data!$A$5:$A$135,0),5),"")</f>
        <v/>
      </c>
      <c r="H15" t="str">
        <f>IFERROR(INDEX(Buildings_Data!$D$5:$Z$135,MATCH(City!$B15,Buildings_Data!$A$5:$A$135,0),6),"")</f>
        <v/>
      </c>
      <c r="I15" t="str">
        <f>IFERROR(INDEX(Buildings_Data!$D$5:$Z$135,MATCH(City!$B15,Buildings_Data!$A$5:$A$135,0),7),"")</f>
        <v/>
      </c>
      <c r="J15" t="str">
        <f>IFERROR(INDEX(Buildings_Data!$D$5:$Z$135,MATCH(City!$B15,Buildings_Data!$A$5:$A$135,0),8),"")</f>
        <v/>
      </c>
      <c r="K15" t="str">
        <f>IFERROR(INDEX(Buildings_Data!$D$5:$Z$135,MATCH(City!$B15,Buildings_Data!$A$5:$A$135,0),9),"")</f>
        <v/>
      </c>
      <c r="L15" t="str">
        <f>IFERROR(INDEX(Buildings_Data!$D$5:$Z$135,MATCH(City!$B15,Buildings_Data!$A$5:$A$135,0),15),"")</f>
        <v/>
      </c>
      <c r="M15" t="str">
        <f>IFERROR(INDEX(Buildings_Data!$D$5:$Z$135,MATCH(City!$B15,Buildings_Data!$A$5:$A$135,0),16),"")</f>
        <v/>
      </c>
      <c r="N15" t="str">
        <f>IFERROR(INDEX(Buildings_Data!$D$5:$Z$135,MATCH(City!$B15,Buildings_Data!$A$5:$A$135,0),17),"")</f>
        <v/>
      </c>
      <c r="O15" t="str">
        <f>IFERROR(INDEX(Buildings_Data!$D$5:$Z$135,MATCH(City!$B15,Buildings_Data!$A$5:$A$135,0),18),"")</f>
        <v/>
      </c>
      <c r="P15" t="str">
        <f>IFERROR(IFERROR(INDEX(Buildings_Data!$D$5:$Z$135,MATCH(City!$B15,Buildings_Data!$A$5:$A$135,0),19),""),"")</f>
        <v/>
      </c>
      <c r="Q15" t="str">
        <f>IFERROR(INDEX(Buildings_Data!$D$5:$Z$135,MATCH(City!$B15,Buildings_Data!$A$5:$A$135,0),20),"")</f>
        <v/>
      </c>
      <c r="R15" t="str">
        <f>IFERROR(INDEX(Buildings_Data!$D$5:$Z$135,MATCH(City!$B15,Buildings_Data!$A$5:$A$135,0),21),"")</f>
        <v/>
      </c>
      <c r="S15" t="str">
        <f>IFERROR(INDEX(Buildings_Data!$D$5:$Z$135,MATCH(City!$B15,Buildings_Data!$A$5:$A$135,0),22),"")</f>
        <v/>
      </c>
      <c r="T15" t="str">
        <f>IFERROR(INDEX(Buildings_Data!$D$5:$Z$135,MATCH(City!$B15,Buildings_Data!$A$5:$A$135,0),23),"")</f>
        <v/>
      </c>
    </row>
    <row r="16" spans="2:20" x14ac:dyDescent="0.25">
      <c r="B16" s="207"/>
      <c r="C16" t="str">
        <f>IFERROR(INDEX(Buildings_Data!$D$5:$Z$135,MATCH(City!$B16,Buildings_Data!$A$5:$A$135,0),1),"")</f>
        <v/>
      </c>
      <c r="D16" t="str">
        <f>IFERROR(INDEX(Buildings_Data!$D$5:$Z$135,MATCH(City!$B16,Buildings_Data!$A$5:$A$135,0),2),"")</f>
        <v/>
      </c>
      <c r="E16" t="str">
        <f>IFERROR(INDEX(Buildings_Data!$D$5:$Z$135,MATCH(City!$B16,Buildings_Data!$A$5:$A$135,0),3),"")</f>
        <v/>
      </c>
      <c r="F16" t="str">
        <f>IFERROR(INDEX(Buildings_Data!$D$5:$Z$135,MATCH(City!$B16,Buildings_Data!$A$5:$A$135,0),4),"")</f>
        <v/>
      </c>
      <c r="G16" t="str">
        <f>IFERROR(INDEX(Buildings_Data!$D$5:$Z$135,MATCH(City!$B16,Buildings_Data!$A$5:$A$135,0),5),"")</f>
        <v/>
      </c>
      <c r="H16" t="str">
        <f>IFERROR(INDEX(Buildings_Data!$D$5:$Z$135,MATCH(City!$B16,Buildings_Data!$A$5:$A$135,0),6),"")</f>
        <v/>
      </c>
      <c r="I16" t="str">
        <f>IFERROR(INDEX(Buildings_Data!$D$5:$Z$135,MATCH(City!$B16,Buildings_Data!$A$5:$A$135,0),7),"")</f>
        <v/>
      </c>
      <c r="J16" t="str">
        <f>IFERROR(INDEX(Buildings_Data!$D$5:$Z$135,MATCH(City!$B16,Buildings_Data!$A$5:$A$135,0),8),"")</f>
        <v/>
      </c>
      <c r="K16" t="str">
        <f>IFERROR(INDEX(Buildings_Data!$D$5:$Z$135,MATCH(City!$B16,Buildings_Data!$A$5:$A$135,0),9),"")</f>
        <v/>
      </c>
      <c r="L16" t="str">
        <f>IFERROR(INDEX(Buildings_Data!$D$5:$Z$135,MATCH(City!$B16,Buildings_Data!$A$5:$A$135,0),15),"")</f>
        <v/>
      </c>
      <c r="M16" t="str">
        <f>IFERROR(INDEX(Buildings_Data!$D$5:$Z$135,MATCH(City!$B16,Buildings_Data!$A$5:$A$135,0),16),"")</f>
        <v/>
      </c>
      <c r="N16" t="str">
        <f>IFERROR(INDEX(Buildings_Data!$D$5:$Z$135,MATCH(City!$B16,Buildings_Data!$A$5:$A$135,0),17),"")</f>
        <v/>
      </c>
      <c r="O16" t="str">
        <f>IFERROR(INDEX(Buildings_Data!$D$5:$Z$135,MATCH(City!$B16,Buildings_Data!$A$5:$A$135,0),18),"")</f>
        <v/>
      </c>
      <c r="P16" t="str">
        <f>IFERROR(IFERROR(INDEX(Buildings_Data!$D$5:$Z$135,MATCH(City!$B16,Buildings_Data!$A$5:$A$135,0),19),""),"")</f>
        <v/>
      </c>
      <c r="Q16" t="str">
        <f>IFERROR(INDEX(Buildings_Data!$D$5:$Z$135,MATCH(City!$B16,Buildings_Data!$A$5:$A$135,0),20),"")</f>
        <v/>
      </c>
      <c r="R16" t="str">
        <f>IFERROR(INDEX(Buildings_Data!$D$5:$Z$135,MATCH(City!$B16,Buildings_Data!$A$5:$A$135,0),21),"")</f>
        <v/>
      </c>
      <c r="S16" t="str">
        <f>IFERROR(INDEX(Buildings_Data!$D$5:$Z$135,MATCH(City!$B16,Buildings_Data!$A$5:$A$135,0),22),"")</f>
        <v/>
      </c>
      <c r="T16" t="str">
        <f>IFERROR(INDEX(Buildings_Data!$D$5:$Z$135,MATCH(City!$B16,Buildings_Data!$A$5:$A$135,0),23),"")</f>
        <v/>
      </c>
    </row>
    <row r="17" spans="2:20" x14ac:dyDescent="0.25">
      <c r="B17" s="207"/>
      <c r="C17" t="str">
        <f>IFERROR(INDEX(Buildings_Data!$D$5:$Z$135,MATCH(City!$B17,Buildings_Data!$A$5:$A$135,0),1),"")</f>
        <v/>
      </c>
      <c r="D17" t="str">
        <f>IFERROR(INDEX(Buildings_Data!$D$5:$Z$135,MATCH(City!$B17,Buildings_Data!$A$5:$A$135,0),2),"")</f>
        <v/>
      </c>
      <c r="E17" t="str">
        <f>IFERROR(INDEX(Buildings_Data!$D$5:$Z$135,MATCH(City!$B17,Buildings_Data!$A$5:$A$135,0),3),"")</f>
        <v/>
      </c>
      <c r="F17" t="str">
        <f>IFERROR(INDEX(Buildings_Data!$D$5:$Z$135,MATCH(City!$B17,Buildings_Data!$A$5:$A$135,0),4),"")</f>
        <v/>
      </c>
      <c r="G17" t="str">
        <f>IFERROR(INDEX(Buildings_Data!$D$5:$Z$135,MATCH(City!$B17,Buildings_Data!$A$5:$A$135,0),5),"")</f>
        <v/>
      </c>
      <c r="H17" t="str">
        <f>IFERROR(INDEX(Buildings_Data!$D$5:$Z$135,MATCH(City!$B17,Buildings_Data!$A$5:$A$135,0),6),"")</f>
        <v/>
      </c>
      <c r="I17" t="str">
        <f>IFERROR(INDEX(Buildings_Data!$D$5:$Z$135,MATCH(City!$B17,Buildings_Data!$A$5:$A$135,0),7),"")</f>
        <v/>
      </c>
      <c r="J17" t="str">
        <f>IFERROR(INDEX(Buildings_Data!$D$5:$Z$135,MATCH(City!$B17,Buildings_Data!$A$5:$A$135,0),8),"")</f>
        <v/>
      </c>
      <c r="K17" t="str">
        <f>IFERROR(INDEX(Buildings_Data!$D$5:$Z$135,MATCH(City!$B17,Buildings_Data!$A$5:$A$135,0),9),"")</f>
        <v/>
      </c>
      <c r="L17" t="str">
        <f>IFERROR(INDEX(Buildings_Data!$D$5:$Z$135,MATCH(City!$B17,Buildings_Data!$A$5:$A$135,0),15),"")</f>
        <v/>
      </c>
      <c r="M17" t="str">
        <f>IFERROR(INDEX(Buildings_Data!$D$5:$Z$135,MATCH(City!$B17,Buildings_Data!$A$5:$A$135,0),16),"")</f>
        <v/>
      </c>
      <c r="N17" t="str">
        <f>IFERROR(INDEX(Buildings_Data!$D$5:$Z$135,MATCH(City!$B17,Buildings_Data!$A$5:$A$135,0),17),"")</f>
        <v/>
      </c>
      <c r="O17" t="str">
        <f>IFERROR(INDEX(Buildings_Data!$D$5:$Z$135,MATCH(City!$B17,Buildings_Data!$A$5:$A$135,0),18),"")</f>
        <v/>
      </c>
      <c r="P17" t="str">
        <f>IFERROR(IFERROR(INDEX(Buildings_Data!$D$5:$Z$135,MATCH(City!$B17,Buildings_Data!$A$5:$A$135,0),19),""),"")</f>
        <v/>
      </c>
      <c r="Q17" t="str">
        <f>IFERROR(INDEX(Buildings_Data!$D$5:$Z$135,MATCH(City!$B17,Buildings_Data!$A$5:$A$135,0),20),"")</f>
        <v/>
      </c>
      <c r="R17" t="str">
        <f>IFERROR(INDEX(Buildings_Data!$D$5:$Z$135,MATCH(City!$B17,Buildings_Data!$A$5:$A$135,0),21),"")</f>
        <v/>
      </c>
      <c r="S17" t="str">
        <f>IFERROR(INDEX(Buildings_Data!$D$5:$Z$135,MATCH(City!$B17,Buildings_Data!$A$5:$A$135,0),22),"")</f>
        <v/>
      </c>
      <c r="T17" t="str">
        <f>IFERROR(INDEX(Buildings_Data!$D$5:$Z$135,MATCH(City!$B17,Buildings_Data!$A$5:$A$135,0),23),"")</f>
        <v/>
      </c>
    </row>
    <row r="18" spans="2:20" x14ac:dyDescent="0.25">
      <c r="B18" s="207"/>
      <c r="C18" t="str">
        <f>IFERROR(INDEX(Buildings_Data!$D$5:$Z$135,MATCH(City!$B18,Buildings_Data!$A$5:$A$135,0),1),"")</f>
        <v/>
      </c>
      <c r="D18" t="str">
        <f>IFERROR(INDEX(Buildings_Data!$D$5:$Z$135,MATCH(City!$B18,Buildings_Data!$A$5:$A$135,0),2),"")</f>
        <v/>
      </c>
      <c r="E18" t="str">
        <f>IFERROR(INDEX(Buildings_Data!$D$5:$Z$135,MATCH(City!$B18,Buildings_Data!$A$5:$A$135,0),3),"")</f>
        <v/>
      </c>
      <c r="F18" t="str">
        <f>IFERROR(INDEX(Buildings_Data!$D$5:$Z$135,MATCH(City!$B18,Buildings_Data!$A$5:$A$135,0),4),"")</f>
        <v/>
      </c>
      <c r="G18" t="str">
        <f>IFERROR(INDEX(Buildings_Data!$D$5:$Z$135,MATCH(City!$B18,Buildings_Data!$A$5:$A$135,0),5),"")</f>
        <v/>
      </c>
      <c r="H18" t="str">
        <f>IFERROR(INDEX(Buildings_Data!$D$5:$Z$135,MATCH(City!$B18,Buildings_Data!$A$5:$A$135,0),6),"")</f>
        <v/>
      </c>
      <c r="I18" t="str">
        <f>IFERROR(INDEX(Buildings_Data!$D$5:$Z$135,MATCH(City!$B18,Buildings_Data!$A$5:$A$135,0),7),"")</f>
        <v/>
      </c>
      <c r="J18" t="str">
        <f>IFERROR(INDEX(Buildings_Data!$D$5:$Z$135,MATCH(City!$B18,Buildings_Data!$A$5:$A$135,0),8),"")</f>
        <v/>
      </c>
      <c r="K18" t="str">
        <f>IFERROR(INDEX(Buildings_Data!$D$5:$Z$135,MATCH(City!$B18,Buildings_Data!$A$5:$A$135,0),9),"")</f>
        <v/>
      </c>
      <c r="L18" t="str">
        <f>IFERROR(INDEX(Buildings_Data!$D$5:$Z$135,MATCH(City!$B18,Buildings_Data!$A$5:$A$135,0),15),"")</f>
        <v/>
      </c>
      <c r="M18" t="str">
        <f>IFERROR(INDEX(Buildings_Data!$D$5:$Z$135,MATCH(City!$B18,Buildings_Data!$A$5:$A$135,0),16),"")</f>
        <v/>
      </c>
      <c r="N18" t="str">
        <f>IFERROR(INDEX(Buildings_Data!$D$5:$Z$135,MATCH(City!$B18,Buildings_Data!$A$5:$A$135,0),17),"")</f>
        <v/>
      </c>
      <c r="O18" t="str">
        <f>IFERROR(INDEX(Buildings_Data!$D$5:$Z$135,MATCH(City!$B18,Buildings_Data!$A$5:$A$135,0),18),"")</f>
        <v/>
      </c>
      <c r="P18" t="str">
        <f>IFERROR(IFERROR(INDEX(Buildings_Data!$D$5:$Z$135,MATCH(City!$B18,Buildings_Data!$A$5:$A$135,0),19),""),"")</f>
        <v/>
      </c>
      <c r="Q18" t="str">
        <f>IFERROR(INDEX(Buildings_Data!$D$5:$Z$135,MATCH(City!$B18,Buildings_Data!$A$5:$A$135,0),20),"")</f>
        <v/>
      </c>
      <c r="R18" t="str">
        <f>IFERROR(INDEX(Buildings_Data!$D$5:$Z$135,MATCH(City!$B18,Buildings_Data!$A$5:$A$135,0),21),"")</f>
        <v/>
      </c>
      <c r="S18" t="str">
        <f>IFERROR(INDEX(Buildings_Data!$D$5:$Z$135,MATCH(City!$B18,Buildings_Data!$A$5:$A$135,0),22),"")</f>
        <v/>
      </c>
      <c r="T18" t="str">
        <f>IFERROR(INDEX(Buildings_Data!$D$5:$Z$135,MATCH(City!$B18,Buildings_Data!$A$5:$A$135,0),23),"")</f>
        <v/>
      </c>
    </row>
    <row r="19" spans="2:20" x14ac:dyDescent="0.25">
      <c r="B19" s="207"/>
      <c r="C19" t="str">
        <f>IFERROR(INDEX(Buildings_Data!$D$5:$Z$135,MATCH(City!$B19,Buildings_Data!$A$5:$A$135,0),1),"")</f>
        <v/>
      </c>
      <c r="D19" t="str">
        <f>IFERROR(INDEX(Buildings_Data!$D$5:$Z$135,MATCH(City!$B19,Buildings_Data!$A$5:$A$135,0),2),"")</f>
        <v/>
      </c>
      <c r="E19" t="str">
        <f>IFERROR(INDEX(Buildings_Data!$D$5:$Z$135,MATCH(City!$B19,Buildings_Data!$A$5:$A$135,0),3),"")</f>
        <v/>
      </c>
      <c r="F19" t="str">
        <f>IFERROR(INDEX(Buildings_Data!$D$5:$Z$135,MATCH(City!$B19,Buildings_Data!$A$5:$A$135,0),4),"")</f>
        <v/>
      </c>
      <c r="G19" t="str">
        <f>IFERROR(INDEX(Buildings_Data!$D$5:$Z$135,MATCH(City!$B19,Buildings_Data!$A$5:$A$135,0),5),"")</f>
        <v/>
      </c>
      <c r="H19" t="str">
        <f>IFERROR(INDEX(Buildings_Data!$D$5:$Z$135,MATCH(City!$B19,Buildings_Data!$A$5:$A$135,0),6),"")</f>
        <v/>
      </c>
      <c r="I19" t="str">
        <f>IFERROR(INDEX(Buildings_Data!$D$5:$Z$135,MATCH(City!$B19,Buildings_Data!$A$5:$A$135,0),7),"")</f>
        <v/>
      </c>
      <c r="J19" t="str">
        <f>IFERROR(INDEX(Buildings_Data!$D$5:$Z$135,MATCH(City!$B19,Buildings_Data!$A$5:$A$135,0),8),"")</f>
        <v/>
      </c>
      <c r="K19" t="str">
        <f>IFERROR(INDEX(Buildings_Data!$D$5:$Z$135,MATCH(City!$B19,Buildings_Data!$A$5:$A$135,0),9),"")</f>
        <v/>
      </c>
      <c r="L19" t="str">
        <f>IFERROR(INDEX(Buildings_Data!$D$5:$Z$135,MATCH(City!$B19,Buildings_Data!$A$5:$A$135,0),15),"")</f>
        <v/>
      </c>
      <c r="M19" t="str">
        <f>IFERROR(INDEX(Buildings_Data!$D$5:$Z$135,MATCH(City!$B19,Buildings_Data!$A$5:$A$135,0),16),"")</f>
        <v/>
      </c>
      <c r="N19" t="str">
        <f>IFERROR(INDEX(Buildings_Data!$D$5:$Z$135,MATCH(City!$B19,Buildings_Data!$A$5:$A$135,0),17),"")</f>
        <v/>
      </c>
      <c r="O19" t="str">
        <f>IFERROR(INDEX(Buildings_Data!$D$5:$Z$135,MATCH(City!$B19,Buildings_Data!$A$5:$A$135,0),18),"")</f>
        <v/>
      </c>
      <c r="P19" t="str">
        <f>IFERROR(IFERROR(INDEX(Buildings_Data!$D$5:$Z$135,MATCH(City!$B19,Buildings_Data!$A$5:$A$135,0),19),""),"")</f>
        <v/>
      </c>
      <c r="Q19" t="str">
        <f>IFERROR(INDEX(Buildings_Data!$D$5:$Z$135,MATCH(City!$B19,Buildings_Data!$A$5:$A$135,0),20),"")</f>
        <v/>
      </c>
      <c r="R19" t="str">
        <f>IFERROR(INDEX(Buildings_Data!$D$5:$Z$135,MATCH(City!$B19,Buildings_Data!$A$5:$A$135,0),21),"")</f>
        <v/>
      </c>
      <c r="S19" t="str">
        <f>IFERROR(INDEX(Buildings_Data!$D$5:$Z$135,MATCH(City!$B19,Buildings_Data!$A$5:$A$135,0),22),"")</f>
        <v/>
      </c>
      <c r="T19" t="str">
        <f>IFERROR(INDEX(Buildings_Data!$D$5:$Z$135,MATCH(City!$B19,Buildings_Data!$A$5:$A$135,0),23),"")</f>
        <v/>
      </c>
    </row>
    <row r="20" spans="2:20" x14ac:dyDescent="0.25">
      <c r="B20" s="207"/>
      <c r="C20" t="str">
        <f>IFERROR(INDEX(Buildings_Data!$D$5:$Z$135,MATCH(City!$B20,Buildings_Data!$A$5:$A$135,0),1),"")</f>
        <v/>
      </c>
      <c r="D20" t="str">
        <f>IFERROR(INDEX(Buildings_Data!$D$5:$Z$135,MATCH(City!$B20,Buildings_Data!$A$5:$A$135,0),2),"")</f>
        <v/>
      </c>
      <c r="E20" t="str">
        <f>IFERROR(INDEX(Buildings_Data!$D$5:$Z$135,MATCH(City!$B20,Buildings_Data!$A$5:$A$135,0),3),"")</f>
        <v/>
      </c>
      <c r="F20" t="str">
        <f>IFERROR(INDEX(Buildings_Data!$D$5:$Z$135,MATCH(City!$B20,Buildings_Data!$A$5:$A$135,0),4),"")</f>
        <v/>
      </c>
      <c r="G20" t="str">
        <f>IFERROR(INDEX(Buildings_Data!$D$5:$Z$135,MATCH(City!$B20,Buildings_Data!$A$5:$A$135,0),5),"")</f>
        <v/>
      </c>
      <c r="H20" t="str">
        <f>IFERROR(INDEX(Buildings_Data!$D$5:$Z$135,MATCH(City!$B20,Buildings_Data!$A$5:$A$135,0),6),"")</f>
        <v/>
      </c>
      <c r="I20" t="str">
        <f>IFERROR(INDEX(Buildings_Data!$D$5:$Z$135,MATCH(City!$B20,Buildings_Data!$A$5:$A$135,0),7),"")</f>
        <v/>
      </c>
      <c r="J20" t="str">
        <f>IFERROR(INDEX(Buildings_Data!$D$5:$Z$135,MATCH(City!$B20,Buildings_Data!$A$5:$A$135,0),8),"")</f>
        <v/>
      </c>
      <c r="K20" t="str">
        <f>IFERROR(INDEX(Buildings_Data!$D$5:$Z$135,MATCH(City!$B20,Buildings_Data!$A$5:$A$135,0),9),"")</f>
        <v/>
      </c>
      <c r="L20" t="str">
        <f>IFERROR(INDEX(Buildings_Data!$D$5:$Z$135,MATCH(City!$B20,Buildings_Data!$A$5:$A$135,0),15),"")</f>
        <v/>
      </c>
      <c r="M20" t="str">
        <f>IFERROR(INDEX(Buildings_Data!$D$5:$Z$135,MATCH(City!$B20,Buildings_Data!$A$5:$A$135,0),16),"")</f>
        <v/>
      </c>
      <c r="N20" t="str">
        <f>IFERROR(INDEX(Buildings_Data!$D$5:$Z$135,MATCH(City!$B20,Buildings_Data!$A$5:$A$135,0),17),"")</f>
        <v/>
      </c>
      <c r="O20" t="str">
        <f>IFERROR(INDEX(Buildings_Data!$D$5:$Z$135,MATCH(City!$B20,Buildings_Data!$A$5:$A$135,0),18),"")</f>
        <v/>
      </c>
      <c r="P20" t="str">
        <f>IFERROR(IFERROR(INDEX(Buildings_Data!$D$5:$Z$135,MATCH(City!$B20,Buildings_Data!$A$5:$A$135,0),19),""),"")</f>
        <v/>
      </c>
      <c r="Q20" t="str">
        <f>IFERROR(INDEX(Buildings_Data!$D$5:$Z$135,MATCH(City!$B20,Buildings_Data!$A$5:$A$135,0),20),"")</f>
        <v/>
      </c>
      <c r="R20" t="str">
        <f>IFERROR(INDEX(Buildings_Data!$D$5:$Z$135,MATCH(City!$B20,Buildings_Data!$A$5:$A$135,0),21),"")</f>
        <v/>
      </c>
      <c r="S20" t="str">
        <f>IFERROR(INDEX(Buildings_Data!$D$5:$Z$135,MATCH(City!$B20,Buildings_Data!$A$5:$A$135,0),22),"")</f>
        <v/>
      </c>
      <c r="T20" t="str">
        <f>IFERROR(INDEX(Buildings_Data!$D$5:$Z$135,MATCH(City!$B20,Buildings_Data!$A$5:$A$135,0),23),"")</f>
        <v/>
      </c>
    </row>
    <row r="21" spans="2:20" x14ac:dyDescent="0.25">
      <c r="B21" s="207"/>
      <c r="C21" t="str">
        <f>IFERROR(INDEX(Buildings_Data!$D$5:$Z$135,MATCH(City!$B21,Buildings_Data!$A$5:$A$135,0),1),"")</f>
        <v/>
      </c>
      <c r="D21" t="str">
        <f>IFERROR(INDEX(Buildings_Data!$D$5:$Z$135,MATCH(City!$B21,Buildings_Data!$A$5:$A$135,0),2),"")</f>
        <v/>
      </c>
      <c r="E21" t="str">
        <f>IFERROR(INDEX(Buildings_Data!$D$5:$Z$135,MATCH(City!$B21,Buildings_Data!$A$5:$A$135,0),3),"")</f>
        <v/>
      </c>
      <c r="F21" t="str">
        <f>IFERROR(INDEX(Buildings_Data!$D$5:$Z$135,MATCH(City!$B21,Buildings_Data!$A$5:$A$135,0),4),"")</f>
        <v/>
      </c>
      <c r="G21" t="str">
        <f>IFERROR(INDEX(Buildings_Data!$D$5:$Z$135,MATCH(City!$B21,Buildings_Data!$A$5:$A$135,0),5),"")</f>
        <v/>
      </c>
      <c r="H21" t="str">
        <f>IFERROR(INDEX(Buildings_Data!$D$5:$Z$135,MATCH(City!$B21,Buildings_Data!$A$5:$A$135,0),6),"")</f>
        <v/>
      </c>
      <c r="I21" t="str">
        <f>IFERROR(INDEX(Buildings_Data!$D$5:$Z$135,MATCH(City!$B21,Buildings_Data!$A$5:$A$135,0),7),"")</f>
        <v/>
      </c>
      <c r="J21" t="str">
        <f>IFERROR(INDEX(Buildings_Data!$D$5:$Z$135,MATCH(City!$B21,Buildings_Data!$A$5:$A$135,0),8),"")</f>
        <v/>
      </c>
      <c r="K21" t="str">
        <f>IFERROR(INDEX(Buildings_Data!$D$5:$Z$135,MATCH(City!$B21,Buildings_Data!$A$5:$A$135,0),9),"")</f>
        <v/>
      </c>
      <c r="L21" t="str">
        <f>IFERROR(INDEX(Buildings_Data!$D$5:$Z$135,MATCH(City!$B21,Buildings_Data!$A$5:$A$135,0),15),"")</f>
        <v/>
      </c>
      <c r="M21" t="str">
        <f>IFERROR(INDEX(Buildings_Data!$D$5:$Z$135,MATCH(City!$B21,Buildings_Data!$A$5:$A$135,0),16),"")</f>
        <v/>
      </c>
      <c r="N21" t="str">
        <f>IFERROR(INDEX(Buildings_Data!$D$5:$Z$135,MATCH(City!$B21,Buildings_Data!$A$5:$A$135,0),17),"")</f>
        <v/>
      </c>
      <c r="O21" t="str">
        <f>IFERROR(INDEX(Buildings_Data!$D$5:$Z$135,MATCH(City!$B21,Buildings_Data!$A$5:$A$135,0),18),"")</f>
        <v/>
      </c>
      <c r="P21" t="str">
        <f>IFERROR(IFERROR(INDEX(Buildings_Data!$D$5:$Z$135,MATCH(City!$B21,Buildings_Data!$A$5:$A$135,0),19),""),"")</f>
        <v/>
      </c>
      <c r="Q21" t="str">
        <f>IFERROR(INDEX(Buildings_Data!$D$5:$Z$135,MATCH(City!$B21,Buildings_Data!$A$5:$A$135,0),20),"")</f>
        <v/>
      </c>
      <c r="R21" t="str">
        <f>IFERROR(INDEX(Buildings_Data!$D$5:$Z$135,MATCH(City!$B21,Buildings_Data!$A$5:$A$135,0),21),"")</f>
        <v/>
      </c>
      <c r="S21" t="str">
        <f>IFERROR(INDEX(Buildings_Data!$D$5:$Z$135,MATCH(City!$B21,Buildings_Data!$A$5:$A$135,0),22),"")</f>
        <v/>
      </c>
      <c r="T21" t="str">
        <f>IFERROR(INDEX(Buildings_Data!$D$5:$Z$135,MATCH(City!$B21,Buildings_Data!$A$5:$A$135,0),23),"")</f>
        <v/>
      </c>
    </row>
    <row r="22" spans="2:20" x14ac:dyDescent="0.25">
      <c r="B22" s="207"/>
      <c r="C22" t="str">
        <f>IFERROR(INDEX(Buildings_Data!$D$5:$Z$135,MATCH(City!$B22,Buildings_Data!$A$5:$A$135,0),1),"")</f>
        <v/>
      </c>
      <c r="D22" t="str">
        <f>IFERROR(INDEX(Buildings_Data!$D$5:$Z$135,MATCH(City!$B22,Buildings_Data!$A$5:$A$135,0),2),"")</f>
        <v/>
      </c>
      <c r="E22" t="str">
        <f>IFERROR(INDEX(Buildings_Data!$D$5:$Z$135,MATCH(City!$B22,Buildings_Data!$A$5:$A$135,0),3),"")</f>
        <v/>
      </c>
      <c r="F22" t="str">
        <f>IFERROR(INDEX(Buildings_Data!$D$5:$Z$135,MATCH(City!$B22,Buildings_Data!$A$5:$A$135,0),4),"")</f>
        <v/>
      </c>
      <c r="G22" t="str">
        <f>IFERROR(INDEX(Buildings_Data!$D$5:$Z$135,MATCH(City!$B22,Buildings_Data!$A$5:$A$135,0),5),"")</f>
        <v/>
      </c>
      <c r="H22" t="str">
        <f>IFERROR(INDEX(Buildings_Data!$D$5:$Z$135,MATCH(City!$B22,Buildings_Data!$A$5:$A$135,0),6),"")</f>
        <v/>
      </c>
      <c r="I22" t="str">
        <f>IFERROR(INDEX(Buildings_Data!$D$5:$Z$135,MATCH(City!$B22,Buildings_Data!$A$5:$A$135,0),7),"")</f>
        <v/>
      </c>
      <c r="J22" t="str">
        <f>IFERROR(INDEX(Buildings_Data!$D$5:$Z$135,MATCH(City!$B22,Buildings_Data!$A$5:$A$135,0),8),"")</f>
        <v/>
      </c>
      <c r="K22" t="str">
        <f>IFERROR(INDEX(Buildings_Data!$D$5:$Z$135,MATCH(City!$B22,Buildings_Data!$A$5:$A$135,0),9),"")</f>
        <v/>
      </c>
      <c r="L22" t="str">
        <f>IFERROR(INDEX(Buildings_Data!$D$5:$Z$135,MATCH(City!$B22,Buildings_Data!$A$5:$A$135,0),15),"")</f>
        <v/>
      </c>
      <c r="M22" t="str">
        <f>IFERROR(INDEX(Buildings_Data!$D$5:$Z$135,MATCH(City!$B22,Buildings_Data!$A$5:$A$135,0),16),"")</f>
        <v/>
      </c>
      <c r="N22" t="str">
        <f>IFERROR(INDEX(Buildings_Data!$D$5:$Z$135,MATCH(City!$B22,Buildings_Data!$A$5:$A$135,0),17),"")</f>
        <v/>
      </c>
      <c r="O22" t="str">
        <f>IFERROR(INDEX(Buildings_Data!$D$5:$Z$135,MATCH(City!$B22,Buildings_Data!$A$5:$A$135,0),18),"")</f>
        <v/>
      </c>
      <c r="P22" t="str">
        <f>IFERROR(IFERROR(INDEX(Buildings_Data!$D$5:$Z$135,MATCH(City!$B22,Buildings_Data!$A$5:$A$135,0),19),""),"")</f>
        <v/>
      </c>
      <c r="Q22" t="str">
        <f>IFERROR(INDEX(Buildings_Data!$D$5:$Z$135,MATCH(City!$B22,Buildings_Data!$A$5:$A$135,0),20),"")</f>
        <v/>
      </c>
      <c r="R22" t="str">
        <f>IFERROR(INDEX(Buildings_Data!$D$5:$Z$135,MATCH(City!$B22,Buildings_Data!$A$5:$A$135,0),21),"")</f>
        <v/>
      </c>
      <c r="S22" t="str">
        <f>IFERROR(INDEX(Buildings_Data!$D$5:$Z$135,MATCH(City!$B22,Buildings_Data!$A$5:$A$135,0),22),"")</f>
        <v/>
      </c>
      <c r="T22" t="str">
        <f>IFERROR(INDEX(Buildings_Data!$D$5:$Z$135,MATCH(City!$B22,Buildings_Data!$A$5:$A$135,0),23),"")</f>
        <v/>
      </c>
    </row>
    <row r="23" spans="2:20" x14ac:dyDescent="0.25">
      <c r="B23" s="207"/>
      <c r="C23" t="str">
        <f>IFERROR(INDEX(Buildings_Data!$D$5:$Z$135,MATCH(City!$B23,Buildings_Data!$A$5:$A$135,0),1),"")</f>
        <v/>
      </c>
      <c r="D23" t="str">
        <f>IFERROR(INDEX(Buildings_Data!$D$5:$Z$135,MATCH(City!$B23,Buildings_Data!$A$5:$A$135,0),2),"")</f>
        <v/>
      </c>
      <c r="E23" t="str">
        <f>IFERROR(INDEX(Buildings_Data!$D$5:$Z$135,MATCH(City!$B23,Buildings_Data!$A$5:$A$135,0),3),"")</f>
        <v/>
      </c>
      <c r="F23" t="str">
        <f>IFERROR(INDEX(Buildings_Data!$D$5:$Z$135,MATCH(City!$B23,Buildings_Data!$A$5:$A$135,0),4),"")</f>
        <v/>
      </c>
      <c r="G23" t="str">
        <f>IFERROR(INDEX(Buildings_Data!$D$5:$Z$135,MATCH(City!$B23,Buildings_Data!$A$5:$A$135,0),5),"")</f>
        <v/>
      </c>
      <c r="H23" t="str">
        <f>IFERROR(INDEX(Buildings_Data!$D$5:$Z$135,MATCH(City!$B23,Buildings_Data!$A$5:$A$135,0),6),"")</f>
        <v/>
      </c>
      <c r="I23" t="str">
        <f>IFERROR(INDEX(Buildings_Data!$D$5:$Z$135,MATCH(City!$B23,Buildings_Data!$A$5:$A$135,0),7),"")</f>
        <v/>
      </c>
      <c r="J23" t="str">
        <f>IFERROR(INDEX(Buildings_Data!$D$5:$Z$135,MATCH(City!$B23,Buildings_Data!$A$5:$A$135,0),8),"")</f>
        <v/>
      </c>
      <c r="K23" t="str">
        <f>IFERROR(INDEX(Buildings_Data!$D$5:$Z$135,MATCH(City!$B23,Buildings_Data!$A$5:$A$135,0),9),"")</f>
        <v/>
      </c>
      <c r="L23" t="str">
        <f>IFERROR(INDEX(Buildings_Data!$D$5:$Z$135,MATCH(City!$B23,Buildings_Data!$A$5:$A$135,0),15),"")</f>
        <v/>
      </c>
      <c r="M23" t="str">
        <f>IFERROR(INDEX(Buildings_Data!$D$5:$Z$135,MATCH(City!$B23,Buildings_Data!$A$5:$A$135,0),16),"")</f>
        <v/>
      </c>
      <c r="N23" t="str">
        <f>IFERROR(INDEX(Buildings_Data!$D$5:$Z$135,MATCH(City!$B23,Buildings_Data!$A$5:$A$135,0),17),"")</f>
        <v/>
      </c>
      <c r="O23" t="str">
        <f>IFERROR(INDEX(Buildings_Data!$D$5:$Z$135,MATCH(City!$B23,Buildings_Data!$A$5:$A$135,0),18),"")</f>
        <v/>
      </c>
      <c r="P23" t="str">
        <f>IFERROR(IFERROR(INDEX(Buildings_Data!$D$5:$Z$135,MATCH(City!$B23,Buildings_Data!$A$5:$A$135,0),19),""),"")</f>
        <v/>
      </c>
      <c r="Q23" t="str">
        <f>IFERROR(INDEX(Buildings_Data!$D$5:$Z$135,MATCH(City!$B23,Buildings_Data!$A$5:$A$135,0),20),"")</f>
        <v/>
      </c>
      <c r="R23" t="str">
        <f>IFERROR(INDEX(Buildings_Data!$D$5:$Z$135,MATCH(City!$B23,Buildings_Data!$A$5:$A$135,0),21),"")</f>
        <v/>
      </c>
      <c r="S23" t="str">
        <f>IFERROR(INDEX(Buildings_Data!$D$5:$Z$135,MATCH(City!$B23,Buildings_Data!$A$5:$A$135,0),22),"")</f>
        <v/>
      </c>
      <c r="T23" t="str">
        <f>IFERROR(INDEX(Buildings_Data!$D$5:$Z$135,MATCH(City!$B23,Buildings_Data!$A$5:$A$135,0),23),"")</f>
        <v/>
      </c>
    </row>
    <row r="24" spans="2:20" x14ac:dyDescent="0.25">
      <c r="B24" s="207"/>
      <c r="C24" t="str">
        <f>IFERROR(INDEX(Buildings_Data!$D$5:$Z$135,MATCH(City!$B24,Buildings_Data!$A$5:$A$135,0),1),"")</f>
        <v/>
      </c>
      <c r="D24" t="str">
        <f>IFERROR(INDEX(Buildings_Data!$D$5:$Z$135,MATCH(City!$B24,Buildings_Data!$A$5:$A$135,0),2),"")</f>
        <v/>
      </c>
      <c r="E24" t="str">
        <f>IFERROR(INDEX(Buildings_Data!$D$5:$Z$135,MATCH(City!$B24,Buildings_Data!$A$5:$A$135,0),3),"")</f>
        <v/>
      </c>
      <c r="F24" t="str">
        <f>IFERROR(INDEX(Buildings_Data!$D$5:$Z$135,MATCH(City!$B24,Buildings_Data!$A$5:$A$135,0),4),"")</f>
        <v/>
      </c>
      <c r="G24" t="str">
        <f>IFERROR(INDEX(Buildings_Data!$D$5:$Z$135,MATCH(City!$B24,Buildings_Data!$A$5:$A$135,0),5),"")</f>
        <v/>
      </c>
      <c r="H24" t="str">
        <f>IFERROR(INDEX(Buildings_Data!$D$5:$Z$135,MATCH(City!$B24,Buildings_Data!$A$5:$A$135,0),6),"")</f>
        <v/>
      </c>
      <c r="I24" t="str">
        <f>IFERROR(INDEX(Buildings_Data!$D$5:$Z$135,MATCH(City!$B24,Buildings_Data!$A$5:$A$135,0),7),"")</f>
        <v/>
      </c>
      <c r="J24" t="str">
        <f>IFERROR(INDEX(Buildings_Data!$D$5:$Z$135,MATCH(City!$B24,Buildings_Data!$A$5:$A$135,0),8),"")</f>
        <v/>
      </c>
      <c r="K24" t="str">
        <f>IFERROR(INDEX(Buildings_Data!$D$5:$Z$135,MATCH(City!$B24,Buildings_Data!$A$5:$A$135,0),9),"")</f>
        <v/>
      </c>
      <c r="L24" t="str">
        <f>IFERROR(INDEX(Buildings_Data!$D$5:$Z$135,MATCH(City!$B24,Buildings_Data!$A$5:$A$135,0),15),"")</f>
        <v/>
      </c>
      <c r="M24" t="str">
        <f>IFERROR(INDEX(Buildings_Data!$D$5:$Z$135,MATCH(City!$B24,Buildings_Data!$A$5:$A$135,0),16),"")</f>
        <v/>
      </c>
      <c r="N24" t="str">
        <f>IFERROR(INDEX(Buildings_Data!$D$5:$Z$135,MATCH(City!$B24,Buildings_Data!$A$5:$A$135,0),17),"")</f>
        <v/>
      </c>
      <c r="O24" t="str">
        <f>IFERROR(INDEX(Buildings_Data!$D$5:$Z$135,MATCH(City!$B24,Buildings_Data!$A$5:$A$135,0),18),"")</f>
        <v/>
      </c>
      <c r="P24" t="str">
        <f>IFERROR(IFERROR(INDEX(Buildings_Data!$D$5:$Z$135,MATCH(City!$B24,Buildings_Data!$A$5:$A$135,0),19),""),"")</f>
        <v/>
      </c>
      <c r="Q24" t="str">
        <f>IFERROR(INDEX(Buildings_Data!$D$5:$Z$135,MATCH(City!$B24,Buildings_Data!$A$5:$A$135,0),20),"")</f>
        <v/>
      </c>
      <c r="R24" t="str">
        <f>IFERROR(INDEX(Buildings_Data!$D$5:$Z$135,MATCH(City!$B24,Buildings_Data!$A$5:$A$135,0),21),"")</f>
        <v/>
      </c>
      <c r="S24" t="str">
        <f>IFERROR(INDEX(Buildings_Data!$D$5:$Z$135,MATCH(City!$B24,Buildings_Data!$A$5:$A$135,0),22),"")</f>
        <v/>
      </c>
      <c r="T24" t="str">
        <f>IFERROR(INDEX(Buildings_Data!$D$5:$Z$135,MATCH(City!$B24,Buildings_Data!$A$5:$A$135,0),23),"")</f>
        <v/>
      </c>
    </row>
    <row r="25" spans="2:20" x14ac:dyDescent="0.25">
      <c r="B25" s="207"/>
      <c r="C25" t="str">
        <f>IFERROR(INDEX(Buildings_Data!$D$5:$Z$135,MATCH(City!$B25,Buildings_Data!$A$5:$A$135,0),1),"")</f>
        <v/>
      </c>
      <c r="D25" t="str">
        <f>IFERROR(INDEX(Buildings_Data!$D$5:$Z$135,MATCH(City!$B25,Buildings_Data!$A$5:$A$135,0),2),"")</f>
        <v/>
      </c>
      <c r="E25" t="str">
        <f>IFERROR(INDEX(Buildings_Data!$D$5:$Z$135,MATCH(City!$B25,Buildings_Data!$A$5:$A$135,0),3),"")</f>
        <v/>
      </c>
      <c r="F25" t="str">
        <f>IFERROR(INDEX(Buildings_Data!$D$5:$Z$135,MATCH(City!$B25,Buildings_Data!$A$5:$A$135,0),4),"")</f>
        <v/>
      </c>
      <c r="G25" t="str">
        <f>IFERROR(INDEX(Buildings_Data!$D$5:$Z$135,MATCH(City!$B25,Buildings_Data!$A$5:$A$135,0),5),"")</f>
        <v/>
      </c>
      <c r="H25" t="str">
        <f>IFERROR(INDEX(Buildings_Data!$D$5:$Z$135,MATCH(City!$B25,Buildings_Data!$A$5:$A$135,0),6),"")</f>
        <v/>
      </c>
      <c r="I25" t="str">
        <f>IFERROR(INDEX(Buildings_Data!$D$5:$Z$135,MATCH(City!$B25,Buildings_Data!$A$5:$A$135,0),7),"")</f>
        <v/>
      </c>
      <c r="J25" t="str">
        <f>IFERROR(INDEX(Buildings_Data!$D$5:$Z$135,MATCH(City!$B25,Buildings_Data!$A$5:$A$135,0),8),"")</f>
        <v/>
      </c>
      <c r="K25" t="str">
        <f>IFERROR(INDEX(Buildings_Data!$D$5:$Z$135,MATCH(City!$B25,Buildings_Data!$A$5:$A$135,0),9),"")</f>
        <v/>
      </c>
      <c r="L25" t="str">
        <f>IFERROR(INDEX(Buildings_Data!$D$5:$Z$135,MATCH(City!$B25,Buildings_Data!$A$5:$A$135,0),15),"")</f>
        <v/>
      </c>
      <c r="M25" t="str">
        <f>IFERROR(INDEX(Buildings_Data!$D$5:$Z$135,MATCH(City!$B25,Buildings_Data!$A$5:$A$135,0),16),"")</f>
        <v/>
      </c>
      <c r="N25" t="str">
        <f>IFERROR(INDEX(Buildings_Data!$D$5:$Z$135,MATCH(City!$B25,Buildings_Data!$A$5:$A$135,0),17),"")</f>
        <v/>
      </c>
      <c r="O25" t="str">
        <f>IFERROR(INDEX(Buildings_Data!$D$5:$Z$135,MATCH(City!$B25,Buildings_Data!$A$5:$A$135,0),18),"")</f>
        <v/>
      </c>
      <c r="P25" t="str">
        <f>IFERROR(IFERROR(INDEX(Buildings_Data!$D$5:$Z$135,MATCH(City!$B25,Buildings_Data!$A$5:$A$135,0),19),""),"")</f>
        <v/>
      </c>
      <c r="Q25" t="str">
        <f>IFERROR(INDEX(Buildings_Data!$D$5:$Z$135,MATCH(City!$B25,Buildings_Data!$A$5:$A$135,0),20),"")</f>
        <v/>
      </c>
      <c r="R25" t="str">
        <f>IFERROR(INDEX(Buildings_Data!$D$5:$Z$135,MATCH(City!$B25,Buildings_Data!$A$5:$A$135,0),21),"")</f>
        <v/>
      </c>
      <c r="S25" t="str">
        <f>IFERROR(INDEX(Buildings_Data!$D$5:$Z$135,MATCH(City!$B25,Buildings_Data!$A$5:$A$135,0),22),"")</f>
        <v/>
      </c>
      <c r="T25" t="str">
        <f>IFERROR(INDEX(Buildings_Data!$D$5:$Z$135,MATCH(City!$B25,Buildings_Data!$A$5:$A$135,0),23),"")</f>
        <v/>
      </c>
    </row>
    <row r="26" spans="2:20" x14ac:dyDescent="0.25">
      <c r="B26" s="207"/>
      <c r="C26" t="str">
        <f>IFERROR(INDEX(Buildings_Data!$D$5:$Z$135,MATCH(City!$B26,Buildings_Data!$A$5:$A$135,0),1),"")</f>
        <v/>
      </c>
      <c r="D26" t="str">
        <f>IFERROR(INDEX(Buildings_Data!$D$5:$Z$135,MATCH(City!$B26,Buildings_Data!$A$5:$A$135,0),2),"")</f>
        <v/>
      </c>
      <c r="E26" t="str">
        <f>IFERROR(INDEX(Buildings_Data!$D$5:$Z$135,MATCH(City!$B26,Buildings_Data!$A$5:$A$135,0),3),"")</f>
        <v/>
      </c>
      <c r="F26" t="str">
        <f>IFERROR(INDEX(Buildings_Data!$D$5:$Z$135,MATCH(City!$B26,Buildings_Data!$A$5:$A$135,0),4),"")</f>
        <v/>
      </c>
      <c r="G26" t="str">
        <f>IFERROR(INDEX(Buildings_Data!$D$5:$Z$135,MATCH(City!$B26,Buildings_Data!$A$5:$A$135,0),5),"")</f>
        <v/>
      </c>
      <c r="H26" t="str">
        <f>IFERROR(INDEX(Buildings_Data!$D$5:$Z$135,MATCH(City!$B26,Buildings_Data!$A$5:$A$135,0),6),"")</f>
        <v/>
      </c>
      <c r="I26" t="str">
        <f>IFERROR(INDEX(Buildings_Data!$D$5:$Z$135,MATCH(City!$B26,Buildings_Data!$A$5:$A$135,0),7),"")</f>
        <v/>
      </c>
      <c r="J26" t="str">
        <f>IFERROR(INDEX(Buildings_Data!$D$5:$Z$135,MATCH(City!$B26,Buildings_Data!$A$5:$A$135,0),8),"")</f>
        <v/>
      </c>
      <c r="K26" t="str">
        <f>IFERROR(INDEX(Buildings_Data!$D$5:$Z$135,MATCH(City!$B26,Buildings_Data!$A$5:$A$135,0),9),"")</f>
        <v/>
      </c>
      <c r="L26" t="str">
        <f>IFERROR(INDEX(Buildings_Data!$D$5:$Z$135,MATCH(City!$B26,Buildings_Data!$A$5:$A$135,0),15),"")</f>
        <v/>
      </c>
      <c r="M26" t="str">
        <f>IFERROR(INDEX(Buildings_Data!$D$5:$Z$135,MATCH(City!$B26,Buildings_Data!$A$5:$A$135,0),16),"")</f>
        <v/>
      </c>
      <c r="N26" t="str">
        <f>IFERROR(INDEX(Buildings_Data!$D$5:$Z$135,MATCH(City!$B26,Buildings_Data!$A$5:$A$135,0),17),"")</f>
        <v/>
      </c>
      <c r="O26" t="str">
        <f>IFERROR(INDEX(Buildings_Data!$D$5:$Z$135,MATCH(City!$B26,Buildings_Data!$A$5:$A$135,0),18),"")</f>
        <v/>
      </c>
      <c r="P26" t="str">
        <f>IFERROR(IFERROR(INDEX(Buildings_Data!$D$5:$Z$135,MATCH(City!$B26,Buildings_Data!$A$5:$A$135,0),19),""),"")</f>
        <v/>
      </c>
      <c r="Q26" t="str">
        <f>IFERROR(INDEX(Buildings_Data!$D$5:$Z$135,MATCH(City!$B26,Buildings_Data!$A$5:$A$135,0),20),"")</f>
        <v/>
      </c>
      <c r="R26" t="str">
        <f>IFERROR(INDEX(Buildings_Data!$D$5:$Z$135,MATCH(City!$B26,Buildings_Data!$A$5:$A$135,0),21),"")</f>
        <v/>
      </c>
      <c r="S26" t="str">
        <f>IFERROR(INDEX(Buildings_Data!$D$5:$Z$135,MATCH(City!$B26,Buildings_Data!$A$5:$A$135,0),22),"")</f>
        <v/>
      </c>
      <c r="T26" t="str">
        <f>IFERROR(INDEX(Buildings_Data!$D$5:$Z$135,MATCH(City!$B26,Buildings_Data!$A$5:$A$135,0),23),"")</f>
        <v/>
      </c>
    </row>
    <row r="27" spans="2:20" x14ac:dyDescent="0.25">
      <c r="B27" s="207"/>
      <c r="C27" t="str">
        <f>IFERROR(INDEX(Buildings_Data!$D$5:$Z$135,MATCH(City!$B27,Buildings_Data!$A$5:$A$135,0),1),"")</f>
        <v/>
      </c>
      <c r="D27" t="str">
        <f>IFERROR(INDEX(Buildings_Data!$D$5:$Z$135,MATCH(City!$B27,Buildings_Data!$A$5:$A$135,0),2),"")</f>
        <v/>
      </c>
      <c r="E27" t="str">
        <f>IFERROR(INDEX(Buildings_Data!$D$5:$Z$135,MATCH(City!$B27,Buildings_Data!$A$5:$A$135,0),3),"")</f>
        <v/>
      </c>
      <c r="F27" t="str">
        <f>IFERROR(INDEX(Buildings_Data!$D$5:$Z$135,MATCH(City!$B27,Buildings_Data!$A$5:$A$135,0),4),"")</f>
        <v/>
      </c>
      <c r="G27" t="str">
        <f>IFERROR(INDEX(Buildings_Data!$D$5:$Z$135,MATCH(City!$B27,Buildings_Data!$A$5:$A$135,0),5),"")</f>
        <v/>
      </c>
      <c r="H27" t="str">
        <f>IFERROR(INDEX(Buildings_Data!$D$5:$Z$135,MATCH(City!$B27,Buildings_Data!$A$5:$A$135,0),6),"")</f>
        <v/>
      </c>
      <c r="I27" t="str">
        <f>IFERROR(INDEX(Buildings_Data!$D$5:$Z$135,MATCH(City!$B27,Buildings_Data!$A$5:$A$135,0),7),"")</f>
        <v/>
      </c>
      <c r="J27" t="str">
        <f>IFERROR(INDEX(Buildings_Data!$D$5:$Z$135,MATCH(City!$B27,Buildings_Data!$A$5:$A$135,0),8),"")</f>
        <v/>
      </c>
      <c r="K27" t="str">
        <f>IFERROR(INDEX(Buildings_Data!$D$5:$Z$135,MATCH(City!$B27,Buildings_Data!$A$5:$A$135,0),9),"")</f>
        <v/>
      </c>
      <c r="L27" t="str">
        <f>IFERROR(INDEX(Buildings_Data!$D$5:$Z$135,MATCH(City!$B27,Buildings_Data!$A$5:$A$135,0),15),"")</f>
        <v/>
      </c>
      <c r="M27" t="str">
        <f>IFERROR(INDEX(Buildings_Data!$D$5:$Z$135,MATCH(City!$B27,Buildings_Data!$A$5:$A$135,0),16),"")</f>
        <v/>
      </c>
      <c r="N27" t="str">
        <f>IFERROR(INDEX(Buildings_Data!$D$5:$Z$135,MATCH(City!$B27,Buildings_Data!$A$5:$A$135,0),17),"")</f>
        <v/>
      </c>
      <c r="O27" t="str">
        <f>IFERROR(INDEX(Buildings_Data!$D$5:$Z$135,MATCH(City!$B27,Buildings_Data!$A$5:$A$135,0),18),"")</f>
        <v/>
      </c>
      <c r="P27" t="str">
        <f>IFERROR(IFERROR(INDEX(Buildings_Data!$D$5:$Z$135,MATCH(City!$B27,Buildings_Data!$A$5:$A$135,0),19),""),"")</f>
        <v/>
      </c>
      <c r="Q27" t="str">
        <f>IFERROR(INDEX(Buildings_Data!$D$5:$Z$135,MATCH(City!$B27,Buildings_Data!$A$5:$A$135,0),20),"")</f>
        <v/>
      </c>
      <c r="R27" t="str">
        <f>IFERROR(INDEX(Buildings_Data!$D$5:$Z$135,MATCH(City!$B27,Buildings_Data!$A$5:$A$135,0),21),"")</f>
        <v/>
      </c>
      <c r="S27" t="str">
        <f>IFERROR(INDEX(Buildings_Data!$D$5:$Z$135,MATCH(City!$B27,Buildings_Data!$A$5:$A$135,0),22),"")</f>
        <v/>
      </c>
      <c r="T27" t="str">
        <f>IFERROR(INDEX(Buildings_Data!$D$5:$Z$135,MATCH(City!$B27,Buildings_Data!$A$5:$A$135,0),23),"")</f>
        <v/>
      </c>
    </row>
    <row r="28" spans="2:20" x14ac:dyDescent="0.25">
      <c r="B28" s="207"/>
      <c r="C28" t="str">
        <f>IFERROR(INDEX(Buildings_Data!$D$5:$Z$135,MATCH(City!$B28,Buildings_Data!$A$5:$A$135,0),1),"")</f>
        <v/>
      </c>
      <c r="D28" t="str">
        <f>IFERROR(INDEX(Buildings_Data!$D$5:$Z$135,MATCH(City!$B28,Buildings_Data!$A$5:$A$135,0),2),"")</f>
        <v/>
      </c>
      <c r="E28" t="str">
        <f>IFERROR(INDEX(Buildings_Data!$D$5:$Z$135,MATCH(City!$B28,Buildings_Data!$A$5:$A$135,0),3),"")</f>
        <v/>
      </c>
      <c r="F28" t="str">
        <f>IFERROR(INDEX(Buildings_Data!$D$5:$Z$135,MATCH(City!$B28,Buildings_Data!$A$5:$A$135,0),4),"")</f>
        <v/>
      </c>
      <c r="G28" t="str">
        <f>IFERROR(INDEX(Buildings_Data!$D$5:$Z$135,MATCH(City!$B28,Buildings_Data!$A$5:$A$135,0),5),"")</f>
        <v/>
      </c>
      <c r="H28" t="str">
        <f>IFERROR(INDEX(Buildings_Data!$D$5:$Z$135,MATCH(City!$B28,Buildings_Data!$A$5:$A$135,0),6),"")</f>
        <v/>
      </c>
      <c r="I28" t="str">
        <f>IFERROR(INDEX(Buildings_Data!$D$5:$Z$135,MATCH(City!$B28,Buildings_Data!$A$5:$A$135,0),7),"")</f>
        <v/>
      </c>
      <c r="J28" t="str">
        <f>IFERROR(INDEX(Buildings_Data!$D$5:$Z$135,MATCH(City!$B28,Buildings_Data!$A$5:$A$135,0),8),"")</f>
        <v/>
      </c>
      <c r="K28" t="str">
        <f>IFERROR(INDEX(Buildings_Data!$D$5:$Z$135,MATCH(City!$B28,Buildings_Data!$A$5:$A$135,0),9),"")</f>
        <v/>
      </c>
      <c r="L28" t="str">
        <f>IFERROR(INDEX(Buildings_Data!$D$5:$Z$135,MATCH(City!$B28,Buildings_Data!$A$5:$A$135,0),15),"")</f>
        <v/>
      </c>
      <c r="M28" t="str">
        <f>IFERROR(INDEX(Buildings_Data!$D$5:$Z$135,MATCH(City!$B28,Buildings_Data!$A$5:$A$135,0),16),"")</f>
        <v/>
      </c>
      <c r="N28" t="str">
        <f>IFERROR(INDEX(Buildings_Data!$D$5:$Z$135,MATCH(City!$B28,Buildings_Data!$A$5:$A$135,0),17),"")</f>
        <v/>
      </c>
      <c r="O28" t="str">
        <f>IFERROR(INDEX(Buildings_Data!$D$5:$Z$135,MATCH(City!$B28,Buildings_Data!$A$5:$A$135,0),18),"")</f>
        <v/>
      </c>
      <c r="P28" t="str">
        <f>IFERROR(IFERROR(INDEX(Buildings_Data!$D$5:$Z$135,MATCH(City!$B28,Buildings_Data!$A$5:$A$135,0),19),""),"")</f>
        <v/>
      </c>
      <c r="Q28" t="str">
        <f>IFERROR(INDEX(Buildings_Data!$D$5:$Z$135,MATCH(City!$B28,Buildings_Data!$A$5:$A$135,0),20),"")</f>
        <v/>
      </c>
      <c r="R28" t="str">
        <f>IFERROR(INDEX(Buildings_Data!$D$5:$Z$135,MATCH(City!$B28,Buildings_Data!$A$5:$A$135,0),21),"")</f>
        <v/>
      </c>
      <c r="S28" t="str">
        <f>IFERROR(INDEX(Buildings_Data!$D$5:$Z$135,MATCH(City!$B28,Buildings_Data!$A$5:$A$135,0),22),"")</f>
        <v/>
      </c>
      <c r="T28" t="str">
        <f>IFERROR(INDEX(Buildings_Data!$D$5:$Z$135,MATCH(City!$B28,Buildings_Data!$A$5:$A$135,0),23),"")</f>
        <v/>
      </c>
    </row>
    <row r="29" spans="2:20" x14ac:dyDescent="0.25">
      <c r="B29" s="207"/>
      <c r="C29" t="str">
        <f>IFERROR(INDEX(Buildings_Data!$D$5:$Z$135,MATCH(City!$B29,Buildings_Data!$A$5:$A$135,0),1),"")</f>
        <v/>
      </c>
      <c r="D29" t="str">
        <f>IFERROR(INDEX(Buildings_Data!$D$5:$Z$135,MATCH(City!$B29,Buildings_Data!$A$5:$A$135,0),2),"")</f>
        <v/>
      </c>
      <c r="E29" t="str">
        <f>IFERROR(INDEX(Buildings_Data!$D$5:$Z$135,MATCH(City!$B29,Buildings_Data!$A$5:$A$135,0),3),"")</f>
        <v/>
      </c>
      <c r="F29" t="str">
        <f>IFERROR(INDEX(Buildings_Data!$D$5:$Z$135,MATCH(City!$B29,Buildings_Data!$A$5:$A$135,0),4),"")</f>
        <v/>
      </c>
      <c r="G29" t="str">
        <f>IFERROR(INDEX(Buildings_Data!$D$5:$Z$135,MATCH(City!$B29,Buildings_Data!$A$5:$A$135,0),5),"")</f>
        <v/>
      </c>
      <c r="H29" t="str">
        <f>IFERROR(INDEX(Buildings_Data!$D$5:$Z$135,MATCH(City!$B29,Buildings_Data!$A$5:$A$135,0),6),"")</f>
        <v/>
      </c>
      <c r="I29" t="str">
        <f>IFERROR(INDEX(Buildings_Data!$D$5:$Z$135,MATCH(City!$B29,Buildings_Data!$A$5:$A$135,0),7),"")</f>
        <v/>
      </c>
      <c r="J29" t="str">
        <f>IFERROR(INDEX(Buildings_Data!$D$5:$Z$135,MATCH(City!$B29,Buildings_Data!$A$5:$A$135,0),8),"")</f>
        <v/>
      </c>
      <c r="K29" t="str">
        <f>IFERROR(INDEX(Buildings_Data!$D$5:$Z$135,MATCH(City!$B29,Buildings_Data!$A$5:$A$135,0),9),"")</f>
        <v/>
      </c>
      <c r="L29" t="str">
        <f>IFERROR(INDEX(Buildings_Data!$D$5:$Z$135,MATCH(City!$B29,Buildings_Data!$A$5:$A$135,0),15),"")</f>
        <v/>
      </c>
      <c r="M29" t="str">
        <f>IFERROR(INDEX(Buildings_Data!$D$5:$Z$135,MATCH(City!$B29,Buildings_Data!$A$5:$A$135,0),16),"")</f>
        <v/>
      </c>
      <c r="N29" t="str">
        <f>IFERROR(INDEX(Buildings_Data!$D$5:$Z$135,MATCH(City!$B29,Buildings_Data!$A$5:$A$135,0),17),"")</f>
        <v/>
      </c>
      <c r="O29" t="str">
        <f>IFERROR(INDEX(Buildings_Data!$D$5:$Z$135,MATCH(City!$B29,Buildings_Data!$A$5:$A$135,0),18),"")</f>
        <v/>
      </c>
      <c r="P29" t="str">
        <f>IFERROR(IFERROR(INDEX(Buildings_Data!$D$5:$Z$135,MATCH(City!$B29,Buildings_Data!$A$5:$A$135,0),19),""),"")</f>
        <v/>
      </c>
      <c r="Q29" t="str">
        <f>IFERROR(INDEX(Buildings_Data!$D$5:$Z$135,MATCH(City!$B29,Buildings_Data!$A$5:$A$135,0),20),"")</f>
        <v/>
      </c>
      <c r="R29" t="str">
        <f>IFERROR(INDEX(Buildings_Data!$D$5:$Z$135,MATCH(City!$B29,Buildings_Data!$A$5:$A$135,0),21),"")</f>
        <v/>
      </c>
      <c r="S29" t="str">
        <f>IFERROR(INDEX(Buildings_Data!$D$5:$Z$135,MATCH(City!$B29,Buildings_Data!$A$5:$A$135,0),22),"")</f>
        <v/>
      </c>
      <c r="T29" t="str">
        <f>IFERROR(INDEX(Buildings_Data!$D$5:$Z$135,MATCH(City!$B29,Buildings_Data!$A$5:$A$135,0),23),"")</f>
        <v/>
      </c>
    </row>
    <row r="30" spans="2:20" x14ac:dyDescent="0.25">
      <c r="B30" s="207"/>
      <c r="C30" t="str">
        <f>IFERROR(INDEX(Buildings_Data!$D$5:$Z$135,MATCH(City!$B30,Buildings_Data!$A$5:$A$135,0),1),"")</f>
        <v/>
      </c>
      <c r="D30" t="str">
        <f>IFERROR(INDEX(Buildings_Data!$D$5:$Z$135,MATCH(City!$B30,Buildings_Data!$A$5:$A$135,0),2),"")</f>
        <v/>
      </c>
      <c r="E30" t="str">
        <f>IFERROR(INDEX(Buildings_Data!$D$5:$Z$135,MATCH(City!$B30,Buildings_Data!$A$5:$A$135,0),3),"")</f>
        <v/>
      </c>
      <c r="F30" t="str">
        <f>IFERROR(INDEX(Buildings_Data!$D$5:$Z$135,MATCH(City!$B30,Buildings_Data!$A$5:$A$135,0),4),"")</f>
        <v/>
      </c>
      <c r="G30" t="str">
        <f>IFERROR(INDEX(Buildings_Data!$D$5:$Z$135,MATCH(City!$B30,Buildings_Data!$A$5:$A$135,0),5),"")</f>
        <v/>
      </c>
      <c r="H30" t="str">
        <f>IFERROR(INDEX(Buildings_Data!$D$5:$Z$135,MATCH(City!$B30,Buildings_Data!$A$5:$A$135,0),6),"")</f>
        <v/>
      </c>
      <c r="I30" t="str">
        <f>IFERROR(INDEX(Buildings_Data!$D$5:$Z$135,MATCH(City!$B30,Buildings_Data!$A$5:$A$135,0),7),"")</f>
        <v/>
      </c>
      <c r="J30" t="str">
        <f>IFERROR(INDEX(Buildings_Data!$D$5:$Z$135,MATCH(City!$B30,Buildings_Data!$A$5:$A$135,0),8),"")</f>
        <v/>
      </c>
      <c r="K30" t="str">
        <f>IFERROR(INDEX(Buildings_Data!$D$5:$Z$135,MATCH(City!$B30,Buildings_Data!$A$5:$A$135,0),9),"")</f>
        <v/>
      </c>
      <c r="L30" t="str">
        <f>IFERROR(INDEX(Buildings_Data!$D$5:$Z$135,MATCH(City!$B30,Buildings_Data!$A$5:$A$135,0),15),"")</f>
        <v/>
      </c>
      <c r="M30" t="str">
        <f>IFERROR(INDEX(Buildings_Data!$D$5:$Z$135,MATCH(City!$B30,Buildings_Data!$A$5:$A$135,0),16),"")</f>
        <v/>
      </c>
      <c r="N30" t="str">
        <f>IFERROR(INDEX(Buildings_Data!$D$5:$Z$135,MATCH(City!$B30,Buildings_Data!$A$5:$A$135,0),17),"")</f>
        <v/>
      </c>
      <c r="O30" t="str">
        <f>IFERROR(INDEX(Buildings_Data!$D$5:$Z$135,MATCH(City!$B30,Buildings_Data!$A$5:$A$135,0),18),"")</f>
        <v/>
      </c>
      <c r="P30" t="str">
        <f>IFERROR(IFERROR(INDEX(Buildings_Data!$D$5:$Z$135,MATCH(City!$B30,Buildings_Data!$A$5:$A$135,0),19),""),"")</f>
        <v/>
      </c>
      <c r="Q30" t="str">
        <f>IFERROR(INDEX(Buildings_Data!$D$5:$Z$135,MATCH(City!$B30,Buildings_Data!$A$5:$A$135,0),20),"")</f>
        <v/>
      </c>
      <c r="R30" t="str">
        <f>IFERROR(INDEX(Buildings_Data!$D$5:$Z$135,MATCH(City!$B30,Buildings_Data!$A$5:$A$135,0),21),"")</f>
        <v/>
      </c>
      <c r="S30" t="str">
        <f>IFERROR(INDEX(Buildings_Data!$D$5:$Z$135,MATCH(City!$B30,Buildings_Data!$A$5:$A$135,0),22),"")</f>
        <v/>
      </c>
      <c r="T30" t="str">
        <f>IFERROR(INDEX(Buildings_Data!$D$5:$Z$135,MATCH(City!$B30,Buildings_Data!$A$5:$A$135,0),23),"")</f>
        <v/>
      </c>
    </row>
    <row r="31" spans="2:20" x14ac:dyDescent="0.25">
      <c r="B31" s="207"/>
      <c r="C31" t="str">
        <f>IFERROR(INDEX(Buildings_Data!$D$5:$Z$135,MATCH(City!$B31,Buildings_Data!$A$5:$A$135,0),1),"")</f>
        <v/>
      </c>
      <c r="D31" t="str">
        <f>IFERROR(INDEX(Buildings_Data!$D$5:$Z$135,MATCH(City!$B31,Buildings_Data!$A$5:$A$135,0),2),"")</f>
        <v/>
      </c>
      <c r="E31" t="str">
        <f>IFERROR(INDEX(Buildings_Data!$D$5:$Z$135,MATCH(City!$B31,Buildings_Data!$A$5:$A$135,0),3),"")</f>
        <v/>
      </c>
      <c r="F31" t="str">
        <f>IFERROR(INDEX(Buildings_Data!$D$5:$Z$135,MATCH(City!$B31,Buildings_Data!$A$5:$A$135,0),4),"")</f>
        <v/>
      </c>
      <c r="G31" t="str">
        <f>IFERROR(INDEX(Buildings_Data!$D$5:$Z$135,MATCH(City!$B31,Buildings_Data!$A$5:$A$135,0),5),"")</f>
        <v/>
      </c>
      <c r="H31" t="str">
        <f>IFERROR(INDEX(Buildings_Data!$D$5:$Z$135,MATCH(City!$B31,Buildings_Data!$A$5:$A$135,0),6),"")</f>
        <v/>
      </c>
      <c r="I31" t="str">
        <f>IFERROR(INDEX(Buildings_Data!$D$5:$Z$135,MATCH(City!$B31,Buildings_Data!$A$5:$A$135,0),7),"")</f>
        <v/>
      </c>
      <c r="J31" t="str">
        <f>IFERROR(INDEX(Buildings_Data!$D$5:$Z$135,MATCH(City!$B31,Buildings_Data!$A$5:$A$135,0),8),"")</f>
        <v/>
      </c>
      <c r="K31" t="str">
        <f>IFERROR(INDEX(Buildings_Data!$D$5:$Z$135,MATCH(City!$B31,Buildings_Data!$A$5:$A$135,0),9),"")</f>
        <v/>
      </c>
      <c r="L31" t="str">
        <f>IFERROR(INDEX(Buildings_Data!$D$5:$Z$135,MATCH(City!$B31,Buildings_Data!$A$5:$A$135,0),15),"")</f>
        <v/>
      </c>
      <c r="M31" t="str">
        <f>IFERROR(INDEX(Buildings_Data!$D$5:$Z$135,MATCH(City!$B31,Buildings_Data!$A$5:$A$135,0),16),"")</f>
        <v/>
      </c>
      <c r="N31" t="str">
        <f>IFERROR(INDEX(Buildings_Data!$D$5:$Z$135,MATCH(City!$B31,Buildings_Data!$A$5:$A$135,0),17),"")</f>
        <v/>
      </c>
      <c r="O31" t="str">
        <f>IFERROR(INDEX(Buildings_Data!$D$5:$Z$135,MATCH(City!$B31,Buildings_Data!$A$5:$A$135,0),18),"")</f>
        <v/>
      </c>
      <c r="P31" t="str">
        <f>IFERROR(IFERROR(INDEX(Buildings_Data!$D$5:$Z$135,MATCH(City!$B31,Buildings_Data!$A$5:$A$135,0),19),""),"")</f>
        <v/>
      </c>
      <c r="Q31" t="str">
        <f>IFERROR(INDEX(Buildings_Data!$D$5:$Z$135,MATCH(City!$B31,Buildings_Data!$A$5:$A$135,0),20),"")</f>
        <v/>
      </c>
      <c r="R31" t="str">
        <f>IFERROR(INDEX(Buildings_Data!$D$5:$Z$135,MATCH(City!$B31,Buildings_Data!$A$5:$A$135,0),21),"")</f>
        <v/>
      </c>
      <c r="S31" t="str">
        <f>IFERROR(INDEX(Buildings_Data!$D$5:$Z$135,MATCH(City!$B31,Buildings_Data!$A$5:$A$135,0),22),"")</f>
        <v/>
      </c>
      <c r="T31" t="str">
        <f>IFERROR(INDEX(Buildings_Data!$D$5:$Z$135,MATCH(City!$B31,Buildings_Data!$A$5:$A$135,0),23),"")</f>
        <v/>
      </c>
    </row>
    <row r="32" spans="2:20" x14ac:dyDescent="0.25">
      <c r="B32" s="207"/>
      <c r="C32" t="str">
        <f>IFERROR(INDEX(Buildings_Data!$D$5:$Z$135,MATCH(City!$B32,Buildings_Data!$A$5:$A$135,0),1),"")</f>
        <v/>
      </c>
      <c r="D32" t="str">
        <f>IFERROR(INDEX(Buildings_Data!$D$5:$Z$135,MATCH(City!$B32,Buildings_Data!$A$5:$A$135,0),2),"")</f>
        <v/>
      </c>
      <c r="E32" t="str">
        <f>IFERROR(INDEX(Buildings_Data!$D$5:$Z$135,MATCH(City!$B32,Buildings_Data!$A$5:$A$135,0),3),"")</f>
        <v/>
      </c>
      <c r="F32" t="str">
        <f>IFERROR(INDEX(Buildings_Data!$D$5:$Z$135,MATCH(City!$B32,Buildings_Data!$A$5:$A$135,0),4),"")</f>
        <v/>
      </c>
      <c r="G32" t="str">
        <f>IFERROR(INDEX(Buildings_Data!$D$5:$Z$135,MATCH(City!$B32,Buildings_Data!$A$5:$A$135,0),5),"")</f>
        <v/>
      </c>
      <c r="H32" t="str">
        <f>IFERROR(INDEX(Buildings_Data!$D$5:$Z$135,MATCH(City!$B32,Buildings_Data!$A$5:$A$135,0),6),"")</f>
        <v/>
      </c>
      <c r="I32" t="str">
        <f>IFERROR(INDEX(Buildings_Data!$D$5:$Z$135,MATCH(City!$B32,Buildings_Data!$A$5:$A$135,0),7),"")</f>
        <v/>
      </c>
      <c r="J32" t="str">
        <f>IFERROR(INDEX(Buildings_Data!$D$5:$Z$135,MATCH(City!$B32,Buildings_Data!$A$5:$A$135,0),8),"")</f>
        <v/>
      </c>
      <c r="K32" t="str">
        <f>IFERROR(INDEX(Buildings_Data!$D$5:$Z$135,MATCH(City!$B32,Buildings_Data!$A$5:$A$135,0),9),"")</f>
        <v/>
      </c>
      <c r="L32" t="str">
        <f>IFERROR(INDEX(Buildings_Data!$D$5:$Z$135,MATCH(City!$B32,Buildings_Data!$A$5:$A$135,0),15),"")</f>
        <v/>
      </c>
      <c r="M32" t="str">
        <f>IFERROR(INDEX(Buildings_Data!$D$5:$Z$135,MATCH(City!$B32,Buildings_Data!$A$5:$A$135,0),16),"")</f>
        <v/>
      </c>
      <c r="N32" t="str">
        <f>IFERROR(INDEX(Buildings_Data!$D$5:$Z$135,MATCH(City!$B32,Buildings_Data!$A$5:$A$135,0),17),"")</f>
        <v/>
      </c>
      <c r="O32" t="str">
        <f>IFERROR(INDEX(Buildings_Data!$D$5:$Z$135,MATCH(City!$B32,Buildings_Data!$A$5:$A$135,0),18),"")</f>
        <v/>
      </c>
      <c r="P32" t="str">
        <f>IFERROR(IFERROR(INDEX(Buildings_Data!$D$5:$Z$135,MATCH(City!$B32,Buildings_Data!$A$5:$A$135,0),19),""),"")</f>
        <v/>
      </c>
      <c r="Q32" t="str">
        <f>IFERROR(INDEX(Buildings_Data!$D$5:$Z$135,MATCH(City!$B32,Buildings_Data!$A$5:$A$135,0),20),"")</f>
        <v/>
      </c>
      <c r="R32" t="str">
        <f>IFERROR(INDEX(Buildings_Data!$D$5:$Z$135,MATCH(City!$B32,Buildings_Data!$A$5:$A$135,0),21),"")</f>
        <v/>
      </c>
      <c r="S32" t="str">
        <f>IFERROR(INDEX(Buildings_Data!$D$5:$Z$135,MATCH(City!$B32,Buildings_Data!$A$5:$A$135,0),22),"")</f>
        <v/>
      </c>
      <c r="T32" t="str">
        <f>IFERROR(INDEX(Buildings_Data!$D$5:$Z$135,MATCH(City!$B32,Buildings_Data!$A$5:$A$135,0),23),"")</f>
        <v/>
      </c>
    </row>
    <row r="33" spans="2:20" x14ac:dyDescent="0.25">
      <c r="B33" s="207"/>
      <c r="C33" t="str">
        <f>IFERROR(INDEX(Buildings_Data!$D$5:$Z$135,MATCH(City!$B33,Buildings_Data!$A$5:$A$135,0),1),"")</f>
        <v/>
      </c>
      <c r="D33" t="str">
        <f>IFERROR(INDEX(Buildings_Data!$D$5:$Z$135,MATCH(City!$B33,Buildings_Data!$A$5:$A$135,0),2),"")</f>
        <v/>
      </c>
      <c r="E33" t="str">
        <f>IFERROR(INDEX(Buildings_Data!$D$5:$Z$135,MATCH(City!$B33,Buildings_Data!$A$5:$A$135,0),3),"")</f>
        <v/>
      </c>
      <c r="F33" t="str">
        <f>IFERROR(INDEX(Buildings_Data!$D$5:$Z$135,MATCH(City!$B33,Buildings_Data!$A$5:$A$135,0),4),"")</f>
        <v/>
      </c>
      <c r="G33" t="str">
        <f>IFERROR(INDEX(Buildings_Data!$D$5:$Z$135,MATCH(City!$B33,Buildings_Data!$A$5:$A$135,0),5),"")</f>
        <v/>
      </c>
      <c r="H33" t="str">
        <f>IFERROR(INDEX(Buildings_Data!$D$5:$Z$135,MATCH(City!$B33,Buildings_Data!$A$5:$A$135,0),6),"")</f>
        <v/>
      </c>
      <c r="I33" t="str">
        <f>IFERROR(INDEX(Buildings_Data!$D$5:$Z$135,MATCH(City!$B33,Buildings_Data!$A$5:$A$135,0),7),"")</f>
        <v/>
      </c>
      <c r="J33" t="str">
        <f>IFERROR(INDEX(Buildings_Data!$D$5:$Z$135,MATCH(City!$B33,Buildings_Data!$A$5:$A$135,0),8),"")</f>
        <v/>
      </c>
      <c r="K33" t="str">
        <f>IFERROR(INDEX(Buildings_Data!$D$5:$Z$135,MATCH(City!$B33,Buildings_Data!$A$5:$A$135,0),9),"")</f>
        <v/>
      </c>
      <c r="L33" t="str">
        <f>IFERROR(INDEX(Buildings_Data!$D$5:$Z$135,MATCH(City!$B33,Buildings_Data!$A$5:$A$135,0),15),"")</f>
        <v/>
      </c>
      <c r="M33" t="str">
        <f>IFERROR(INDEX(Buildings_Data!$D$5:$Z$135,MATCH(City!$B33,Buildings_Data!$A$5:$A$135,0),16),"")</f>
        <v/>
      </c>
      <c r="N33" t="str">
        <f>IFERROR(INDEX(Buildings_Data!$D$5:$Z$135,MATCH(City!$B33,Buildings_Data!$A$5:$A$135,0),17),"")</f>
        <v/>
      </c>
      <c r="O33" t="str">
        <f>IFERROR(INDEX(Buildings_Data!$D$5:$Z$135,MATCH(City!$B33,Buildings_Data!$A$5:$A$135,0),18),"")</f>
        <v/>
      </c>
      <c r="P33" t="str">
        <f>IFERROR(IFERROR(INDEX(Buildings_Data!$D$5:$Z$135,MATCH(City!$B33,Buildings_Data!$A$5:$A$135,0),19),""),"")</f>
        <v/>
      </c>
      <c r="Q33" t="str">
        <f>IFERROR(INDEX(Buildings_Data!$D$5:$Z$135,MATCH(City!$B33,Buildings_Data!$A$5:$A$135,0),20),"")</f>
        <v/>
      </c>
      <c r="R33" t="str">
        <f>IFERROR(INDEX(Buildings_Data!$D$5:$Z$135,MATCH(City!$B33,Buildings_Data!$A$5:$A$135,0),21),"")</f>
        <v/>
      </c>
      <c r="S33" t="str">
        <f>IFERROR(INDEX(Buildings_Data!$D$5:$Z$135,MATCH(City!$B33,Buildings_Data!$A$5:$A$135,0),22),"")</f>
        <v/>
      </c>
      <c r="T33" t="str">
        <f>IFERROR(INDEX(Buildings_Data!$D$5:$Z$135,MATCH(City!$B33,Buildings_Data!$A$5:$A$135,0),23),"")</f>
        <v/>
      </c>
    </row>
    <row r="34" spans="2:20" x14ac:dyDescent="0.25">
      <c r="B34" s="207"/>
      <c r="C34" t="str">
        <f>IFERROR(INDEX(Buildings_Data!$D$5:$Z$135,MATCH(City!$B34,Buildings_Data!$A$5:$A$135,0),1),"")</f>
        <v/>
      </c>
      <c r="D34" t="str">
        <f>IFERROR(INDEX(Buildings_Data!$D$5:$Z$135,MATCH(City!$B34,Buildings_Data!$A$5:$A$135,0),2),"")</f>
        <v/>
      </c>
      <c r="E34" t="str">
        <f>IFERROR(INDEX(Buildings_Data!$D$5:$Z$135,MATCH(City!$B34,Buildings_Data!$A$5:$A$135,0),3),"")</f>
        <v/>
      </c>
      <c r="F34" t="str">
        <f>IFERROR(INDEX(Buildings_Data!$D$5:$Z$135,MATCH(City!$B34,Buildings_Data!$A$5:$A$135,0),4),"")</f>
        <v/>
      </c>
      <c r="G34" t="str">
        <f>IFERROR(INDEX(Buildings_Data!$D$5:$Z$135,MATCH(City!$B34,Buildings_Data!$A$5:$A$135,0),5),"")</f>
        <v/>
      </c>
      <c r="H34" t="str">
        <f>IFERROR(INDEX(Buildings_Data!$D$5:$Z$135,MATCH(City!$B34,Buildings_Data!$A$5:$A$135,0),6),"")</f>
        <v/>
      </c>
      <c r="I34" t="str">
        <f>IFERROR(INDEX(Buildings_Data!$D$5:$Z$135,MATCH(City!$B34,Buildings_Data!$A$5:$A$135,0),7),"")</f>
        <v/>
      </c>
      <c r="J34" t="str">
        <f>IFERROR(INDEX(Buildings_Data!$D$5:$Z$135,MATCH(City!$B34,Buildings_Data!$A$5:$A$135,0),8),"")</f>
        <v/>
      </c>
      <c r="K34" t="str">
        <f>IFERROR(INDEX(Buildings_Data!$D$5:$Z$135,MATCH(City!$B34,Buildings_Data!$A$5:$A$135,0),9),"")</f>
        <v/>
      </c>
      <c r="L34" t="str">
        <f>IFERROR(INDEX(Buildings_Data!$D$5:$Z$135,MATCH(City!$B34,Buildings_Data!$A$5:$A$135,0),15),"")</f>
        <v/>
      </c>
      <c r="M34" t="str">
        <f>IFERROR(INDEX(Buildings_Data!$D$5:$Z$135,MATCH(City!$B34,Buildings_Data!$A$5:$A$135,0),16),"")</f>
        <v/>
      </c>
      <c r="N34" t="str">
        <f>IFERROR(INDEX(Buildings_Data!$D$5:$Z$135,MATCH(City!$B34,Buildings_Data!$A$5:$A$135,0),17),"")</f>
        <v/>
      </c>
      <c r="O34" t="str">
        <f>IFERROR(INDEX(Buildings_Data!$D$5:$Z$135,MATCH(City!$B34,Buildings_Data!$A$5:$A$135,0),18),"")</f>
        <v/>
      </c>
      <c r="P34" t="str">
        <f>IFERROR(IFERROR(INDEX(Buildings_Data!$D$5:$Z$135,MATCH(City!$B34,Buildings_Data!$A$5:$A$135,0),19),""),"")</f>
        <v/>
      </c>
      <c r="Q34" t="str">
        <f>IFERROR(INDEX(Buildings_Data!$D$5:$Z$135,MATCH(City!$B34,Buildings_Data!$A$5:$A$135,0),20),"")</f>
        <v/>
      </c>
      <c r="R34" t="str">
        <f>IFERROR(INDEX(Buildings_Data!$D$5:$Z$135,MATCH(City!$B34,Buildings_Data!$A$5:$A$135,0),21),"")</f>
        <v/>
      </c>
      <c r="S34" t="str">
        <f>IFERROR(INDEX(Buildings_Data!$D$5:$Z$135,MATCH(City!$B34,Buildings_Data!$A$5:$A$135,0),22),"")</f>
        <v/>
      </c>
      <c r="T34" t="str">
        <f>IFERROR(INDEX(Buildings_Data!$D$5:$Z$135,MATCH(City!$B34,Buildings_Data!$A$5:$A$135,0),23),"")</f>
        <v/>
      </c>
    </row>
    <row r="35" spans="2:20" x14ac:dyDescent="0.25">
      <c r="B35" s="207"/>
      <c r="C35" t="str">
        <f>IFERROR(INDEX(Buildings_Data!$D$5:$Z$135,MATCH(City!$B35,Buildings_Data!$A$5:$A$135,0),1),"")</f>
        <v/>
      </c>
      <c r="D35" t="str">
        <f>IFERROR(INDEX(Buildings_Data!$D$5:$Z$135,MATCH(City!$B35,Buildings_Data!$A$5:$A$135,0),2),"")</f>
        <v/>
      </c>
      <c r="E35" t="str">
        <f>IFERROR(INDEX(Buildings_Data!$D$5:$Z$135,MATCH(City!$B35,Buildings_Data!$A$5:$A$135,0),3),"")</f>
        <v/>
      </c>
      <c r="F35" t="str">
        <f>IFERROR(INDEX(Buildings_Data!$D$5:$Z$135,MATCH(City!$B35,Buildings_Data!$A$5:$A$135,0),4),"")</f>
        <v/>
      </c>
      <c r="G35" t="str">
        <f>IFERROR(INDEX(Buildings_Data!$D$5:$Z$135,MATCH(City!$B35,Buildings_Data!$A$5:$A$135,0),5),"")</f>
        <v/>
      </c>
      <c r="H35" t="str">
        <f>IFERROR(INDEX(Buildings_Data!$D$5:$Z$135,MATCH(City!$B35,Buildings_Data!$A$5:$A$135,0),6),"")</f>
        <v/>
      </c>
      <c r="I35" t="str">
        <f>IFERROR(INDEX(Buildings_Data!$D$5:$Z$135,MATCH(City!$B35,Buildings_Data!$A$5:$A$135,0),7),"")</f>
        <v/>
      </c>
      <c r="J35" t="str">
        <f>IFERROR(INDEX(Buildings_Data!$D$5:$Z$135,MATCH(City!$B35,Buildings_Data!$A$5:$A$135,0),8),"")</f>
        <v/>
      </c>
      <c r="K35" t="str">
        <f>IFERROR(INDEX(Buildings_Data!$D$5:$Z$135,MATCH(City!$B35,Buildings_Data!$A$5:$A$135,0),9),"")</f>
        <v/>
      </c>
      <c r="L35" t="str">
        <f>IFERROR(INDEX(Buildings_Data!$D$5:$Z$135,MATCH(City!$B35,Buildings_Data!$A$5:$A$135,0),15),"")</f>
        <v/>
      </c>
      <c r="M35" t="str">
        <f>IFERROR(INDEX(Buildings_Data!$D$5:$Z$135,MATCH(City!$B35,Buildings_Data!$A$5:$A$135,0),16),"")</f>
        <v/>
      </c>
      <c r="N35" t="str">
        <f>IFERROR(INDEX(Buildings_Data!$D$5:$Z$135,MATCH(City!$B35,Buildings_Data!$A$5:$A$135,0),17),"")</f>
        <v/>
      </c>
      <c r="O35" t="str">
        <f>IFERROR(INDEX(Buildings_Data!$D$5:$Z$135,MATCH(City!$B35,Buildings_Data!$A$5:$A$135,0),18),"")</f>
        <v/>
      </c>
      <c r="P35" t="str">
        <f>IFERROR(IFERROR(INDEX(Buildings_Data!$D$5:$Z$135,MATCH(City!$B35,Buildings_Data!$A$5:$A$135,0),19),""),"")</f>
        <v/>
      </c>
      <c r="Q35" t="str">
        <f>IFERROR(INDEX(Buildings_Data!$D$5:$Z$135,MATCH(City!$B35,Buildings_Data!$A$5:$A$135,0),20),"")</f>
        <v/>
      </c>
      <c r="R35" t="str">
        <f>IFERROR(INDEX(Buildings_Data!$D$5:$Z$135,MATCH(City!$B35,Buildings_Data!$A$5:$A$135,0),21),"")</f>
        <v/>
      </c>
      <c r="S35" t="str">
        <f>IFERROR(INDEX(Buildings_Data!$D$5:$Z$135,MATCH(City!$B35,Buildings_Data!$A$5:$A$135,0),22),"")</f>
        <v/>
      </c>
      <c r="T35" t="str">
        <f>IFERROR(INDEX(Buildings_Data!$D$5:$Z$135,MATCH(City!$B35,Buildings_Data!$A$5:$A$135,0),23),"")</f>
        <v/>
      </c>
    </row>
    <row r="36" spans="2:20" x14ac:dyDescent="0.25">
      <c r="B36" s="207"/>
      <c r="C36" t="str">
        <f>IFERROR(INDEX(Buildings_Data!$D$5:$Z$135,MATCH(City!$B36,Buildings_Data!$A$5:$A$135,0),1),"")</f>
        <v/>
      </c>
      <c r="D36" t="str">
        <f>IFERROR(INDEX(Buildings_Data!$D$5:$Z$135,MATCH(City!$B36,Buildings_Data!$A$5:$A$135,0),2),"")</f>
        <v/>
      </c>
      <c r="E36" t="str">
        <f>IFERROR(INDEX(Buildings_Data!$D$5:$Z$135,MATCH(City!$B36,Buildings_Data!$A$5:$A$135,0),3),"")</f>
        <v/>
      </c>
      <c r="F36" t="str">
        <f>IFERROR(INDEX(Buildings_Data!$D$5:$Z$135,MATCH(City!$B36,Buildings_Data!$A$5:$A$135,0),4),"")</f>
        <v/>
      </c>
      <c r="G36" t="str">
        <f>IFERROR(INDEX(Buildings_Data!$D$5:$Z$135,MATCH(City!$B36,Buildings_Data!$A$5:$A$135,0),5),"")</f>
        <v/>
      </c>
      <c r="H36" t="str">
        <f>IFERROR(INDEX(Buildings_Data!$D$5:$Z$135,MATCH(City!$B36,Buildings_Data!$A$5:$A$135,0),6),"")</f>
        <v/>
      </c>
      <c r="I36" t="str">
        <f>IFERROR(INDEX(Buildings_Data!$D$5:$Z$135,MATCH(City!$B36,Buildings_Data!$A$5:$A$135,0),7),"")</f>
        <v/>
      </c>
      <c r="J36" t="str">
        <f>IFERROR(INDEX(Buildings_Data!$D$5:$Z$135,MATCH(City!$B36,Buildings_Data!$A$5:$A$135,0),8),"")</f>
        <v/>
      </c>
      <c r="K36" t="str">
        <f>IFERROR(INDEX(Buildings_Data!$D$5:$Z$135,MATCH(City!$B36,Buildings_Data!$A$5:$A$135,0),9),"")</f>
        <v/>
      </c>
      <c r="L36" t="str">
        <f>IFERROR(INDEX(Buildings_Data!$D$5:$Z$135,MATCH(City!$B36,Buildings_Data!$A$5:$A$135,0),15),"")</f>
        <v/>
      </c>
      <c r="M36" t="str">
        <f>IFERROR(INDEX(Buildings_Data!$D$5:$Z$135,MATCH(City!$B36,Buildings_Data!$A$5:$A$135,0),16),"")</f>
        <v/>
      </c>
      <c r="N36" t="str">
        <f>IFERROR(INDEX(Buildings_Data!$D$5:$Z$135,MATCH(City!$B36,Buildings_Data!$A$5:$A$135,0),17),"")</f>
        <v/>
      </c>
      <c r="O36" t="str">
        <f>IFERROR(INDEX(Buildings_Data!$D$5:$Z$135,MATCH(City!$B36,Buildings_Data!$A$5:$A$135,0),18),"")</f>
        <v/>
      </c>
      <c r="P36" t="str">
        <f>IFERROR(IFERROR(INDEX(Buildings_Data!$D$5:$Z$135,MATCH(City!$B36,Buildings_Data!$A$5:$A$135,0),19),""),"")</f>
        <v/>
      </c>
      <c r="Q36" t="str">
        <f>IFERROR(INDEX(Buildings_Data!$D$5:$Z$135,MATCH(City!$B36,Buildings_Data!$A$5:$A$135,0),20),"")</f>
        <v/>
      </c>
      <c r="R36" t="str">
        <f>IFERROR(INDEX(Buildings_Data!$D$5:$Z$135,MATCH(City!$B36,Buildings_Data!$A$5:$A$135,0),21),"")</f>
        <v/>
      </c>
      <c r="S36" t="str">
        <f>IFERROR(INDEX(Buildings_Data!$D$5:$Z$135,MATCH(City!$B36,Buildings_Data!$A$5:$A$135,0),22),"")</f>
        <v/>
      </c>
      <c r="T36" t="str">
        <f>IFERROR(INDEX(Buildings_Data!$D$5:$Z$135,MATCH(City!$B36,Buildings_Data!$A$5:$A$135,0),23),"")</f>
        <v/>
      </c>
    </row>
    <row r="37" spans="2:20" x14ac:dyDescent="0.25">
      <c r="B37" s="207"/>
      <c r="C37" t="str">
        <f>IFERROR(INDEX(Buildings_Data!$D$5:$Z$135,MATCH(City!$B37,Buildings_Data!$A$5:$A$135,0),1),"")</f>
        <v/>
      </c>
      <c r="D37" t="str">
        <f>IFERROR(INDEX(Buildings_Data!$D$5:$Z$135,MATCH(City!$B37,Buildings_Data!$A$5:$A$135,0),2),"")</f>
        <v/>
      </c>
      <c r="E37" t="str">
        <f>IFERROR(INDEX(Buildings_Data!$D$5:$Z$135,MATCH(City!$B37,Buildings_Data!$A$5:$A$135,0),3),"")</f>
        <v/>
      </c>
      <c r="F37" t="str">
        <f>IFERROR(INDEX(Buildings_Data!$D$5:$Z$135,MATCH(City!$B37,Buildings_Data!$A$5:$A$135,0),4),"")</f>
        <v/>
      </c>
      <c r="G37" t="str">
        <f>IFERROR(INDEX(Buildings_Data!$D$5:$Z$135,MATCH(City!$B37,Buildings_Data!$A$5:$A$135,0),5),"")</f>
        <v/>
      </c>
      <c r="H37" t="str">
        <f>IFERROR(INDEX(Buildings_Data!$D$5:$Z$135,MATCH(City!$B37,Buildings_Data!$A$5:$A$135,0),6),"")</f>
        <v/>
      </c>
      <c r="I37" t="str">
        <f>IFERROR(INDEX(Buildings_Data!$D$5:$Z$135,MATCH(City!$B37,Buildings_Data!$A$5:$A$135,0),7),"")</f>
        <v/>
      </c>
      <c r="J37" t="str">
        <f>IFERROR(INDEX(Buildings_Data!$D$5:$Z$135,MATCH(City!$B37,Buildings_Data!$A$5:$A$135,0),8),"")</f>
        <v/>
      </c>
      <c r="K37" t="str">
        <f>IFERROR(INDEX(Buildings_Data!$D$5:$Z$135,MATCH(City!$B37,Buildings_Data!$A$5:$A$135,0),9),"")</f>
        <v/>
      </c>
      <c r="L37" t="str">
        <f>IFERROR(INDEX(Buildings_Data!$D$5:$Z$135,MATCH(City!$B37,Buildings_Data!$A$5:$A$135,0),15),"")</f>
        <v/>
      </c>
      <c r="M37" t="str">
        <f>IFERROR(INDEX(Buildings_Data!$D$5:$Z$135,MATCH(City!$B37,Buildings_Data!$A$5:$A$135,0),16),"")</f>
        <v/>
      </c>
      <c r="N37" t="str">
        <f>IFERROR(INDEX(Buildings_Data!$D$5:$Z$135,MATCH(City!$B37,Buildings_Data!$A$5:$A$135,0),17),"")</f>
        <v/>
      </c>
      <c r="O37" t="str">
        <f>IFERROR(INDEX(Buildings_Data!$D$5:$Z$135,MATCH(City!$B37,Buildings_Data!$A$5:$A$135,0),18),"")</f>
        <v/>
      </c>
      <c r="P37" t="str">
        <f>IFERROR(IFERROR(INDEX(Buildings_Data!$D$5:$Z$135,MATCH(City!$B37,Buildings_Data!$A$5:$A$135,0),19),""),"")</f>
        <v/>
      </c>
      <c r="Q37" t="str">
        <f>IFERROR(INDEX(Buildings_Data!$D$5:$Z$135,MATCH(City!$B37,Buildings_Data!$A$5:$A$135,0),20),"")</f>
        <v/>
      </c>
      <c r="R37" t="str">
        <f>IFERROR(INDEX(Buildings_Data!$D$5:$Z$135,MATCH(City!$B37,Buildings_Data!$A$5:$A$135,0),21),"")</f>
        <v/>
      </c>
      <c r="S37" t="str">
        <f>IFERROR(INDEX(Buildings_Data!$D$5:$Z$135,MATCH(City!$B37,Buildings_Data!$A$5:$A$135,0),22),"")</f>
        <v/>
      </c>
      <c r="T37" t="str">
        <f>IFERROR(INDEX(Buildings_Data!$D$5:$Z$135,MATCH(City!$B37,Buildings_Data!$A$5:$A$135,0),23),"")</f>
        <v/>
      </c>
    </row>
    <row r="38" spans="2:20" x14ac:dyDescent="0.25">
      <c r="B38" s="207"/>
      <c r="C38" t="str">
        <f>IFERROR(INDEX(Buildings_Data!$D$5:$Z$135,MATCH(City!$B38,Buildings_Data!$A$5:$A$135,0),1),"")</f>
        <v/>
      </c>
      <c r="D38" t="str">
        <f>IFERROR(INDEX(Buildings_Data!$D$5:$Z$135,MATCH(City!$B38,Buildings_Data!$A$5:$A$135,0),2),"")</f>
        <v/>
      </c>
      <c r="E38" t="str">
        <f>IFERROR(INDEX(Buildings_Data!$D$5:$Z$135,MATCH(City!$B38,Buildings_Data!$A$5:$A$135,0),3),"")</f>
        <v/>
      </c>
      <c r="F38" t="str">
        <f>IFERROR(INDEX(Buildings_Data!$D$5:$Z$135,MATCH(City!$B38,Buildings_Data!$A$5:$A$135,0),4),"")</f>
        <v/>
      </c>
      <c r="G38" t="str">
        <f>IFERROR(INDEX(Buildings_Data!$D$5:$Z$135,MATCH(City!$B38,Buildings_Data!$A$5:$A$135,0),5),"")</f>
        <v/>
      </c>
      <c r="H38" t="str">
        <f>IFERROR(INDEX(Buildings_Data!$D$5:$Z$135,MATCH(City!$B38,Buildings_Data!$A$5:$A$135,0),6),"")</f>
        <v/>
      </c>
      <c r="I38" t="str">
        <f>IFERROR(INDEX(Buildings_Data!$D$5:$Z$135,MATCH(City!$B38,Buildings_Data!$A$5:$A$135,0),7),"")</f>
        <v/>
      </c>
      <c r="J38" t="str">
        <f>IFERROR(INDEX(Buildings_Data!$D$5:$Z$135,MATCH(City!$B38,Buildings_Data!$A$5:$A$135,0),8),"")</f>
        <v/>
      </c>
      <c r="K38" t="str">
        <f>IFERROR(INDEX(Buildings_Data!$D$5:$Z$135,MATCH(City!$B38,Buildings_Data!$A$5:$A$135,0),9),"")</f>
        <v/>
      </c>
      <c r="L38" t="str">
        <f>IFERROR(INDEX(Buildings_Data!$D$5:$Z$135,MATCH(City!$B38,Buildings_Data!$A$5:$A$135,0),15),"")</f>
        <v/>
      </c>
      <c r="M38" t="str">
        <f>IFERROR(INDEX(Buildings_Data!$D$5:$Z$135,MATCH(City!$B38,Buildings_Data!$A$5:$A$135,0),16),"")</f>
        <v/>
      </c>
      <c r="N38" t="str">
        <f>IFERROR(INDEX(Buildings_Data!$D$5:$Z$135,MATCH(City!$B38,Buildings_Data!$A$5:$A$135,0),17),"")</f>
        <v/>
      </c>
      <c r="O38" t="str">
        <f>IFERROR(INDEX(Buildings_Data!$D$5:$Z$135,MATCH(City!$B38,Buildings_Data!$A$5:$A$135,0),18),"")</f>
        <v/>
      </c>
      <c r="P38" t="str">
        <f>IFERROR(IFERROR(INDEX(Buildings_Data!$D$5:$Z$135,MATCH(City!$B38,Buildings_Data!$A$5:$A$135,0),19),""),"")</f>
        <v/>
      </c>
      <c r="Q38" t="str">
        <f>IFERROR(INDEX(Buildings_Data!$D$5:$Z$135,MATCH(City!$B38,Buildings_Data!$A$5:$A$135,0),20),"")</f>
        <v/>
      </c>
      <c r="R38" t="str">
        <f>IFERROR(INDEX(Buildings_Data!$D$5:$Z$135,MATCH(City!$B38,Buildings_Data!$A$5:$A$135,0),21),"")</f>
        <v/>
      </c>
      <c r="S38" t="str">
        <f>IFERROR(INDEX(Buildings_Data!$D$5:$Z$135,MATCH(City!$B38,Buildings_Data!$A$5:$A$135,0),22),"")</f>
        <v/>
      </c>
      <c r="T38" t="str">
        <f>IFERROR(INDEX(Buildings_Data!$D$5:$Z$135,MATCH(City!$B38,Buildings_Data!$A$5:$A$135,0),23),"")</f>
        <v/>
      </c>
    </row>
    <row r="39" spans="2:20" x14ac:dyDescent="0.25">
      <c r="B39" s="207"/>
      <c r="C39" t="str">
        <f>IFERROR(INDEX(Buildings_Data!$D$5:$Z$135,MATCH(City!$B39,Buildings_Data!$A$5:$A$135,0),1),"")</f>
        <v/>
      </c>
      <c r="D39" t="str">
        <f>IFERROR(INDEX(Buildings_Data!$D$5:$Z$135,MATCH(City!$B39,Buildings_Data!$A$5:$A$135,0),2),"")</f>
        <v/>
      </c>
      <c r="E39" t="str">
        <f>IFERROR(INDEX(Buildings_Data!$D$5:$Z$135,MATCH(City!$B39,Buildings_Data!$A$5:$A$135,0),3),"")</f>
        <v/>
      </c>
      <c r="F39" t="str">
        <f>IFERROR(INDEX(Buildings_Data!$D$5:$Z$135,MATCH(City!$B39,Buildings_Data!$A$5:$A$135,0),4),"")</f>
        <v/>
      </c>
      <c r="G39" t="str">
        <f>IFERROR(INDEX(Buildings_Data!$D$5:$Z$135,MATCH(City!$B39,Buildings_Data!$A$5:$A$135,0),5),"")</f>
        <v/>
      </c>
      <c r="H39" t="str">
        <f>IFERROR(INDEX(Buildings_Data!$D$5:$Z$135,MATCH(City!$B39,Buildings_Data!$A$5:$A$135,0),6),"")</f>
        <v/>
      </c>
      <c r="I39" t="str">
        <f>IFERROR(INDEX(Buildings_Data!$D$5:$Z$135,MATCH(City!$B39,Buildings_Data!$A$5:$A$135,0),7),"")</f>
        <v/>
      </c>
      <c r="J39" t="str">
        <f>IFERROR(INDEX(Buildings_Data!$D$5:$Z$135,MATCH(City!$B39,Buildings_Data!$A$5:$A$135,0),8),"")</f>
        <v/>
      </c>
      <c r="K39" t="str">
        <f>IFERROR(INDEX(Buildings_Data!$D$5:$Z$135,MATCH(City!$B39,Buildings_Data!$A$5:$A$135,0),9),"")</f>
        <v/>
      </c>
      <c r="L39" t="str">
        <f>IFERROR(INDEX(Buildings_Data!$D$5:$Z$135,MATCH(City!$B39,Buildings_Data!$A$5:$A$135,0),15),"")</f>
        <v/>
      </c>
      <c r="M39" t="str">
        <f>IFERROR(INDEX(Buildings_Data!$D$5:$Z$135,MATCH(City!$B39,Buildings_Data!$A$5:$A$135,0),16),"")</f>
        <v/>
      </c>
      <c r="N39" t="str">
        <f>IFERROR(INDEX(Buildings_Data!$D$5:$Z$135,MATCH(City!$B39,Buildings_Data!$A$5:$A$135,0),17),"")</f>
        <v/>
      </c>
      <c r="O39" t="str">
        <f>IFERROR(INDEX(Buildings_Data!$D$5:$Z$135,MATCH(City!$B39,Buildings_Data!$A$5:$A$135,0),18),"")</f>
        <v/>
      </c>
      <c r="P39" t="str">
        <f>IFERROR(IFERROR(INDEX(Buildings_Data!$D$5:$Z$135,MATCH(City!$B39,Buildings_Data!$A$5:$A$135,0),19),""),"")</f>
        <v/>
      </c>
      <c r="Q39" t="str">
        <f>IFERROR(INDEX(Buildings_Data!$D$5:$Z$135,MATCH(City!$B39,Buildings_Data!$A$5:$A$135,0),20),"")</f>
        <v/>
      </c>
      <c r="R39" t="str">
        <f>IFERROR(INDEX(Buildings_Data!$D$5:$Z$135,MATCH(City!$B39,Buildings_Data!$A$5:$A$135,0),21),"")</f>
        <v/>
      </c>
      <c r="S39" t="str">
        <f>IFERROR(INDEX(Buildings_Data!$D$5:$Z$135,MATCH(City!$B39,Buildings_Data!$A$5:$A$135,0),22),"")</f>
        <v/>
      </c>
      <c r="T39" t="str">
        <f>IFERROR(INDEX(Buildings_Data!$D$5:$Z$135,MATCH(City!$B39,Buildings_Data!$A$5:$A$135,0),23),"")</f>
        <v/>
      </c>
    </row>
    <row r="40" spans="2:20" x14ac:dyDescent="0.25">
      <c r="B40" s="207"/>
      <c r="C40" t="str">
        <f>IFERROR(INDEX(Buildings_Data!$D$5:$Z$135,MATCH(City!$B40,Buildings_Data!$A$5:$A$135,0),1),"")</f>
        <v/>
      </c>
      <c r="D40" t="str">
        <f>IFERROR(INDEX(Buildings_Data!$D$5:$Z$135,MATCH(City!$B40,Buildings_Data!$A$5:$A$135,0),2),"")</f>
        <v/>
      </c>
      <c r="E40" t="str">
        <f>IFERROR(INDEX(Buildings_Data!$D$5:$Z$135,MATCH(City!$B40,Buildings_Data!$A$5:$A$135,0),3),"")</f>
        <v/>
      </c>
      <c r="F40" t="str">
        <f>IFERROR(INDEX(Buildings_Data!$D$5:$Z$135,MATCH(City!$B40,Buildings_Data!$A$5:$A$135,0),4),"")</f>
        <v/>
      </c>
      <c r="G40" t="str">
        <f>IFERROR(INDEX(Buildings_Data!$D$5:$Z$135,MATCH(City!$B40,Buildings_Data!$A$5:$A$135,0),5),"")</f>
        <v/>
      </c>
      <c r="H40" t="str">
        <f>IFERROR(INDEX(Buildings_Data!$D$5:$Z$135,MATCH(City!$B40,Buildings_Data!$A$5:$A$135,0),6),"")</f>
        <v/>
      </c>
      <c r="I40" t="str">
        <f>IFERROR(INDEX(Buildings_Data!$D$5:$Z$135,MATCH(City!$B40,Buildings_Data!$A$5:$A$135,0),7),"")</f>
        <v/>
      </c>
      <c r="J40" t="str">
        <f>IFERROR(INDEX(Buildings_Data!$D$5:$Z$135,MATCH(City!$B40,Buildings_Data!$A$5:$A$135,0),8),"")</f>
        <v/>
      </c>
      <c r="K40" t="str">
        <f>IFERROR(INDEX(Buildings_Data!$D$5:$Z$135,MATCH(City!$B40,Buildings_Data!$A$5:$A$135,0),9),"")</f>
        <v/>
      </c>
      <c r="L40" t="str">
        <f>IFERROR(INDEX(Buildings_Data!$D$5:$Z$135,MATCH(City!$B40,Buildings_Data!$A$5:$A$135,0),15),"")</f>
        <v/>
      </c>
      <c r="M40" t="str">
        <f>IFERROR(INDEX(Buildings_Data!$D$5:$Z$135,MATCH(City!$B40,Buildings_Data!$A$5:$A$135,0),16),"")</f>
        <v/>
      </c>
      <c r="N40" t="str">
        <f>IFERROR(INDEX(Buildings_Data!$D$5:$Z$135,MATCH(City!$B40,Buildings_Data!$A$5:$A$135,0),17),"")</f>
        <v/>
      </c>
      <c r="O40" t="str">
        <f>IFERROR(INDEX(Buildings_Data!$D$5:$Z$135,MATCH(City!$B40,Buildings_Data!$A$5:$A$135,0),18),"")</f>
        <v/>
      </c>
      <c r="P40" t="str">
        <f>IFERROR(IFERROR(INDEX(Buildings_Data!$D$5:$Z$135,MATCH(City!$B40,Buildings_Data!$A$5:$A$135,0),19),""),"")</f>
        <v/>
      </c>
      <c r="Q40" t="str">
        <f>IFERROR(INDEX(Buildings_Data!$D$5:$Z$135,MATCH(City!$B40,Buildings_Data!$A$5:$A$135,0),20),"")</f>
        <v/>
      </c>
      <c r="R40" t="str">
        <f>IFERROR(INDEX(Buildings_Data!$D$5:$Z$135,MATCH(City!$B40,Buildings_Data!$A$5:$A$135,0),21),"")</f>
        <v/>
      </c>
      <c r="S40" t="str">
        <f>IFERROR(INDEX(Buildings_Data!$D$5:$Z$135,MATCH(City!$B40,Buildings_Data!$A$5:$A$135,0),22),"")</f>
        <v/>
      </c>
      <c r="T40" t="str">
        <f>IFERROR(INDEX(Buildings_Data!$D$5:$Z$135,MATCH(City!$B40,Buildings_Data!$A$5:$A$135,0),23),"")</f>
        <v/>
      </c>
    </row>
    <row r="41" spans="2:20" x14ac:dyDescent="0.25">
      <c r="B41" s="207"/>
      <c r="C41" t="str">
        <f>IFERROR(INDEX(Buildings_Data!$D$5:$Z$135,MATCH(City!$B41,Buildings_Data!$A$5:$A$135,0),1),"")</f>
        <v/>
      </c>
      <c r="D41" t="str">
        <f>IFERROR(INDEX(Buildings_Data!$D$5:$Z$135,MATCH(City!$B41,Buildings_Data!$A$5:$A$135,0),2),"")</f>
        <v/>
      </c>
      <c r="E41" t="str">
        <f>IFERROR(INDEX(Buildings_Data!$D$5:$Z$135,MATCH(City!$B41,Buildings_Data!$A$5:$A$135,0),3),"")</f>
        <v/>
      </c>
      <c r="F41" t="str">
        <f>IFERROR(INDEX(Buildings_Data!$D$5:$Z$135,MATCH(City!$B41,Buildings_Data!$A$5:$A$135,0),4),"")</f>
        <v/>
      </c>
      <c r="G41" t="str">
        <f>IFERROR(INDEX(Buildings_Data!$D$5:$Z$135,MATCH(City!$B41,Buildings_Data!$A$5:$A$135,0),5),"")</f>
        <v/>
      </c>
      <c r="H41" t="str">
        <f>IFERROR(INDEX(Buildings_Data!$D$5:$Z$135,MATCH(City!$B41,Buildings_Data!$A$5:$A$135,0),6),"")</f>
        <v/>
      </c>
      <c r="I41" t="str">
        <f>IFERROR(INDEX(Buildings_Data!$D$5:$Z$135,MATCH(City!$B41,Buildings_Data!$A$5:$A$135,0),7),"")</f>
        <v/>
      </c>
      <c r="J41" t="str">
        <f>IFERROR(INDEX(Buildings_Data!$D$5:$Z$135,MATCH(City!$B41,Buildings_Data!$A$5:$A$135,0),8),"")</f>
        <v/>
      </c>
      <c r="K41" t="str">
        <f>IFERROR(INDEX(Buildings_Data!$D$5:$Z$135,MATCH(City!$B41,Buildings_Data!$A$5:$A$135,0),9),"")</f>
        <v/>
      </c>
      <c r="L41" t="str">
        <f>IFERROR(INDEX(Buildings_Data!$D$5:$Z$135,MATCH(City!$B41,Buildings_Data!$A$5:$A$135,0),15),"")</f>
        <v/>
      </c>
      <c r="M41" t="str">
        <f>IFERROR(INDEX(Buildings_Data!$D$5:$Z$135,MATCH(City!$B41,Buildings_Data!$A$5:$A$135,0),16),"")</f>
        <v/>
      </c>
      <c r="N41" t="str">
        <f>IFERROR(INDEX(Buildings_Data!$D$5:$Z$135,MATCH(City!$B41,Buildings_Data!$A$5:$A$135,0),17),"")</f>
        <v/>
      </c>
      <c r="O41" t="str">
        <f>IFERROR(INDEX(Buildings_Data!$D$5:$Z$135,MATCH(City!$B41,Buildings_Data!$A$5:$A$135,0),18),"")</f>
        <v/>
      </c>
      <c r="P41" t="str">
        <f>IFERROR(IFERROR(INDEX(Buildings_Data!$D$5:$Z$135,MATCH(City!$B41,Buildings_Data!$A$5:$A$135,0),19),""),"")</f>
        <v/>
      </c>
      <c r="Q41" t="str">
        <f>IFERROR(INDEX(Buildings_Data!$D$5:$Z$135,MATCH(City!$B41,Buildings_Data!$A$5:$A$135,0),20),"")</f>
        <v/>
      </c>
      <c r="R41" t="str">
        <f>IFERROR(INDEX(Buildings_Data!$D$5:$Z$135,MATCH(City!$B41,Buildings_Data!$A$5:$A$135,0),21),"")</f>
        <v/>
      </c>
      <c r="S41" t="str">
        <f>IFERROR(INDEX(Buildings_Data!$D$5:$Z$135,MATCH(City!$B41,Buildings_Data!$A$5:$A$135,0),22),"")</f>
        <v/>
      </c>
      <c r="T41" t="str">
        <f>IFERROR(INDEX(Buildings_Data!$D$5:$Z$135,MATCH(City!$B41,Buildings_Data!$A$5:$A$135,0),23),"")</f>
        <v/>
      </c>
    </row>
    <row r="42" spans="2:20" x14ac:dyDescent="0.25">
      <c r="B42" s="207"/>
      <c r="C42" t="str">
        <f>IFERROR(INDEX(Buildings_Data!$D$5:$Z$135,MATCH(City!$B42,Buildings_Data!$A$5:$A$135,0),1),"")</f>
        <v/>
      </c>
      <c r="D42" t="str">
        <f>IFERROR(INDEX(Buildings_Data!$D$5:$Z$135,MATCH(City!$B42,Buildings_Data!$A$5:$A$135,0),2),"")</f>
        <v/>
      </c>
      <c r="E42" t="str">
        <f>IFERROR(INDEX(Buildings_Data!$D$5:$Z$135,MATCH(City!$B42,Buildings_Data!$A$5:$A$135,0),3),"")</f>
        <v/>
      </c>
      <c r="F42" t="str">
        <f>IFERROR(INDEX(Buildings_Data!$D$5:$Z$135,MATCH(City!$B42,Buildings_Data!$A$5:$A$135,0),4),"")</f>
        <v/>
      </c>
      <c r="G42" t="str">
        <f>IFERROR(INDEX(Buildings_Data!$D$5:$Z$135,MATCH(City!$B42,Buildings_Data!$A$5:$A$135,0),5),"")</f>
        <v/>
      </c>
      <c r="H42" t="str">
        <f>IFERROR(INDEX(Buildings_Data!$D$5:$Z$135,MATCH(City!$B42,Buildings_Data!$A$5:$A$135,0),6),"")</f>
        <v/>
      </c>
      <c r="I42" t="str">
        <f>IFERROR(INDEX(Buildings_Data!$D$5:$Z$135,MATCH(City!$B42,Buildings_Data!$A$5:$A$135,0),7),"")</f>
        <v/>
      </c>
      <c r="J42" t="str">
        <f>IFERROR(INDEX(Buildings_Data!$D$5:$Z$135,MATCH(City!$B42,Buildings_Data!$A$5:$A$135,0),8),"")</f>
        <v/>
      </c>
      <c r="K42" t="str">
        <f>IFERROR(INDEX(Buildings_Data!$D$5:$Z$135,MATCH(City!$B42,Buildings_Data!$A$5:$A$135,0),9),"")</f>
        <v/>
      </c>
      <c r="L42" t="str">
        <f>IFERROR(INDEX(Buildings_Data!$D$5:$Z$135,MATCH(City!$B42,Buildings_Data!$A$5:$A$135,0),15),"")</f>
        <v/>
      </c>
      <c r="M42" t="str">
        <f>IFERROR(INDEX(Buildings_Data!$D$5:$Z$135,MATCH(City!$B42,Buildings_Data!$A$5:$A$135,0),16),"")</f>
        <v/>
      </c>
      <c r="N42" t="str">
        <f>IFERROR(INDEX(Buildings_Data!$D$5:$Z$135,MATCH(City!$B42,Buildings_Data!$A$5:$A$135,0),17),"")</f>
        <v/>
      </c>
      <c r="O42" t="str">
        <f>IFERROR(INDEX(Buildings_Data!$D$5:$Z$135,MATCH(City!$B42,Buildings_Data!$A$5:$A$135,0),18),"")</f>
        <v/>
      </c>
      <c r="P42" t="str">
        <f>IFERROR(IFERROR(INDEX(Buildings_Data!$D$5:$Z$135,MATCH(City!$B42,Buildings_Data!$A$5:$A$135,0),19),""),"")</f>
        <v/>
      </c>
      <c r="Q42" t="str">
        <f>IFERROR(INDEX(Buildings_Data!$D$5:$Z$135,MATCH(City!$B42,Buildings_Data!$A$5:$A$135,0),20),"")</f>
        <v/>
      </c>
      <c r="R42" t="str">
        <f>IFERROR(INDEX(Buildings_Data!$D$5:$Z$135,MATCH(City!$B42,Buildings_Data!$A$5:$A$135,0),21),"")</f>
        <v/>
      </c>
      <c r="S42" t="str">
        <f>IFERROR(INDEX(Buildings_Data!$D$5:$Z$135,MATCH(City!$B42,Buildings_Data!$A$5:$A$135,0),22),"")</f>
        <v/>
      </c>
      <c r="T42" t="str">
        <f>IFERROR(INDEX(Buildings_Data!$D$5:$Z$135,MATCH(City!$B42,Buildings_Data!$A$5:$A$135,0),23),"")</f>
        <v/>
      </c>
    </row>
    <row r="43" spans="2:20" x14ac:dyDescent="0.25">
      <c r="B43" s="207"/>
      <c r="C43" t="str">
        <f>IFERROR(INDEX(Buildings_Data!$D$5:$Z$135,MATCH(City!$B43,Buildings_Data!$A$5:$A$135,0),1),"")</f>
        <v/>
      </c>
      <c r="D43" t="str">
        <f>IFERROR(INDEX(Buildings_Data!$D$5:$Z$135,MATCH(City!$B43,Buildings_Data!$A$5:$A$135,0),2),"")</f>
        <v/>
      </c>
      <c r="E43" t="str">
        <f>IFERROR(INDEX(Buildings_Data!$D$5:$Z$135,MATCH(City!$B43,Buildings_Data!$A$5:$A$135,0),3),"")</f>
        <v/>
      </c>
      <c r="F43" t="str">
        <f>IFERROR(INDEX(Buildings_Data!$D$5:$Z$135,MATCH(City!$B43,Buildings_Data!$A$5:$A$135,0),4),"")</f>
        <v/>
      </c>
      <c r="G43" t="str">
        <f>IFERROR(INDEX(Buildings_Data!$D$5:$Z$135,MATCH(City!$B43,Buildings_Data!$A$5:$A$135,0),5),"")</f>
        <v/>
      </c>
      <c r="H43" t="str">
        <f>IFERROR(INDEX(Buildings_Data!$D$5:$Z$135,MATCH(City!$B43,Buildings_Data!$A$5:$A$135,0),6),"")</f>
        <v/>
      </c>
      <c r="I43" t="str">
        <f>IFERROR(INDEX(Buildings_Data!$D$5:$Z$135,MATCH(City!$B43,Buildings_Data!$A$5:$A$135,0),7),"")</f>
        <v/>
      </c>
      <c r="J43" t="str">
        <f>IFERROR(INDEX(Buildings_Data!$D$5:$Z$135,MATCH(City!$B43,Buildings_Data!$A$5:$A$135,0),8),"")</f>
        <v/>
      </c>
      <c r="K43" t="str">
        <f>IFERROR(INDEX(Buildings_Data!$D$5:$Z$135,MATCH(City!$B43,Buildings_Data!$A$5:$A$135,0),9),"")</f>
        <v/>
      </c>
      <c r="L43" t="str">
        <f>IFERROR(INDEX(Buildings_Data!$D$5:$Z$135,MATCH(City!$B43,Buildings_Data!$A$5:$A$135,0),15),"")</f>
        <v/>
      </c>
      <c r="M43" t="str">
        <f>IFERROR(INDEX(Buildings_Data!$D$5:$Z$135,MATCH(City!$B43,Buildings_Data!$A$5:$A$135,0),16),"")</f>
        <v/>
      </c>
      <c r="N43" t="str">
        <f>IFERROR(INDEX(Buildings_Data!$D$5:$Z$135,MATCH(City!$B43,Buildings_Data!$A$5:$A$135,0),17),"")</f>
        <v/>
      </c>
      <c r="O43" t="str">
        <f>IFERROR(INDEX(Buildings_Data!$D$5:$Z$135,MATCH(City!$B43,Buildings_Data!$A$5:$A$135,0),18),"")</f>
        <v/>
      </c>
      <c r="P43" t="str">
        <f>IFERROR(IFERROR(INDEX(Buildings_Data!$D$5:$Z$135,MATCH(City!$B43,Buildings_Data!$A$5:$A$135,0),19),""),"")</f>
        <v/>
      </c>
      <c r="Q43" t="str">
        <f>IFERROR(INDEX(Buildings_Data!$D$5:$Z$135,MATCH(City!$B43,Buildings_Data!$A$5:$A$135,0),20),"")</f>
        <v/>
      </c>
      <c r="R43" t="str">
        <f>IFERROR(INDEX(Buildings_Data!$D$5:$Z$135,MATCH(City!$B43,Buildings_Data!$A$5:$A$135,0),21),"")</f>
        <v/>
      </c>
      <c r="S43" t="str">
        <f>IFERROR(INDEX(Buildings_Data!$D$5:$Z$135,MATCH(City!$B43,Buildings_Data!$A$5:$A$135,0),22),"")</f>
        <v/>
      </c>
      <c r="T43" t="str">
        <f>IFERROR(INDEX(Buildings_Data!$D$5:$Z$135,MATCH(City!$B43,Buildings_Data!$A$5:$A$135,0),23),"")</f>
        <v/>
      </c>
    </row>
    <row r="44" spans="2:20" x14ac:dyDescent="0.25">
      <c r="B44" s="207"/>
      <c r="C44" t="str">
        <f>IFERROR(INDEX(Buildings_Data!$D$5:$Z$135,MATCH(City!$B44,Buildings_Data!$A$5:$A$135,0),1),"")</f>
        <v/>
      </c>
      <c r="D44" t="str">
        <f>IFERROR(INDEX(Buildings_Data!$D$5:$Z$135,MATCH(City!$B44,Buildings_Data!$A$5:$A$135,0),2),"")</f>
        <v/>
      </c>
      <c r="E44" t="str">
        <f>IFERROR(INDEX(Buildings_Data!$D$5:$Z$135,MATCH(City!$B44,Buildings_Data!$A$5:$A$135,0),3),"")</f>
        <v/>
      </c>
      <c r="F44" t="str">
        <f>IFERROR(INDEX(Buildings_Data!$D$5:$Z$135,MATCH(City!$B44,Buildings_Data!$A$5:$A$135,0),4),"")</f>
        <v/>
      </c>
      <c r="G44" t="str">
        <f>IFERROR(INDEX(Buildings_Data!$D$5:$Z$135,MATCH(City!$B44,Buildings_Data!$A$5:$A$135,0),5),"")</f>
        <v/>
      </c>
      <c r="H44" t="str">
        <f>IFERROR(INDEX(Buildings_Data!$D$5:$Z$135,MATCH(City!$B44,Buildings_Data!$A$5:$A$135,0),6),"")</f>
        <v/>
      </c>
      <c r="I44" t="str">
        <f>IFERROR(INDEX(Buildings_Data!$D$5:$Z$135,MATCH(City!$B44,Buildings_Data!$A$5:$A$135,0),7),"")</f>
        <v/>
      </c>
      <c r="J44" t="str">
        <f>IFERROR(INDEX(Buildings_Data!$D$5:$Z$135,MATCH(City!$B44,Buildings_Data!$A$5:$A$135,0),8),"")</f>
        <v/>
      </c>
      <c r="K44" t="str">
        <f>IFERROR(INDEX(Buildings_Data!$D$5:$Z$135,MATCH(City!$B44,Buildings_Data!$A$5:$A$135,0),9),"")</f>
        <v/>
      </c>
      <c r="L44" t="str">
        <f>IFERROR(INDEX(Buildings_Data!$D$5:$Z$135,MATCH(City!$B44,Buildings_Data!$A$5:$A$135,0),15),"")</f>
        <v/>
      </c>
      <c r="M44" t="str">
        <f>IFERROR(INDEX(Buildings_Data!$D$5:$Z$135,MATCH(City!$B44,Buildings_Data!$A$5:$A$135,0),16),"")</f>
        <v/>
      </c>
      <c r="N44" t="str">
        <f>IFERROR(INDEX(Buildings_Data!$D$5:$Z$135,MATCH(City!$B44,Buildings_Data!$A$5:$A$135,0),17),"")</f>
        <v/>
      </c>
      <c r="O44" t="str">
        <f>IFERROR(INDEX(Buildings_Data!$D$5:$Z$135,MATCH(City!$B44,Buildings_Data!$A$5:$A$135,0),18),"")</f>
        <v/>
      </c>
      <c r="P44" t="str">
        <f>IFERROR(IFERROR(INDEX(Buildings_Data!$D$5:$Z$135,MATCH(City!$B44,Buildings_Data!$A$5:$A$135,0),19),""),"")</f>
        <v/>
      </c>
      <c r="Q44" t="str">
        <f>IFERROR(INDEX(Buildings_Data!$D$5:$Z$135,MATCH(City!$B44,Buildings_Data!$A$5:$A$135,0),20),"")</f>
        <v/>
      </c>
      <c r="R44" t="str">
        <f>IFERROR(INDEX(Buildings_Data!$D$5:$Z$135,MATCH(City!$B44,Buildings_Data!$A$5:$A$135,0),21),"")</f>
        <v/>
      </c>
      <c r="S44" t="str">
        <f>IFERROR(INDEX(Buildings_Data!$D$5:$Z$135,MATCH(City!$B44,Buildings_Data!$A$5:$A$135,0),22),"")</f>
        <v/>
      </c>
      <c r="T44" t="str">
        <f>IFERROR(INDEX(Buildings_Data!$D$5:$Z$135,MATCH(City!$B44,Buildings_Data!$A$5:$A$135,0),23),"")</f>
        <v/>
      </c>
    </row>
    <row r="45" spans="2:20" x14ac:dyDescent="0.25">
      <c r="B45" s="207"/>
      <c r="C45" t="str">
        <f>IFERROR(INDEX(Buildings_Data!$D$5:$Z$135,MATCH(City!$B45,Buildings_Data!$A$5:$A$135,0),1),"")</f>
        <v/>
      </c>
      <c r="D45" t="str">
        <f>IFERROR(INDEX(Buildings_Data!$D$5:$Z$135,MATCH(City!$B45,Buildings_Data!$A$5:$A$135,0),2),"")</f>
        <v/>
      </c>
      <c r="E45" t="str">
        <f>IFERROR(INDEX(Buildings_Data!$D$5:$Z$135,MATCH(City!$B45,Buildings_Data!$A$5:$A$135,0),3),"")</f>
        <v/>
      </c>
      <c r="F45" t="str">
        <f>IFERROR(INDEX(Buildings_Data!$D$5:$Z$135,MATCH(City!$B45,Buildings_Data!$A$5:$A$135,0),4),"")</f>
        <v/>
      </c>
      <c r="G45" t="str">
        <f>IFERROR(INDEX(Buildings_Data!$D$5:$Z$135,MATCH(City!$B45,Buildings_Data!$A$5:$A$135,0),5),"")</f>
        <v/>
      </c>
      <c r="H45" t="str">
        <f>IFERROR(INDEX(Buildings_Data!$D$5:$Z$135,MATCH(City!$B45,Buildings_Data!$A$5:$A$135,0),6),"")</f>
        <v/>
      </c>
      <c r="I45" t="str">
        <f>IFERROR(INDEX(Buildings_Data!$D$5:$Z$135,MATCH(City!$B45,Buildings_Data!$A$5:$A$135,0),7),"")</f>
        <v/>
      </c>
      <c r="J45" t="str">
        <f>IFERROR(INDEX(Buildings_Data!$D$5:$Z$135,MATCH(City!$B45,Buildings_Data!$A$5:$A$135,0),8),"")</f>
        <v/>
      </c>
      <c r="K45" t="str">
        <f>IFERROR(INDEX(Buildings_Data!$D$5:$Z$135,MATCH(City!$B45,Buildings_Data!$A$5:$A$135,0),9),"")</f>
        <v/>
      </c>
      <c r="L45" t="str">
        <f>IFERROR(INDEX(Buildings_Data!$D$5:$Z$135,MATCH(City!$B45,Buildings_Data!$A$5:$A$135,0),15),"")</f>
        <v/>
      </c>
      <c r="M45" t="str">
        <f>IFERROR(INDEX(Buildings_Data!$D$5:$Z$135,MATCH(City!$B45,Buildings_Data!$A$5:$A$135,0),16),"")</f>
        <v/>
      </c>
      <c r="N45" t="str">
        <f>IFERROR(INDEX(Buildings_Data!$D$5:$Z$135,MATCH(City!$B45,Buildings_Data!$A$5:$A$135,0),17),"")</f>
        <v/>
      </c>
      <c r="O45" t="str">
        <f>IFERROR(INDEX(Buildings_Data!$D$5:$Z$135,MATCH(City!$B45,Buildings_Data!$A$5:$A$135,0),18),"")</f>
        <v/>
      </c>
      <c r="P45" t="str">
        <f>IFERROR(IFERROR(INDEX(Buildings_Data!$D$5:$Z$135,MATCH(City!$B45,Buildings_Data!$A$5:$A$135,0),19),""),"")</f>
        <v/>
      </c>
      <c r="Q45" t="str">
        <f>IFERROR(INDEX(Buildings_Data!$D$5:$Z$135,MATCH(City!$B45,Buildings_Data!$A$5:$A$135,0),20),"")</f>
        <v/>
      </c>
      <c r="R45" t="str">
        <f>IFERROR(INDEX(Buildings_Data!$D$5:$Z$135,MATCH(City!$B45,Buildings_Data!$A$5:$A$135,0),21),"")</f>
        <v/>
      </c>
      <c r="S45" t="str">
        <f>IFERROR(INDEX(Buildings_Data!$D$5:$Z$135,MATCH(City!$B45,Buildings_Data!$A$5:$A$135,0),22),"")</f>
        <v/>
      </c>
      <c r="T45" t="str">
        <f>IFERROR(INDEX(Buildings_Data!$D$5:$Z$135,MATCH(City!$B45,Buildings_Data!$A$5:$A$135,0),23),"")</f>
        <v/>
      </c>
    </row>
    <row r="46" spans="2:20" x14ac:dyDescent="0.25">
      <c r="B46" s="207"/>
      <c r="C46" t="str">
        <f>IFERROR(INDEX(Buildings_Data!$D$5:$Z$135,MATCH(City!$B46,Buildings_Data!$A$5:$A$135,0),1),"")</f>
        <v/>
      </c>
      <c r="D46" t="str">
        <f>IFERROR(INDEX(Buildings_Data!$D$5:$Z$135,MATCH(City!$B46,Buildings_Data!$A$5:$A$135,0),2),"")</f>
        <v/>
      </c>
      <c r="E46" t="str">
        <f>IFERROR(INDEX(Buildings_Data!$D$5:$Z$135,MATCH(City!$B46,Buildings_Data!$A$5:$A$135,0),3),"")</f>
        <v/>
      </c>
      <c r="F46" t="str">
        <f>IFERROR(INDEX(Buildings_Data!$D$5:$Z$135,MATCH(City!$B46,Buildings_Data!$A$5:$A$135,0),4),"")</f>
        <v/>
      </c>
      <c r="G46" t="str">
        <f>IFERROR(INDEX(Buildings_Data!$D$5:$Z$135,MATCH(City!$B46,Buildings_Data!$A$5:$A$135,0),5),"")</f>
        <v/>
      </c>
      <c r="H46" t="str">
        <f>IFERROR(INDEX(Buildings_Data!$D$5:$Z$135,MATCH(City!$B46,Buildings_Data!$A$5:$A$135,0),6),"")</f>
        <v/>
      </c>
      <c r="I46" t="str">
        <f>IFERROR(INDEX(Buildings_Data!$D$5:$Z$135,MATCH(City!$B46,Buildings_Data!$A$5:$A$135,0),7),"")</f>
        <v/>
      </c>
      <c r="J46" t="str">
        <f>IFERROR(INDEX(Buildings_Data!$D$5:$Z$135,MATCH(City!$B46,Buildings_Data!$A$5:$A$135,0),8),"")</f>
        <v/>
      </c>
      <c r="K46" t="str">
        <f>IFERROR(INDEX(Buildings_Data!$D$5:$Z$135,MATCH(City!$B46,Buildings_Data!$A$5:$A$135,0),9),"")</f>
        <v/>
      </c>
      <c r="L46" t="str">
        <f>IFERROR(INDEX(Buildings_Data!$D$5:$Z$135,MATCH(City!$B46,Buildings_Data!$A$5:$A$135,0),15),"")</f>
        <v/>
      </c>
      <c r="M46" t="str">
        <f>IFERROR(INDEX(Buildings_Data!$D$5:$Z$135,MATCH(City!$B46,Buildings_Data!$A$5:$A$135,0),16),"")</f>
        <v/>
      </c>
      <c r="N46" t="str">
        <f>IFERROR(INDEX(Buildings_Data!$D$5:$Z$135,MATCH(City!$B46,Buildings_Data!$A$5:$A$135,0),17),"")</f>
        <v/>
      </c>
      <c r="O46" t="str">
        <f>IFERROR(INDEX(Buildings_Data!$D$5:$Z$135,MATCH(City!$B46,Buildings_Data!$A$5:$A$135,0),18),"")</f>
        <v/>
      </c>
      <c r="P46" t="str">
        <f>IFERROR(IFERROR(INDEX(Buildings_Data!$D$5:$Z$135,MATCH(City!$B46,Buildings_Data!$A$5:$A$135,0),19),""),"")</f>
        <v/>
      </c>
      <c r="Q46" t="str">
        <f>IFERROR(INDEX(Buildings_Data!$D$5:$Z$135,MATCH(City!$B46,Buildings_Data!$A$5:$A$135,0),20),"")</f>
        <v/>
      </c>
      <c r="R46" t="str">
        <f>IFERROR(INDEX(Buildings_Data!$D$5:$Z$135,MATCH(City!$B46,Buildings_Data!$A$5:$A$135,0),21),"")</f>
        <v/>
      </c>
      <c r="S46" t="str">
        <f>IFERROR(INDEX(Buildings_Data!$D$5:$Z$135,MATCH(City!$B46,Buildings_Data!$A$5:$A$135,0),22),"")</f>
        <v/>
      </c>
      <c r="T46" t="str">
        <f>IFERROR(INDEX(Buildings_Data!$D$5:$Z$135,MATCH(City!$B46,Buildings_Data!$A$5:$A$135,0),23),"")</f>
        <v/>
      </c>
    </row>
    <row r="47" spans="2:20" x14ac:dyDescent="0.25">
      <c r="B47" s="207"/>
      <c r="C47" t="str">
        <f>IFERROR(INDEX(Buildings_Data!$D$5:$Z$135,MATCH(City!$B47,Buildings_Data!$A$5:$A$135,0),1),"")</f>
        <v/>
      </c>
      <c r="D47" t="str">
        <f>IFERROR(INDEX(Buildings_Data!$D$5:$Z$135,MATCH(City!$B47,Buildings_Data!$A$5:$A$135,0),2),"")</f>
        <v/>
      </c>
      <c r="E47" t="str">
        <f>IFERROR(INDEX(Buildings_Data!$D$5:$Z$135,MATCH(City!$B47,Buildings_Data!$A$5:$A$135,0),3),"")</f>
        <v/>
      </c>
      <c r="F47" t="str">
        <f>IFERROR(INDEX(Buildings_Data!$D$5:$Z$135,MATCH(City!$B47,Buildings_Data!$A$5:$A$135,0),4),"")</f>
        <v/>
      </c>
      <c r="G47" t="str">
        <f>IFERROR(INDEX(Buildings_Data!$D$5:$Z$135,MATCH(City!$B47,Buildings_Data!$A$5:$A$135,0),5),"")</f>
        <v/>
      </c>
      <c r="H47" t="str">
        <f>IFERROR(INDEX(Buildings_Data!$D$5:$Z$135,MATCH(City!$B47,Buildings_Data!$A$5:$A$135,0),6),"")</f>
        <v/>
      </c>
      <c r="I47" t="str">
        <f>IFERROR(INDEX(Buildings_Data!$D$5:$Z$135,MATCH(City!$B47,Buildings_Data!$A$5:$A$135,0),7),"")</f>
        <v/>
      </c>
      <c r="J47" t="str">
        <f>IFERROR(INDEX(Buildings_Data!$D$5:$Z$135,MATCH(City!$B47,Buildings_Data!$A$5:$A$135,0),8),"")</f>
        <v/>
      </c>
      <c r="K47" t="str">
        <f>IFERROR(INDEX(Buildings_Data!$D$5:$Z$135,MATCH(City!$B47,Buildings_Data!$A$5:$A$135,0),9),"")</f>
        <v/>
      </c>
      <c r="L47" t="str">
        <f>IFERROR(INDEX(Buildings_Data!$D$5:$Z$135,MATCH(City!$B47,Buildings_Data!$A$5:$A$135,0),15),"")</f>
        <v/>
      </c>
      <c r="M47" t="str">
        <f>IFERROR(INDEX(Buildings_Data!$D$5:$Z$135,MATCH(City!$B47,Buildings_Data!$A$5:$A$135,0),16),"")</f>
        <v/>
      </c>
      <c r="N47" t="str">
        <f>IFERROR(INDEX(Buildings_Data!$D$5:$Z$135,MATCH(City!$B47,Buildings_Data!$A$5:$A$135,0),17),"")</f>
        <v/>
      </c>
      <c r="O47" t="str">
        <f>IFERROR(INDEX(Buildings_Data!$D$5:$Z$135,MATCH(City!$B47,Buildings_Data!$A$5:$A$135,0),18),"")</f>
        <v/>
      </c>
      <c r="P47" t="str">
        <f>IFERROR(IFERROR(INDEX(Buildings_Data!$D$5:$Z$135,MATCH(City!$B47,Buildings_Data!$A$5:$A$135,0),19),""),"")</f>
        <v/>
      </c>
      <c r="Q47" t="str">
        <f>IFERROR(INDEX(Buildings_Data!$D$5:$Z$135,MATCH(City!$B47,Buildings_Data!$A$5:$A$135,0),20),"")</f>
        <v/>
      </c>
      <c r="R47" t="str">
        <f>IFERROR(INDEX(Buildings_Data!$D$5:$Z$135,MATCH(City!$B47,Buildings_Data!$A$5:$A$135,0),21),"")</f>
        <v/>
      </c>
      <c r="S47" t="str">
        <f>IFERROR(INDEX(Buildings_Data!$D$5:$Z$135,MATCH(City!$B47,Buildings_Data!$A$5:$A$135,0),22),"")</f>
        <v/>
      </c>
      <c r="T47" t="str">
        <f>IFERROR(INDEX(Buildings_Data!$D$5:$Z$135,MATCH(City!$B47,Buildings_Data!$A$5:$A$135,0),23),"")</f>
        <v/>
      </c>
    </row>
    <row r="48" spans="2:20" x14ac:dyDescent="0.25">
      <c r="B48" s="207"/>
      <c r="C48" t="str">
        <f>IFERROR(INDEX(Buildings_Data!$D$5:$Z$135,MATCH(City!$B48,Buildings_Data!$A$5:$A$135,0),1),"")</f>
        <v/>
      </c>
      <c r="D48" t="str">
        <f>IFERROR(INDEX(Buildings_Data!$D$5:$Z$135,MATCH(City!$B48,Buildings_Data!$A$5:$A$135,0),2),"")</f>
        <v/>
      </c>
      <c r="E48" t="str">
        <f>IFERROR(INDEX(Buildings_Data!$D$5:$Z$135,MATCH(City!$B48,Buildings_Data!$A$5:$A$135,0),3),"")</f>
        <v/>
      </c>
      <c r="F48" t="str">
        <f>IFERROR(INDEX(Buildings_Data!$D$5:$Z$135,MATCH(City!$B48,Buildings_Data!$A$5:$A$135,0),4),"")</f>
        <v/>
      </c>
      <c r="G48" t="str">
        <f>IFERROR(INDEX(Buildings_Data!$D$5:$Z$135,MATCH(City!$B48,Buildings_Data!$A$5:$A$135,0),5),"")</f>
        <v/>
      </c>
      <c r="H48" t="str">
        <f>IFERROR(INDEX(Buildings_Data!$D$5:$Z$135,MATCH(City!$B48,Buildings_Data!$A$5:$A$135,0),6),"")</f>
        <v/>
      </c>
      <c r="I48" t="str">
        <f>IFERROR(INDEX(Buildings_Data!$D$5:$Z$135,MATCH(City!$B48,Buildings_Data!$A$5:$A$135,0),7),"")</f>
        <v/>
      </c>
      <c r="J48" t="str">
        <f>IFERROR(INDEX(Buildings_Data!$D$5:$Z$135,MATCH(City!$B48,Buildings_Data!$A$5:$A$135,0),8),"")</f>
        <v/>
      </c>
      <c r="K48" t="str">
        <f>IFERROR(INDEX(Buildings_Data!$D$5:$Z$135,MATCH(City!$B48,Buildings_Data!$A$5:$A$135,0),9),"")</f>
        <v/>
      </c>
      <c r="L48" t="str">
        <f>IFERROR(INDEX(Buildings_Data!$D$5:$Z$135,MATCH(City!$B48,Buildings_Data!$A$5:$A$135,0),15),"")</f>
        <v/>
      </c>
      <c r="M48" t="str">
        <f>IFERROR(INDEX(Buildings_Data!$D$5:$Z$135,MATCH(City!$B48,Buildings_Data!$A$5:$A$135,0),16),"")</f>
        <v/>
      </c>
      <c r="N48" t="str">
        <f>IFERROR(INDEX(Buildings_Data!$D$5:$Z$135,MATCH(City!$B48,Buildings_Data!$A$5:$A$135,0),17),"")</f>
        <v/>
      </c>
      <c r="O48" t="str">
        <f>IFERROR(INDEX(Buildings_Data!$D$5:$Z$135,MATCH(City!$B48,Buildings_Data!$A$5:$A$135,0),18),"")</f>
        <v/>
      </c>
      <c r="P48" t="str">
        <f>IFERROR(IFERROR(INDEX(Buildings_Data!$D$5:$Z$135,MATCH(City!$B48,Buildings_Data!$A$5:$A$135,0),19),""),"")</f>
        <v/>
      </c>
      <c r="Q48" t="str">
        <f>IFERROR(INDEX(Buildings_Data!$D$5:$Z$135,MATCH(City!$B48,Buildings_Data!$A$5:$A$135,0),20),"")</f>
        <v/>
      </c>
      <c r="R48" t="str">
        <f>IFERROR(INDEX(Buildings_Data!$D$5:$Z$135,MATCH(City!$B48,Buildings_Data!$A$5:$A$135,0),21),"")</f>
        <v/>
      </c>
      <c r="S48" t="str">
        <f>IFERROR(INDEX(Buildings_Data!$D$5:$Z$135,MATCH(City!$B48,Buildings_Data!$A$5:$A$135,0),22),"")</f>
        <v/>
      </c>
      <c r="T48" t="str">
        <f>IFERROR(INDEX(Buildings_Data!$D$5:$Z$135,MATCH(City!$B48,Buildings_Data!$A$5:$A$135,0),23),"")</f>
        <v/>
      </c>
    </row>
    <row r="49" spans="2:20" x14ac:dyDescent="0.25">
      <c r="B49" s="207"/>
      <c r="C49" t="str">
        <f>IFERROR(INDEX(Buildings_Data!$D$5:$Z$135,MATCH(City!$B49,Buildings_Data!$A$5:$A$135,0),1),"")</f>
        <v/>
      </c>
      <c r="D49" t="str">
        <f>IFERROR(INDEX(Buildings_Data!$D$5:$Z$135,MATCH(City!$B49,Buildings_Data!$A$5:$A$135,0),2),"")</f>
        <v/>
      </c>
      <c r="E49" t="str">
        <f>IFERROR(INDEX(Buildings_Data!$D$5:$Z$135,MATCH(City!$B49,Buildings_Data!$A$5:$A$135,0),3),"")</f>
        <v/>
      </c>
      <c r="F49" t="str">
        <f>IFERROR(INDEX(Buildings_Data!$D$5:$Z$135,MATCH(City!$B49,Buildings_Data!$A$5:$A$135,0),4),"")</f>
        <v/>
      </c>
      <c r="G49" t="str">
        <f>IFERROR(INDEX(Buildings_Data!$D$5:$Z$135,MATCH(City!$B49,Buildings_Data!$A$5:$A$135,0),5),"")</f>
        <v/>
      </c>
      <c r="H49" t="str">
        <f>IFERROR(INDEX(Buildings_Data!$D$5:$Z$135,MATCH(City!$B49,Buildings_Data!$A$5:$A$135,0),6),"")</f>
        <v/>
      </c>
      <c r="I49" t="str">
        <f>IFERROR(INDEX(Buildings_Data!$D$5:$Z$135,MATCH(City!$B49,Buildings_Data!$A$5:$A$135,0),7),"")</f>
        <v/>
      </c>
      <c r="J49" t="str">
        <f>IFERROR(INDEX(Buildings_Data!$D$5:$Z$135,MATCH(City!$B49,Buildings_Data!$A$5:$A$135,0),8),"")</f>
        <v/>
      </c>
      <c r="K49" t="str">
        <f>IFERROR(INDEX(Buildings_Data!$D$5:$Z$135,MATCH(City!$B49,Buildings_Data!$A$5:$A$135,0),9),"")</f>
        <v/>
      </c>
      <c r="L49" t="str">
        <f>IFERROR(INDEX(Buildings_Data!$D$5:$Z$135,MATCH(City!$B49,Buildings_Data!$A$5:$A$135,0),15),"")</f>
        <v/>
      </c>
      <c r="M49" t="str">
        <f>IFERROR(INDEX(Buildings_Data!$D$5:$Z$135,MATCH(City!$B49,Buildings_Data!$A$5:$A$135,0),16),"")</f>
        <v/>
      </c>
      <c r="N49" t="str">
        <f>IFERROR(INDEX(Buildings_Data!$D$5:$Z$135,MATCH(City!$B49,Buildings_Data!$A$5:$A$135,0),17),"")</f>
        <v/>
      </c>
      <c r="O49" t="str">
        <f>IFERROR(INDEX(Buildings_Data!$D$5:$Z$135,MATCH(City!$B49,Buildings_Data!$A$5:$A$135,0),18),"")</f>
        <v/>
      </c>
      <c r="P49" t="str">
        <f>IFERROR(IFERROR(INDEX(Buildings_Data!$D$5:$Z$135,MATCH(City!$B49,Buildings_Data!$A$5:$A$135,0),19),""),"")</f>
        <v/>
      </c>
      <c r="Q49" t="str">
        <f>IFERROR(INDEX(Buildings_Data!$D$5:$Z$135,MATCH(City!$B49,Buildings_Data!$A$5:$A$135,0),20),"")</f>
        <v/>
      </c>
      <c r="R49" t="str">
        <f>IFERROR(INDEX(Buildings_Data!$D$5:$Z$135,MATCH(City!$B49,Buildings_Data!$A$5:$A$135,0),21),"")</f>
        <v/>
      </c>
      <c r="S49" t="str">
        <f>IFERROR(INDEX(Buildings_Data!$D$5:$Z$135,MATCH(City!$B49,Buildings_Data!$A$5:$A$135,0),22),"")</f>
        <v/>
      </c>
      <c r="T49" t="str">
        <f>IFERROR(INDEX(Buildings_Data!$D$5:$Z$135,MATCH(City!$B49,Buildings_Data!$A$5:$A$135,0),23),"")</f>
        <v/>
      </c>
    </row>
    <row r="50" spans="2:20" x14ac:dyDescent="0.25">
      <c r="B50" s="207"/>
      <c r="C50" t="str">
        <f>IFERROR(INDEX(Buildings_Data!$D$5:$Z$135,MATCH(City!$B50,Buildings_Data!$A$5:$A$135,0),1),"")</f>
        <v/>
      </c>
      <c r="D50" t="str">
        <f>IFERROR(INDEX(Buildings_Data!$D$5:$Z$135,MATCH(City!$B50,Buildings_Data!$A$5:$A$135,0),2),"")</f>
        <v/>
      </c>
      <c r="E50" t="str">
        <f>IFERROR(INDEX(Buildings_Data!$D$5:$Z$135,MATCH(City!$B50,Buildings_Data!$A$5:$A$135,0),3),"")</f>
        <v/>
      </c>
      <c r="F50" t="str">
        <f>IFERROR(INDEX(Buildings_Data!$D$5:$Z$135,MATCH(City!$B50,Buildings_Data!$A$5:$A$135,0),4),"")</f>
        <v/>
      </c>
      <c r="G50" t="str">
        <f>IFERROR(INDEX(Buildings_Data!$D$5:$Z$135,MATCH(City!$B50,Buildings_Data!$A$5:$A$135,0),5),"")</f>
        <v/>
      </c>
      <c r="H50" t="str">
        <f>IFERROR(INDEX(Buildings_Data!$D$5:$Z$135,MATCH(City!$B50,Buildings_Data!$A$5:$A$135,0),6),"")</f>
        <v/>
      </c>
      <c r="I50" t="str">
        <f>IFERROR(INDEX(Buildings_Data!$D$5:$Z$135,MATCH(City!$B50,Buildings_Data!$A$5:$A$135,0),7),"")</f>
        <v/>
      </c>
      <c r="J50" t="str">
        <f>IFERROR(INDEX(Buildings_Data!$D$5:$Z$135,MATCH(City!$B50,Buildings_Data!$A$5:$A$135,0),8),"")</f>
        <v/>
      </c>
      <c r="K50" t="str">
        <f>IFERROR(INDEX(Buildings_Data!$D$5:$Z$135,MATCH(City!$B50,Buildings_Data!$A$5:$A$135,0),9),"")</f>
        <v/>
      </c>
      <c r="L50" t="str">
        <f>IFERROR(INDEX(Buildings_Data!$D$5:$Z$135,MATCH(City!$B50,Buildings_Data!$A$5:$A$135,0),15),"")</f>
        <v/>
      </c>
      <c r="M50" t="str">
        <f>IFERROR(INDEX(Buildings_Data!$D$5:$Z$135,MATCH(City!$B50,Buildings_Data!$A$5:$A$135,0),16),"")</f>
        <v/>
      </c>
      <c r="N50" t="str">
        <f>IFERROR(INDEX(Buildings_Data!$D$5:$Z$135,MATCH(City!$B50,Buildings_Data!$A$5:$A$135,0),17),"")</f>
        <v/>
      </c>
      <c r="O50" t="str">
        <f>IFERROR(INDEX(Buildings_Data!$D$5:$Z$135,MATCH(City!$B50,Buildings_Data!$A$5:$A$135,0),18),"")</f>
        <v/>
      </c>
      <c r="P50" t="str">
        <f>IFERROR(IFERROR(INDEX(Buildings_Data!$D$5:$Z$135,MATCH(City!$B50,Buildings_Data!$A$5:$A$135,0),19),""),"")</f>
        <v/>
      </c>
      <c r="Q50" t="str">
        <f>IFERROR(INDEX(Buildings_Data!$D$5:$Z$135,MATCH(City!$B50,Buildings_Data!$A$5:$A$135,0),20),"")</f>
        <v/>
      </c>
      <c r="R50" t="str">
        <f>IFERROR(INDEX(Buildings_Data!$D$5:$Z$135,MATCH(City!$B50,Buildings_Data!$A$5:$A$135,0),21),"")</f>
        <v/>
      </c>
      <c r="S50" t="str">
        <f>IFERROR(INDEX(Buildings_Data!$D$5:$Z$135,MATCH(City!$B50,Buildings_Data!$A$5:$A$135,0),22),"")</f>
        <v/>
      </c>
      <c r="T50" t="str">
        <f>IFERROR(INDEX(Buildings_Data!$D$5:$Z$135,MATCH(City!$B50,Buildings_Data!$A$5:$A$135,0),23),"")</f>
        <v/>
      </c>
    </row>
    <row r="51" spans="2:20" x14ac:dyDescent="0.25">
      <c r="B51" s="207"/>
      <c r="C51" t="str">
        <f>IFERROR(INDEX(Buildings_Data!$D$5:$Z$135,MATCH(City!$B51,Buildings_Data!$A$5:$A$135,0),1),"")</f>
        <v/>
      </c>
      <c r="D51" t="str">
        <f>IFERROR(INDEX(Buildings_Data!$D$5:$Z$135,MATCH(City!$B51,Buildings_Data!$A$5:$A$135,0),2),"")</f>
        <v/>
      </c>
      <c r="E51" t="str">
        <f>IFERROR(INDEX(Buildings_Data!$D$5:$Z$135,MATCH(City!$B51,Buildings_Data!$A$5:$A$135,0),3),"")</f>
        <v/>
      </c>
      <c r="F51" t="str">
        <f>IFERROR(INDEX(Buildings_Data!$D$5:$Z$135,MATCH(City!$B51,Buildings_Data!$A$5:$A$135,0),4),"")</f>
        <v/>
      </c>
      <c r="G51" t="str">
        <f>IFERROR(INDEX(Buildings_Data!$D$5:$Z$135,MATCH(City!$B51,Buildings_Data!$A$5:$A$135,0),5),"")</f>
        <v/>
      </c>
      <c r="H51" t="str">
        <f>IFERROR(INDEX(Buildings_Data!$D$5:$Z$135,MATCH(City!$B51,Buildings_Data!$A$5:$A$135,0),6),"")</f>
        <v/>
      </c>
      <c r="I51" t="str">
        <f>IFERROR(INDEX(Buildings_Data!$D$5:$Z$135,MATCH(City!$B51,Buildings_Data!$A$5:$A$135,0),7),"")</f>
        <v/>
      </c>
      <c r="J51" t="str">
        <f>IFERROR(INDEX(Buildings_Data!$D$5:$Z$135,MATCH(City!$B51,Buildings_Data!$A$5:$A$135,0),8),"")</f>
        <v/>
      </c>
      <c r="K51" t="str">
        <f>IFERROR(INDEX(Buildings_Data!$D$5:$Z$135,MATCH(City!$B51,Buildings_Data!$A$5:$A$135,0),9),"")</f>
        <v/>
      </c>
      <c r="L51" t="str">
        <f>IFERROR(INDEX(Buildings_Data!$D$5:$Z$135,MATCH(City!$B51,Buildings_Data!$A$5:$A$135,0),15),"")</f>
        <v/>
      </c>
      <c r="M51" t="str">
        <f>IFERROR(INDEX(Buildings_Data!$D$5:$Z$135,MATCH(City!$B51,Buildings_Data!$A$5:$A$135,0),16),"")</f>
        <v/>
      </c>
      <c r="N51" t="str">
        <f>IFERROR(INDEX(Buildings_Data!$D$5:$Z$135,MATCH(City!$B51,Buildings_Data!$A$5:$A$135,0),17),"")</f>
        <v/>
      </c>
      <c r="O51" t="str">
        <f>IFERROR(INDEX(Buildings_Data!$D$5:$Z$135,MATCH(City!$B51,Buildings_Data!$A$5:$A$135,0),18),"")</f>
        <v/>
      </c>
      <c r="P51" t="str">
        <f>IFERROR(IFERROR(INDEX(Buildings_Data!$D$5:$Z$135,MATCH(City!$B51,Buildings_Data!$A$5:$A$135,0),19),""),"")</f>
        <v/>
      </c>
      <c r="Q51" t="str">
        <f>IFERROR(INDEX(Buildings_Data!$D$5:$Z$135,MATCH(City!$B51,Buildings_Data!$A$5:$A$135,0),20),"")</f>
        <v/>
      </c>
      <c r="R51" t="str">
        <f>IFERROR(INDEX(Buildings_Data!$D$5:$Z$135,MATCH(City!$B51,Buildings_Data!$A$5:$A$135,0),21),"")</f>
        <v/>
      </c>
      <c r="S51" t="str">
        <f>IFERROR(INDEX(Buildings_Data!$D$5:$Z$135,MATCH(City!$B51,Buildings_Data!$A$5:$A$135,0),22),"")</f>
        <v/>
      </c>
      <c r="T51" t="str">
        <f>IFERROR(INDEX(Buildings_Data!$D$5:$Z$135,MATCH(City!$B51,Buildings_Data!$A$5:$A$135,0),23),"")</f>
        <v/>
      </c>
    </row>
    <row r="52" spans="2:20" x14ac:dyDescent="0.25">
      <c r="B52" s="207"/>
      <c r="C52" t="str">
        <f>IFERROR(INDEX(Buildings_Data!$D$5:$Z$135,MATCH(City!$B52,Buildings_Data!$A$5:$A$135,0),1),"")</f>
        <v/>
      </c>
      <c r="D52" t="str">
        <f>IFERROR(INDEX(Buildings_Data!$D$5:$Z$135,MATCH(City!$B52,Buildings_Data!$A$5:$A$135,0),2),"")</f>
        <v/>
      </c>
      <c r="E52" t="str">
        <f>IFERROR(INDEX(Buildings_Data!$D$5:$Z$135,MATCH(City!$B52,Buildings_Data!$A$5:$A$135,0),3),"")</f>
        <v/>
      </c>
      <c r="F52" t="str">
        <f>IFERROR(INDEX(Buildings_Data!$D$5:$Z$135,MATCH(City!$B52,Buildings_Data!$A$5:$A$135,0),4),"")</f>
        <v/>
      </c>
      <c r="G52" t="str">
        <f>IFERROR(INDEX(Buildings_Data!$D$5:$Z$135,MATCH(City!$B52,Buildings_Data!$A$5:$A$135,0),5),"")</f>
        <v/>
      </c>
      <c r="H52" t="str">
        <f>IFERROR(INDEX(Buildings_Data!$D$5:$Z$135,MATCH(City!$B52,Buildings_Data!$A$5:$A$135,0),6),"")</f>
        <v/>
      </c>
      <c r="I52" t="str">
        <f>IFERROR(INDEX(Buildings_Data!$D$5:$Z$135,MATCH(City!$B52,Buildings_Data!$A$5:$A$135,0),7),"")</f>
        <v/>
      </c>
      <c r="J52" t="str">
        <f>IFERROR(INDEX(Buildings_Data!$D$5:$Z$135,MATCH(City!$B52,Buildings_Data!$A$5:$A$135,0),8),"")</f>
        <v/>
      </c>
      <c r="K52" t="str">
        <f>IFERROR(INDEX(Buildings_Data!$D$5:$Z$135,MATCH(City!$B52,Buildings_Data!$A$5:$A$135,0),9),"")</f>
        <v/>
      </c>
      <c r="L52" t="str">
        <f>IFERROR(INDEX(Buildings_Data!$D$5:$Z$135,MATCH(City!$B52,Buildings_Data!$A$5:$A$135,0),15),"")</f>
        <v/>
      </c>
      <c r="M52" t="str">
        <f>IFERROR(INDEX(Buildings_Data!$D$5:$Z$135,MATCH(City!$B52,Buildings_Data!$A$5:$A$135,0),16),"")</f>
        <v/>
      </c>
      <c r="N52" t="str">
        <f>IFERROR(INDEX(Buildings_Data!$D$5:$Z$135,MATCH(City!$B52,Buildings_Data!$A$5:$A$135,0),17),"")</f>
        <v/>
      </c>
      <c r="O52" t="str">
        <f>IFERROR(INDEX(Buildings_Data!$D$5:$Z$135,MATCH(City!$B52,Buildings_Data!$A$5:$A$135,0),18),"")</f>
        <v/>
      </c>
      <c r="P52" t="str">
        <f>IFERROR(IFERROR(INDEX(Buildings_Data!$D$5:$Z$135,MATCH(City!$B52,Buildings_Data!$A$5:$A$135,0),19),""),"")</f>
        <v/>
      </c>
      <c r="Q52" t="str">
        <f>IFERROR(INDEX(Buildings_Data!$D$5:$Z$135,MATCH(City!$B52,Buildings_Data!$A$5:$A$135,0),20),"")</f>
        <v/>
      </c>
      <c r="R52" t="str">
        <f>IFERROR(INDEX(Buildings_Data!$D$5:$Z$135,MATCH(City!$B52,Buildings_Data!$A$5:$A$135,0),21),"")</f>
        <v/>
      </c>
      <c r="S52" t="str">
        <f>IFERROR(INDEX(Buildings_Data!$D$5:$Z$135,MATCH(City!$B52,Buildings_Data!$A$5:$A$135,0),22),"")</f>
        <v/>
      </c>
      <c r="T52" t="str">
        <f>IFERROR(INDEX(Buildings_Data!$D$5:$Z$135,MATCH(City!$B52,Buildings_Data!$A$5:$A$135,0),23),"")</f>
        <v/>
      </c>
    </row>
    <row r="53" spans="2:20" x14ac:dyDescent="0.25">
      <c r="B53" s="207"/>
      <c r="C53" t="str">
        <f>IFERROR(INDEX(Buildings_Data!$D$5:$Z$135,MATCH(City!$B53,Buildings_Data!$A$5:$A$135,0),1),"")</f>
        <v/>
      </c>
      <c r="D53" t="str">
        <f>IFERROR(INDEX(Buildings_Data!$D$5:$Z$135,MATCH(City!$B53,Buildings_Data!$A$5:$A$135,0),2),"")</f>
        <v/>
      </c>
      <c r="E53" t="str">
        <f>IFERROR(INDEX(Buildings_Data!$D$5:$Z$135,MATCH(City!$B53,Buildings_Data!$A$5:$A$135,0),3),"")</f>
        <v/>
      </c>
      <c r="F53" t="str">
        <f>IFERROR(INDEX(Buildings_Data!$D$5:$Z$135,MATCH(City!$B53,Buildings_Data!$A$5:$A$135,0),4),"")</f>
        <v/>
      </c>
      <c r="G53" t="str">
        <f>IFERROR(INDEX(Buildings_Data!$D$5:$Z$135,MATCH(City!$B53,Buildings_Data!$A$5:$A$135,0),5),"")</f>
        <v/>
      </c>
      <c r="H53" t="str">
        <f>IFERROR(INDEX(Buildings_Data!$D$5:$Z$135,MATCH(City!$B53,Buildings_Data!$A$5:$A$135,0),6),"")</f>
        <v/>
      </c>
      <c r="I53" t="str">
        <f>IFERROR(INDEX(Buildings_Data!$D$5:$Z$135,MATCH(City!$B53,Buildings_Data!$A$5:$A$135,0),7),"")</f>
        <v/>
      </c>
      <c r="J53" t="str">
        <f>IFERROR(INDEX(Buildings_Data!$D$5:$Z$135,MATCH(City!$B53,Buildings_Data!$A$5:$A$135,0),8),"")</f>
        <v/>
      </c>
      <c r="K53" t="str">
        <f>IFERROR(INDEX(Buildings_Data!$D$5:$Z$135,MATCH(City!$B53,Buildings_Data!$A$5:$A$135,0),9),"")</f>
        <v/>
      </c>
      <c r="L53" t="str">
        <f>IFERROR(INDEX(Buildings_Data!$D$5:$Z$135,MATCH(City!$B53,Buildings_Data!$A$5:$A$135,0),15),"")</f>
        <v/>
      </c>
      <c r="M53" t="str">
        <f>IFERROR(INDEX(Buildings_Data!$D$5:$Z$135,MATCH(City!$B53,Buildings_Data!$A$5:$A$135,0),16),"")</f>
        <v/>
      </c>
      <c r="N53" t="str">
        <f>IFERROR(INDEX(Buildings_Data!$D$5:$Z$135,MATCH(City!$B53,Buildings_Data!$A$5:$A$135,0),17),"")</f>
        <v/>
      </c>
      <c r="O53" t="str">
        <f>IFERROR(INDEX(Buildings_Data!$D$5:$Z$135,MATCH(City!$B53,Buildings_Data!$A$5:$A$135,0),18),"")</f>
        <v/>
      </c>
      <c r="P53" t="str">
        <f>IFERROR(IFERROR(INDEX(Buildings_Data!$D$5:$Z$135,MATCH(City!$B53,Buildings_Data!$A$5:$A$135,0),19),""),"")</f>
        <v/>
      </c>
      <c r="Q53" t="str">
        <f>IFERROR(INDEX(Buildings_Data!$D$5:$Z$135,MATCH(City!$B53,Buildings_Data!$A$5:$A$135,0),20),"")</f>
        <v/>
      </c>
      <c r="R53" t="str">
        <f>IFERROR(INDEX(Buildings_Data!$D$5:$Z$135,MATCH(City!$B53,Buildings_Data!$A$5:$A$135,0),21),"")</f>
        <v/>
      </c>
      <c r="S53" t="str">
        <f>IFERROR(INDEX(Buildings_Data!$D$5:$Z$135,MATCH(City!$B53,Buildings_Data!$A$5:$A$135,0),22),"")</f>
        <v/>
      </c>
      <c r="T53" t="str">
        <f>IFERROR(INDEX(Buildings_Data!$D$5:$Z$135,MATCH(City!$B53,Buildings_Data!$A$5:$A$135,0),23),"")</f>
        <v/>
      </c>
    </row>
    <row r="54" spans="2:20" x14ac:dyDescent="0.25">
      <c r="B54" s="207"/>
      <c r="C54" t="str">
        <f>IFERROR(INDEX(Buildings_Data!$D$5:$Z$135,MATCH(City!$B54,Buildings_Data!$A$5:$A$135,0),1),"")</f>
        <v/>
      </c>
      <c r="D54" t="str">
        <f>IFERROR(INDEX(Buildings_Data!$D$5:$Z$135,MATCH(City!$B54,Buildings_Data!$A$5:$A$135,0),2),"")</f>
        <v/>
      </c>
      <c r="E54" t="str">
        <f>IFERROR(INDEX(Buildings_Data!$D$5:$Z$135,MATCH(City!$B54,Buildings_Data!$A$5:$A$135,0),3),"")</f>
        <v/>
      </c>
      <c r="F54" t="str">
        <f>IFERROR(INDEX(Buildings_Data!$D$5:$Z$135,MATCH(City!$B54,Buildings_Data!$A$5:$A$135,0),4),"")</f>
        <v/>
      </c>
      <c r="G54" t="str">
        <f>IFERROR(INDEX(Buildings_Data!$D$5:$Z$135,MATCH(City!$B54,Buildings_Data!$A$5:$A$135,0),5),"")</f>
        <v/>
      </c>
      <c r="H54" t="str">
        <f>IFERROR(INDEX(Buildings_Data!$D$5:$Z$135,MATCH(City!$B54,Buildings_Data!$A$5:$A$135,0),6),"")</f>
        <v/>
      </c>
      <c r="I54" t="str">
        <f>IFERROR(INDEX(Buildings_Data!$D$5:$Z$135,MATCH(City!$B54,Buildings_Data!$A$5:$A$135,0),7),"")</f>
        <v/>
      </c>
      <c r="J54" t="str">
        <f>IFERROR(INDEX(Buildings_Data!$D$5:$Z$135,MATCH(City!$B54,Buildings_Data!$A$5:$A$135,0),8),"")</f>
        <v/>
      </c>
      <c r="K54" t="str">
        <f>IFERROR(INDEX(Buildings_Data!$D$5:$Z$135,MATCH(City!$B54,Buildings_Data!$A$5:$A$135,0),9),"")</f>
        <v/>
      </c>
      <c r="L54" t="str">
        <f>IFERROR(INDEX(Buildings_Data!$D$5:$Z$135,MATCH(City!$B54,Buildings_Data!$A$5:$A$135,0),15),"")</f>
        <v/>
      </c>
      <c r="M54" t="str">
        <f>IFERROR(INDEX(Buildings_Data!$D$5:$Z$135,MATCH(City!$B54,Buildings_Data!$A$5:$A$135,0),16),"")</f>
        <v/>
      </c>
      <c r="N54" t="str">
        <f>IFERROR(INDEX(Buildings_Data!$D$5:$Z$135,MATCH(City!$B54,Buildings_Data!$A$5:$A$135,0),17),"")</f>
        <v/>
      </c>
      <c r="O54" t="str">
        <f>IFERROR(INDEX(Buildings_Data!$D$5:$Z$135,MATCH(City!$B54,Buildings_Data!$A$5:$A$135,0),18),"")</f>
        <v/>
      </c>
      <c r="P54" t="str">
        <f>IFERROR(IFERROR(INDEX(Buildings_Data!$D$5:$Z$135,MATCH(City!$B54,Buildings_Data!$A$5:$A$135,0),19),""),"")</f>
        <v/>
      </c>
      <c r="Q54" t="str">
        <f>IFERROR(INDEX(Buildings_Data!$D$5:$Z$135,MATCH(City!$B54,Buildings_Data!$A$5:$A$135,0),20),"")</f>
        <v/>
      </c>
      <c r="R54" t="str">
        <f>IFERROR(INDEX(Buildings_Data!$D$5:$Z$135,MATCH(City!$B54,Buildings_Data!$A$5:$A$135,0),21),"")</f>
        <v/>
      </c>
      <c r="S54" t="str">
        <f>IFERROR(INDEX(Buildings_Data!$D$5:$Z$135,MATCH(City!$B54,Buildings_Data!$A$5:$A$135,0),22),"")</f>
        <v/>
      </c>
      <c r="T54" t="str">
        <f>IFERROR(INDEX(Buildings_Data!$D$5:$Z$135,MATCH(City!$B54,Buildings_Data!$A$5:$A$135,0),23),"")</f>
        <v/>
      </c>
    </row>
    <row r="55" spans="2:20" x14ac:dyDescent="0.25">
      <c r="B55" s="207"/>
      <c r="C55" t="str">
        <f>IFERROR(INDEX(Buildings_Data!$D$5:$Z$135,MATCH(City!$B55,Buildings_Data!$A$5:$A$135,0),1),"")</f>
        <v/>
      </c>
      <c r="D55" t="str">
        <f>IFERROR(INDEX(Buildings_Data!$D$5:$Z$135,MATCH(City!$B55,Buildings_Data!$A$5:$A$135,0),2),"")</f>
        <v/>
      </c>
      <c r="E55" t="str">
        <f>IFERROR(INDEX(Buildings_Data!$D$5:$Z$135,MATCH(City!$B55,Buildings_Data!$A$5:$A$135,0),3),"")</f>
        <v/>
      </c>
      <c r="F55" t="str">
        <f>IFERROR(INDEX(Buildings_Data!$D$5:$Z$135,MATCH(City!$B55,Buildings_Data!$A$5:$A$135,0),4),"")</f>
        <v/>
      </c>
      <c r="G55" t="str">
        <f>IFERROR(INDEX(Buildings_Data!$D$5:$Z$135,MATCH(City!$B55,Buildings_Data!$A$5:$A$135,0),5),"")</f>
        <v/>
      </c>
      <c r="H55" t="str">
        <f>IFERROR(INDEX(Buildings_Data!$D$5:$Z$135,MATCH(City!$B55,Buildings_Data!$A$5:$A$135,0),6),"")</f>
        <v/>
      </c>
      <c r="I55" t="str">
        <f>IFERROR(INDEX(Buildings_Data!$D$5:$Z$135,MATCH(City!$B55,Buildings_Data!$A$5:$A$135,0),7),"")</f>
        <v/>
      </c>
      <c r="J55" t="str">
        <f>IFERROR(INDEX(Buildings_Data!$D$5:$Z$135,MATCH(City!$B55,Buildings_Data!$A$5:$A$135,0),8),"")</f>
        <v/>
      </c>
      <c r="K55" t="str">
        <f>IFERROR(INDEX(Buildings_Data!$D$5:$Z$135,MATCH(City!$B55,Buildings_Data!$A$5:$A$135,0),9),"")</f>
        <v/>
      </c>
      <c r="L55" t="str">
        <f>IFERROR(INDEX(Buildings_Data!$D$5:$Z$135,MATCH(City!$B55,Buildings_Data!$A$5:$A$135,0),15),"")</f>
        <v/>
      </c>
      <c r="M55" t="str">
        <f>IFERROR(INDEX(Buildings_Data!$D$5:$Z$135,MATCH(City!$B55,Buildings_Data!$A$5:$A$135,0),16),"")</f>
        <v/>
      </c>
      <c r="N55" t="str">
        <f>IFERROR(INDEX(Buildings_Data!$D$5:$Z$135,MATCH(City!$B55,Buildings_Data!$A$5:$A$135,0),17),"")</f>
        <v/>
      </c>
      <c r="O55" t="str">
        <f>IFERROR(INDEX(Buildings_Data!$D$5:$Z$135,MATCH(City!$B55,Buildings_Data!$A$5:$A$135,0),18),"")</f>
        <v/>
      </c>
      <c r="P55" t="str">
        <f>IFERROR(IFERROR(INDEX(Buildings_Data!$D$5:$Z$135,MATCH(City!$B55,Buildings_Data!$A$5:$A$135,0),19),""),"")</f>
        <v/>
      </c>
      <c r="Q55" t="str">
        <f>IFERROR(INDEX(Buildings_Data!$D$5:$Z$135,MATCH(City!$B55,Buildings_Data!$A$5:$A$135,0),20),"")</f>
        <v/>
      </c>
      <c r="R55" t="str">
        <f>IFERROR(INDEX(Buildings_Data!$D$5:$Z$135,MATCH(City!$B55,Buildings_Data!$A$5:$A$135,0),21),"")</f>
        <v/>
      </c>
      <c r="S55" t="str">
        <f>IFERROR(INDEX(Buildings_Data!$D$5:$Z$135,MATCH(City!$B55,Buildings_Data!$A$5:$A$135,0),22),"")</f>
        <v/>
      </c>
      <c r="T55" t="str">
        <f>IFERROR(INDEX(Buildings_Data!$D$5:$Z$135,MATCH(City!$B55,Buildings_Data!$A$5:$A$135,0),23),"")</f>
        <v/>
      </c>
    </row>
    <row r="56" spans="2:20" x14ac:dyDescent="0.25">
      <c r="B56" s="207"/>
      <c r="C56" t="str">
        <f>IFERROR(INDEX(Buildings_Data!$D$5:$Z$135,MATCH(City!$B56,Buildings_Data!$A$5:$A$135,0),1),"")</f>
        <v/>
      </c>
      <c r="D56" t="str">
        <f>IFERROR(INDEX(Buildings_Data!$D$5:$Z$135,MATCH(City!$B56,Buildings_Data!$A$5:$A$135,0),2),"")</f>
        <v/>
      </c>
      <c r="E56" t="str">
        <f>IFERROR(INDEX(Buildings_Data!$D$5:$Z$135,MATCH(City!$B56,Buildings_Data!$A$5:$A$135,0),3),"")</f>
        <v/>
      </c>
      <c r="F56" t="str">
        <f>IFERROR(INDEX(Buildings_Data!$D$5:$Z$135,MATCH(City!$B56,Buildings_Data!$A$5:$A$135,0),4),"")</f>
        <v/>
      </c>
      <c r="G56" t="str">
        <f>IFERROR(INDEX(Buildings_Data!$D$5:$Z$135,MATCH(City!$B56,Buildings_Data!$A$5:$A$135,0),5),"")</f>
        <v/>
      </c>
      <c r="H56" t="str">
        <f>IFERROR(INDEX(Buildings_Data!$D$5:$Z$135,MATCH(City!$B56,Buildings_Data!$A$5:$A$135,0),6),"")</f>
        <v/>
      </c>
      <c r="I56" t="str">
        <f>IFERROR(INDEX(Buildings_Data!$D$5:$Z$135,MATCH(City!$B56,Buildings_Data!$A$5:$A$135,0),7),"")</f>
        <v/>
      </c>
      <c r="J56" t="str">
        <f>IFERROR(INDEX(Buildings_Data!$D$5:$Z$135,MATCH(City!$B56,Buildings_Data!$A$5:$A$135,0),8),"")</f>
        <v/>
      </c>
      <c r="K56" t="str">
        <f>IFERROR(INDEX(Buildings_Data!$D$5:$Z$135,MATCH(City!$B56,Buildings_Data!$A$5:$A$135,0),9),"")</f>
        <v/>
      </c>
      <c r="L56" t="str">
        <f>IFERROR(INDEX(Buildings_Data!$D$5:$Z$135,MATCH(City!$B56,Buildings_Data!$A$5:$A$135,0),15),"")</f>
        <v/>
      </c>
      <c r="M56" t="str">
        <f>IFERROR(INDEX(Buildings_Data!$D$5:$Z$135,MATCH(City!$B56,Buildings_Data!$A$5:$A$135,0),16),"")</f>
        <v/>
      </c>
      <c r="N56" t="str">
        <f>IFERROR(INDEX(Buildings_Data!$D$5:$Z$135,MATCH(City!$B56,Buildings_Data!$A$5:$A$135,0),17),"")</f>
        <v/>
      </c>
      <c r="O56" t="str">
        <f>IFERROR(INDEX(Buildings_Data!$D$5:$Z$135,MATCH(City!$B56,Buildings_Data!$A$5:$A$135,0),18),"")</f>
        <v/>
      </c>
      <c r="P56" t="str">
        <f>IFERROR(IFERROR(INDEX(Buildings_Data!$D$5:$Z$135,MATCH(City!$B56,Buildings_Data!$A$5:$A$135,0),19),""),"")</f>
        <v/>
      </c>
      <c r="Q56" t="str">
        <f>IFERROR(INDEX(Buildings_Data!$D$5:$Z$135,MATCH(City!$B56,Buildings_Data!$A$5:$A$135,0),20),"")</f>
        <v/>
      </c>
      <c r="R56" t="str">
        <f>IFERROR(INDEX(Buildings_Data!$D$5:$Z$135,MATCH(City!$B56,Buildings_Data!$A$5:$A$135,0),21),"")</f>
        <v/>
      </c>
      <c r="S56" t="str">
        <f>IFERROR(INDEX(Buildings_Data!$D$5:$Z$135,MATCH(City!$B56,Buildings_Data!$A$5:$A$135,0),22),"")</f>
        <v/>
      </c>
      <c r="T56" t="str">
        <f>IFERROR(INDEX(Buildings_Data!$D$5:$Z$135,MATCH(City!$B56,Buildings_Data!$A$5:$A$135,0),23),"")</f>
        <v/>
      </c>
    </row>
    <row r="57" spans="2:20" x14ac:dyDescent="0.25">
      <c r="B57" s="207"/>
      <c r="C57" t="str">
        <f>IFERROR(INDEX(Buildings_Data!$D$5:$Z$135,MATCH(City!$B57,Buildings_Data!$A$5:$A$135,0),1),"")</f>
        <v/>
      </c>
      <c r="D57" t="str">
        <f>IFERROR(INDEX(Buildings_Data!$D$5:$Z$135,MATCH(City!$B57,Buildings_Data!$A$5:$A$135,0),2),"")</f>
        <v/>
      </c>
      <c r="E57" t="str">
        <f>IFERROR(INDEX(Buildings_Data!$D$5:$Z$135,MATCH(City!$B57,Buildings_Data!$A$5:$A$135,0),3),"")</f>
        <v/>
      </c>
      <c r="F57" t="str">
        <f>IFERROR(INDEX(Buildings_Data!$D$5:$Z$135,MATCH(City!$B57,Buildings_Data!$A$5:$A$135,0),4),"")</f>
        <v/>
      </c>
      <c r="G57" t="str">
        <f>IFERROR(INDEX(Buildings_Data!$D$5:$Z$135,MATCH(City!$B57,Buildings_Data!$A$5:$A$135,0),5),"")</f>
        <v/>
      </c>
      <c r="H57" t="str">
        <f>IFERROR(INDEX(Buildings_Data!$D$5:$Z$135,MATCH(City!$B57,Buildings_Data!$A$5:$A$135,0),6),"")</f>
        <v/>
      </c>
      <c r="I57" t="str">
        <f>IFERROR(INDEX(Buildings_Data!$D$5:$Z$135,MATCH(City!$B57,Buildings_Data!$A$5:$A$135,0),7),"")</f>
        <v/>
      </c>
      <c r="J57" t="str">
        <f>IFERROR(INDEX(Buildings_Data!$D$5:$Z$135,MATCH(City!$B57,Buildings_Data!$A$5:$A$135,0),8),"")</f>
        <v/>
      </c>
      <c r="K57" t="str">
        <f>IFERROR(INDEX(Buildings_Data!$D$5:$Z$135,MATCH(City!$B57,Buildings_Data!$A$5:$A$135,0),9),"")</f>
        <v/>
      </c>
      <c r="L57" t="str">
        <f>IFERROR(INDEX(Buildings_Data!$D$5:$Z$135,MATCH(City!$B57,Buildings_Data!$A$5:$A$135,0),15),"")</f>
        <v/>
      </c>
      <c r="M57" t="str">
        <f>IFERROR(INDEX(Buildings_Data!$D$5:$Z$135,MATCH(City!$B57,Buildings_Data!$A$5:$A$135,0),16),"")</f>
        <v/>
      </c>
      <c r="N57" t="str">
        <f>IFERROR(INDEX(Buildings_Data!$D$5:$Z$135,MATCH(City!$B57,Buildings_Data!$A$5:$A$135,0),17),"")</f>
        <v/>
      </c>
      <c r="O57" t="str">
        <f>IFERROR(INDEX(Buildings_Data!$D$5:$Z$135,MATCH(City!$B57,Buildings_Data!$A$5:$A$135,0),18),"")</f>
        <v/>
      </c>
      <c r="P57" t="str">
        <f>IFERROR(IFERROR(INDEX(Buildings_Data!$D$5:$Z$135,MATCH(City!$B57,Buildings_Data!$A$5:$A$135,0),19),""),"")</f>
        <v/>
      </c>
      <c r="Q57" t="str">
        <f>IFERROR(INDEX(Buildings_Data!$D$5:$Z$135,MATCH(City!$B57,Buildings_Data!$A$5:$A$135,0),20),"")</f>
        <v/>
      </c>
      <c r="R57" t="str">
        <f>IFERROR(INDEX(Buildings_Data!$D$5:$Z$135,MATCH(City!$B57,Buildings_Data!$A$5:$A$135,0),21),"")</f>
        <v/>
      </c>
      <c r="S57" t="str">
        <f>IFERROR(INDEX(Buildings_Data!$D$5:$Z$135,MATCH(City!$B57,Buildings_Data!$A$5:$A$135,0),22),"")</f>
        <v/>
      </c>
      <c r="T57" t="str">
        <f>IFERROR(INDEX(Buildings_Data!$D$5:$Z$135,MATCH(City!$B57,Buildings_Data!$A$5:$A$135,0),23),"")</f>
        <v/>
      </c>
    </row>
    <row r="58" spans="2:20" x14ac:dyDescent="0.25">
      <c r="B58" s="207"/>
      <c r="C58" t="str">
        <f>IFERROR(INDEX(Buildings_Data!$D$5:$Z$135,MATCH(City!$B58,Buildings_Data!$A$5:$A$135,0),1),"")</f>
        <v/>
      </c>
      <c r="D58" t="str">
        <f>IFERROR(INDEX(Buildings_Data!$D$5:$Z$135,MATCH(City!$B58,Buildings_Data!$A$5:$A$135,0),2),"")</f>
        <v/>
      </c>
      <c r="E58" t="str">
        <f>IFERROR(INDEX(Buildings_Data!$D$5:$Z$135,MATCH(City!$B58,Buildings_Data!$A$5:$A$135,0),3),"")</f>
        <v/>
      </c>
      <c r="F58" t="str">
        <f>IFERROR(INDEX(Buildings_Data!$D$5:$Z$135,MATCH(City!$B58,Buildings_Data!$A$5:$A$135,0),4),"")</f>
        <v/>
      </c>
      <c r="G58" t="str">
        <f>IFERROR(INDEX(Buildings_Data!$D$5:$Z$135,MATCH(City!$B58,Buildings_Data!$A$5:$A$135,0),5),"")</f>
        <v/>
      </c>
      <c r="H58" t="str">
        <f>IFERROR(INDEX(Buildings_Data!$D$5:$Z$135,MATCH(City!$B58,Buildings_Data!$A$5:$A$135,0),6),"")</f>
        <v/>
      </c>
      <c r="I58" t="str">
        <f>IFERROR(INDEX(Buildings_Data!$D$5:$Z$135,MATCH(City!$B58,Buildings_Data!$A$5:$A$135,0),7),"")</f>
        <v/>
      </c>
      <c r="J58" t="str">
        <f>IFERROR(INDEX(Buildings_Data!$D$5:$Z$135,MATCH(City!$B58,Buildings_Data!$A$5:$A$135,0),8),"")</f>
        <v/>
      </c>
      <c r="K58" t="str">
        <f>IFERROR(INDEX(Buildings_Data!$D$5:$Z$135,MATCH(City!$B58,Buildings_Data!$A$5:$A$135,0),9),"")</f>
        <v/>
      </c>
      <c r="L58" t="str">
        <f>IFERROR(INDEX(Buildings_Data!$D$5:$Z$135,MATCH(City!$B58,Buildings_Data!$A$5:$A$135,0),15),"")</f>
        <v/>
      </c>
      <c r="M58" t="str">
        <f>IFERROR(INDEX(Buildings_Data!$D$5:$Z$135,MATCH(City!$B58,Buildings_Data!$A$5:$A$135,0),16),"")</f>
        <v/>
      </c>
      <c r="N58" t="str">
        <f>IFERROR(INDEX(Buildings_Data!$D$5:$Z$135,MATCH(City!$B58,Buildings_Data!$A$5:$A$135,0),17),"")</f>
        <v/>
      </c>
      <c r="O58" t="str">
        <f>IFERROR(INDEX(Buildings_Data!$D$5:$Z$135,MATCH(City!$B58,Buildings_Data!$A$5:$A$135,0),18),"")</f>
        <v/>
      </c>
      <c r="P58" t="str">
        <f>IFERROR(IFERROR(INDEX(Buildings_Data!$D$5:$Z$135,MATCH(City!$B58,Buildings_Data!$A$5:$A$135,0),19),""),"")</f>
        <v/>
      </c>
      <c r="Q58" t="str">
        <f>IFERROR(INDEX(Buildings_Data!$D$5:$Z$135,MATCH(City!$B58,Buildings_Data!$A$5:$A$135,0),20),"")</f>
        <v/>
      </c>
      <c r="R58" t="str">
        <f>IFERROR(INDEX(Buildings_Data!$D$5:$Z$135,MATCH(City!$B58,Buildings_Data!$A$5:$A$135,0),21),"")</f>
        <v/>
      </c>
      <c r="S58" t="str">
        <f>IFERROR(INDEX(Buildings_Data!$D$5:$Z$135,MATCH(City!$B58,Buildings_Data!$A$5:$A$135,0),22),"")</f>
        <v/>
      </c>
      <c r="T58" t="str">
        <f>IFERROR(INDEX(Buildings_Data!$D$5:$Z$135,MATCH(City!$B58,Buildings_Data!$A$5:$A$135,0),23),"")</f>
        <v/>
      </c>
    </row>
    <row r="59" spans="2:20" x14ac:dyDescent="0.25">
      <c r="B59" s="207"/>
      <c r="C59" t="str">
        <f>IFERROR(INDEX(Buildings_Data!$D$5:$Z$135,MATCH(City!$B59,Buildings_Data!$A$5:$A$135,0),1),"")</f>
        <v/>
      </c>
      <c r="D59" t="str">
        <f>IFERROR(INDEX(Buildings_Data!$D$5:$Z$135,MATCH(City!$B59,Buildings_Data!$A$5:$A$135,0),2),"")</f>
        <v/>
      </c>
      <c r="E59" t="str">
        <f>IFERROR(INDEX(Buildings_Data!$D$5:$Z$135,MATCH(City!$B59,Buildings_Data!$A$5:$A$135,0),3),"")</f>
        <v/>
      </c>
      <c r="F59" t="str">
        <f>IFERROR(INDEX(Buildings_Data!$D$5:$Z$135,MATCH(City!$B59,Buildings_Data!$A$5:$A$135,0),4),"")</f>
        <v/>
      </c>
      <c r="G59" t="str">
        <f>IFERROR(INDEX(Buildings_Data!$D$5:$Z$135,MATCH(City!$B59,Buildings_Data!$A$5:$A$135,0),5),"")</f>
        <v/>
      </c>
      <c r="H59" t="str">
        <f>IFERROR(INDEX(Buildings_Data!$D$5:$Z$135,MATCH(City!$B59,Buildings_Data!$A$5:$A$135,0),6),"")</f>
        <v/>
      </c>
      <c r="I59" t="str">
        <f>IFERROR(INDEX(Buildings_Data!$D$5:$Z$135,MATCH(City!$B59,Buildings_Data!$A$5:$A$135,0),7),"")</f>
        <v/>
      </c>
      <c r="J59" t="str">
        <f>IFERROR(INDEX(Buildings_Data!$D$5:$Z$135,MATCH(City!$B59,Buildings_Data!$A$5:$A$135,0),8),"")</f>
        <v/>
      </c>
      <c r="K59" t="str">
        <f>IFERROR(INDEX(Buildings_Data!$D$5:$Z$135,MATCH(City!$B59,Buildings_Data!$A$5:$A$135,0),9),"")</f>
        <v/>
      </c>
      <c r="L59" t="str">
        <f>IFERROR(INDEX(Buildings_Data!$D$5:$Z$135,MATCH(City!$B59,Buildings_Data!$A$5:$A$135,0),15),"")</f>
        <v/>
      </c>
      <c r="M59" t="str">
        <f>IFERROR(INDEX(Buildings_Data!$D$5:$Z$135,MATCH(City!$B59,Buildings_Data!$A$5:$A$135,0),16),"")</f>
        <v/>
      </c>
      <c r="N59" t="str">
        <f>IFERROR(INDEX(Buildings_Data!$D$5:$Z$135,MATCH(City!$B59,Buildings_Data!$A$5:$A$135,0),17),"")</f>
        <v/>
      </c>
      <c r="O59" t="str">
        <f>IFERROR(INDEX(Buildings_Data!$D$5:$Z$135,MATCH(City!$B59,Buildings_Data!$A$5:$A$135,0),18),"")</f>
        <v/>
      </c>
      <c r="P59" t="str">
        <f>IFERROR(IFERROR(INDEX(Buildings_Data!$D$5:$Z$135,MATCH(City!$B59,Buildings_Data!$A$5:$A$135,0),19),""),"")</f>
        <v/>
      </c>
      <c r="Q59" t="str">
        <f>IFERROR(INDEX(Buildings_Data!$D$5:$Z$135,MATCH(City!$B59,Buildings_Data!$A$5:$A$135,0),20),"")</f>
        <v/>
      </c>
      <c r="R59" t="str">
        <f>IFERROR(INDEX(Buildings_Data!$D$5:$Z$135,MATCH(City!$B59,Buildings_Data!$A$5:$A$135,0),21),"")</f>
        <v/>
      </c>
      <c r="S59" t="str">
        <f>IFERROR(INDEX(Buildings_Data!$D$5:$Z$135,MATCH(City!$B59,Buildings_Data!$A$5:$A$135,0),22),"")</f>
        <v/>
      </c>
      <c r="T59" t="str">
        <f>IFERROR(INDEX(Buildings_Data!$D$5:$Z$135,MATCH(City!$B59,Buildings_Data!$A$5:$A$135,0),23),"")</f>
        <v/>
      </c>
    </row>
    <row r="60" spans="2:20" x14ac:dyDescent="0.25">
      <c r="B60" s="207"/>
      <c r="C60" t="str">
        <f>IFERROR(INDEX(Buildings_Data!$D$5:$Z$135,MATCH(City!$B60,Buildings_Data!$A$5:$A$135,0),1),"")</f>
        <v/>
      </c>
      <c r="D60" t="str">
        <f>IFERROR(INDEX(Buildings_Data!$D$5:$Z$135,MATCH(City!$B60,Buildings_Data!$A$5:$A$135,0),2),"")</f>
        <v/>
      </c>
      <c r="E60" t="str">
        <f>IFERROR(INDEX(Buildings_Data!$D$5:$Z$135,MATCH(City!$B60,Buildings_Data!$A$5:$A$135,0),3),"")</f>
        <v/>
      </c>
      <c r="F60" t="str">
        <f>IFERROR(INDEX(Buildings_Data!$D$5:$Z$135,MATCH(City!$B60,Buildings_Data!$A$5:$A$135,0),4),"")</f>
        <v/>
      </c>
      <c r="G60" t="str">
        <f>IFERROR(INDEX(Buildings_Data!$D$5:$Z$135,MATCH(City!$B60,Buildings_Data!$A$5:$A$135,0),5),"")</f>
        <v/>
      </c>
      <c r="H60" t="str">
        <f>IFERROR(INDEX(Buildings_Data!$D$5:$Z$135,MATCH(City!$B60,Buildings_Data!$A$5:$A$135,0),6),"")</f>
        <v/>
      </c>
      <c r="I60" t="str">
        <f>IFERROR(INDEX(Buildings_Data!$D$5:$Z$135,MATCH(City!$B60,Buildings_Data!$A$5:$A$135,0),7),"")</f>
        <v/>
      </c>
      <c r="J60" t="str">
        <f>IFERROR(INDEX(Buildings_Data!$D$5:$Z$135,MATCH(City!$B60,Buildings_Data!$A$5:$A$135,0),8),"")</f>
        <v/>
      </c>
      <c r="K60" t="str">
        <f>IFERROR(INDEX(Buildings_Data!$D$5:$Z$135,MATCH(City!$B60,Buildings_Data!$A$5:$A$135,0),9),"")</f>
        <v/>
      </c>
      <c r="L60" t="str">
        <f>IFERROR(INDEX(Buildings_Data!$D$5:$Z$135,MATCH(City!$B60,Buildings_Data!$A$5:$A$135,0),15),"")</f>
        <v/>
      </c>
      <c r="M60" t="str">
        <f>IFERROR(INDEX(Buildings_Data!$D$5:$Z$135,MATCH(City!$B60,Buildings_Data!$A$5:$A$135,0),16),"")</f>
        <v/>
      </c>
      <c r="N60" t="str">
        <f>IFERROR(INDEX(Buildings_Data!$D$5:$Z$135,MATCH(City!$B60,Buildings_Data!$A$5:$A$135,0),17),"")</f>
        <v/>
      </c>
      <c r="O60" t="str">
        <f>IFERROR(INDEX(Buildings_Data!$D$5:$Z$135,MATCH(City!$B60,Buildings_Data!$A$5:$A$135,0),18),"")</f>
        <v/>
      </c>
      <c r="P60" t="str">
        <f>IFERROR(IFERROR(INDEX(Buildings_Data!$D$5:$Z$135,MATCH(City!$B60,Buildings_Data!$A$5:$A$135,0),19),""),"")</f>
        <v/>
      </c>
      <c r="Q60" t="str">
        <f>IFERROR(INDEX(Buildings_Data!$D$5:$Z$135,MATCH(City!$B60,Buildings_Data!$A$5:$A$135,0),20),"")</f>
        <v/>
      </c>
      <c r="R60" t="str">
        <f>IFERROR(INDEX(Buildings_Data!$D$5:$Z$135,MATCH(City!$B60,Buildings_Data!$A$5:$A$135,0),21),"")</f>
        <v/>
      </c>
      <c r="S60" t="str">
        <f>IFERROR(INDEX(Buildings_Data!$D$5:$Z$135,MATCH(City!$B60,Buildings_Data!$A$5:$A$135,0),22),"")</f>
        <v/>
      </c>
      <c r="T60" t="str">
        <f>IFERROR(INDEX(Buildings_Data!$D$5:$Z$135,MATCH(City!$B60,Buildings_Data!$A$5:$A$135,0),23),"")</f>
        <v/>
      </c>
    </row>
    <row r="61" spans="2:20" x14ac:dyDescent="0.25">
      <c r="B61" s="207"/>
      <c r="C61" t="str">
        <f>IFERROR(INDEX(Buildings_Data!$D$5:$Z$135,MATCH(City!$B61,Buildings_Data!$A$5:$A$135,0),1),"")</f>
        <v/>
      </c>
      <c r="D61" t="str">
        <f>IFERROR(INDEX(Buildings_Data!$D$5:$Z$135,MATCH(City!$B61,Buildings_Data!$A$5:$A$135,0),2),"")</f>
        <v/>
      </c>
      <c r="E61" t="str">
        <f>IFERROR(INDEX(Buildings_Data!$D$5:$Z$135,MATCH(City!$B61,Buildings_Data!$A$5:$A$135,0),3),"")</f>
        <v/>
      </c>
      <c r="F61" t="str">
        <f>IFERROR(INDEX(Buildings_Data!$D$5:$Z$135,MATCH(City!$B61,Buildings_Data!$A$5:$A$135,0),4),"")</f>
        <v/>
      </c>
      <c r="G61" t="str">
        <f>IFERROR(INDEX(Buildings_Data!$D$5:$Z$135,MATCH(City!$B61,Buildings_Data!$A$5:$A$135,0),5),"")</f>
        <v/>
      </c>
      <c r="H61" t="str">
        <f>IFERROR(INDEX(Buildings_Data!$D$5:$Z$135,MATCH(City!$B61,Buildings_Data!$A$5:$A$135,0),6),"")</f>
        <v/>
      </c>
      <c r="I61" t="str">
        <f>IFERROR(INDEX(Buildings_Data!$D$5:$Z$135,MATCH(City!$B61,Buildings_Data!$A$5:$A$135,0),7),"")</f>
        <v/>
      </c>
      <c r="J61" t="str">
        <f>IFERROR(INDEX(Buildings_Data!$D$5:$Z$135,MATCH(City!$B61,Buildings_Data!$A$5:$A$135,0),8),"")</f>
        <v/>
      </c>
      <c r="K61" t="str">
        <f>IFERROR(INDEX(Buildings_Data!$D$5:$Z$135,MATCH(City!$B61,Buildings_Data!$A$5:$A$135,0),9),"")</f>
        <v/>
      </c>
      <c r="L61" t="str">
        <f>IFERROR(INDEX(Buildings_Data!$D$5:$Z$135,MATCH(City!$B61,Buildings_Data!$A$5:$A$135,0),15),"")</f>
        <v/>
      </c>
      <c r="M61" t="str">
        <f>IFERROR(INDEX(Buildings_Data!$D$5:$Z$135,MATCH(City!$B61,Buildings_Data!$A$5:$A$135,0),16),"")</f>
        <v/>
      </c>
      <c r="N61" t="str">
        <f>IFERROR(INDEX(Buildings_Data!$D$5:$Z$135,MATCH(City!$B61,Buildings_Data!$A$5:$A$135,0),17),"")</f>
        <v/>
      </c>
      <c r="O61" t="str">
        <f>IFERROR(INDEX(Buildings_Data!$D$5:$Z$135,MATCH(City!$B61,Buildings_Data!$A$5:$A$135,0),18),"")</f>
        <v/>
      </c>
      <c r="P61" t="str">
        <f>IFERROR(IFERROR(INDEX(Buildings_Data!$D$5:$Z$135,MATCH(City!$B61,Buildings_Data!$A$5:$A$135,0),19),""),"")</f>
        <v/>
      </c>
      <c r="Q61" t="str">
        <f>IFERROR(INDEX(Buildings_Data!$D$5:$Z$135,MATCH(City!$B61,Buildings_Data!$A$5:$A$135,0),20),"")</f>
        <v/>
      </c>
      <c r="R61" t="str">
        <f>IFERROR(INDEX(Buildings_Data!$D$5:$Z$135,MATCH(City!$B61,Buildings_Data!$A$5:$A$135,0),21),"")</f>
        <v/>
      </c>
      <c r="S61" t="str">
        <f>IFERROR(INDEX(Buildings_Data!$D$5:$Z$135,MATCH(City!$B61,Buildings_Data!$A$5:$A$135,0),22),"")</f>
        <v/>
      </c>
      <c r="T61" t="str">
        <f>IFERROR(INDEX(Buildings_Data!$D$5:$Z$135,MATCH(City!$B61,Buildings_Data!$A$5:$A$135,0),23),"")</f>
        <v/>
      </c>
    </row>
    <row r="62" spans="2:20" x14ac:dyDescent="0.25">
      <c r="B62" s="207"/>
      <c r="C62" t="str">
        <f>IFERROR(INDEX(Buildings_Data!$D$5:$Z$135,MATCH(City!$B62,Buildings_Data!$A$5:$A$135,0),1),"")</f>
        <v/>
      </c>
      <c r="D62" t="str">
        <f>IFERROR(INDEX(Buildings_Data!$D$5:$Z$135,MATCH(City!$B62,Buildings_Data!$A$5:$A$135,0),2),"")</f>
        <v/>
      </c>
      <c r="E62" t="str">
        <f>IFERROR(INDEX(Buildings_Data!$D$5:$Z$135,MATCH(City!$B62,Buildings_Data!$A$5:$A$135,0),3),"")</f>
        <v/>
      </c>
      <c r="F62" t="str">
        <f>IFERROR(INDEX(Buildings_Data!$D$5:$Z$135,MATCH(City!$B62,Buildings_Data!$A$5:$A$135,0),4),"")</f>
        <v/>
      </c>
      <c r="G62" t="str">
        <f>IFERROR(INDEX(Buildings_Data!$D$5:$Z$135,MATCH(City!$B62,Buildings_Data!$A$5:$A$135,0),5),"")</f>
        <v/>
      </c>
      <c r="H62" t="str">
        <f>IFERROR(INDEX(Buildings_Data!$D$5:$Z$135,MATCH(City!$B62,Buildings_Data!$A$5:$A$135,0),6),"")</f>
        <v/>
      </c>
      <c r="I62" t="str">
        <f>IFERROR(INDEX(Buildings_Data!$D$5:$Z$135,MATCH(City!$B62,Buildings_Data!$A$5:$A$135,0),7),"")</f>
        <v/>
      </c>
      <c r="J62" t="str">
        <f>IFERROR(INDEX(Buildings_Data!$D$5:$Z$135,MATCH(City!$B62,Buildings_Data!$A$5:$A$135,0),8),"")</f>
        <v/>
      </c>
      <c r="K62" t="str">
        <f>IFERROR(INDEX(Buildings_Data!$D$5:$Z$135,MATCH(City!$B62,Buildings_Data!$A$5:$A$135,0),9),"")</f>
        <v/>
      </c>
      <c r="L62" t="str">
        <f>IFERROR(INDEX(Buildings_Data!$D$5:$Z$135,MATCH(City!$B62,Buildings_Data!$A$5:$A$135,0),15),"")</f>
        <v/>
      </c>
      <c r="M62" t="str">
        <f>IFERROR(INDEX(Buildings_Data!$D$5:$Z$135,MATCH(City!$B62,Buildings_Data!$A$5:$A$135,0),16),"")</f>
        <v/>
      </c>
      <c r="N62" t="str">
        <f>IFERROR(INDEX(Buildings_Data!$D$5:$Z$135,MATCH(City!$B62,Buildings_Data!$A$5:$A$135,0),17),"")</f>
        <v/>
      </c>
      <c r="O62" t="str">
        <f>IFERROR(INDEX(Buildings_Data!$D$5:$Z$135,MATCH(City!$B62,Buildings_Data!$A$5:$A$135,0),18),"")</f>
        <v/>
      </c>
      <c r="P62" t="str">
        <f>IFERROR(IFERROR(INDEX(Buildings_Data!$D$5:$Z$135,MATCH(City!$B62,Buildings_Data!$A$5:$A$135,0),19),""),"")</f>
        <v/>
      </c>
      <c r="Q62" t="str">
        <f>IFERROR(INDEX(Buildings_Data!$D$5:$Z$135,MATCH(City!$B62,Buildings_Data!$A$5:$A$135,0),20),"")</f>
        <v/>
      </c>
      <c r="R62" t="str">
        <f>IFERROR(INDEX(Buildings_Data!$D$5:$Z$135,MATCH(City!$B62,Buildings_Data!$A$5:$A$135,0),21),"")</f>
        <v/>
      </c>
      <c r="S62" t="str">
        <f>IFERROR(INDEX(Buildings_Data!$D$5:$Z$135,MATCH(City!$B62,Buildings_Data!$A$5:$A$135,0),22),"")</f>
        <v/>
      </c>
      <c r="T62" t="str">
        <f>IFERROR(INDEX(Buildings_Data!$D$5:$Z$135,MATCH(City!$B62,Buildings_Data!$A$5:$A$135,0),23),"")</f>
        <v/>
      </c>
    </row>
    <row r="63" spans="2:20" x14ac:dyDescent="0.25">
      <c r="B63" s="207"/>
      <c r="C63" t="str">
        <f>IFERROR(INDEX(Buildings_Data!$D$5:$Z$135,MATCH(City!$B63,Buildings_Data!$A$5:$A$135,0),1),"")</f>
        <v/>
      </c>
      <c r="D63" t="str">
        <f>IFERROR(INDEX(Buildings_Data!$D$5:$Z$135,MATCH(City!$B63,Buildings_Data!$A$5:$A$135,0),2),"")</f>
        <v/>
      </c>
      <c r="E63" t="str">
        <f>IFERROR(INDEX(Buildings_Data!$D$5:$Z$135,MATCH(City!$B63,Buildings_Data!$A$5:$A$135,0),3),"")</f>
        <v/>
      </c>
      <c r="F63" t="str">
        <f>IFERROR(INDEX(Buildings_Data!$D$5:$Z$135,MATCH(City!$B63,Buildings_Data!$A$5:$A$135,0),4),"")</f>
        <v/>
      </c>
      <c r="G63" t="str">
        <f>IFERROR(INDEX(Buildings_Data!$D$5:$Z$135,MATCH(City!$B63,Buildings_Data!$A$5:$A$135,0),5),"")</f>
        <v/>
      </c>
      <c r="H63" t="str">
        <f>IFERROR(INDEX(Buildings_Data!$D$5:$Z$135,MATCH(City!$B63,Buildings_Data!$A$5:$A$135,0),6),"")</f>
        <v/>
      </c>
      <c r="I63" t="str">
        <f>IFERROR(INDEX(Buildings_Data!$D$5:$Z$135,MATCH(City!$B63,Buildings_Data!$A$5:$A$135,0),7),"")</f>
        <v/>
      </c>
      <c r="J63" t="str">
        <f>IFERROR(INDEX(Buildings_Data!$D$5:$Z$135,MATCH(City!$B63,Buildings_Data!$A$5:$A$135,0),8),"")</f>
        <v/>
      </c>
      <c r="K63" t="str">
        <f>IFERROR(INDEX(Buildings_Data!$D$5:$Z$135,MATCH(City!$B63,Buildings_Data!$A$5:$A$135,0),9),"")</f>
        <v/>
      </c>
      <c r="L63" t="str">
        <f>IFERROR(INDEX(Buildings_Data!$D$5:$Z$135,MATCH(City!$B63,Buildings_Data!$A$5:$A$135,0),15),"")</f>
        <v/>
      </c>
      <c r="M63" t="str">
        <f>IFERROR(INDEX(Buildings_Data!$D$5:$Z$135,MATCH(City!$B63,Buildings_Data!$A$5:$A$135,0),16),"")</f>
        <v/>
      </c>
      <c r="N63" t="str">
        <f>IFERROR(INDEX(Buildings_Data!$D$5:$Z$135,MATCH(City!$B63,Buildings_Data!$A$5:$A$135,0),17),"")</f>
        <v/>
      </c>
      <c r="O63" t="str">
        <f>IFERROR(INDEX(Buildings_Data!$D$5:$Z$135,MATCH(City!$B63,Buildings_Data!$A$5:$A$135,0),18),"")</f>
        <v/>
      </c>
      <c r="P63" t="str">
        <f>IFERROR(IFERROR(INDEX(Buildings_Data!$D$5:$Z$135,MATCH(City!$B63,Buildings_Data!$A$5:$A$135,0),19),""),"")</f>
        <v/>
      </c>
      <c r="Q63" t="str">
        <f>IFERROR(INDEX(Buildings_Data!$D$5:$Z$135,MATCH(City!$B63,Buildings_Data!$A$5:$A$135,0),20),"")</f>
        <v/>
      </c>
      <c r="R63" t="str">
        <f>IFERROR(INDEX(Buildings_Data!$D$5:$Z$135,MATCH(City!$B63,Buildings_Data!$A$5:$A$135,0),21),"")</f>
        <v/>
      </c>
      <c r="S63" t="str">
        <f>IFERROR(INDEX(Buildings_Data!$D$5:$Z$135,MATCH(City!$B63,Buildings_Data!$A$5:$A$135,0),22),"")</f>
        <v/>
      </c>
      <c r="T63" t="str">
        <f>IFERROR(INDEX(Buildings_Data!$D$5:$Z$135,MATCH(City!$B63,Buildings_Data!$A$5:$A$135,0),23),"")</f>
        <v/>
      </c>
    </row>
    <row r="64" spans="2:20" x14ac:dyDescent="0.25">
      <c r="B64" s="207"/>
      <c r="C64" t="str">
        <f>IFERROR(INDEX(Buildings_Data!$D$5:$Z$135,MATCH(City!$B64,Buildings_Data!$A$5:$A$135,0),1),"")</f>
        <v/>
      </c>
      <c r="D64" t="str">
        <f>IFERROR(INDEX(Buildings_Data!$D$5:$Z$135,MATCH(City!$B64,Buildings_Data!$A$5:$A$135,0),2),"")</f>
        <v/>
      </c>
      <c r="E64" t="str">
        <f>IFERROR(INDEX(Buildings_Data!$D$5:$Z$135,MATCH(City!$B64,Buildings_Data!$A$5:$A$135,0),3),"")</f>
        <v/>
      </c>
      <c r="F64" t="str">
        <f>IFERROR(INDEX(Buildings_Data!$D$5:$Z$135,MATCH(City!$B64,Buildings_Data!$A$5:$A$135,0),4),"")</f>
        <v/>
      </c>
      <c r="G64" t="str">
        <f>IFERROR(INDEX(Buildings_Data!$D$5:$Z$135,MATCH(City!$B64,Buildings_Data!$A$5:$A$135,0),5),"")</f>
        <v/>
      </c>
      <c r="H64" t="str">
        <f>IFERROR(INDEX(Buildings_Data!$D$5:$Z$135,MATCH(City!$B64,Buildings_Data!$A$5:$A$135,0),6),"")</f>
        <v/>
      </c>
      <c r="I64" t="str">
        <f>IFERROR(INDEX(Buildings_Data!$D$5:$Z$135,MATCH(City!$B64,Buildings_Data!$A$5:$A$135,0),7),"")</f>
        <v/>
      </c>
      <c r="J64" t="str">
        <f>IFERROR(INDEX(Buildings_Data!$D$5:$Z$135,MATCH(City!$B64,Buildings_Data!$A$5:$A$135,0),8),"")</f>
        <v/>
      </c>
      <c r="K64" t="str">
        <f>IFERROR(INDEX(Buildings_Data!$D$5:$Z$135,MATCH(City!$B64,Buildings_Data!$A$5:$A$135,0),9),"")</f>
        <v/>
      </c>
      <c r="L64" t="str">
        <f>IFERROR(INDEX(Buildings_Data!$D$5:$Z$135,MATCH(City!$B64,Buildings_Data!$A$5:$A$135,0),15),"")</f>
        <v/>
      </c>
      <c r="M64" t="str">
        <f>IFERROR(INDEX(Buildings_Data!$D$5:$Z$135,MATCH(City!$B64,Buildings_Data!$A$5:$A$135,0),16),"")</f>
        <v/>
      </c>
      <c r="N64" t="str">
        <f>IFERROR(INDEX(Buildings_Data!$D$5:$Z$135,MATCH(City!$B64,Buildings_Data!$A$5:$A$135,0),17),"")</f>
        <v/>
      </c>
      <c r="O64" t="str">
        <f>IFERROR(INDEX(Buildings_Data!$D$5:$Z$135,MATCH(City!$B64,Buildings_Data!$A$5:$A$135,0),18),"")</f>
        <v/>
      </c>
      <c r="P64" t="str">
        <f>IFERROR(IFERROR(INDEX(Buildings_Data!$D$5:$Z$135,MATCH(City!$B64,Buildings_Data!$A$5:$A$135,0),19),""),"")</f>
        <v/>
      </c>
      <c r="Q64" t="str">
        <f>IFERROR(INDEX(Buildings_Data!$D$5:$Z$135,MATCH(City!$B64,Buildings_Data!$A$5:$A$135,0),20),"")</f>
        <v/>
      </c>
      <c r="R64" t="str">
        <f>IFERROR(INDEX(Buildings_Data!$D$5:$Z$135,MATCH(City!$B64,Buildings_Data!$A$5:$A$135,0),21),"")</f>
        <v/>
      </c>
      <c r="S64" t="str">
        <f>IFERROR(INDEX(Buildings_Data!$D$5:$Z$135,MATCH(City!$B64,Buildings_Data!$A$5:$A$135,0),22),"")</f>
        <v/>
      </c>
      <c r="T64" t="str">
        <f>IFERROR(INDEX(Buildings_Data!$D$5:$Z$135,MATCH(City!$B64,Buildings_Data!$A$5:$A$135,0),23),"")</f>
        <v/>
      </c>
    </row>
    <row r="65" spans="2:20" x14ac:dyDescent="0.25">
      <c r="B65" s="207"/>
      <c r="C65" t="str">
        <f>IFERROR(INDEX(Buildings_Data!$D$5:$Z$135,MATCH(City!$B65,Buildings_Data!$A$5:$A$135,0),1),"")</f>
        <v/>
      </c>
      <c r="D65" t="str">
        <f>IFERROR(INDEX(Buildings_Data!$D$5:$Z$135,MATCH(City!$B65,Buildings_Data!$A$5:$A$135,0),2),"")</f>
        <v/>
      </c>
      <c r="E65" t="str">
        <f>IFERROR(INDEX(Buildings_Data!$D$5:$Z$135,MATCH(City!$B65,Buildings_Data!$A$5:$A$135,0),3),"")</f>
        <v/>
      </c>
      <c r="F65" t="str">
        <f>IFERROR(INDEX(Buildings_Data!$D$5:$Z$135,MATCH(City!$B65,Buildings_Data!$A$5:$A$135,0),4),"")</f>
        <v/>
      </c>
      <c r="G65" t="str">
        <f>IFERROR(INDEX(Buildings_Data!$D$5:$Z$135,MATCH(City!$B65,Buildings_Data!$A$5:$A$135,0),5),"")</f>
        <v/>
      </c>
      <c r="H65" t="str">
        <f>IFERROR(INDEX(Buildings_Data!$D$5:$Z$135,MATCH(City!$B65,Buildings_Data!$A$5:$A$135,0),6),"")</f>
        <v/>
      </c>
      <c r="I65" t="str">
        <f>IFERROR(INDEX(Buildings_Data!$D$5:$Z$135,MATCH(City!$B65,Buildings_Data!$A$5:$A$135,0),7),"")</f>
        <v/>
      </c>
      <c r="J65" t="str">
        <f>IFERROR(INDEX(Buildings_Data!$D$5:$Z$135,MATCH(City!$B65,Buildings_Data!$A$5:$A$135,0),8),"")</f>
        <v/>
      </c>
      <c r="K65" t="str">
        <f>IFERROR(INDEX(Buildings_Data!$D$5:$Z$135,MATCH(City!$B65,Buildings_Data!$A$5:$A$135,0),9),"")</f>
        <v/>
      </c>
      <c r="L65" t="str">
        <f>IFERROR(INDEX(Buildings_Data!$D$5:$Z$135,MATCH(City!$B65,Buildings_Data!$A$5:$A$135,0),15),"")</f>
        <v/>
      </c>
      <c r="M65" t="str">
        <f>IFERROR(INDEX(Buildings_Data!$D$5:$Z$135,MATCH(City!$B65,Buildings_Data!$A$5:$A$135,0),16),"")</f>
        <v/>
      </c>
      <c r="N65" t="str">
        <f>IFERROR(INDEX(Buildings_Data!$D$5:$Z$135,MATCH(City!$B65,Buildings_Data!$A$5:$A$135,0),17),"")</f>
        <v/>
      </c>
      <c r="O65" t="str">
        <f>IFERROR(INDEX(Buildings_Data!$D$5:$Z$135,MATCH(City!$B65,Buildings_Data!$A$5:$A$135,0),18),"")</f>
        <v/>
      </c>
      <c r="P65" t="str">
        <f>IFERROR(IFERROR(INDEX(Buildings_Data!$D$5:$Z$135,MATCH(City!$B65,Buildings_Data!$A$5:$A$135,0),19),""),"")</f>
        <v/>
      </c>
      <c r="Q65" t="str">
        <f>IFERROR(INDEX(Buildings_Data!$D$5:$Z$135,MATCH(City!$B65,Buildings_Data!$A$5:$A$135,0),20),"")</f>
        <v/>
      </c>
      <c r="R65" t="str">
        <f>IFERROR(INDEX(Buildings_Data!$D$5:$Z$135,MATCH(City!$B65,Buildings_Data!$A$5:$A$135,0),21),"")</f>
        <v/>
      </c>
      <c r="S65" t="str">
        <f>IFERROR(INDEX(Buildings_Data!$D$5:$Z$135,MATCH(City!$B65,Buildings_Data!$A$5:$A$135,0),22),"")</f>
        <v/>
      </c>
      <c r="T65" t="str">
        <f>IFERROR(INDEX(Buildings_Data!$D$5:$Z$135,MATCH(City!$B65,Buildings_Data!$A$5:$A$135,0),23),"")</f>
        <v/>
      </c>
    </row>
    <row r="66" spans="2:20" x14ac:dyDescent="0.25">
      <c r="B66" s="207"/>
      <c r="C66" t="str">
        <f>IFERROR(INDEX(Buildings_Data!$D$5:$Z$135,MATCH(City!$B66,Buildings_Data!$A$5:$A$135,0),1),"")</f>
        <v/>
      </c>
      <c r="D66" t="str">
        <f>IFERROR(INDEX(Buildings_Data!$D$5:$Z$135,MATCH(City!$B66,Buildings_Data!$A$5:$A$135,0),2),"")</f>
        <v/>
      </c>
      <c r="E66" t="str">
        <f>IFERROR(INDEX(Buildings_Data!$D$5:$Z$135,MATCH(City!$B66,Buildings_Data!$A$5:$A$135,0),3),"")</f>
        <v/>
      </c>
      <c r="F66" t="str">
        <f>IFERROR(INDEX(Buildings_Data!$D$5:$Z$135,MATCH(City!$B66,Buildings_Data!$A$5:$A$135,0),4),"")</f>
        <v/>
      </c>
      <c r="G66" t="str">
        <f>IFERROR(INDEX(Buildings_Data!$D$5:$Z$135,MATCH(City!$B66,Buildings_Data!$A$5:$A$135,0),5),"")</f>
        <v/>
      </c>
      <c r="H66" t="str">
        <f>IFERROR(INDEX(Buildings_Data!$D$5:$Z$135,MATCH(City!$B66,Buildings_Data!$A$5:$A$135,0),6),"")</f>
        <v/>
      </c>
      <c r="I66" t="str">
        <f>IFERROR(INDEX(Buildings_Data!$D$5:$Z$135,MATCH(City!$B66,Buildings_Data!$A$5:$A$135,0),7),"")</f>
        <v/>
      </c>
      <c r="J66" t="str">
        <f>IFERROR(INDEX(Buildings_Data!$D$5:$Z$135,MATCH(City!$B66,Buildings_Data!$A$5:$A$135,0),8),"")</f>
        <v/>
      </c>
      <c r="K66" t="str">
        <f>IFERROR(INDEX(Buildings_Data!$D$5:$Z$135,MATCH(City!$B66,Buildings_Data!$A$5:$A$135,0),9),"")</f>
        <v/>
      </c>
      <c r="L66" t="str">
        <f>IFERROR(INDEX(Buildings_Data!$D$5:$Z$135,MATCH(City!$B66,Buildings_Data!$A$5:$A$135,0),15),"")</f>
        <v/>
      </c>
      <c r="M66" t="str">
        <f>IFERROR(INDEX(Buildings_Data!$D$5:$Z$135,MATCH(City!$B66,Buildings_Data!$A$5:$A$135,0),16),"")</f>
        <v/>
      </c>
      <c r="N66" t="str">
        <f>IFERROR(INDEX(Buildings_Data!$D$5:$Z$135,MATCH(City!$B66,Buildings_Data!$A$5:$A$135,0),17),"")</f>
        <v/>
      </c>
      <c r="O66" t="str">
        <f>IFERROR(INDEX(Buildings_Data!$D$5:$Z$135,MATCH(City!$B66,Buildings_Data!$A$5:$A$135,0),18),"")</f>
        <v/>
      </c>
      <c r="P66" t="str">
        <f>IFERROR(IFERROR(INDEX(Buildings_Data!$D$5:$Z$135,MATCH(City!$B66,Buildings_Data!$A$5:$A$135,0),19),""),"")</f>
        <v/>
      </c>
      <c r="Q66" t="str">
        <f>IFERROR(INDEX(Buildings_Data!$D$5:$Z$135,MATCH(City!$B66,Buildings_Data!$A$5:$A$135,0),20),"")</f>
        <v/>
      </c>
      <c r="R66" t="str">
        <f>IFERROR(INDEX(Buildings_Data!$D$5:$Z$135,MATCH(City!$B66,Buildings_Data!$A$5:$A$135,0),21),"")</f>
        <v/>
      </c>
      <c r="S66" t="str">
        <f>IFERROR(INDEX(Buildings_Data!$D$5:$Z$135,MATCH(City!$B66,Buildings_Data!$A$5:$A$135,0),22),"")</f>
        <v/>
      </c>
      <c r="T66" t="str">
        <f>IFERROR(INDEX(Buildings_Data!$D$5:$Z$135,MATCH(City!$B66,Buildings_Data!$A$5:$A$135,0),23),"")</f>
        <v/>
      </c>
    </row>
    <row r="67" spans="2:20" x14ac:dyDescent="0.25">
      <c r="B67" s="207"/>
      <c r="C67" t="str">
        <f>IFERROR(INDEX(Buildings_Data!$D$5:$Z$135,MATCH(City!$B67,Buildings_Data!$A$5:$A$135,0),1),"")</f>
        <v/>
      </c>
      <c r="D67" t="str">
        <f>IFERROR(INDEX(Buildings_Data!$D$5:$Z$135,MATCH(City!$B67,Buildings_Data!$A$5:$A$135,0),2),"")</f>
        <v/>
      </c>
      <c r="E67" t="str">
        <f>IFERROR(INDEX(Buildings_Data!$D$5:$Z$135,MATCH(City!$B67,Buildings_Data!$A$5:$A$135,0),3),"")</f>
        <v/>
      </c>
      <c r="F67" t="str">
        <f>IFERROR(INDEX(Buildings_Data!$D$5:$Z$135,MATCH(City!$B67,Buildings_Data!$A$5:$A$135,0),4),"")</f>
        <v/>
      </c>
      <c r="G67" t="str">
        <f>IFERROR(INDEX(Buildings_Data!$D$5:$Z$135,MATCH(City!$B67,Buildings_Data!$A$5:$A$135,0),5),"")</f>
        <v/>
      </c>
      <c r="H67" t="str">
        <f>IFERROR(INDEX(Buildings_Data!$D$5:$Z$135,MATCH(City!$B67,Buildings_Data!$A$5:$A$135,0),6),"")</f>
        <v/>
      </c>
      <c r="I67" t="str">
        <f>IFERROR(INDEX(Buildings_Data!$D$5:$Z$135,MATCH(City!$B67,Buildings_Data!$A$5:$A$135,0),7),"")</f>
        <v/>
      </c>
      <c r="J67" t="str">
        <f>IFERROR(INDEX(Buildings_Data!$D$5:$Z$135,MATCH(City!$B67,Buildings_Data!$A$5:$A$135,0),8),"")</f>
        <v/>
      </c>
      <c r="K67" t="str">
        <f>IFERROR(INDEX(Buildings_Data!$D$5:$Z$135,MATCH(City!$B67,Buildings_Data!$A$5:$A$135,0),9),"")</f>
        <v/>
      </c>
      <c r="L67" t="str">
        <f>IFERROR(INDEX(Buildings_Data!$D$5:$Z$135,MATCH(City!$B67,Buildings_Data!$A$5:$A$135,0),15),"")</f>
        <v/>
      </c>
      <c r="M67" t="str">
        <f>IFERROR(INDEX(Buildings_Data!$D$5:$Z$135,MATCH(City!$B67,Buildings_Data!$A$5:$A$135,0),16),"")</f>
        <v/>
      </c>
      <c r="N67" t="str">
        <f>IFERROR(INDEX(Buildings_Data!$D$5:$Z$135,MATCH(City!$B67,Buildings_Data!$A$5:$A$135,0),17),"")</f>
        <v/>
      </c>
      <c r="O67" t="str">
        <f>IFERROR(INDEX(Buildings_Data!$D$5:$Z$135,MATCH(City!$B67,Buildings_Data!$A$5:$A$135,0),18),"")</f>
        <v/>
      </c>
      <c r="P67" t="str">
        <f>IFERROR(IFERROR(INDEX(Buildings_Data!$D$5:$Z$135,MATCH(City!$B67,Buildings_Data!$A$5:$A$135,0),19),""),"")</f>
        <v/>
      </c>
      <c r="Q67" t="str">
        <f>IFERROR(INDEX(Buildings_Data!$D$5:$Z$135,MATCH(City!$B67,Buildings_Data!$A$5:$A$135,0),20),"")</f>
        <v/>
      </c>
      <c r="R67" t="str">
        <f>IFERROR(INDEX(Buildings_Data!$D$5:$Z$135,MATCH(City!$B67,Buildings_Data!$A$5:$A$135,0),21),"")</f>
        <v/>
      </c>
      <c r="S67" t="str">
        <f>IFERROR(INDEX(Buildings_Data!$D$5:$Z$135,MATCH(City!$B67,Buildings_Data!$A$5:$A$135,0),22),"")</f>
        <v/>
      </c>
      <c r="T67" t="str">
        <f>IFERROR(INDEX(Buildings_Data!$D$5:$Z$135,MATCH(City!$B67,Buildings_Data!$A$5:$A$135,0),23),"")</f>
        <v/>
      </c>
    </row>
    <row r="68" spans="2:20" x14ac:dyDescent="0.25">
      <c r="B68" s="207"/>
      <c r="C68" t="str">
        <f>IFERROR(INDEX(Buildings_Data!$D$5:$Z$135,MATCH(City!$B68,Buildings_Data!$A$5:$A$135,0),1),"")</f>
        <v/>
      </c>
      <c r="D68" t="str">
        <f>IFERROR(INDEX(Buildings_Data!$D$5:$Z$135,MATCH(City!$B68,Buildings_Data!$A$5:$A$135,0),2),"")</f>
        <v/>
      </c>
      <c r="E68" t="str">
        <f>IFERROR(INDEX(Buildings_Data!$D$5:$Z$135,MATCH(City!$B68,Buildings_Data!$A$5:$A$135,0),3),"")</f>
        <v/>
      </c>
      <c r="F68" t="str">
        <f>IFERROR(INDEX(Buildings_Data!$D$5:$Z$135,MATCH(City!$B68,Buildings_Data!$A$5:$A$135,0),4),"")</f>
        <v/>
      </c>
      <c r="G68" t="str">
        <f>IFERROR(INDEX(Buildings_Data!$D$5:$Z$135,MATCH(City!$B68,Buildings_Data!$A$5:$A$135,0),5),"")</f>
        <v/>
      </c>
      <c r="H68" t="str">
        <f>IFERROR(INDEX(Buildings_Data!$D$5:$Z$135,MATCH(City!$B68,Buildings_Data!$A$5:$A$135,0),6),"")</f>
        <v/>
      </c>
      <c r="I68" t="str">
        <f>IFERROR(INDEX(Buildings_Data!$D$5:$Z$135,MATCH(City!$B68,Buildings_Data!$A$5:$A$135,0),7),"")</f>
        <v/>
      </c>
      <c r="J68" t="str">
        <f>IFERROR(INDEX(Buildings_Data!$D$5:$Z$135,MATCH(City!$B68,Buildings_Data!$A$5:$A$135,0),8),"")</f>
        <v/>
      </c>
      <c r="K68" t="str">
        <f>IFERROR(INDEX(Buildings_Data!$D$5:$Z$135,MATCH(City!$B68,Buildings_Data!$A$5:$A$135,0),9),"")</f>
        <v/>
      </c>
      <c r="L68" t="str">
        <f>IFERROR(INDEX(Buildings_Data!$D$5:$Z$135,MATCH(City!$B68,Buildings_Data!$A$5:$A$135,0),15),"")</f>
        <v/>
      </c>
      <c r="M68" t="str">
        <f>IFERROR(INDEX(Buildings_Data!$D$5:$Z$135,MATCH(City!$B68,Buildings_Data!$A$5:$A$135,0),16),"")</f>
        <v/>
      </c>
      <c r="N68" t="str">
        <f>IFERROR(INDEX(Buildings_Data!$D$5:$Z$135,MATCH(City!$B68,Buildings_Data!$A$5:$A$135,0),17),"")</f>
        <v/>
      </c>
      <c r="O68" t="str">
        <f>IFERROR(INDEX(Buildings_Data!$D$5:$Z$135,MATCH(City!$B68,Buildings_Data!$A$5:$A$135,0),18),"")</f>
        <v/>
      </c>
      <c r="P68" t="str">
        <f>IFERROR(IFERROR(INDEX(Buildings_Data!$D$5:$Z$135,MATCH(City!$B68,Buildings_Data!$A$5:$A$135,0),19),""),"")</f>
        <v/>
      </c>
      <c r="Q68" t="str">
        <f>IFERROR(INDEX(Buildings_Data!$D$5:$Z$135,MATCH(City!$B68,Buildings_Data!$A$5:$A$135,0),20),"")</f>
        <v/>
      </c>
      <c r="R68" t="str">
        <f>IFERROR(INDEX(Buildings_Data!$D$5:$Z$135,MATCH(City!$B68,Buildings_Data!$A$5:$A$135,0),21),"")</f>
        <v/>
      </c>
      <c r="S68" t="str">
        <f>IFERROR(INDEX(Buildings_Data!$D$5:$Z$135,MATCH(City!$B68,Buildings_Data!$A$5:$A$135,0),22),"")</f>
        <v/>
      </c>
      <c r="T68" t="str">
        <f>IFERROR(INDEX(Buildings_Data!$D$5:$Z$135,MATCH(City!$B68,Buildings_Data!$A$5:$A$135,0),23),"")</f>
        <v/>
      </c>
    </row>
    <row r="69" spans="2:20" x14ac:dyDescent="0.25">
      <c r="B69" s="207"/>
      <c r="C69" t="str">
        <f>IFERROR(INDEX(Buildings_Data!$D$5:$Z$135,MATCH(City!$B69,Buildings_Data!$A$5:$A$135,0),1),"")</f>
        <v/>
      </c>
      <c r="D69" t="str">
        <f>IFERROR(INDEX(Buildings_Data!$D$5:$Z$135,MATCH(City!$B69,Buildings_Data!$A$5:$A$135,0),2),"")</f>
        <v/>
      </c>
      <c r="E69" t="str">
        <f>IFERROR(INDEX(Buildings_Data!$D$5:$Z$135,MATCH(City!$B69,Buildings_Data!$A$5:$A$135,0),3),"")</f>
        <v/>
      </c>
      <c r="F69" t="str">
        <f>IFERROR(INDEX(Buildings_Data!$D$5:$Z$135,MATCH(City!$B69,Buildings_Data!$A$5:$A$135,0),4),"")</f>
        <v/>
      </c>
      <c r="G69" t="str">
        <f>IFERROR(INDEX(Buildings_Data!$D$5:$Z$135,MATCH(City!$B69,Buildings_Data!$A$5:$A$135,0),5),"")</f>
        <v/>
      </c>
      <c r="H69" t="str">
        <f>IFERROR(INDEX(Buildings_Data!$D$5:$Z$135,MATCH(City!$B69,Buildings_Data!$A$5:$A$135,0),6),"")</f>
        <v/>
      </c>
      <c r="I69" t="str">
        <f>IFERROR(INDEX(Buildings_Data!$D$5:$Z$135,MATCH(City!$B69,Buildings_Data!$A$5:$A$135,0),7),"")</f>
        <v/>
      </c>
      <c r="J69" t="str">
        <f>IFERROR(INDEX(Buildings_Data!$D$5:$Z$135,MATCH(City!$B69,Buildings_Data!$A$5:$A$135,0),8),"")</f>
        <v/>
      </c>
      <c r="K69" t="str">
        <f>IFERROR(INDEX(Buildings_Data!$D$5:$Z$135,MATCH(City!$B69,Buildings_Data!$A$5:$A$135,0),9),"")</f>
        <v/>
      </c>
      <c r="L69" t="str">
        <f>IFERROR(INDEX(Buildings_Data!$D$5:$Z$135,MATCH(City!$B69,Buildings_Data!$A$5:$A$135,0),15),"")</f>
        <v/>
      </c>
      <c r="M69" t="str">
        <f>IFERROR(INDEX(Buildings_Data!$D$5:$Z$135,MATCH(City!$B69,Buildings_Data!$A$5:$A$135,0),16),"")</f>
        <v/>
      </c>
      <c r="N69" t="str">
        <f>IFERROR(INDEX(Buildings_Data!$D$5:$Z$135,MATCH(City!$B69,Buildings_Data!$A$5:$A$135,0),17),"")</f>
        <v/>
      </c>
      <c r="O69" t="str">
        <f>IFERROR(INDEX(Buildings_Data!$D$5:$Z$135,MATCH(City!$B69,Buildings_Data!$A$5:$A$135,0),18),"")</f>
        <v/>
      </c>
      <c r="P69" t="str">
        <f>IFERROR(IFERROR(INDEX(Buildings_Data!$D$5:$Z$135,MATCH(City!$B69,Buildings_Data!$A$5:$A$135,0),19),""),"")</f>
        <v/>
      </c>
      <c r="Q69" t="str">
        <f>IFERROR(INDEX(Buildings_Data!$D$5:$Z$135,MATCH(City!$B69,Buildings_Data!$A$5:$A$135,0),20),"")</f>
        <v/>
      </c>
      <c r="R69" t="str">
        <f>IFERROR(INDEX(Buildings_Data!$D$5:$Z$135,MATCH(City!$B69,Buildings_Data!$A$5:$A$135,0),21),"")</f>
        <v/>
      </c>
      <c r="S69" t="str">
        <f>IFERROR(INDEX(Buildings_Data!$D$5:$Z$135,MATCH(City!$B69,Buildings_Data!$A$5:$A$135,0),22),"")</f>
        <v/>
      </c>
      <c r="T69" t="str">
        <f>IFERROR(INDEX(Buildings_Data!$D$5:$Z$135,MATCH(City!$B69,Buildings_Data!$A$5:$A$135,0),23),"")</f>
        <v/>
      </c>
    </row>
    <row r="70" spans="2:20" x14ac:dyDescent="0.25">
      <c r="B70" s="207"/>
      <c r="C70" t="str">
        <f>IFERROR(INDEX(Buildings_Data!$D$5:$Z$135,MATCH(City!$B70,Buildings_Data!$A$5:$A$135,0),1),"")</f>
        <v/>
      </c>
      <c r="D70" t="str">
        <f>IFERROR(INDEX(Buildings_Data!$D$5:$Z$135,MATCH(City!$B70,Buildings_Data!$A$5:$A$135,0),2),"")</f>
        <v/>
      </c>
      <c r="E70" t="str">
        <f>IFERROR(INDEX(Buildings_Data!$D$5:$Z$135,MATCH(City!$B70,Buildings_Data!$A$5:$A$135,0),3),"")</f>
        <v/>
      </c>
      <c r="F70" t="str">
        <f>IFERROR(INDEX(Buildings_Data!$D$5:$Z$135,MATCH(City!$B70,Buildings_Data!$A$5:$A$135,0),4),"")</f>
        <v/>
      </c>
      <c r="G70" t="str">
        <f>IFERROR(INDEX(Buildings_Data!$D$5:$Z$135,MATCH(City!$B70,Buildings_Data!$A$5:$A$135,0),5),"")</f>
        <v/>
      </c>
      <c r="H70" t="str">
        <f>IFERROR(INDEX(Buildings_Data!$D$5:$Z$135,MATCH(City!$B70,Buildings_Data!$A$5:$A$135,0),6),"")</f>
        <v/>
      </c>
      <c r="I70" t="str">
        <f>IFERROR(INDEX(Buildings_Data!$D$5:$Z$135,MATCH(City!$B70,Buildings_Data!$A$5:$A$135,0),7),"")</f>
        <v/>
      </c>
      <c r="J70" t="str">
        <f>IFERROR(INDEX(Buildings_Data!$D$5:$Z$135,MATCH(City!$B70,Buildings_Data!$A$5:$A$135,0),8),"")</f>
        <v/>
      </c>
      <c r="K70" t="str">
        <f>IFERROR(INDEX(Buildings_Data!$D$5:$Z$135,MATCH(City!$B70,Buildings_Data!$A$5:$A$135,0),9),"")</f>
        <v/>
      </c>
      <c r="L70" t="str">
        <f>IFERROR(INDEX(Buildings_Data!$D$5:$Z$135,MATCH(City!$B70,Buildings_Data!$A$5:$A$135,0),15),"")</f>
        <v/>
      </c>
      <c r="M70" t="str">
        <f>IFERROR(INDEX(Buildings_Data!$D$5:$Z$135,MATCH(City!$B70,Buildings_Data!$A$5:$A$135,0),16),"")</f>
        <v/>
      </c>
      <c r="N70" t="str">
        <f>IFERROR(INDEX(Buildings_Data!$D$5:$Z$135,MATCH(City!$B70,Buildings_Data!$A$5:$A$135,0),17),"")</f>
        <v/>
      </c>
      <c r="O70" t="str">
        <f>IFERROR(INDEX(Buildings_Data!$D$5:$Z$135,MATCH(City!$B70,Buildings_Data!$A$5:$A$135,0),18),"")</f>
        <v/>
      </c>
      <c r="P70" t="str">
        <f>IFERROR(IFERROR(INDEX(Buildings_Data!$D$5:$Z$135,MATCH(City!$B70,Buildings_Data!$A$5:$A$135,0),19),""),"")</f>
        <v/>
      </c>
      <c r="Q70" t="str">
        <f>IFERROR(INDEX(Buildings_Data!$D$5:$Z$135,MATCH(City!$B70,Buildings_Data!$A$5:$A$135,0),20),"")</f>
        <v/>
      </c>
      <c r="R70" t="str">
        <f>IFERROR(INDEX(Buildings_Data!$D$5:$Z$135,MATCH(City!$B70,Buildings_Data!$A$5:$A$135,0),21),"")</f>
        <v/>
      </c>
      <c r="S70" t="str">
        <f>IFERROR(INDEX(Buildings_Data!$D$5:$Z$135,MATCH(City!$B70,Buildings_Data!$A$5:$A$135,0),22),"")</f>
        <v/>
      </c>
      <c r="T70" t="str">
        <f>IFERROR(INDEX(Buildings_Data!$D$5:$Z$135,MATCH(City!$B70,Buildings_Data!$A$5:$A$135,0),23),"")</f>
        <v/>
      </c>
    </row>
    <row r="71" spans="2:20" x14ac:dyDescent="0.25">
      <c r="B71" s="207"/>
      <c r="C71" t="str">
        <f>IFERROR(INDEX(Buildings_Data!$D$5:$Z$135,MATCH(City!$B71,Buildings_Data!$A$5:$A$135,0),1),"")</f>
        <v/>
      </c>
      <c r="D71" t="str">
        <f>IFERROR(INDEX(Buildings_Data!$D$5:$Z$135,MATCH(City!$B71,Buildings_Data!$A$5:$A$135,0),2),"")</f>
        <v/>
      </c>
      <c r="E71" t="str">
        <f>IFERROR(INDEX(Buildings_Data!$D$5:$Z$135,MATCH(City!$B71,Buildings_Data!$A$5:$A$135,0),3),"")</f>
        <v/>
      </c>
      <c r="F71" t="str">
        <f>IFERROR(INDEX(Buildings_Data!$D$5:$Z$135,MATCH(City!$B71,Buildings_Data!$A$5:$A$135,0),4),"")</f>
        <v/>
      </c>
      <c r="G71" t="str">
        <f>IFERROR(INDEX(Buildings_Data!$D$5:$Z$135,MATCH(City!$B71,Buildings_Data!$A$5:$A$135,0),5),"")</f>
        <v/>
      </c>
      <c r="H71" t="str">
        <f>IFERROR(INDEX(Buildings_Data!$D$5:$Z$135,MATCH(City!$B71,Buildings_Data!$A$5:$A$135,0),6),"")</f>
        <v/>
      </c>
      <c r="I71" t="str">
        <f>IFERROR(INDEX(Buildings_Data!$D$5:$Z$135,MATCH(City!$B71,Buildings_Data!$A$5:$A$135,0),7),"")</f>
        <v/>
      </c>
      <c r="J71" t="str">
        <f>IFERROR(INDEX(Buildings_Data!$D$5:$Z$135,MATCH(City!$B71,Buildings_Data!$A$5:$A$135,0),8),"")</f>
        <v/>
      </c>
      <c r="K71" t="str">
        <f>IFERROR(INDEX(Buildings_Data!$D$5:$Z$135,MATCH(City!$B71,Buildings_Data!$A$5:$A$135,0),9),"")</f>
        <v/>
      </c>
      <c r="L71" t="str">
        <f>IFERROR(INDEX(Buildings_Data!$D$5:$Z$135,MATCH(City!$B71,Buildings_Data!$A$5:$A$135,0),15),"")</f>
        <v/>
      </c>
      <c r="M71" t="str">
        <f>IFERROR(INDEX(Buildings_Data!$D$5:$Z$135,MATCH(City!$B71,Buildings_Data!$A$5:$A$135,0),16),"")</f>
        <v/>
      </c>
      <c r="N71" t="str">
        <f>IFERROR(INDEX(Buildings_Data!$D$5:$Z$135,MATCH(City!$B71,Buildings_Data!$A$5:$A$135,0),17),"")</f>
        <v/>
      </c>
      <c r="O71" t="str">
        <f>IFERROR(INDEX(Buildings_Data!$D$5:$Z$135,MATCH(City!$B71,Buildings_Data!$A$5:$A$135,0),18),"")</f>
        <v/>
      </c>
      <c r="P71" t="str">
        <f>IFERROR(IFERROR(INDEX(Buildings_Data!$D$5:$Z$135,MATCH(City!$B71,Buildings_Data!$A$5:$A$135,0),19),""),"")</f>
        <v/>
      </c>
      <c r="Q71" t="str">
        <f>IFERROR(INDEX(Buildings_Data!$D$5:$Z$135,MATCH(City!$B71,Buildings_Data!$A$5:$A$135,0),20),"")</f>
        <v/>
      </c>
      <c r="R71" t="str">
        <f>IFERROR(INDEX(Buildings_Data!$D$5:$Z$135,MATCH(City!$B71,Buildings_Data!$A$5:$A$135,0),21),"")</f>
        <v/>
      </c>
      <c r="S71" t="str">
        <f>IFERROR(INDEX(Buildings_Data!$D$5:$Z$135,MATCH(City!$B71,Buildings_Data!$A$5:$A$135,0),22),"")</f>
        <v/>
      </c>
      <c r="T71" t="str">
        <f>IFERROR(INDEX(Buildings_Data!$D$5:$Z$135,MATCH(City!$B71,Buildings_Data!$A$5:$A$135,0),23),"")</f>
        <v/>
      </c>
    </row>
    <row r="72" spans="2:20" x14ac:dyDescent="0.25">
      <c r="B72" s="207"/>
      <c r="C72" t="str">
        <f>IFERROR(INDEX(Buildings_Data!$D$5:$Z$135,MATCH(City!$B72,Buildings_Data!$A$5:$A$135,0),1),"")</f>
        <v/>
      </c>
      <c r="D72" t="str">
        <f>IFERROR(INDEX(Buildings_Data!$D$5:$Z$135,MATCH(City!$B72,Buildings_Data!$A$5:$A$135,0),2),"")</f>
        <v/>
      </c>
      <c r="E72" t="str">
        <f>IFERROR(INDEX(Buildings_Data!$D$5:$Z$135,MATCH(City!$B72,Buildings_Data!$A$5:$A$135,0),3),"")</f>
        <v/>
      </c>
      <c r="F72" t="str">
        <f>IFERROR(INDEX(Buildings_Data!$D$5:$Z$135,MATCH(City!$B72,Buildings_Data!$A$5:$A$135,0),4),"")</f>
        <v/>
      </c>
      <c r="G72" t="str">
        <f>IFERROR(INDEX(Buildings_Data!$D$5:$Z$135,MATCH(City!$B72,Buildings_Data!$A$5:$A$135,0),5),"")</f>
        <v/>
      </c>
      <c r="H72" t="str">
        <f>IFERROR(INDEX(Buildings_Data!$D$5:$Z$135,MATCH(City!$B72,Buildings_Data!$A$5:$A$135,0),6),"")</f>
        <v/>
      </c>
      <c r="I72" t="str">
        <f>IFERROR(INDEX(Buildings_Data!$D$5:$Z$135,MATCH(City!$B72,Buildings_Data!$A$5:$A$135,0),7),"")</f>
        <v/>
      </c>
      <c r="J72" t="str">
        <f>IFERROR(INDEX(Buildings_Data!$D$5:$Z$135,MATCH(City!$B72,Buildings_Data!$A$5:$A$135,0),8),"")</f>
        <v/>
      </c>
      <c r="K72" t="str">
        <f>IFERROR(INDEX(Buildings_Data!$D$5:$Z$135,MATCH(City!$B72,Buildings_Data!$A$5:$A$135,0),9),"")</f>
        <v/>
      </c>
      <c r="L72" t="str">
        <f>IFERROR(INDEX(Buildings_Data!$D$5:$Z$135,MATCH(City!$B72,Buildings_Data!$A$5:$A$135,0),15),"")</f>
        <v/>
      </c>
      <c r="M72" t="str">
        <f>IFERROR(INDEX(Buildings_Data!$D$5:$Z$135,MATCH(City!$B72,Buildings_Data!$A$5:$A$135,0),16),"")</f>
        <v/>
      </c>
      <c r="N72" t="str">
        <f>IFERROR(INDEX(Buildings_Data!$D$5:$Z$135,MATCH(City!$B72,Buildings_Data!$A$5:$A$135,0),17),"")</f>
        <v/>
      </c>
      <c r="O72" t="str">
        <f>IFERROR(INDEX(Buildings_Data!$D$5:$Z$135,MATCH(City!$B72,Buildings_Data!$A$5:$A$135,0),18),"")</f>
        <v/>
      </c>
      <c r="P72" t="str">
        <f>IFERROR(IFERROR(INDEX(Buildings_Data!$D$5:$Z$135,MATCH(City!$B72,Buildings_Data!$A$5:$A$135,0),19),""),"")</f>
        <v/>
      </c>
      <c r="Q72" t="str">
        <f>IFERROR(INDEX(Buildings_Data!$D$5:$Z$135,MATCH(City!$B72,Buildings_Data!$A$5:$A$135,0),20),"")</f>
        <v/>
      </c>
      <c r="R72" t="str">
        <f>IFERROR(INDEX(Buildings_Data!$D$5:$Z$135,MATCH(City!$B72,Buildings_Data!$A$5:$A$135,0),21),"")</f>
        <v/>
      </c>
      <c r="S72" t="str">
        <f>IFERROR(INDEX(Buildings_Data!$D$5:$Z$135,MATCH(City!$B72,Buildings_Data!$A$5:$A$135,0),22),"")</f>
        <v/>
      </c>
      <c r="T72" t="str">
        <f>IFERROR(INDEX(Buildings_Data!$D$5:$Z$135,MATCH(City!$B72,Buildings_Data!$A$5:$A$135,0),23),"")</f>
        <v/>
      </c>
    </row>
    <row r="73" spans="2:20" x14ac:dyDescent="0.25">
      <c r="B73" s="207"/>
      <c r="C73" t="str">
        <f>IFERROR(INDEX(Buildings_Data!$D$5:$Z$135,MATCH(City!$B73,Buildings_Data!$A$5:$A$135,0),1),"")</f>
        <v/>
      </c>
      <c r="D73" t="str">
        <f>IFERROR(INDEX(Buildings_Data!$D$5:$Z$135,MATCH(City!$B73,Buildings_Data!$A$5:$A$135,0),2),"")</f>
        <v/>
      </c>
      <c r="E73" t="str">
        <f>IFERROR(INDEX(Buildings_Data!$D$5:$Z$135,MATCH(City!$B73,Buildings_Data!$A$5:$A$135,0),3),"")</f>
        <v/>
      </c>
      <c r="F73" t="str">
        <f>IFERROR(INDEX(Buildings_Data!$D$5:$Z$135,MATCH(City!$B73,Buildings_Data!$A$5:$A$135,0),4),"")</f>
        <v/>
      </c>
      <c r="G73" t="str">
        <f>IFERROR(INDEX(Buildings_Data!$D$5:$Z$135,MATCH(City!$B73,Buildings_Data!$A$5:$A$135,0),5),"")</f>
        <v/>
      </c>
      <c r="H73" t="str">
        <f>IFERROR(INDEX(Buildings_Data!$D$5:$Z$135,MATCH(City!$B73,Buildings_Data!$A$5:$A$135,0),6),"")</f>
        <v/>
      </c>
      <c r="I73" t="str">
        <f>IFERROR(INDEX(Buildings_Data!$D$5:$Z$135,MATCH(City!$B73,Buildings_Data!$A$5:$A$135,0),7),"")</f>
        <v/>
      </c>
      <c r="J73" t="str">
        <f>IFERROR(INDEX(Buildings_Data!$D$5:$Z$135,MATCH(City!$B73,Buildings_Data!$A$5:$A$135,0),8),"")</f>
        <v/>
      </c>
      <c r="K73" t="str">
        <f>IFERROR(INDEX(Buildings_Data!$D$5:$Z$135,MATCH(City!$B73,Buildings_Data!$A$5:$A$135,0),9),"")</f>
        <v/>
      </c>
      <c r="L73" t="str">
        <f>IFERROR(INDEX(Buildings_Data!$D$5:$Z$135,MATCH(City!$B73,Buildings_Data!$A$5:$A$135,0),15),"")</f>
        <v/>
      </c>
      <c r="M73" t="str">
        <f>IFERROR(INDEX(Buildings_Data!$D$5:$Z$135,MATCH(City!$B73,Buildings_Data!$A$5:$A$135,0),16),"")</f>
        <v/>
      </c>
      <c r="N73" t="str">
        <f>IFERROR(INDEX(Buildings_Data!$D$5:$Z$135,MATCH(City!$B73,Buildings_Data!$A$5:$A$135,0),17),"")</f>
        <v/>
      </c>
      <c r="O73" t="str">
        <f>IFERROR(INDEX(Buildings_Data!$D$5:$Z$135,MATCH(City!$B73,Buildings_Data!$A$5:$A$135,0),18),"")</f>
        <v/>
      </c>
      <c r="P73" t="str">
        <f>IFERROR(IFERROR(INDEX(Buildings_Data!$D$5:$Z$135,MATCH(City!$B73,Buildings_Data!$A$5:$A$135,0),19),""),"")</f>
        <v/>
      </c>
      <c r="Q73" t="str">
        <f>IFERROR(INDEX(Buildings_Data!$D$5:$Z$135,MATCH(City!$B73,Buildings_Data!$A$5:$A$135,0),20),"")</f>
        <v/>
      </c>
      <c r="R73" t="str">
        <f>IFERROR(INDEX(Buildings_Data!$D$5:$Z$135,MATCH(City!$B73,Buildings_Data!$A$5:$A$135,0),21),"")</f>
        <v/>
      </c>
      <c r="S73" t="str">
        <f>IFERROR(INDEX(Buildings_Data!$D$5:$Z$135,MATCH(City!$B73,Buildings_Data!$A$5:$A$135,0),22),"")</f>
        <v/>
      </c>
      <c r="T73" t="str">
        <f>IFERROR(INDEX(Buildings_Data!$D$5:$Z$135,MATCH(City!$B73,Buildings_Data!$A$5:$A$135,0),23),"")</f>
        <v/>
      </c>
    </row>
    <row r="74" spans="2:20" x14ac:dyDescent="0.25">
      <c r="B74" s="207"/>
      <c r="C74" t="str">
        <f>IFERROR(INDEX(Buildings_Data!$D$5:$Z$135,MATCH(City!$B74,Buildings_Data!$A$5:$A$135,0),1),"")</f>
        <v/>
      </c>
      <c r="D74" t="str">
        <f>IFERROR(INDEX(Buildings_Data!$D$5:$Z$135,MATCH(City!$B74,Buildings_Data!$A$5:$A$135,0),2),"")</f>
        <v/>
      </c>
      <c r="E74" t="str">
        <f>IFERROR(INDEX(Buildings_Data!$D$5:$Z$135,MATCH(City!$B74,Buildings_Data!$A$5:$A$135,0),3),"")</f>
        <v/>
      </c>
      <c r="F74" t="str">
        <f>IFERROR(INDEX(Buildings_Data!$D$5:$Z$135,MATCH(City!$B74,Buildings_Data!$A$5:$A$135,0),4),"")</f>
        <v/>
      </c>
      <c r="G74" t="str">
        <f>IFERROR(INDEX(Buildings_Data!$D$5:$Z$135,MATCH(City!$B74,Buildings_Data!$A$5:$A$135,0),5),"")</f>
        <v/>
      </c>
      <c r="H74" t="str">
        <f>IFERROR(INDEX(Buildings_Data!$D$5:$Z$135,MATCH(City!$B74,Buildings_Data!$A$5:$A$135,0),6),"")</f>
        <v/>
      </c>
      <c r="I74" t="str">
        <f>IFERROR(INDEX(Buildings_Data!$D$5:$Z$135,MATCH(City!$B74,Buildings_Data!$A$5:$A$135,0),7),"")</f>
        <v/>
      </c>
      <c r="J74" t="str">
        <f>IFERROR(INDEX(Buildings_Data!$D$5:$Z$135,MATCH(City!$B74,Buildings_Data!$A$5:$A$135,0),8),"")</f>
        <v/>
      </c>
      <c r="K74" t="str">
        <f>IFERROR(INDEX(Buildings_Data!$D$5:$Z$135,MATCH(City!$B74,Buildings_Data!$A$5:$A$135,0),9),"")</f>
        <v/>
      </c>
      <c r="L74" t="str">
        <f>IFERROR(INDEX(Buildings_Data!$D$5:$Z$135,MATCH(City!$B74,Buildings_Data!$A$5:$A$135,0),15),"")</f>
        <v/>
      </c>
      <c r="M74" t="str">
        <f>IFERROR(INDEX(Buildings_Data!$D$5:$Z$135,MATCH(City!$B74,Buildings_Data!$A$5:$A$135,0),16),"")</f>
        <v/>
      </c>
      <c r="N74" t="str">
        <f>IFERROR(INDEX(Buildings_Data!$D$5:$Z$135,MATCH(City!$B74,Buildings_Data!$A$5:$A$135,0),17),"")</f>
        <v/>
      </c>
      <c r="O74" t="str">
        <f>IFERROR(INDEX(Buildings_Data!$D$5:$Z$135,MATCH(City!$B74,Buildings_Data!$A$5:$A$135,0),18),"")</f>
        <v/>
      </c>
      <c r="P74" t="str">
        <f>IFERROR(IFERROR(INDEX(Buildings_Data!$D$5:$Z$135,MATCH(City!$B74,Buildings_Data!$A$5:$A$135,0),19),""),"")</f>
        <v/>
      </c>
      <c r="Q74" t="str">
        <f>IFERROR(INDEX(Buildings_Data!$D$5:$Z$135,MATCH(City!$B74,Buildings_Data!$A$5:$A$135,0),20),"")</f>
        <v/>
      </c>
      <c r="R74" t="str">
        <f>IFERROR(INDEX(Buildings_Data!$D$5:$Z$135,MATCH(City!$B74,Buildings_Data!$A$5:$A$135,0),21),"")</f>
        <v/>
      </c>
      <c r="S74" t="str">
        <f>IFERROR(INDEX(Buildings_Data!$D$5:$Z$135,MATCH(City!$B74,Buildings_Data!$A$5:$A$135,0),22),"")</f>
        <v/>
      </c>
      <c r="T74" t="str">
        <f>IFERROR(INDEX(Buildings_Data!$D$5:$Z$135,MATCH(City!$B74,Buildings_Data!$A$5:$A$135,0),23),"")</f>
        <v/>
      </c>
    </row>
    <row r="75" spans="2:20" x14ac:dyDescent="0.25">
      <c r="B75" s="207"/>
      <c r="C75" t="str">
        <f>IFERROR(INDEX(Buildings_Data!$D$5:$Z$135,MATCH(City!$B75,Buildings_Data!$A$5:$A$135,0),1),"")</f>
        <v/>
      </c>
      <c r="D75" t="str">
        <f>IFERROR(INDEX(Buildings_Data!$D$5:$Z$135,MATCH(City!$B75,Buildings_Data!$A$5:$A$135,0),2),"")</f>
        <v/>
      </c>
      <c r="E75" t="str">
        <f>IFERROR(INDEX(Buildings_Data!$D$5:$Z$135,MATCH(City!$B75,Buildings_Data!$A$5:$A$135,0),3),"")</f>
        <v/>
      </c>
      <c r="F75" t="str">
        <f>IFERROR(INDEX(Buildings_Data!$D$5:$Z$135,MATCH(City!$B75,Buildings_Data!$A$5:$A$135,0),4),"")</f>
        <v/>
      </c>
      <c r="G75" t="str">
        <f>IFERROR(INDEX(Buildings_Data!$D$5:$Z$135,MATCH(City!$B75,Buildings_Data!$A$5:$A$135,0),5),"")</f>
        <v/>
      </c>
      <c r="H75" t="str">
        <f>IFERROR(INDEX(Buildings_Data!$D$5:$Z$135,MATCH(City!$B75,Buildings_Data!$A$5:$A$135,0),6),"")</f>
        <v/>
      </c>
      <c r="I75" t="str">
        <f>IFERROR(INDEX(Buildings_Data!$D$5:$Z$135,MATCH(City!$B75,Buildings_Data!$A$5:$A$135,0),7),"")</f>
        <v/>
      </c>
      <c r="J75" t="str">
        <f>IFERROR(INDEX(Buildings_Data!$D$5:$Z$135,MATCH(City!$B75,Buildings_Data!$A$5:$A$135,0),8),"")</f>
        <v/>
      </c>
      <c r="K75" t="str">
        <f>IFERROR(INDEX(Buildings_Data!$D$5:$Z$135,MATCH(City!$B75,Buildings_Data!$A$5:$A$135,0),9),"")</f>
        <v/>
      </c>
      <c r="L75" t="str">
        <f>IFERROR(INDEX(Buildings_Data!$D$5:$Z$135,MATCH(City!$B75,Buildings_Data!$A$5:$A$135,0),15),"")</f>
        <v/>
      </c>
      <c r="M75" t="str">
        <f>IFERROR(INDEX(Buildings_Data!$D$5:$Z$135,MATCH(City!$B75,Buildings_Data!$A$5:$A$135,0),16),"")</f>
        <v/>
      </c>
      <c r="N75" t="str">
        <f>IFERROR(INDEX(Buildings_Data!$D$5:$Z$135,MATCH(City!$B75,Buildings_Data!$A$5:$A$135,0),17),"")</f>
        <v/>
      </c>
      <c r="O75" t="str">
        <f>IFERROR(INDEX(Buildings_Data!$D$5:$Z$135,MATCH(City!$B75,Buildings_Data!$A$5:$A$135,0),18),"")</f>
        <v/>
      </c>
      <c r="P75" t="str">
        <f>IFERROR(IFERROR(INDEX(Buildings_Data!$D$5:$Z$135,MATCH(City!$B75,Buildings_Data!$A$5:$A$135,0),19),""),"")</f>
        <v/>
      </c>
      <c r="Q75" t="str">
        <f>IFERROR(INDEX(Buildings_Data!$D$5:$Z$135,MATCH(City!$B75,Buildings_Data!$A$5:$A$135,0),20),"")</f>
        <v/>
      </c>
      <c r="R75" t="str">
        <f>IFERROR(INDEX(Buildings_Data!$D$5:$Z$135,MATCH(City!$B75,Buildings_Data!$A$5:$A$135,0),21),"")</f>
        <v/>
      </c>
      <c r="S75" t="str">
        <f>IFERROR(INDEX(Buildings_Data!$D$5:$Z$135,MATCH(City!$B75,Buildings_Data!$A$5:$A$135,0),22),"")</f>
        <v/>
      </c>
      <c r="T75" t="str">
        <f>IFERROR(INDEX(Buildings_Data!$D$5:$Z$135,MATCH(City!$B75,Buildings_Data!$A$5:$A$135,0),23),"")</f>
        <v/>
      </c>
    </row>
    <row r="76" spans="2:20" x14ac:dyDescent="0.25">
      <c r="B76" s="207"/>
      <c r="C76" t="str">
        <f>IFERROR(INDEX(Buildings_Data!$D$5:$Z$135,MATCH(City!$B76,Buildings_Data!$A$5:$A$135,0),1),"")</f>
        <v/>
      </c>
      <c r="D76" t="str">
        <f>IFERROR(INDEX(Buildings_Data!$D$5:$Z$135,MATCH(City!$B76,Buildings_Data!$A$5:$A$135,0),2),"")</f>
        <v/>
      </c>
      <c r="E76" t="str">
        <f>IFERROR(INDEX(Buildings_Data!$D$5:$Z$135,MATCH(City!$B76,Buildings_Data!$A$5:$A$135,0),3),"")</f>
        <v/>
      </c>
      <c r="F76" t="str">
        <f>IFERROR(INDEX(Buildings_Data!$D$5:$Z$135,MATCH(City!$B76,Buildings_Data!$A$5:$A$135,0),4),"")</f>
        <v/>
      </c>
      <c r="G76" t="str">
        <f>IFERROR(INDEX(Buildings_Data!$D$5:$Z$135,MATCH(City!$B76,Buildings_Data!$A$5:$A$135,0),5),"")</f>
        <v/>
      </c>
      <c r="H76" t="str">
        <f>IFERROR(INDEX(Buildings_Data!$D$5:$Z$135,MATCH(City!$B76,Buildings_Data!$A$5:$A$135,0),6),"")</f>
        <v/>
      </c>
      <c r="I76" t="str">
        <f>IFERROR(INDEX(Buildings_Data!$D$5:$Z$135,MATCH(City!$B76,Buildings_Data!$A$5:$A$135,0),7),"")</f>
        <v/>
      </c>
      <c r="J76" t="str">
        <f>IFERROR(INDEX(Buildings_Data!$D$5:$Z$135,MATCH(City!$B76,Buildings_Data!$A$5:$A$135,0),8),"")</f>
        <v/>
      </c>
      <c r="K76" t="str">
        <f>IFERROR(INDEX(Buildings_Data!$D$5:$Z$135,MATCH(City!$B76,Buildings_Data!$A$5:$A$135,0),9),"")</f>
        <v/>
      </c>
      <c r="L76" t="str">
        <f>IFERROR(INDEX(Buildings_Data!$D$5:$Z$135,MATCH(City!$B76,Buildings_Data!$A$5:$A$135,0),15),"")</f>
        <v/>
      </c>
      <c r="M76" t="str">
        <f>IFERROR(INDEX(Buildings_Data!$D$5:$Z$135,MATCH(City!$B76,Buildings_Data!$A$5:$A$135,0),16),"")</f>
        <v/>
      </c>
      <c r="N76" t="str">
        <f>IFERROR(INDEX(Buildings_Data!$D$5:$Z$135,MATCH(City!$B76,Buildings_Data!$A$5:$A$135,0),17),"")</f>
        <v/>
      </c>
      <c r="O76" t="str">
        <f>IFERROR(INDEX(Buildings_Data!$D$5:$Z$135,MATCH(City!$B76,Buildings_Data!$A$5:$A$135,0),18),"")</f>
        <v/>
      </c>
      <c r="P76" t="str">
        <f>IFERROR(IFERROR(INDEX(Buildings_Data!$D$5:$Z$135,MATCH(City!$B76,Buildings_Data!$A$5:$A$135,0),19),""),"")</f>
        <v/>
      </c>
      <c r="Q76" t="str">
        <f>IFERROR(INDEX(Buildings_Data!$D$5:$Z$135,MATCH(City!$B76,Buildings_Data!$A$5:$A$135,0),20),"")</f>
        <v/>
      </c>
      <c r="R76" t="str">
        <f>IFERROR(INDEX(Buildings_Data!$D$5:$Z$135,MATCH(City!$B76,Buildings_Data!$A$5:$A$135,0),21),"")</f>
        <v/>
      </c>
      <c r="S76" t="str">
        <f>IFERROR(INDEX(Buildings_Data!$D$5:$Z$135,MATCH(City!$B76,Buildings_Data!$A$5:$A$135,0),22),"")</f>
        <v/>
      </c>
      <c r="T76" t="str">
        <f>IFERROR(INDEX(Buildings_Data!$D$5:$Z$135,MATCH(City!$B76,Buildings_Data!$A$5:$A$135,0),23),"")</f>
        <v/>
      </c>
    </row>
    <row r="77" spans="2:20" x14ac:dyDescent="0.25">
      <c r="B77" s="207"/>
      <c r="C77" t="str">
        <f>IFERROR(INDEX(Buildings_Data!$D$5:$Z$135,MATCH(City!$B77,Buildings_Data!$A$5:$A$135,0),1),"")</f>
        <v/>
      </c>
      <c r="D77" t="str">
        <f>IFERROR(INDEX(Buildings_Data!$D$5:$Z$135,MATCH(City!$B77,Buildings_Data!$A$5:$A$135,0),2),"")</f>
        <v/>
      </c>
      <c r="E77" t="str">
        <f>IFERROR(INDEX(Buildings_Data!$D$5:$Z$135,MATCH(City!$B77,Buildings_Data!$A$5:$A$135,0),3),"")</f>
        <v/>
      </c>
      <c r="F77" t="str">
        <f>IFERROR(INDEX(Buildings_Data!$D$5:$Z$135,MATCH(City!$B77,Buildings_Data!$A$5:$A$135,0),4),"")</f>
        <v/>
      </c>
      <c r="G77" t="str">
        <f>IFERROR(INDEX(Buildings_Data!$D$5:$Z$135,MATCH(City!$B77,Buildings_Data!$A$5:$A$135,0),5),"")</f>
        <v/>
      </c>
      <c r="H77" t="str">
        <f>IFERROR(INDEX(Buildings_Data!$D$5:$Z$135,MATCH(City!$B77,Buildings_Data!$A$5:$A$135,0),6),"")</f>
        <v/>
      </c>
      <c r="I77" t="str">
        <f>IFERROR(INDEX(Buildings_Data!$D$5:$Z$135,MATCH(City!$B77,Buildings_Data!$A$5:$A$135,0),7),"")</f>
        <v/>
      </c>
      <c r="J77" t="str">
        <f>IFERROR(INDEX(Buildings_Data!$D$5:$Z$135,MATCH(City!$B77,Buildings_Data!$A$5:$A$135,0),8),"")</f>
        <v/>
      </c>
      <c r="K77" t="str">
        <f>IFERROR(INDEX(Buildings_Data!$D$5:$Z$135,MATCH(City!$B77,Buildings_Data!$A$5:$A$135,0),9),"")</f>
        <v/>
      </c>
      <c r="L77" t="str">
        <f>IFERROR(INDEX(Buildings_Data!$D$5:$Z$135,MATCH(City!$B77,Buildings_Data!$A$5:$A$135,0),15),"")</f>
        <v/>
      </c>
      <c r="M77" t="str">
        <f>IFERROR(INDEX(Buildings_Data!$D$5:$Z$135,MATCH(City!$B77,Buildings_Data!$A$5:$A$135,0),16),"")</f>
        <v/>
      </c>
      <c r="N77" t="str">
        <f>IFERROR(INDEX(Buildings_Data!$D$5:$Z$135,MATCH(City!$B77,Buildings_Data!$A$5:$A$135,0),17),"")</f>
        <v/>
      </c>
      <c r="O77" t="str">
        <f>IFERROR(INDEX(Buildings_Data!$D$5:$Z$135,MATCH(City!$B77,Buildings_Data!$A$5:$A$135,0),18),"")</f>
        <v/>
      </c>
      <c r="P77" t="str">
        <f>IFERROR(IFERROR(INDEX(Buildings_Data!$D$5:$Z$135,MATCH(City!$B77,Buildings_Data!$A$5:$A$135,0),19),""),"")</f>
        <v/>
      </c>
      <c r="Q77" t="str">
        <f>IFERROR(INDEX(Buildings_Data!$D$5:$Z$135,MATCH(City!$B77,Buildings_Data!$A$5:$A$135,0),20),"")</f>
        <v/>
      </c>
      <c r="R77" t="str">
        <f>IFERROR(INDEX(Buildings_Data!$D$5:$Z$135,MATCH(City!$B77,Buildings_Data!$A$5:$A$135,0),21),"")</f>
        <v/>
      </c>
      <c r="S77" t="str">
        <f>IFERROR(INDEX(Buildings_Data!$D$5:$Z$135,MATCH(City!$B77,Buildings_Data!$A$5:$A$135,0),22),"")</f>
        <v/>
      </c>
      <c r="T77" t="str">
        <f>IFERROR(INDEX(Buildings_Data!$D$5:$Z$135,MATCH(City!$B77,Buildings_Data!$A$5:$A$135,0),23),"")</f>
        <v/>
      </c>
    </row>
    <row r="78" spans="2:20" x14ac:dyDescent="0.25">
      <c r="B78" s="207"/>
      <c r="C78" t="str">
        <f>IFERROR(INDEX(Buildings_Data!$D$5:$Z$135,MATCH(City!$B78,Buildings_Data!$A$5:$A$135,0),1),"")</f>
        <v/>
      </c>
      <c r="D78" t="str">
        <f>IFERROR(INDEX(Buildings_Data!$D$5:$Z$135,MATCH(City!$B78,Buildings_Data!$A$5:$A$135,0),2),"")</f>
        <v/>
      </c>
      <c r="E78" t="str">
        <f>IFERROR(INDEX(Buildings_Data!$D$5:$Z$135,MATCH(City!$B78,Buildings_Data!$A$5:$A$135,0),3),"")</f>
        <v/>
      </c>
      <c r="F78" t="str">
        <f>IFERROR(INDEX(Buildings_Data!$D$5:$Z$135,MATCH(City!$B78,Buildings_Data!$A$5:$A$135,0),4),"")</f>
        <v/>
      </c>
      <c r="G78" t="str">
        <f>IFERROR(INDEX(Buildings_Data!$D$5:$Z$135,MATCH(City!$B78,Buildings_Data!$A$5:$A$135,0),5),"")</f>
        <v/>
      </c>
      <c r="H78" t="str">
        <f>IFERROR(INDEX(Buildings_Data!$D$5:$Z$135,MATCH(City!$B78,Buildings_Data!$A$5:$A$135,0),6),"")</f>
        <v/>
      </c>
      <c r="I78" t="str">
        <f>IFERROR(INDEX(Buildings_Data!$D$5:$Z$135,MATCH(City!$B78,Buildings_Data!$A$5:$A$135,0),7),"")</f>
        <v/>
      </c>
      <c r="J78" t="str">
        <f>IFERROR(INDEX(Buildings_Data!$D$5:$Z$135,MATCH(City!$B78,Buildings_Data!$A$5:$A$135,0),8),"")</f>
        <v/>
      </c>
      <c r="K78" t="str">
        <f>IFERROR(INDEX(Buildings_Data!$D$5:$Z$135,MATCH(City!$B78,Buildings_Data!$A$5:$A$135,0),9),"")</f>
        <v/>
      </c>
      <c r="L78" t="str">
        <f>IFERROR(INDEX(Buildings_Data!$D$5:$Z$135,MATCH(City!$B78,Buildings_Data!$A$5:$A$135,0),15),"")</f>
        <v/>
      </c>
      <c r="M78" t="str">
        <f>IFERROR(INDEX(Buildings_Data!$D$5:$Z$135,MATCH(City!$B78,Buildings_Data!$A$5:$A$135,0),16),"")</f>
        <v/>
      </c>
      <c r="N78" t="str">
        <f>IFERROR(INDEX(Buildings_Data!$D$5:$Z$135,MATCH(City!$B78,Buildings_Data!$A$5:$A$135,0),17),"")</f>
        <v/>
      </c>
      <c r="O78" t="str">
        <f>IFERROR(INDEX(Buildings_Data!$D$5:$Z$135,MATCH(City!$B78,Buildings_Data!$A$5:$A$135,0),18),"")</f>
        <v/>
      </c>
      <c r="P78" t="str">
        <f>IFERROR(IFERROR(INDEX(Buildings_Data!$D$5:$Z$135,MATCH(City!$B78,Buildings_Data!$A$5:$A$135,0),19),""),"")</f>
        <v/>
      </c>
      <c r="Q78" t="str">
        <f>IFERROR(INDEX(Buildings_Data!$D$5:$Z$135,MATCH(City!$B78,Buildings_Data!$A$5:$A$135,0),20),"")</f>
        <v/>
      </c>
      <c r="R78" t="str">
        <f>IFERROR(INDEX(Buildings_Data!$D$5:$Z$135,MATCH(City!$B78,Buildings_Data!$A$5:$A$135,0),21),"")</f>
        <v/>
      </c>
      <c r="S78" t="str">
        <f>IFERROR(INDEX(Buildings_Data!$D$5:$Z$135,MATCH(City!$B78,Buildings_Data!$A$5:$A$135,0),22),"")</f>
        <v/>
      </c>
      <c r="T78" t="str">
        <f>IFERROR(INDEX(Buildings_Data!$D$5:$Z$135,MATCH(City!$B78,Buildings_Data!$A$5:$A$135,0),23),"")</f>
        <v/>
      </c>
    </row>
    <row r="79" spans="2:20" x14ac:dyDescent="0.25">
      <c r="B79" s="207"/>
      <c r="C79" t="str">
        <f>IFERROR(INDEX(Buildings_Data!$D$5:$Z$135,MATCH(City!$B79,Buildings_Data!$A$5:$A$135,0),1),"")</f>
        <v/>
      </c>
      <c r="D79" t="str">
        <f>IFERROR(INDEX(Buildings_Data!$D$5:$Z$135,MATCH(City!$B79,Buildings_Data!$A$5:$A$135,0),2),"")</f>
        <v/>
      </c>
      <c r="E79" t="str">
        <f>IFERROR(INDEX(Buildings_Data!$D$5:$Z$135,MATCH(City!$B79,Buildings_Data!$A$5:$A$135,0),3),"")</f>
        <v/>
      </c>
      <c r="F79" t="str">
        <f>IFERROR(INDEX(Buildings_Data!$D$5:$Z$135,MATCH(City!$B79,Buildings_Data!$A$5:$A$135,0),4),"")</f>
        <v/>
      </c>
      <c r="G79" t="str">
        <f>IFERROR(INDEX(Buildings_Data!$D$5:$Z$135,MATCH(City!$B79,Buildings_Data!$A$5:$A$135,0),5),"")</f>
        <v/>
      </c>
      <c r="H79" t="str">
        <f>IFERROR(INDEX(Buildings_Data!$D$5:$Z$135,MATCH(City!$B79,Buildings_Data!$A$5:$A$135,0),6),"")</f>
        <v/>
      </c>
      <c r="I79" t="str">
        <f>IFERROR(INDEX(Buildings_Data!$D$5:$Z$135,MATCH(City!$B79,Buildings_Data!$A$5:$A$135,0),7),"")</f>
        <v/>
      </c>
      <c r="J79" t="str">
        <f>IFERROR(INDEX(Buildings_Data!$D$5:$Z$135,MATCH(City!$B79,Buildings_Data!$A$5:$A$135,0),8),"")</f>
        <v/>
      </c>
      <c r="K79" t="str">
        <f>IFERROR(INDEX(Buildings_Data!$D$5:$Z$135,MATCH(City!$B79,Buildings_Data!$A$5:$A$135,0),9),"")</f>
        <v/>
      </c>
      <c r="L79" t="str">
        <f>IFERROR(INDEX(Buildings_Data!$D$5:$Z$135,MATCH(City!$B79,Buildings_Data!$A$5:$A$135,0),15),"")</f>
        <v/>
      </c>
      <c r="M79" t="str">
        <f>IFERROR(INDEX(Buildings_Data!$D$5:$Z$135,MATCH(City!$B79,Buildings_Data!$A$5:$A$135,0),16),"")</f>
        <v/>
      </c>
      <c r="N79" t="str">
        <f>IFERROR(INDEX(Buildings_Data!$D$5:$Z$135,MATCH(City!$B79,Buildings_Data!$A$5:$A$135,0),17),"")</f>
        <v/>
      </c>
      <c r="O79" t="str">
        <f>IFERROR(INDEX(Buildings_Data!$D$5:$Z$135,MATCH(City!$B79,Buildings_Data!$A$5:$A$135,0),18),"")</f>
        <v/>
      </c>
      <c r="P79" t="str">
        <f>IFERROR(IFERROR(INDEX(Buildings_Data!$D$5:$Z$135,MATCH(City!$B79,Buildings_Data!$A$5:$A$135,0),19),""),"")</f>
        <v/>
      </c>
      <c r="Q79" t="str">
        <f>IFERROR(INDEX(Buildings_Data!$D$5:$Z$135,MATCH(City!$B79,Buildings_Data!$A$5:$A$135,0),20),"")</f>
        <v/>
      </c>
      <c r="R79" t="str">
        <f>IFERROR(INDEX(Buildings_Data!$D$5:$Z$135,MATCH(City!$B79,Buildings_Data!$A$5:$A$135,0),21),"")</f>
        <v/>
      </c>
      <c r="S79" t="str">
        <f>IFERROR(INDEX(Buildings_Data!$D$5:$Z$135,MATCH(City!$B79,Buildings_Data!$A$5:$A$135,0),22),"")</f>
        <v/>
      </c>
      <c r="T79" t="str">
        <f>IFERROR(INDEX(Buildings_Data!$D$5:$Z$135,MATCH(City!$B79,Buildings_Data!$A$5:$A$135,0),23),"")</f>
        <v/>
      </c>
    </row>
    <row r="80" spans="2:20" x14ac:dyDescent="0.25">
      <c r="B80" s="207"/>
      <c r="C80" t="str">
        <f>IFERROR(INDEX(Buildings_Data!$D$5:$Z$135,MATCH(City!$B80,Buildings_Data!$A$5:$A$135,0),1),"")</f>
        <v/>
      </c>
      <c r="D80" t="str">
        <f>IFERROR(INDEX(Buildings_Data!$D$5:$Z$135,MATCH(City!$B80,Buildings_Data!$A$5:$A$135,0),2),"")</f>
        <v/>
      </c>
      <c r="E80" t="str">
        <f>IFERROR(INDEX(Buildings_Data!$D$5:$Z$135,MATCH(City!$B80,Buildings_Data!$A$5:$A$135,0),3),"")</f>
        <v/>
      </c>
      <c r="F80" t="str">
        <f>IFERROR(INDEX(Buildings_Data!$D$5:$Z$135,MATCH(City!$B80,Buildings_Data!$A$5:$A$135,0),4),"")</f>
        <v/>
      </c>
      <c r="G80" t="str">
        <f>IFERROR(INDEX(Buildings_Data!$D$5:$Z$135,MATCH(City!$B80,Buildings_Data!$A$5:$A$135,0),5),"")</f>
        <v/>
      </c>
      <c r="H80" t="str">
        <f>IFERROR(INDEX(Buildings_Data!$D$5:$Z$135,MATCH(City!$B80,Buildings_Data!$A$5:$A$135,0),6),"")</f>
        <v/>
      </c>
      <c r="I80" t="str">
        <f>IFERROR(INDEX(Buildings_Data!$D$5:$Z$135,MATCH(City!$B80,Buildings_Data!$A$5:$A$135,0),7),"")</f>
        <v/>
      </c>
      <c r="J80" t="str">
        <f>IFERROR(INDEX(Buildings_Data!$D$5:$Z$135,MATCH(City!$B80,Buildings_Data!$A$5:$A$135,0),8),"")</f>
        <v/>
      </c>
      <c r="K80" t="str">
        <f>IFERROR(INDEX(Buildings_Data!$D$5:$Z$135,MATCH(City!$B80,Buildings_Data!$A$5:$A$135,0),9),"")</f>
        <v/>
      </c>
      <c r="L80" t="str">
        <f>IFERROR(INDEX(Buildings_Data!$D$5:$Z$135,MATCH(City!$B80,Buildings_Data!$A$5:$A$135,0),15),"")</f>
        <v/>
      </c>
      <c r="M80" t="str">
        <f>IFERROR(INDEX(Buildings_Data!$D$5:$Z$135,MATCH(City!$B80,Buildings_Data!$A$5:$A$135,0),16),"")</f>
        <v/>
      </c>
      <c r="N80" t="str">
        <f>IFERROR(INDEX(Buildings_Data!$D$5:$Z$135,MATCH(City!$B80,Buildings_Data!$A$5:$A$135,0),17),"")</f>
        <v/>
      </c>
      <c r="O80" t="str">
        <f>IFERROR(INDEX(Buildings_Data!$D$5:$Z$135,MATCH(City!$B80,Buildings_Data!$A$5:$A$135,0),18),"")</f>
        <v/>
      </c>
      <c r="P80" t="str">
        <f>IFERROR(IFERROR(INDEX(Buildings_Data!$D$5:$Z$135,MATCH(City!$B80,Buildings_Data!$A$5:$A$135,0),19),""),"")</f>
        <v/>
      </c>
      <c r="Q80" t="str">
        <f>IFERROR(INDEX(Buildings_Data!$D$5:$Z$135,MATCH(City!$B80,Buildings_Data!$A$5:$A$135,0),20),"")</f>
        <v/>
      </c>
      <c r="R80" t="str">
        <f>IFERROR(INDEX(Buildings_Data!$D$5:$Z$135,MATCH(City!$B80,Buildings_Data!$A$5:$A$135,0),21),"")</f>
        <v/>
      </c>
      <c r="S80" t="str">
        <f>IFERROR(INDEX(Buildings_Data!$D$5:$Z$135,MATCH(City!$B80,Buildings_Data!$A$5:$A$135,0),22),"")</f>
        <v/>
      </c>
      <c r="T80" t="str">
        <f>IFERROR(INDEX(Buildings_Data!$D$5:$Z$135,MATCH(City!$B80,Buildings_Data!$A$5:$A$135,0),23),"")</f>
        <v/>
      </c>
    </row>
    <row r="81" spans="2:20" x14ac:dyDescent="0.25">
      <c r="B81" s="207"/>
      <c r="C81" t="str">
        <f>IFERROR(INDEX(Buildings_Data!$D$5:$Z$135,MATCH(City!$B81,Buildings_Data!$A$5:$A$135,0),1),"")</f>
        <v/>
      </c>
      <c r="D81" t="str">
        <f>IFERROR(INDEX(Buildings_Data!$D$5:$Z$135,MATCH(City!$B81,Buildings_Data!$A$5:$A$135,0),2),"")</f>
        <v/>
      </c>
      <c r="E81" t="str">
        <f>IFERROR(INDEX(Buildings_Data!$D$5:$Z$135,MATCH(City!$B81,Buildings_Data!$A$5:$A$135,0),3),"")</f>
        <v/>
      </c>
      <c r="F81" t="str">
        <f>IFERROR(INDEX(Buildings_Data!$D$5:$Z$135,MATCH(City!$B81,Buildings_Data!$A$5:$A$135,0),4),"")</f>
        <v/>
      </c>
      <c r="G81" t="str">
        <f>IFERROR(INDEX(Buildings_Data!$D$5:$Z$135,MATCH(City!$B81,Buildings_Data!$A$5:$A$135,0),5),"")</f>
        <v/>
      </c>
      <c r="H81" t="str">
        <f>IFERROR(INDEX(Buildings_Data!$D$5:$Z$135,MATCH(City!$B81,Buildings_Data!$A$5:$A$135,0),6),"")</f>
        <v/>
      </c>
      <c r="I81" t="str">
        <f>IFERROR(INDEX(Buildings_Data!$D$5:$Z$135,MATCH(City!$B81,Buildings_Data!$A$5:$A$135,0),7),"")</f>
        <v/>
      </c>
      <c r="J81" t="str">
        <f>IFERROR(INDEX(Buildings_Data!$D$5:$Z$135,MATCH(City!$B81,Buildings_Data!$A$5:$A$135,0),8),"")</f>
        <v/>
      </c>
      <c r="K81" t="str">
        <f>IFERROR(INDEX(Buildings_Data!$D$5:$Z$135,MATCH(City!$B81,Buildings_Data!$A$5:$A$135,0),9),"")</f>
        <v/>
      </c>
      <c r="L81" t="str">
        <f>IFERROR(INDEX(Buildings_Data!$D$5:$Z$135,MATCH(City!$B81,Buildings_Data!$A$5:$A$135,0),15),"")</f>
        <v/>
      </c>
      <c r="M81" t="str">
        <f>IFERROR(INDEX(Buildings_Data!$D$5:$Z$135,MATCH(City!$B81,Buildings_Data!$A$5:$A$135,0),16),"")</f>
        <v/>
      </c>
      <c r="N81" t="str">
        <f>IFERROR(INDEX(Buildings_Data!$D$5:$Z$135,MATCH(City!$B81,Buildings_Data!$A$5:$A$135,0),17),"")</f>
        <v/>
      </c>
      <c r="O81" t="str">
        <f>IFERROR(INDEX(Buildings_Data!$D$5:$Z$135,MATCH(City!$B81,Buildings_Data!$A$5:$A$135,0),18),"")</f>
        <v/>
      </c>
      <c r="P81" t="str">
        <f>IFERROR(IFERROR(INDEX(Buildings_Data!$D$5:$Z$135,MATCH(City!$B81,Buildings_Data!$A$5:$A$135,0),19),""),"")</f>
        <v/>
      </c>
      <c r="Q81" t="str">
        <f>IFERROR(INDEX(Buildings_Data!$D$5:$Z$135,MATCH(City!$B81,Buildings_Data!$A$5:$A$135,0),20),"")</f>
        <v/>
      </c>
      <c r="R81" t="str">
        <f>IFERROR(INDEX(Buildings_Data!$D$5:$Z$135,MATCH(City!$B81,Buildings_Data!$A$5:$A$135,0),21),"")</f>
        <v/>
      </c>
      <c r="S81" t="str">
        <f>IFERROR(INDEX(Buildings_Data!$D$5:$Z$135,MATCH(City!$B81,Buildings_Data!$A$5:$A$135,0),22),"")</f>
        <v/>
      </c>
      <c r="T81" t="str">
        <f>IFERROR(INDEX(Buildings_Data!$D$5:$Z$135,MATCH(City!$B81,Buildings_Data!$A$5:$A$135,0),23),"")</f>
        <v/>
      </c>
    </row>
    <row r="82" spans="2:20" x14ac:dyDescent="0.25">
      <c r="B82" s="207"/>
      <c r="C82" t="str">
        <f>IFERROR(INDEX(Buildings_Data!$D$5:$Z$135,MATCH(City!$B82,Buildings_Data!$A$5:$A$135,0),1),"")</f>
        <v/>
      </c>
      <c r="D82" t="str">
        <f>IFERROR(INDEX(Buildings_Data!$D$5:$Z$135,MATCH(City!$B82,Buildings_Data!$A$5:$A$135,0),2),"")</f>
        <v/>
      </c>
      <c r="E82" t="str">
        <f>IFERROR(INDEX(Buildings_Data!$D$5:$Z$135,MATCH(City!$B82,Buildings_Data!$A$5:$A$135,0),3),"")</f>
        <v/>
      </c>
      <c r="F82" t="str">
        <f>IFERROR(INDEX(Buildings_Data!$D$5:$Z$135,MATCH(City!$B82,Buildings_Data!$A$5:$A$135,0),4),"")</f>
        <v/>
      </c>
      <c r="G82" t="str">
        <f>IFERROR(INDEX(Buildings_Data!$D$5:$Z$135,MATCH(City!$B82,Buildings_Data!$A$5:$A$135,0),5),"")</f>
        <v/>
      </c>
      <c r="H82" t="str">
        <f>IFERROR(INDEX(Buildings_Data!$D$5:$Z$135,MATCH(City!$B82,Buildings_Data!$A$5:$A$135,0),6),"")</f>
        <v/>
      </c>
      <c r="I82" t="str">
        <f>IFERROR(INDEX(Buildings_Data!$D$5:$Z$135,MATCH(City!$B82,Buildings_Data!$A$5:$A$135,0),7),"")</f>
        <v/>
      </c>
      <c r="J82" t="str">
        <f>IFERROR(INDEX(Buildings_Data!$D$5:$Z$135,MATCH(City!$B82,Buildings_Data!$A$5:$A$135,0),8),"")</f>
        <v/>
      </c>
      <c r="K82" t="str">
        <f>IFERROR(INDEX(Buildings_Data!$D$5:$Z$135,MATCH(City!$B82,Buildings_Data!$A$5:$A$135,0),9),"")</f>
        <v/>
      </c>
      <c r="L82" t="str">
        <f>IFERROR(INDEX(Buildings_Data!$D$5:$Z$135,MATCH(City!$B82,Buildings_Data!$A$5:$A$135,0),15),"")</f>
        <v/>
      </c>
      <c r="M82" t="str">
        <f>IFERROR(INDEX(Buildings_Data!$D$5:$Z$135,MATCH(City!$B82,Buildings_Data!$A$5:$A$135,0),16),"")</f>
        <v/>
      </c>
      <c r="N82" t="str">
        <f>IFERROR(INDEX(Buildings_Data!$D$5:$Z$135,MATCH(City!$B82,Buildings_Data!$A$5:$A$135,0),17),"")</f>
        <v/>
      </c>
      <c r="O82" t="str">
        <f>IFERROR(INDEX(Buildings_Data!$D$5:$Z$135,MATCH(City!$B82,Buildings_Data!$A$5:$A$135,0),18),"")</f>
        <v/>
      </c>
      <c r="P82" t="str">
        <f>IFERROR(IFERROR(INDEX(Buildings_Data!$D$5:$Z$135,MATCH(City!$B82,Buildings_Data!$A$5:$A$135,0),19),""),"")</f>
        <v/>
      </c>
      <c r="Q82" t="str">
        <f>IFERROR(INDEX(Buildings_Data!$D$5:$Z$135,MATCH(City!$B82,Buildings_Data!$A$5:$A$135,0),20),"")</f>
        <v/>
      </c>
      <c r="R82" t="str">
        <f>IFERROR(INDEX(Buildings_Data!$D$5:$Z$135,MATCH(City!$B82,Buildings_Data!$A$5:$A$135,0),21),"")</f>
        <v/>
      </c>
      <c r="S82" t="str">
        <f>IFERROR(INDEX(Buildings_Data!$D$5:$Z$135,MATCH(City!$B82,Buildings_Data!$A$5:$A$135,0),22),"")</f>
        <v/>
      </c>
      <c r="T82" t="str">
        <f>IFERROR(INDEX(Buildings_Data!$D$5:$Z$135,MATCH(City!$B82,Buildings_Data!$A$5:$A$135,0),23),"")</f>
        <v/>
      </c>
    </row>
    <row r="83" spans="2:20" x14ac:dyDescent="0.25">
      <c r="B83" s="207"/>
      <c r="C83" t="str">
        <f>IFERROR(INDEX(Buildings_Data!$D$5:$Z$135,MATCH(City!$B83,Buildings_Data!$A$5:$A$135,0),1),"")</f>
        <v/>
      </c>
      <c r="D83" t="str">
        <f>IFERROR(INDEX(Buildings_Data!$D$5:$Z$135,MATCH(City!$B83,Buildings_Data!$A$5:$A$135,0),2),"")</f>
        <v/>
      </c>
      <c r="E83" t="str">
        <f>IFERROR(INDEX(Buildings_Data!$D$5:$Z$135,MATCH(City!$B83,Buildings_Data!$A$5:$A$135,0),3),"")</f>
        <v/>
      </c>
      <c r="F83" t="str">
        <f>IFERROR(INDEX(Buildings_Data!$D$5:$Z$135,MATCH(City!$B83,Buildings_Data!$A$5:$A$135,0),4),"")</f>
        <v/>
      </c>
      <c r="G83" t="str">
        <f>IFERROR(INDEX(Buildings_Data!$D$5:$Z$135,MATCH(City!$B83,Buildings_Data!$A$5:$A$135,0),5),"")</f>
        <v/>
      </c>
      <c r="H83" t="str">
        <f>IFERROR(INDEX(Buildings_Data!$D$5:$Z$135,MATCH(City!$B83,Buildings_Data!$A$5:$A$135,0),6),"")</f>
        <v/>
      </c>
      <c r="I83" t="str">
        <f>IFERROR(INDEX(Buildings_Data!$D$5:$Z$135,MATCH(City!$B83,Buildings_Data!$A$5:$A$135,0),7),"")</f>
        <v/>
      </c>
      <c r="J83" t="str">
        <f>IFERROR(INDEX(Buildings_Data!$D$5:$Z$135,MATCH(City!$B83,Buildings_Data!$A$5:$A$135,0),8),"")</f>
        <v/>
      </c>
      <c r="K83" t="str">
        <f>IFERROR(INDEX(Buildings_Data!$D$5:$Z$135,MATCH(City!$B83,Buildings_Data!$A$5:$A$135,0),9),"")</f>
        <v/>
      </c>
      <c r="L83" t="str">
        <f>IFERROR(INDEX(Buildings_Data!$D$5:$Z$135,MATCH(City!$B83,Buildings_Data!$A$5:$A$135,0),15),"")</f>
        <v/>
      </c>
      <c r="M83" t="str">
        <f>IFERROR(INDEX(Buildings_Data!$D$5:$Z$135,MATCH(City!$B83,Buildings_Data!$A$5:$A$135,0),16),"")</f>
        <v/>
      </c>
      <c r="N83" t="str">
        <f>IFERROR(INDEX(Buildings_Data!$D$5:$Z$135,MATCH(City!$B83,Buildings_Data!$A$5:$A$135,0),17),"")</f>
        <v/>
      </c>
      <c r="O83" t="str">
        <f>IFERROR(INDEX(Buildings_Data!$D$5:$Z$135,MATCH(City!$B83,Buildings_Data!$A$5:$A$135,0),18),"")</f>
        <v/>
      </c>
      <c r="P83" t="str">
        <f>IFERROR(IFERROR(INDEX(Buildings_Data!$D$5:$Z$135,MATCH(City!$B83,Buildings_Data!$A$5:$A$135,0),19),""),"")</f>
        <v/>
      </c>
      <c r="Q83" t="str">
        <f>IFERROR(INDEX(Buildings_Data!$D$5:$Z$135,MATCH(City!$B83,Buildings_Data!$A$5:$A$135,0),20),"")</f>
        <v/>
      </c>
      <c r="R83" t="str">
        <f>IFERROR(INDEX(Buildings_Data!$D$5:$Z$135,MATCH(City!$B83,Buildings_Data!$A$5:$A$135,0),21),"")</f>
        <v/>
      </c>
      <c r="S83" t="str">
        <f>IFERROR(INDEX(Buildings_Data!$D$5:$Z$135,MATCH(City!$B83,Buildings_Data!$A$5:$A$135,0),22),"")</f>
        <v/>
      </c>
      <c r="T83" t="str">
        <f>IFERROR(INDEX(Buildings_Data!$D$5:$Z$135,MATCH(City!$B83,Buildings_Data!$A$5:$A$135,0),23),"")</f>
        <v/>
      </c>
    </row>
    <row r="84" spans="2:20" x14ac:dyDescent="0.25">
      <c r="B84" s="207"/>
      <c r="C84" t="str">
        <f>IFERROR(INDEX(Buildings_Data!$D$5:$Z$135,MATCH(City!$B84,Buildings_Data!$A$5:$A$135,0),1),"")</f>
        <v/>
      </c>
      <c r="D84" t="str">
        <f>IFERROR(INDEX(Buildings_Data!$D$5:$Z$135,MATCH(City!$B84,Buildings_Data!$A$5:$A$135,0),2),"")</f>
        <v/>
      </c>
      <c r="E84" t="str">
        <f>IFERROR(INDEX(Buildings_Data!$D$5:$Z$135,MATCH(City!$B84,Buildings_Data!$A$5:$A$135,0),3),"")</f>
        <v/>
      </c>
      <c r="F84" t="str">
        <f>IFERROR(INDEX(Buildings_Data!$D$5:$Z$135,MATCH(City!$B84,Buildings_Data!$A$5:$A$135,0),4),"")</f>
        <v/>
      </c>
      <c r="G84" t="str">
        <f>IFERROR(INDEX(Buildings_Data!$D$5:$Z$135,MATCH(City!$B84,Buildings_Data!$A$5:$A$135,0),5),"")</f>
        <v/>
      </c>
      <c r="H84" t="str">
        <f>IFERROR(INDEX(Buildings_Data!$D$5:$Z$135,MATCH(City!$B84,Buildings_Data!$A$5:$A$135,0),6),"")</f>
        <v/>
      </c>
      <c r="I84" t="str">
        <f>IFERROR(INDEX(Buildings_Data!$D$5:$Z$135,MATCH(City!$B84,Buildings_Data!$A$5:$A$135,0),7),"")</f>
        <v/>
      </c>
      <c r="J84" t="str">
        <f>IFERROR(INDEX(Buildings_Data!$D$5:$Z$135,MATCH(City!$B84,Buildings_Data!$A$5:$A$135,0),8),"")</f>
        <v/>
      </c>
      <c r="K84" t="str">
        <f>IFERROR(INDEX(Buildings_Data!$D$5:$Z$135,MATCH(City!$B84,Buildings_Data!$A$5:$A$135,0),9),"")</f>
        <v/>
      </c>
      <c r="L84" t="str">
        <f>IFERROR(INDEX(Buildings_Data!$D$5:$Z$135,MATCH(City!$B84,Buildings_Data!$A$5:$A$135,0),15),"")</f>
        <v/>
      </c>
      <c r="M84" t="str">
        <f>IFERROR(INDEX(Buildings_Data!$D$5:$Z$135,MATCH(City!$B84,Buildings_Data!$A$5:$A$135,0),16),"")</f>
        <v/>
      </c>
      <c r="N84" t="str">
        <f>IFERROR(INDEX(Buildings_Data!$D$5:$Z$135,MATCH(City!$B84,Buildings_Data!$A$5:$A$135,0),17),"")</f>
        <v/>
      </c>
      <c r="O84" t="str">
        <f>IFERROR(INDEX(Buildings_Data!$D$5:$Z$135,MATCH(City!$B84,Buildings_Data!$A$5:$A$135,0),18),"")</f>
        <v/>
      </c>
      <c r="P84" t="str">
        <f>IFERROR(IFERROR(INDEX(Buildings_Data!$D$5:$Z$135,MATCH(City!$B84,Buildings_Data!$A$5:$A$135,0),19),""),"")</f>
        <v/>
      </c>
      <c r="Q84" t="str">
        <f>IFERROR(INDEX(Buildings_Data!$D$5:$Z$135,MATCH(City!$B84,Buildings_Data!$A$5:$A$135,0),20),"")</f>
        <v/>
      </c>
      <c r="R84" t="str">
        <f>IFERROR(INDEX(Buildings_Data!$D$5:$Z$135,MATCH(City!$B84,Buildings_Data!$A$5:$A$135,0),21),"")</f>
        <v/>
      </c>
      <c r="S84" t="str">
        <f>IFERROR(INDEX(Buildings_Data!$D$5:$Z$135,MATCH(City!$B84,Buildings_Data!$A$5:$A$135,0),22),"")</f>
        <v/>
      </c>
      <c r="T84" t="str">
        <f>IFERROR(INDEX(Buildings_Data!$D$5:$Z$135,MATCH(City!$B84,Buildings_Data!$A$5:$A$135,0),23),"")</f>
        <v/>
      </c>
    </row>
    <row r="85" spans="2:20" x14ac:dyDescent="0.25">
      <c r="B85" s="207"/>
      <c r="C85" t="str">
        <f>IFERROR(INDEX(Buildings_Data!$D$5:$Z$135,MATCH(City!$B85,Buildings_Data!$A$5:$A$135,0),1),"")</f>
        <v/>
      </c>
      <c r="D85" t="str">
        <f>IFERROR(INDEX(Buildings_Data!$D$5:$Z$135,MATCH(City!$B85,Buildings_Data!$A$5:$A$135,0),2),"")</f>
        <v/>
      </c>
      <c r="E85" t="str">
        <f>IFERROR(INDEX(Buildings_Data!$D$5:$Z$135,MATCH(City!$B85,Buildings_Data!$A$5:$A$135,0),3),"")</f>
        <v/>
      </c>
      <c r="F85" t="str">
        <f>IFERROR(INDEX(Buildings_Data!$D$5:$Z$135,MATCH(City!$B85,Buildings_Data!$A$5:$A$135,0),4),"")</f>
        <v/>
      </c>
      <c r="G85" t="str">
        <f>IFERROR(INDEX(Buildings_Data!$D$5:$Z$135,MATCH(City!$B85,Buildings_Data!$A$5:$A$135,0),5),"")</f>
        <v/>
      </c>
      <c r="H85" t="str">
        <f>IFERROR(INDEX(Buildings_Data!$D$5:$Z$135,MATCH(City!$B85,Buildings_Data!$A$5:$A$135,0),6),"")</f>
        <v/>
      </c>
      <c r="I85" t="str">
        <f>IFERROR(INDEX(Buildings_Data!$D$5:$Z$135,MATCH(City!$B85,Buildings_Data!$A$5:$A$135,0),7),"")</f>
        <v/>
      </c>
      <c r="J85" t="str">
        <f>IFERROR(INDEX(Buildings_Data!$D$5:$Z$135,MATCH(City!$B85,Buildings_Data!$A$5:$A$135,0),8),"")</f>
        <v/>
      </c>
      <c r="K85" t="str">
        <f>IFERROR(INDEX(Buildings_Data!$D$5:$Z$135,MATCH(City!$B85,Buildings_Data!$A$5:$A$135,0),9),"")</f>
        <v/>
      </c>
      <c r="L85" t="str">
        <f>IFERROR(INDEX(Buildings_Data!$D$5:$Z$135,MATCH(City!$B85,Buildings_Data!$A$5:$A$135,0),15),"")</f>
        <v/>
      </c>
      <c r="M85" t="str">
        <f>IFERROR(INDEX(Buildings_Data!$D$5:$Z$135,MATCH(City!$B85,Buildings_Data!$A$5:$A$135,0),16),"")</f>
        <v/>
      </c>
      <c r="N85" t="str">
        <f>IFERROR(INDEX(Buildings_Data!$D$5:$Z$135,MATCH(City!$B85,Buildings_Data!$A$5:$A$135,0),17),"")</f>
        <v/>
      </c>
      <c r="O85" t="str">
        <f>IFERROR(INDEX(Buildings_Data!$D$5:$Z$135,MATCH(City!$B85,Buildings_Data!$A$5:$A$135,0),18),"")</f>
        <v/>
      </c>
      <c r="P85" t="str">
        <f>IFERROR(IFERROR(INDEX(Buildings_Data!$D$5:$Z$135,MATCH(City!$B85,Buildings_Data!$A$5:$A$135,0),19),""),"")</f>
        <v/>
      </c>
      <c r="Q85" t="str">
        <f>IFERROR(INDEX(Buildings_Data!$D$5:$Z$135,MATCH(City!$B85,Buildings_Data!$A$5:$A$135,0),20),"")</f>
        <v/>
      </c>
      <c r="R85" t="str">
        <f>IFERROR(INDEX(Buildings_Data!$D$5:$Z$135,MATCH(City!$B85,Buildings_Data!$A$5:$A$135,0),21),"")</f>
        <v/>
      </c>
      <c r="S85" t="str">
        <f>IFERROR(INDEX(Buildings_Data!$D$5:$Z$135,MATCH(City!$B85,Buildings_Data!$A$5:$A$135,0),22),"")</f>
        <v/>
      </c>
      <c r="T85" t="str">
        <f>IFERROR(INDEX(Buildings_Data!$D$5:$Z$135,MATCH(City!$B85,Buildings_Data!$A$5:$A$135,0),23),"")</f>
        <v/>
      </c>
    </row>
    <row r="86" spans="2:20" x14ac:dyDescent="0.25">
      <c r="B86" s="207"/>
      <c r="C86" t="str">
        <f>IFERROR(INDEX(Buildings_Data!$D$5:$Z$135,MATCH(City!$B86,Buildings_Data!$A$5:$A$135,0),1),"")</f>
        <v/>
      </c>
      <c r="D86" t="str">
        <f>IFERROR(INDEX(Buildings_Data!$D$5:$Z$135,MATCH(City!$B86,Buildings_Data!$A$5:$A$135,0),2),"")</f>
        <v/>
      </c>
      <c r="E86" t="str">
        <f>IFERROR(INDEX(Buildings_Data!$D$5:$Z$135,MATCH(City!$B86,Buildings_Data!$A$5:$A$135,0),3),"")</f>
        <v/>
      </c>
      <c r="F86" t="str">
        <f>IFERROR(INDEX(Buildings_Data!$D$5:$Z$135,MATCH(City!$B86,Buildings_Data!$A$5:$A$135,0),4),"")</f>
        <v/>
      </c>
      <c r="G86" t="str">
        <f>IFERROR(INDEX(Buildings_Data!$D$5:$Z$135,MATCH(City!$B86,Buildings_Data!$A$5:$A$135,0),5),"")</f>
        <v/>
      </c>
      <c r="H86" t="str">
        <f>IFERROR(INDEX(Buildings_Data!$D$5:$Z$135,MATCH(City!$B86,Buildings_Data!$A$5:$A$135,0),6),"")</f>
        <v/>
      </c>
      <c r="I86" t="str">
        <f>IFERROR(INDEX(Buildings_Data!$D$5:$Z$135,MATCH(City!$B86,Buildings_Data!$A$5:$A$135,0),7),"")</f>
        <v/>
      </c>
      <c r="J86" t="str">
        <f>IFERROR(INDEX(Buildings_Data!$D$5:$Z$135,MATCH(City!$B86,Buildings_Data!$A$5:$A$135,0),8),"")</f>
        <v/>
      </c>
      <c r="K86" t="str">
        <f>IFERROR(INDEX(Buildings_Data!$D$5:$Z$135,MATCH(City!$B86,Buildings_Data!$A$5:$A$135,0),9),"")</f>
        <v/>
      </c>
      <c r="L86" t="str">
        <f>IFERROR(INDEX(Buildings_Data!$D$5:$Z$135,MATCH(City!$B86,Buildings_Data!$A$5:$A$135,0),15),"")</f>
        <v/>
      </c>
      <c r="M86" t="str">
        <f>IFERROR(INDEX(Buildings_Data!$D$5:$Z$135,MATCH(City!$B86,Buildings_Data!$A$5:$A$135,0),16),"")</f>
        <v/>
      </c>
      <c r="N86" t="str">
        <f>IFERROR(INDEX(Buildings_Data!$D$5:$Z$135,MATCH(City!$B86,Buildings_Data!$A$5:$A$135,0),17),"")</f>
        <v/>
      </c>
      <c r="O86" t="str">
        <f>IFERROR(INDEX(Buildings_Data!$D$5:$Z$135,MATCH(City!$B86,Buildings_Data!$A$5:$A$135,0),18),"")</f>
        <v/>
      </c>
      <c r="P86" t="str">
        <f>IFERROR(IFERROR(INDEX(Buildings_Data!$D$5:$Z$135,MATCH(City!$B86,Buildings_Data!$A$5:$A$135,0),19),""),"")</f>
        <v/>
      </c>
      <c r="Q86" t="str">
        <f>IFERROR(INDEX(Buildings_Data!$D$5:$Z$135,MATCH(City!$B86,Buildings_Data!$A$5:$A$135,0),20),"")</f>
        <v/>
      </c>
      <c r="R86" t="str">
        <f>IFERROR(INDEX(Buildings_Data!$D$5:$Z$135,MATCH(City!$B86,Buildings_Data!$A$5:$A$135,0),21),"")</f>
        <v/>
      </c>
      <c r="S86" t="str">
        <f>IFERROR(INDEX(Buildings_Data!$D$5:$Z$135,MATCH(City!$B86,Buildings_Data!$A$5:$A$135,0),22),"")</f>
        <v/>
      </c>
      <c r="T86" t="str">
        <f>IFERROR(INDEX(Buildings_Data!$D$5:$Z$135,MATCH(City!$B86,Buildings_Data!$A$5:$A$135,0),23),"")</f>
        <v/>
      </c>
    </row>
    <row r="87" spans="2:20" x14ac:dyDescent="0.25">
      <c r="B87" s="207"/>
      <c r="C87" t="str">
        <f>IFERROR(INDEX(Buildings_Data!$D$5:$Z$135,MATCH(City!$B87,Buildings_Data!$A$5:$A$135,0),1),"")</f>
        <v/>
      </c>
      <c r="D87" t="str">
        <f>IFERROR(INDEX(Buildings_Data!$D$5:$Z$135,MATCH(City!$B87,Buildings_Data!$A$5:$A$135,0),2),"")</f>
        <v/>
      </c>
      <c r="E87" t="str">
        <f>IFERROR(INDEX(Buildings_Data!$D$5:$Z$135,MATCH(City!$B87,Buildings_Data!$A$5:$A$135,0),3),"")</f>
        <v/>
      </c>
      <c r="F87" t="str">
        <f>IFERROR(INDEX(Buildings_Data!$D$5:$Z$135,MATCH(City!$B87,Buildings_Data!$A$5:$A$135,0),4),"")</f>
        <v/>
      </c>
      <c r="G87" t="str">
        <f>IFERROR(INDEX(Buildings_Data!$D$5:$Z$135,MATCH(City!$B87,Buildings_Data!$A$5:$A$135,0),5),"")</f>
        <v/>
      </c>
      <c r="H87" t="str">
        <f>IFERROR(INDEX(Buildings_Data!$D$5:$Z$135,MATCH(City!$B87,Buildings_Data!$A$5:$A$135,0),6),"")</f>
        <v/>
      </c>
      <c r="I87" t="str">
        <f>IFERROR(INDEX(Buildings_Data!$D$5:$Z$135,MATCH(City!$B87,Buildings_Data!$A$5:$A$135,0),7),"")</f>
        <v/>
      </c>
      <c r="J87" t="str">
        <f>IFERROR(INDEX(Buildings_Data!$D$5:$Z$135,MATCH(City!$B87,Buildings_Data!$A$5:$A$135,0),8),"")</f>
        <v/>
      </c>
      <c r="K87" t="str">
        <f>IFERROR(INDEX(Buildings_Data!$D$5:$Z$135,MATCH(City!$B87,Buildings_Data!$A$5:$A$135,0),9),"")</f>
        <v/>
      </c>
      <c r="L87" t="str">
        <f>IFERROR(INDEX(Buildings_Data!$D$5:$Z$135,MATCH(City!$B87,Buildings_Data!$A$5:$A$135,0),15),"")</f>
        <v/>
      </c>
      <c r="M87" t="str">
        <f>IFERROR(INDEX(Buildings_Data!$D$5:$Z$135,MATCH(City!$B87,Buildings_Data!$A$5:$A$135,0),16),"")</f>
        <v/>
      </c>
      <c r="N87" t="str">
        <f>IFERROR(INDEX(Buildings_Data!$D$5:$Z$135,MATCH(City!$B87,Buildings_Data!$A$5:$A$135,0),17),"")</f>
        <v/>
      </c>
      <c r="O87" t="str">
        <f>IFERROR(INDEX(Buildings_Data!$D$5:$Z$135,MATCH(City!$B87,Buildings_Data!$A$5:$A$135,0),18),"")</f>
        <v/>
      </c>
      <c r="P87" t="str">
        <f>IFERROR(IFERROR(INDEX(Buildings_Data!$D$5:$Z$135,MATCH(City!$B87,Buildings_Data!$A$5:$A$135,0),19),""),"")</f>
        <v/>
      </c>
      <c r="Q87" t="str">
        <f>IFERROR(INDEX(Buildings_Data!$D$5:$Z$135,MATCH(City!$B87,Buildings_Data!$A$5:$A$135,0),20),"")</f>
        <v/>
      </c>
      <c r="R87" t="str">
        <f>IFERROR(INDEX(Buildings_Data!$D$5:$Z$135,MATCH(City!$B87,Buildings_Data!$A$5:$A$135,0),21),"")</f>
        <v/>
      </c>
      <c r="S87" t="str">
        <f>IFERROR(INDEX(Buildings_Data!$D$5:$Z$135,MATCH(City!$B87,Buildings_Data!$A$5:$A$135,0),22),"")</f>
        <v/>
      </c>
      <c r="T87" t="str">
        <f>IFERROR(INDEX(Buildings_Data!$D$5:$Z$135,MATCH(City!$B87,Buildings_Data!$A$5:$A$135,0),23),"")</f>
        <v/>
      </c>
    </row>
    <row r="88" spans="2:20" x14ac:dyDescent="0.25">
      <c r="B88" s="207"/>
      <c r="C88" t="str">
        <f>IFERROR(INDEX(Buildings_Data!$D$5:$Z$135,MATCH(City!$B88,Buildings_Data!$A$5:$A$135,0),1),"")</f>
        <v/>
      </c>
      <c r="D88" t="str">
        <f>IFERROR(INDEX(Buildings_Data!$D$5:$Z$135,MATCH(City!$B88,Buildings_Data!$A$5:$A$135,0),2),"")</f>
        <v/>
      </c>
      <c r="E88" t="str">
        <f>IFERROR(INDEX(Buildings_Data!$D$5:$Z$135,MATCH(City!$B88,Buildings_Data!$A$5:$A$135,0),3),"")</f>
        <v/>
      </c>
      <c r="F88" t="str">
        <f>IFERROR(INDEX(Buildings_Data!$D$5:$Z$135,MATCH(City!$B88,Buildings_Data!$A$5:$A$135,0),4),"")</f>
        <v/>
      </c>
      <c r="G88" t="str">
        <f>IFERROR(INDEX(Buildings_Data!$D$5:$Z$135,MATCH(City!$B88,Buildings_Data!$A$5:$A$135,0),5),"")</f>
        <v/>
      </c>
      <c r="H88" t="str">
        <f>IFERROR(INDEX(Buildings_Data!$D$5:$Z$135,MATCH(City!$B88,Buildings_Data!$A$5:$A$135,0),6),"")</f>
        <v/>
      </c>
      <c r="I88" t="str">
        <f>IFERROR(INDEX(Buildings_Data!$D$5:$Z$135,MATCH(City!$B88,Buildings_Data!$A$5:$A$135,0),7),"")</f>
        <v/>
      </c>
      <c r="J88" t="str">
        <f>IFERROR(INDEX(Buildings_Data!$D$5:$Z$135,MATCH(City!$B88,Buildings_Data!$A$5:$A$135,0),8),"")</f>
        <v/>
      </c>
      <c r="K88" t="str">
        <f>IFERROR(INDEX(Buildings_Data!$D$5:$Z$135,MATCH(City!$B88,Buildings_Data!$A$5:$A$135,0),9),"")</f>
        <v/>
      </c>
      <c r="L88" t="str">
        <f>IFERROR(INDEX(Buildings_Data!$D$5:$Z$135,MATCH(City!$B88,Buildings_Data!$A$5:$A$135,0),15),"")</f>
        <v/>
      </c>
      <c r="M88" t="str">
        <f>IFERROR(INDEX(Buildings_Data!$D$5:$Z$135,MATCH(City!$B88,Buildings_Data!$A$5:$A$135,0),16),"")</f>
        <v/>
      </c>
      <c r="N88" t="str">
        <f>IFERROR(INDEX(Buildings_Data!$D$5:$Z$135,MATCH(City!$B88,Buildings_Data!$A$5:$A$135,0),17),"")</f>
        <v/>
      </c>
      <c r="O88" t="str">
        <f>IFERROR(INDEX(Buildings_Data!$D$5:$Z$135,MATCH(City!$B88,Buildings_Data!$A$5:$A$135,0),18),"")</f>
        <v/>
      </c>
      <c r="P88" t="str">
        <f>IFERROR(IFERROR(INDEX(Buildings_Data!$D$5:$Z$135,MATCH(City!$B88,Buildings_Data!$A$5:$A$135,0),19),""),"")</f>
        <v/>
      </c>
      <c r="Q88" t="str">
        <f>IFERROR(INDEX(Buildings_Data!$D$5:$Z$135,MATCH(City!$B88,Buildings_Data!$A$5:$A$135,0),20),"")</f>
        <v/>
      </c>
      <c r="R88" t="str">
        <f>IFERROR(INDEX(Buildings_Data!$D$5:$Z$135,MATCH(City!$B88,Buildings_Data!$A$5:$A$135,0),21),"")</f>
        <v/>
      </c>
      <c r="S88" t="str">
        <f>IFERROR(INDEX(Buildings_Data!$D$5:$Z$135,MATCH(City!$B88,Buildings_Data!$A$5:$A$135,0),22),"")</f>
        <v/>
      </c>
      <c r="T88" t="str">
        <f>IFERROR(INDEX(Buildings_Data!$D$5:$Z$135,MATCH(City!$B88,Buildings_Data!$A$5:$A$135,0),23),"")</f>
        <v/>
      </c>
    </row>
    <row r="89" spans="2:20" x14ac:dyDescent="0.25">
      <c r="B89" s="207"/>
      <c r="C89" t="str">
        <f>IFERROR(INDEX(Buildings_Data!$D$5:$Z$135,MATCH(City!$B89,Buildings_Data!$A$5:$A$135,0),1),"")</f>
        <v/>
      </c>
      <c r="D89" t="str">
        <f>IFERROR(INDEX(Buildings_Data!$D$5:$Z$135,MATCH(City!$B89,Buildings_Data!$A$5:$A$135,0),2),"")</f>
        <v/>
      </c>
      <c r="E89" t="str">
        <f>IFERROR(INDEX(Buildings_Data!$D$5:$Z$135,MATCH(City!$B89,Buildings_Data!$A$5:$A$135,0),3),"")</f>
        <v/>
      </c>
      <c r="F89" t="str">
        <f>IFERROR(INDEX(Buildings_Data!$D$5:$Z$135,MATCH(City!$B89,Buildings_Data!$A$5:$A$135,0),4),"")</f>
        <v/>
      </c>
      <c r="G89" t="str">
        <f>IFERROR(INDEX(Buildings_Data!$D$5:$Z$135,MATCH(City!$B89,Buildings_Data!$A$5:$A$135,0),5),"")</f>
        <v/>
      </c>
      <c r="H89" t="str">
        <f>IFERROR(INDEX(Buildings_Data!$D$5:$Z$135,MATCH(City!$B89,Buildings_Data!$A$5:$A$135,0),6),"")</f>
        <v/>
      </c>
      <c r="I89" t="str">
        <f>IFERROR(INDEX(Buildings_Data!$D$5:$Z$135,MATCH(City!$B89,Buildings_Data!$A$5:$A$135,0),7),"")</f>
        <v/>
      </c>
      <c r="J89" t="str">
        <f>IFERROR(INDEX(Buildings_Data!$D$5:$Z$135,MATCH(City!$B89,Buildings_Data!$A$5:$A$135,0),8),"")</f>
        <v/>
      </c>
      <c r="K89" t="str">
        <f>IFERROR(INDEX(Buildings_Data!$D$5:$Z$135,MATCH(City!$B89,Buildings_Data!$A$5:$A$135,0),9),"")</f>
        <v/>
      </c>
      <c r="L89" t="str">
        <f>IFERROR(INDEX(Buildings_Data!$D$5:$Z$135,MATCH(City!$B89,Buildings_Data!$A$5:$A$135,0),15),"")</f>
        <v/>
      </c>
      <c r="M89" t="str">
        <f>IFERROR(INDEX(Buildings_Data!$D$5:$Z$135,MATCH(City!$B89,Buildings_Data!$A$5:$A$135,0),16),"")</f>
        <v/>
      </c>
      <c r="N89" t="str">
        <f>IFERROR(INDEX(Buildings_Data!$D$5:$Z$135,MATCH(City!$B89,Buildings_Data!$A$5:$A$135,0),17),"")</f>
        <v/>
      </c>
      <c r="O89" t="str">
        <f>IFERROR(INDEX(Buildings_Data!$D$5:$Z$135,MATCH(City!$B89,Buildings_Data!$A$5:$A$135,0),18),"")</f>
        <v/>
      </c>
      <c r="P89" t="str">
        <f>IFERROR(IFERROR(INDEX(Buildings_Data!$D$5:$Z$135,MATCH(City!$B89,Buildings_Data!$A$5:$A$135,0),19),""),"")</f>
        <v/>
      </c>
      <c r="Q89" t="str">
        <f>IFERROR(INDEX(Buildings_Data!$D$5:$Z$135,MATCH(City!$B89,Buildings_Data!$A$5:$A$135,0),20),"")</f>
        <v/>
      </c>
      <c r="R89" t="str">
        <f>IFERROR(INDEX(Buildings_Data!$D$5:$Z$135,MATCH(City!$B89,Buildings_Data!$A$5:$A$135,0),21),"")</f>
        <v/>
      </c>
      <c r="S89" t="str">
        <f>IFERROR(INDEX(Buildings_Data!$D$5:$Z$135,MATCH(City!$B89,Buildings_Data!$A$5:$A$135,0),22),"")</f>
        <v/>
      </c>
      <c r="T89" t="str">
        <f>IFERROR(INDEX(Buildings_Data!$D$5:$Z$135,MATCH(City!$B89,Buildings_Data!$A$5:$A$135,0),23),"")</f>
        <v/>
      </c>
    </row>
    <row r="90" spans="2:20" x14ac:dyDescent="0.25">
      <c r="B90" s="207"/>
      <c r="C90" t="str">
        <f>IFERROR(INDEX(Buildings_Data!$D$5:$Z$135,MATCH(City!$B90,Buildings_Data!$A$5:$A$135,0),1),"")</f>
        <v/>
      </c>
      <c r="D90" t="str">
        <f>IFERROR(INDEX(Buildings_Data!$D$5:$Z$135,MATCH(City!$B90,Buildings_Data!$A$5:$A$135,0),2),"")</f>
        <v/>
      </c>
      <c r="E90" t="str">
        <f>IFERROR(INDEX(Buildings_Data!$D$5:$Z$135,MATCH(City!$B90,Buildings_Data!$A$5:$A$135,0),3),"")</f>
        <v/>
      </c>
      <c r="F90" t="str">
        <f>IFERROR(INDEX(Buildings_Data!$D$5:$Z$135,MATCH(City!$B90,Buildings_Data!$A$5:$A$135,0),4),"")</f>
        <v/>
      </c>
      <c r="G90" t="str">
        <f>IFERROR(INDEX(Buildings_Data!$D$5:$Z$135,MATCH(City!$B90,Buildings_Data!$A$5:$A$135,0),5),"")</f>
        <v/>
      </c>
      <c r="H90" t="str">
        <f>IFERROR(INDEX(Buildings_Data!$D$5:$Z$135,MATCH(City!$B90,Buildings_Data!$A$5:$A$135,0),6),"")</f>
        <v/>
      </c>
      <c r="I90" t="str">
        <f>IFERROR(INDEX(Buildings_Data!$D$5:$Z$135,MATCH(City!$B90,Buildings_Data!$A$5:$A$135,0),7),"")</f>
        <v/>
      </c>
      <c r="J90" t="str">
        <f>IFERROR(INDEX(Buildings_Data!$D$5:$Z$135,MATCH(City!$B90,Buildings_Data!$A$5:$A$135,0),8),"")</f>
        <v/>
      </c>
      <c r="K90" t="str">
        <f>IFERROR(INDEX(Buildings_Data!$D$5:$Z$135,MATCH(City!$B90,Buildings_Data!$A$5:$A$135,0),9),"")</f>
        <v/>
      </c>
      <c r="L90" t="str">
        <f>IFERROR(INDEX(Buildings_Data!$D$5:$Z$135,MATCH(City!$B90,Buildings_Data!$A$5:$A$135,0),15),"")</f>
        <v/>
      </c>
      <c r="M90" t="str">
        <f>IFERROR(INDEX(Buildings_Data!$D$5:$Z$135,MATCH(City!$B90,Buildings_Data!$A$5:$A$135,0),16),"")</f>
        <v/>
      </c>
      <c r="N90" t="str">
        <f>IFERROR(INDEX(Buildings_Data!$D$5:$Z$135,MATCH(City!$B90,Buildings_Data!$A$5:$A$135,0),17),"")</f>
        <v/>
      </c>
      <c r="O90" t="str">
        <f>IFERROR(INDEX(Buildings_Data!$D$5:$Z$135,MATCH(City!$B90,Buildings_Data!$A$5:$A$135,0),18),"")</f>
        <v/>
      </c>
      <c r="P90" t="str">
        <f>IFERROR(IFERROR(INDEX(Buildings_Data!$D$5:$Z$135,MATCH(City!$B90,Buildings_Data!$A$5:$A$135,0),19),""),"")</f>
        <v/>
      </c>
      <c r="Q90" t="str">
        <f>IFERROR(INDEX(Buildings_Data!$D$5:$Z$135,MATCH(City!$B90,Buildings_Data!$A$5:$A$135,0),20),"")</f>
        <v/>
      </c>
      <c r="R90" t="str">
        <f>IFERROR(INDEX(Buildings_Data!$D$5:$Z$135,MATCH(City!$B90,Buildings_Data!$A$5:$A$135,0),21),"")</f>
        <v/>
      </c>
      <c r="S90" t="str">
        <f>IFERROR(INDEX(Buildings_Data!$D$5:$Z$135,MATCH(City!$B90,Buildings_Data!$A$5:$A$135,0),22),"")</f>
        <v/>
      </c>
      <c r="T90" t="str">
        <f>IFERROR(INDEX(Buildings_Data!$D$5:$Z$135,MATCH(City!$B90,Buildings_Data!$A$5:$A$135,0),23),"")</f>
        <v/>
      </c>
    </row>
    <row r="91" spans="2:20" x14ac:dyDescent="0.25">
      <c r="B91" s="207"/>
      <c r="C91" t="str">
        <f>IFERROR(INDEX(Buildings_Data!$D$5:$Z$135,MATCH(City!$B91,Buildings_Data!$A$5:$A$135,0),1),"")</f>
        <v/>
      </c>
      <c r="D91" t="str">
        <f>IFERROR(INDEX(Buildings_Data!$D$5:$Z$135,MATCH(City!$B91,Buildings_Data!$A$5:$A$135,0),2),"")</f>
        <v/>
      </c>
      <c r="E91" t="str">
        <f>IFERROR(INDEX(Buildings_Data!$D$5:$Z$135,MATCH(City!$B91,Buildings_Data!$A$5:$A$135,0),3),"")</f>
        <v/>
      </c>
      <c r="F91" t="str">
        <f>IFERROR(INDEX(Buildings_Data!$D$5:$Z$135,MATCH(City!$B91,Buildings_Data!$A$5:$A$135,0),4),"")</f>
        <v/>
      </c>
      <c r="G91" t="str">
        <f>IFERROR(INDEX(Buildings_Data!$D$5:$Z$135,MATCH(City!$B91,Buildings_Data!$A$5:$A$135,0),5),"")</f>
        <v/>
      </c>
      <c r="H91" t="str">
        <f>IFERROR(INDEX(Buildings_Data!$D$5:$Z$135,MATCH(City!$B91,Buildings_Data!$A$5:$A$135,0),6),"")</f>
        <v/>
      </c>
      <c r="I91" t="str">
        <f>IFERROR(INDEX(Buildings_Data!$D$5:$Z$135,MATCH(City!$B91,Buildings_Data!$A$5:$A$135,0),7),"")</f>
        <v/>
      </c>
      <c r="J91" t="str">
        <f>IFERROR(INDEX(Buildings_Data!$D$5:$Z$135,MATCH(City!$B91,Buildings_Data!$A$5:$A$135,0),8),"")</f>
        <v/>
      </c>
      <c r="K91" t="str">
        <f>IFERROR(INDEX(Buildings_Data!$D$5:$Z$135,MATCH(City!$B91,Buildings_Data!$A$5:$A$135,0),9),"")</f>
        <v/>
      </c>
      <c r="L91" t="str">
        <f>IFERROR(INDEX(Buildings_Data!$D$5:$Z$135,MATCH(City!$B91,Buildings_Data!$A$5:$A$135,0),15),"")</f>
        <v/>
      </c>
      <c r="M91" t="str">
        <f>IFERROR(INDEX(Buildings_Data!$D$5:$Z$135,MATCH(City!$B91,Buildings_Data!$A$5:$A$135,0),16),"")</f>
        <v/>
      </c>
      <c r="N91" t="str">
        <f>IFERROR(INDEX(Buildings_Data!$D$5:$Z$135,MATCH(City!$B91,Buildings_Data!$A$5:$A$135,0),17),"")</f>
        <v/>
      </c>
      <c r="O91" t="str">
        <f>IFERROR(INDEX(Buildings_Data!$D$5:$Z$135,MATCH(City!$B91,Buildings_Data!$A$5:$A$135,0),18),"")</f>
        <v/>
      </c>
      <c r="P91" t="str">
        <f>IFERROR(IFERROR(INDEX(Buildings_Data!$D$5:$Z$135,MATCH(City!$B91,Buildings_Data!$A$5:$A$135,0),19),""),"")</f>
        <v/>
      </c>
      <c r="Q91" t="str">
        <f>IFERROR(INDEX(Buildings_Data!$D$5:$Z$135,MATCH(City!$B91,Buildings_Data!$A$5:$A$135,0),20),"")</f>
        <v/>
      </c>
      <c r="R91" t="str">
        <f>IFERROR(INDEX(Buildings_Data!$D$5:$Z$135,MATCH(City!$B91,Buildings_Data!$A$5:$A$135,0),21),"")</f>
        <v/>
      </c>
      <c r="S91" t="str">
        <f>IFERROR(INDEX(Buildings_Data!$D$5:$Z$135,MATCH(City!$B91,Buildings_Data!$A$5:$A$135,0),22),"")</f>
        <v/>
      </c>
      <c r="T91" t="str">
        <f>IFERROR(INDEX(Buildings_Data!$D$5:$Z$135,MATCH(City!$B91,Buildings_Data!$A$5:$A$135,0),23),"")</f>
        <v/>
      </c>
    </row>
    <row r="92" spans="2:20" x14ac:dyDescent="0.25">
      <c r="B92" s="207"/>
      <c r="C92" t="str">
        <f>IFERROR(INDEX(Buildings_Data!$D$5:$Z$135,MATCH(City!$B92,Buildings_Data!$A$5:$A$135,0),1),"")</f>
        <v/>
      </c>
      <c r="D92" t="str">
        <f>IFERROR(INDEX(Buildings_Data!$D$5:$Z$135,MATCH(City!$B92,Buildings_Data!$A$5:$A$135,0),2),"")</f>
        <v/>
      </c>
      <c r="E92" t="str">
        <f>IFERROR(INDEX(Buildings_Data!$D$5:$Z$135,MATCH(City!$B92,Buildings_Data!$A$5:$A$135,0),3),"")</f>
        <v/>
      </c>
      <c r="F92" t="str">
        <f>IFERROR(INDEX(Buildings_Data!$D$5:$Z$135,MATCH(City!$B92,Buildings_Data!$A$5:$A$135,0),4),"")</f>
        <v/>
      </c>
      <c r="G92" t="str">
        <f>IFERROR(INDEX(Buildings_Data!$D$5:$Z$135,MATCH(City!$B92,Buildings_Data!$A$5:$A$135,0),5),"")</f>
        <v/>
      </c>
      <c r="H92" t="str">
        <f>IFERROR(INDEX(Buildings_Data!$D$5:$Z$135,MATCH(City!$B92,Buildings_Data!$A$5:$A$135,0),6),"")</f>
        <v/>
      </c>
      <c r="I92" t="str">
        <f>IFERROR(INDEX(Buildings_Data!$D$5:$Z$135,MATCH(City!$B92,Buildings_Data!$A$5:$A$135,0),7),"")</f>
        <v/>
      </c>
      <c r="J92" t="str">
        <f>IFERROR(INDEX(Buildings_Data!$D$5:$Z$135,MATCH(City!$B92,Buildings_Data!$A$5:$A$135,0),8),"")</f>
        <v/>
      </c>
      <c r="K92" t="str">
        <f>IFERROR(INDEX(Buildings_Data!$D$5:$Z$135,MATCH(City!$B92,Buildings_Data!$A$5:$A$135,0),9),"")</f>
        <v/>
      </c>
      <c r="L92" t="str">
        <f>IFERROR(INDEX(Buildings_Data!$D$5:$Z$135,MATCH(City!$B92,Buildings_Data!$A$5:$A$135,0),15),"")</f>
        <v/>
      </c>
      <c r="M92" t="str">
        <f>IFERROR(INDEX(Buildings_Data!$D$5:$Z$135,MATCH(City!$B92,Buildings_Data!$A$5:$A$135,0),16),"")</f>
        <v/>
      </c>
      <c r="N92" t="str">
        <f>IFERROR(INDEX(Buildings_Data!$D$5:$Z$135,MATCH(City!$B92,Buildings_Data!$A$5:$A$135,0),17),"")</f>
        <v/>
      </c>
      <c r="O92" t="str">
        <f>IFERROR(INDEX(Buildings_Data!$D$5:$Z$135,MATCH(City!$B92,Buildings_Data!$A$5:$A$135,0),18),"")</f>
        <v/>
      </c>
      <c r="P92" t="str">
        <f>IFERROR(IFERROR(INDEX(Buildings_Data!$D$5:$Z$135,MATCH(City!$B92,Buildings_Data!$A$5:$A$135,0),19),""),"")</f>
        <v/>
      </c>
      <c r="Q92" t="str">
        <f>IFERROR(INDEX(Buildings_Data!$D$5:$Z$135,MATCH(City!$B92,Buildings_Data!$A$5:$A$135,0),20),"")</f>
        <v/>
      </c>
      <c r="R92" t="str">
        <f>IFERROR(INDEX(Buildings_Data!$D$5:$Z$135,MATCH(City!$B92,Buildings_Data!$A$5:$A$135,0),21),"")</f>
        <v/>
      </c>
      <c r="S92" t="str">
        <f>IFERROR(INDEX(Buildings_Data!$D$5:$Z$135,MATCH(City!$B92,Buildings_Data!$A$5:$A$135,0),22),"")</f>
        <v/>
      </c>
      <c r="T92" t="str">
        <f>IFERROR(INDEX(Buildings_Data!$D$5:$Z$135,MATCH(City!$B92,Buildings_Data!$A$5:$A$135,0),23),"")</f>
        <v/>
      </c>
    </row>
    <row r="93" spans="2:20" x14ac:dyDescent="0.25">
      <c r="B93" s="207"/>
      <c r="C93" t="str">
        <f>IFERROR(INDEX(Buildings_Data!$D$5:$Z$135,MATCH(City!$B93,Buildings_Data!$A$5:$A$135,0),1),"")</f>
        <v/>
      </c>
      <c r="D93" t="str">
        <f>IFERROR(INDEX(Buildings_Data!$D$5:$Z$135,MATCH(City!$B93,Buildings_Data!$A$5:$A$135,0),2),"")</f>
        <v/>
      </c>
      <c r="E93" t="str">
        <f>IFERROR(INDEX(Buildings_Data!$D$5:$Z$135,MATCH(City!$B93,Buildings_Data!$A$5:$A$135,0),3),"")</f>
        <v/>
      </c>
      <c r="F93" t="str">
        <f>IFERROR(INDEX(Buildings_Data!$D$5:$Z$135,MATCH(City!$B93,Buildings_Data!$A$5:$A$135,0),4),"")</f>
        <v/>
      </c>
      <c r="G93" t="str">
        <f>IFERROR(INDEX(Buildings_Data!$D$5:$Z$135,MATCH(City!$B93,Buildings_Data!$A$5:$A$135,0),5),"")</f>
        <v/>
      </c>
      <c r="H93" t="str">
        <f>IFERROR(INDEX(Buildings_Data!$D$5:$Z$135,MATCH(City!$B93,Buildings_Data!$A$5:$A$135,0),6),"")</f>
        <v/>
      </c>
      <c r="I93" t="str">
        <f>IFERROR(INDEX(Buildings_Data!$D$5:$Z$135,MATCH(City!$B93,Buildings_Data!$A$5:$A$135,0),7),"")</f>
        <v/>
      </c>
      <c r="J93" t="str">
        <f>IFERROR(INDEX(Buildings_Data!$D$5:$Z$135,MATCH(City!$B93,Buildings_Data!$A$5:$A$135,0),8),"")</f>
        <v/>
      </c>
      <c r="K93" t="str">
        <f>IFERROR(INDEX(Buildings_Data!$D$5:$Z$135,MATCH(City!$B93,Buildings_Data!$A$5:$A$135,0),9),"")</f>
        <v/>
      </c>
      <c r="L93" t="str">
        <f>IFERROR(INDEX(Buildings_Data!$D$5:$Z$135,MATCH(City!$B93,Buildings_Data!$A$5:$A$135,0),15),"")</f>
        <v/>
      </c>
      <c r="M93" t="str">
        <f>IFERROR(INDEX(Buildings_Data!$D$5:$Z$135,MATCH(City!$B93,Buildings_Data!$A$5:$A$135,0),16),"")</f>
        <v/>
      </c>
      <c r="N93" t="str">
        <f>IFERROR(INDEX(Buildings_Data!$D$5:$Z$135,MATCH(City!$B93,Buildings_Data!$A$5:$A$135,0),17),"")</f>
        <v/>
      </c>
      <c r="O93" t="str">
        <f>IFERROR(INDEX(Buildings_Data!$D$5:$Z$135,MATCH(City!$B93,Buildings_Data!$A$5:$A$135,0),18),"")</f>
        <v/>
      </c>
      <c r="P93" t="str">
        <f>IFERROR(IFERROR(INDEX(Buildings_Data!$D$5:$Z$135,MATCH(City!$B93,Buildings_Data!$A$5:$A$135,0),19),""),"")</f>
        <v/>
      </c>
      <c r="Q93" t="str">
        <f>IFERROR(INDEX(Buildings_Data!$D$5:$Z$135,MATCH(City!$B93,Buildings_Data!$A$5:$A$135,0),20),"")</f>
        <v/>
      </c>
      <c r="R93" t="str">
        <f>IFERROR(INDEX(Buildings_Data!$D$5:$Z$135,MATCH(City!$B93,Buildings_Data!$A$5:$A$135,0),21),"")</f>
        <v/>
      </c>
      <c r="S93" t="str">
        <f>IFERROR(INDEX(Buildings_Data!$D$5:$Z$135,MATCH(City!$B93,Buildings_Data!$A$5:$A$135,0),22),"")</f>
        <v/>
      </c>
      <c r="T93" t="str">
        <f>IFERROR(INDEX(Buildings_Data!$D$5:$Z$135,MATCH(City!$B93,Buildings_Data!$A$5:$A$135,0),23),"")</f>
        <v/>
      </c>
    </row>
    <row r="94" spans="2:20" x14ac:dyDescent="0.25">
      <c r="B94" s="207"/>
      <c r="C94" t="str">
        <f>IFERROR(INDEX(Buildings_Data!$D$5:$Z$135,MATCH(City!$B94,Buildings_Data!$A$5:$A$135,0),1),"")</f>
        <v/>
      </c>
      <c r="D94" t="str">
        <f>IFERROR(INDEX(Buildings_Data!$D$5:$Z$135,MATCH(City!$B94,Buildings_Data!$A$5:$A$135,0),2),"")</f>
        <v/>
      </c>
      <c r="E94" t="str">
        <f>IFERROR(INDEX(Buildings_Data!$D$5:$Z$135,MATCH(City!$B94,Buildings_Data!$A$5:$A$135,0),3),"")</f>
        <v/>
      </c>
      <c r="F94" t="str">
        <f>IFERROR(INDEX(Buildings_Data!$D$5:$Z$135,MATCH(City!$B94,Buildings_Data!$A$5:$A$135,0),4),"")</f>
        <v/>
      </c>
      <c r="G94" t="str">
        <f>IFERROR(INDEX(Buildings_Data!$D$5:$Z$135,MATCH(City!$B94,Buildings_Data!$A$5:$A$135,0),5),"")</f>
        <v/>
      </c>
      <c r="H94" t="str">
        <f>IFERROR(INDEX(Buildings_Data!$D$5:$Z$135,MATCH(City!$B94,Buildings_Data!$A$5:$A$135,0),6),"")</f>
        <v/>
      </c>
      <c r="I94" t="str">
        <f>IFERROR(INDEX(Buildings_Data!$D$5:$Z$135,MATCH(City!$B94,Buildings_Data!$A$5:$A$135,0),7),"")</f>
        <v/>
      </c>
      <c r="J94" t="str">
        <f>IFERROR(INDEX(Buildings_Data!$D$5:$Z$135,MATCH(City!$B94,Buildings_Data!$A$5:$A$135,0),8),"")</f>
        <v/>
      </c>
      <c r="K94" t="str">
        <f>IFERROR(INDEX(Buildings_Data!$D$5:$Z$135,MATCH(City!$B94,Buildings_Data!$A$5:$A$135,0),9),"")</f>
        <v/>
      </c>
      <c r="L94" t="str">
        <f>IFERROR(INDEX(Buildings_Data!$D$5:$Z$135,MATCH(City!$B94,Buildings_Data!$A$5:$A$135,0),15),"")</f>
        <v/>
      </c>
      <c r="M94" t="str">
        <f>IFERROR(INDEX(Buildings_Data!$D$5:$Z$135,MATCH(City!$B94,Buildings_Data!$A$5:$A$135,0),16),"")</f>
        <v/>
      </c>
      <c r="N94" t="str">
        <f>IFERROR(INDEX(Buildings_Data!$D$5:$Z$135,MATCH(City!$B94,Buildings_Data!$A$5:$A$135,0),17),"")</f>
        <v/>
      </c>
      <c r="O94" t="str">
        <f>IFERROR(INDEX(Buildings_Data!$D$5:$Z$135,MATCH(City!$B94,Buildings_Data!$A$5:$A$135,0),18),"")</f>
        <v/>
      </c>
      <c r="P94" t="str">
        <f>IFERROR(IFERROR(INDEX(Buildings_Data!$D$5:$Z$135,MATCH(City!$B94,Buildings_Data!$A$5:$A$135,0),19),""),"")</f>
        <v/>
      </c>
      <c r="Q94" t="str">
        <f>IFERROR(INDEX(Buildings_Data!$D$5:$Z$135,MATCH(City!$B94,Buildings_Data!$A$5:$A$135,0),20),"")</f>
        <v/>
      </c>
      <c r="R94" t="str">
        <f>IFERROR(INDEX(Buildings_Data!$D$5:$Z$135,MATCH(City!$B94,Buildings_Data!$A$5:$A$135,0),21),"")</f>
        <v/>
      </c>
      <c r="S94" t="str">
        <f>IFERROR(INDEX(Buildings_Data!$D$5:$Z$135,MATCH(City!$B94,Buildings_Data!$A$5:$A$135,0),22),"")</f>
        <v/>
      </c>
      <c r="T94" t="str">
        <f>IFERROR(INDEX(Buildings_Data!$D$5:$Z$135,MATCH(City!$B94,Buildings_Data!$A$5:$A$135,0),23),"")</f>
        <v/>
      </c>
    </row>
    <row r="95" spans="2:20" x14ac:dyDescent="0.25">
      <c r="B95" s="207"/>
      <c r="C95" t="str">
        <f>IFERROR(INDEX(Buildings_Data!$D$5:$Z$135,MATCH(City!$B95,Buildings_Data!$A$5:$A$135,0),1),"")</f>
        <v/>
      </c>
      <c r="D95" t="str">
        <f>IFERROR(INDEX(Buildings_Data!$D$5:$Z$135,MATCH(City!$B95,Buildings_Data!$A$5:$A$135,0),2),"")</f>
        <v/>
      </c>
      <c r="E95" t="str">
        <f>IFERROR(INDEX(Buildings_Data!$D$5:$Z$135,MATCH(City!$B95,Buildings_Data!$A$5:$A$135,0),3),"")</f>
        <v/>
      </c>
      <c r="F95" t="str">
        <f>IFERROR(INDEX(Buildings_Data!$D$5:$Z$135,MATCH(City!$B95,Buildings_Data!$A$5:$A$135,0),4),"")</f>
        <v/>
      </c>
      <c r="G95" t="str">
        <f>IFERROR(INDEX(Buildings_Data!$D$5:$Z$135,MATCH(City!$B95,Buildings_Data!$A$5:$A$135,0),5),"")</f>
        <v/>
      </c>
      <c r="H95" t="str">
        <f>IFERROR(INDEX(Buildings_Data!$D$5:$Z$135,MATCH(City!$B95,Buildings_Data!$A$5:$A$135,0),6),"")</f>
        <v/>
      </c>
      <c r="I95" t="str">
        <f>IFERROR(INDEX(Buildings_Data!$D$5:$Z$135,MATCH(City!$B95,Buildings_Data!$A$5:$A$135,0),7),"")</f>
        <v/>
      </c>
      <c r="J95" t="str">
        <f>IFERROR(INDEX(Buildings_Data!$D$5:$Z$135,MATCH(City!$B95,Buildings_Data!$A$5:$A$135,0),8),"")</f>
        <v/>
      </c>
      <c r="K95" t="str">
        <f>IFERROR(INDEX(Buildings_Data!$D$5:$Z$135,MATCH(City!$B95,Buildings_Data!$A$5:$A$135,0),9),"")</f>
        <v/>
      </c>
      <c r="L95" t="str">
        <f>IFERROR(INDEX(Buildings_Data!$D$5:$Z$135,MATCH(City!$B95,Buildings_Data!$A$5:$A$135,0),15),"")</f>
        <v/>
      </c>
      <c r="M95" t="str">
        <f>IFERROR(INDEX(Buildings_Data!$D$5:$Z$135,MATCH(City!$B95,Buildings_Data!$A$5:$A$135,0),16),"")</f>
        <v/>
      </c>
      <c r="N95" t="str">
        <f>IFERROR(INDEX(Buildings_Data!$D$5:$Z$135,MATCH(City!$B95,Buildings_Data!$A$5:$A$135,0),17),"")</f>
        <v/>
      </c>
      <c r="O95" t="str">
        <f>IFERROR(INDEX(Buildings_Data!$D$5:$Z$135,MATCH(City!$B95,Buildings_Data!$A$5:$A$135,0),18),"")</f>
        <v/>
      </c>
      <c r="P95" t="str">
        <f>IFERROR(IFERROR(INDEX(Buildings_Data!$D$5:$Z$135,MATCH(City!$B95,Buildings_Data!$A$5:$A$135,0),19),""),"")</f>
        <v/>
      </c>
      <c r="Q95" t="str">
        <f>IFERROR(INDEX(Buildings_Data!$D$5:$Z$135,MATCH(City!$B95,Buildings_Data!$A$5:$A$135,0),20),"")</f>
        <v/>
      </c>
      <c r="R95" t="str">
        <f>IFERROR(INDEX(Buildings_Data!$D$5:$Z$135,MATCH(City!$B95,Buildings_Data!$A$5:$A$135,0),21),"")</f>
        <v/>
      </c>
      <c r="S95" t="str">
        <f>IFERROR(INDEX(Buildings_Data!$D$5:$Z$135,MATCH(City!$B95,Buildings_Data!$A$5:$A$135,0),22),"")</f>
        <v/>
      </c>
      <c r="T95" t="str">
        <f>IFERROR(INDEX(Buildings_Data!$D$5:$Z$135,MATCH(City!$B95,Buildings_Data!$A$5:$A$135,0),23),"")</f>
        <v/>
      </c>
    </row>
    <row r="96" spans="2:20" x14ac:dyDescent="0.25">
      <c r="B96" s="207"/>
      <c r="C96" t="str">
        <f>IFERROR(INDEX(Buildings_Data!$D$5:$Z$135,MATCH(City!$B96,Buildings_Data!$A$5:$A$135,0),1),"")</f>
        <v/>
      </c>
      <c r="D96" t="str">
        <f>IFERROR(INDEX(Buildings_Data!$D$5:$Z$135,MATCH(City!$B96,Buildings_Data!$A$5:$A$135,0),2),"")</f>
        <v/>
      </c>
      <c r="E96" t="str">
        <f>IFERROR(INDEX(Buildings_Data!$D$5:$Z$135,MATCH(City!$B96,Buildings_Data!$A$5:$A$135,0),3),"")</f>
        <v/>
      </c>
      <c r="F96" t="str">
        <f>IFERROR(INDEX(Buildings_Data!$D$5:$Z$135,MATCH(City!$B96,Buildings_Data!$A$5:$A$135,0),4),"")</f>
        <v/>
      </c>
      <c r="G96" t="str">
        <f>IFERROR(INDEX(Buildings_Data!$D$5:$Z$135,MATCH(City!$B96,Buildings_Data!$A$5:$A$135,0),5),"")</f>
        <v/>
      </c>
      <c r="H96" t="str">
        <f>IFERROR(INDEX(Buildings_Data!$D$5:$Z$135,MATCH(City!$B96,Buildings_Data!$A$5:$A$135,0),6),"")</f>
        <v/>
      </c>
      <c r="I96" t="str">
        <f>IFERROR(INDEX(Buildings_Data!$D$5:$Z$135,MATCH(City!$B96,Buildings_Data!$A$5:$A$135,0),7),"")</f>
        <v/>
      </c>
      <c r="J96" t="str">
        <f>IFERROR(INDEX(Buildings_Data!$D$5:$Z$135,MATCH(City!$B96,Buildings_Data!$A$5:$A$135,0),8),"")</f>
        <v/>
      </c>
      <c r="K96" t="str">
        <f>IFERROR(INDEX(Buildings_Data!$D$5:$Z$135,MATCH(City!$B96,Buildings_Data!$A$5:$A$135,0),9),"")</f>
        <v/>
      </c>
      <c r="L96" t="str">
        <f>IFERROR(INDEX(Buildings_Data!$D$5:$Z$135,MATCH(City!$B96,Buildings_Data!$A$5:$A$135,0),15),"")</f>
        <v/>
      </c>
      <c r="M96" t="str">
        <f>IFERROR(INDEX(Buildings_Data!$D$5:$Z$135,MATCH(City!$B96,Buildings_Data!$A$5:$A$135,0),16),"")</f>
        <v/>
      </c>
      <c r="N96" t="str">
        <f>IFERROR(INDEX(Buildings_Data!$D$5:$Z$135,MATCH(City!$B96,Buildings_Data!$A$5:$A$135,0),17),"")</f>
        <v/>
      </c>
      <c r="O96" t="str">
        <f>IFERROR(INDEX(Buildings_Data!$D$5:$Z$135,MATCH(City!$B96,Buildings_Data!$A$5:$A$135,0),18),"")</f>
        <v/>
      </c>
      <c r="P96" t="str">
        <f>IFERROR(IFERROR(INDEX(Buildings_Data!$D$5:$Z$135,MATCH(City!$B96,Buildings_Data!$A$5:$A$135,0),19),""),"")</f>
        <v/>
      </c>
      <c r="Q96" t="str">
        <f>IFERROR(INDEX(Buildings_Data!$D$5:$Z$135,MATCH(City!$B96,Buildings_Data!$A$5:$A$135,0),20),"")</f>
        <v/>
      </c>
      <c r="R96" t="str">
        <f>IFERROR(INDEX(Buildings_Data!$D$5:$Z$135,MATCH(City!$B96,Buildings_Data!$A$5:$A$135,0),21),"")</f>
        <v/>
      </c>
      <c r="S96" t="str">
        <f>IFERROR(INDEX(Buildings_Data!$D$5:$Z$135,MATCH(City!$B96,Buildings_Data!$A$5:$A$135,0),22),"")</f>
        <v/>
      </c>
      <c r="T96" t="str">
        <f>IFERROR(INDEX(Buildings_Data!$D$5:$Z$135,MATCH(City!$B96,Buildings_Data!$A$5:$A$135,0),23),"")</f>
        <v/>
      </c>
    </row>
    <row r="97" spans="2:20" x14ac:dyDescent="0.25">
      <c r="B97" s="207"/>
      <c r="C97" t="str">
        <f>IFERROR(INDEX(Buildings_Data!$D$5:$Z$135,MATCH(City!$B97,Buildings_Data!$A$5:$A$135,0),1),"")</f>
        <v/>
      </c>
      <c r="D97" t="str">
        <f>IFERROR(INDEX(Buildings_Data!$D$5:$Z$135,MATCH(City!$B97,Buildings_Data!$A$5:$A$135,0),2),"")</f>
        <v/>
      </c>
      <c r="E97" t="str">
        <f>IFERROR(INDEX(Buildings_Data!$D$5:$Z$135,MATCH(City!$B97,Buildings_Data!$A$5:$A$135,0),3),"")</f>
        <v/>
      </c>
      <c r="F97" t="str">
        <f>IFERROR(INDEX(Buildings_Data!$D$5:$Z$135,MATCH(City!$B97,Buildings_Data!$A$5:$A$135,0),4),"")</f>
        <v/>
      </c>
      <c r="G97" t="str">
        <f>IFERROR(INDEX(Buildings_Data!$D$5:$Z$135,MATCH(City!$B97,Buildings_Data!$A$5:$A$135,0),5),"")</f>
        <v/>
      </c>
      <c r="H97" t="str">
        <f>IFERROR(INDEX(Buildings_Data!$D$5:$Z$135,MATCH(City!$B97,Buildings_Data!$A$5:$A$135,0),6),"")</f>
        <v/>
      </c>
      <c r="I97" t="str">
        <f>IFERROR(INDEX(Buildings_Data!$D$5:$Z$135,MATCH(City!$B97,Buildings_Data!$A$5:$A$135,0),7),"")</f>
        <v/>
      </c>
      <c r="J97" t="str">
        <f>IFERROR(INDEX(Buildings_Data!$D$5:$Z$135,MATCH(City!$B97,Buildings_Data!$A$5:$A$135,0),8),"")</f>
        <v/>
      </c>
      <c r="K97" t="str">
        <f>IFERROR(INDEX(Buildings_Data!$D$5:$Z$135,MATCH(City!$B97,Buildings_Data!$A$5:$A$135,0),9),"")</f>
        <v/>
      </c>
      <c r="L97" t="str">
        <f>IFERROR(INDEX(Buildings_Data!$D$5:$Z$135,MATCH(City!$B97,Buildings_Data!$A$5:$A$135,0),15),"")</f>
        <v/>
      </c>
      <c r="M97" t="str">
        <f>IFERROR(INDEX(Buildings_Data!$D$5:$Z$135,MATCH(City!$B97,Buildings_Data!$A$5:$A$135,0),16),"")</f>
        <v/>
      </c>
      <c r="N97" t="str">
        <f>IFERROR(INDEX(Buildings_Data!$D$5:$Z$135,MATCH(City!$B97,Buildings_Data!$A$5:$A$135,0),17),"")</f>
        <v/>
      </c>
      <c r="O97" t="str">
        <f>IFERROR(INDEX(Buildings_Data!$D$5:$Z$135,MATCH(City!$B97,Buildings_Data!$A$5:$A$135,0),18),"")</f>
        <v/>
      </c>
      <c r="P97" t="str">
        <f>IFERROR(IFERROR(INDEX(Buildings_Data!$D$5:$Z$135,MATCH(City!$B97,Buildings_Data!$A$5:$A$135,0),19),""),"")</f>
        <v/>
      </c>
      <c r="Q97" t="str">
        <f>IFERROR(INDEX(Buildings_Data!$D$5:$Z$135,MATCH(City!$B97,Buildings_Data!$A$5:$A$135,0),20),"")</f>
        <v/>
      </c>
      <c r="R97" t="str">
        <f>IFERROR(INDEX(Buildings_Data!$D$5:$Z$135,MATCH(City!$B97,Buildings_Data!$A$5:$A$135,0),21),"")</f>
        <v/>
      </c>
      <c r="S97" t="str">
        <f>IFERROR(INDEX(Buildings_Data!$D$5:$Z$135,MATCH(City!$B97,Buildings_Data!$A$5:$A$135,0),22),"")</f>
        <v/>
      </c>
      <c r="T97" t="str">
        <f>IFERROR(INDEX(Buildings_Data!$D$5:$Z$135,MATCH(City!$B97,Buildings_Data!$A$5:$A$135,0),23),"")</f>
        <v/>
      </c>
    </row>
    <row r="98" spans="2:20" x14ac:dyDescent="0.25">
      <c r="B98" s="207"/>
      <c r="C98" t="str">
        <f>IFERROR(INDEX(Buildings_Data!$D$5:$Z$135,MATCH(City!$B98,Buildings_Data!$A$5:$A$135,0),1),"")</f>
        <v/>
      </c>
      <c r="D98" t="str">
        <f>IFERROR(INDEX(Buildings_Data!$D$5:$Z$135,MATCH(City!$B98,Buildings_Data!$A$5:$A$135,0),2),"")</f>
        <v/>
      </c>
      <c r="E98" t="str">
        <f>IFERROR(INDEX(Buildings_Data!$D$5:$Z$135,MATCH(City!$B98,Buildings_Data!$A$5:$A$135,0),3),"")</f>
        <v/>
      </c>
      <c r="F98" t="str">
        <f>IFERROR(INDEX(Buildings_Data!$D$5:$Z$135,MATCH(City!$B98,Buildings_Data!$A$5:$A$135,0),4),"")</f>
        <v/>
      </c>
      <c r="G98" t="str">
        <f>IFERROR(INDEX(Buildings_Data!$D$5:$Z$135,MATCH(City!$B98,Buildings_Data!$A$5:$A$135,0),5),"")</f>
        <v/>
      </c>
      <c r="H98" t="str">
        <f>IFERROR(INDEX(Buildings_Data!$D$5:$Z$135,MATCH(City!$B98,Buildings_Data!$A$5:$A$135,0),6),"")</f>
        <v/>
      </c>
      <c r="I98" t="str">
        <f>IFERROR(INDEX(Buildings_Data!$D$5:$Z$135,MATCH(City!$B98,Buildings_Data!$A$5:$A$135,0),7),"")</f>
        <v/>
      </c>
      <c r="J98" t="str">
        <f>IFERROR(INDEX(Buildings_Data!$D$5:$Z$135,MATCH(City!$B98,Buildings_Data!$A$5:$A$135,0),8),"")</f>
        <v/>
      </c>
      <c r="K98" t="str">
        <f>IFERROR(INDEX(Buildings_Data!$D$5:$Z$135,MATCH(City!$B98,Buildings_Data!$A$5:$A$135,0),9),"")</f>
        <v/>
      </c>
      <c r="L98" t="str">
        <f>IFERROR(INDEX(Buildings_Data!$D$5:$Z$135,MATCH(City!$B98,Buildings_Data!$A$5:$A$135,0),15),"")</f>
        <v/>
      </c>
      <c r="M98" t="str">
        <f>IFERROR(INDEX(Buildings_Data!$D$5:$Z$135,MATCH(City!$B98,Buildings_Data!$A$5:$A$135,0),16),"")</f>
        <v/>
      </c>
      <c r="N98" t="str">
        <f>IFERROR(INDEX(Buildings_Data!$D$5:$Z$135,MATCH(City!$B98,Buildings_Data!$A$5:$A$135,0),17),"")</f>
        <v/>
      </c>
      <c r="O98" t="str">
        <f>IFERROR(INDEX(Buildings_Data!$D$5:$Z$135,MATCH(City!$B98,Buildings_Data!$A$5:$A$135,0),18),"")</f>
        <v/>
      </c>
      <c r="P98" t="str">
        <f>IFERROR(IFERROR(INDEX(Buildings_Data!$D$5:$Z$135,MATCH(City!$B98,Buildings_Data!$A$5:$A$135,0),19),""),"")</f>
        <v/>
      </c>
      <c r="Q98" t="str">
        <f>IFERROR(INDEX(Buildings_Data!$D$5:$Z$135,MATCH(City!$B98,Buildings_Data!$A$5:$A$135,0),20),"")</f>
        <v/>
      </c>
      <c r="R98" t="str">
        <f>IFERROR(INDEX(Buildings_Data!$D$5:$Z$135,MATCH(City!$B98,Buildings_Data!$A$5:$A$135,0),21),"")</f>
        <v/>
      </c>
      <c r="S98" t="str">
        <f>IFERROR(INDEX(Buildings_Data!$D$5:$Z$135,MATCH(City!$B98,Buildings_Data!$A$5:$A$135,0),22),"")</f>
        <v/>
      </c>
      <c r="T98" t="str">
        <f>IFERROR(INDEX(Buildings_Data!$D$5:$Z$135,MATCH(City!$B98,Buildings_Data!$A$5:$A$135,0),23),"")</f>
        <v/>
      </c>
    </row>
    <row r="99" spans="2:20" x14ac:dyDescent="0.25">
      <c r="B99" s="207"/>
      <c r="C99" t="str">
        <f>IFERROR(INDEX(Buildings_Data!$D$5:$Z$135,MATCH(City!$B99,Buildings_Data!$A$5:$A$135,0),1),"")</f>
        <v/>
      </c>
      <c r="D99" t="str">
        <f>IFERROR(INDEX(Buildings_Data!$D$5:$Z$135,MATCH(City!$B99,Buildings_Data!$A$5:$A$135,0),2),"")</f>
        <v/>
      </c>
      <c r="E99" t="str">
        <f>IFERROR(INDEX(Buildings_Data!$D$5:$Z$135,MATCH(City!$B99,Buildings_Data!$A$5:$A$135,0),3),"")</f>
        <v/>
      </c>
      <c r="F99" t="str">
        <f>IFERROR(INDEX(Buildings_Data!$D$5:$Z$135,MATCH(City!$B99,Buildings_Data!$A$5:$A$135,0),4),"")</f>
        <v/>
      </c>
      <c r="G99" t="str">
        <f>IFERROR(INDEX(Buildings_Data!$D$5:$Z$135,MATCH(City!$B99,Buildings_Data!$A$5:$A$135,0),5),"")</f>
        <v/>
      </c>
      <c r="H99" t="str">
        <f>IFERROR(INDEX(Buildings_Data!$D$5:$Z$135,MATCH(City!$B99,Buildings_Data!$A$5:$A$135,0),6),"")</f>
        <v/>
      </c>
      <c r="I99" t="str">
        <f>IFERROR(INDEX(Buildings_Data!$D$5:$Z$135,MATCH(City!$B99,Buildings_Data!$A$5:$A$135,0),7),"")</f>
        <v/>
      </c>
      <c r="J99" t="str">
        <f>IFERROR(INDEX(Buildings_Data!$D$5:$Z$135,MATCH(City!$B99,Buildings_Data!$A$5:$A$135,0),8),"")</f>
        <v/>
      </c>
      <c r="K99" t="str">
        <f>IFERROR(INDEX(Buildings_Data!$D$5:$Z$135,MATCH(City!$B99,Buildings_Data!$A$5:$A$135,0),9),"")</f>
        <v/>
      </c>
      <c r="L99" t="str">
        <f>IFERROR(INDEX(Buildings_Data!$D$5:$Z$135,MATCH(City!$B99,Buildings_Data!$A$5:$A$135,0),15),"")</f>
        <v/>
      </c>
      <c r="M99" t="str">
        <f>IFERROR(INDEX(Buildings_Data!$D$5:$Z$135,MATCH(City!$B99,Buildings_Data!$A$5:$A$135,0),16),"")</f>
        <v/>
      </c>
      <c r="N99" t="str">
        <f>IFERROR(INDEX(Buildings_Data!$D$5:$Z$135,MATCH(City!$B99,Buildings_Data!$A$5:$A$135,0),17),"")</f>
        <v/>
      </c>
      <c r="O99" t="str">
        <f>IFERROR(INDEX(Buildings_Data!$D$5:$Z$135,MATCH(City!$B99,Buildings_Data!$A$5:$A$135,0),18),"")</f>
        <v/>
      </c>
      <c r="P99" t="str">
        <f>IFERROR(IFERROR(INDEX(Buildings_Data!$D$5:$Z$135,MATCH(City!$B99,Buildings_Data!$A$5:$A$135,0),19),""),"")</f>
        <v/>
      </c>
      <c r="Q99" t="str">
        <f>IFERROR(INDEX(Buildings_Data!$D$5:$Z$135,MATCH(City!$B99,Buildings_Data!$A$5:$A$135,0),20),"")</f>
        <v/>
      </c>
      <c r="R99" t="str">
        <f>IFERROR(INDEX(Buildings_Data!$D$5:$Z$135,MATCH(City!$B99,Buildings_Data!$A$5:$A$135,0),21),"")</f>
        <v/>
      </c>
      <c r="S99" t="str">
        <f>IFERROR(INDEX(Buildings_Data!$D$5:$Z$135,MATCH(City!$B99,Buildings_Data!$A$5:$A$135,0),22),"")</f>
        <v/>
      </c>
      <c r="T99" t="str">
        <f>IFERROR(INDEX(Buildings_Data!$D$5:$Z$135,MATCH(City!$B99,Buildings_Data!$A$5:$A$135,0),23),"")</f>
        <v/>
      </c>
    </row>
    <row r="100" spans="2:20" x14ac:dyDescent="0.25">
      <c r="B100" s="207"/>
      <c r="C100" t="str">
        <f>IFERROR(INDEX(Buildings_Data!$D$5:$Z$135,MATCH(City!$B100,Buildings_Data!$A$5:$A$135,0),1),"")</f>
        <v/>
      </c>
      <c r="D100" t="str">
        <f>IFERROR(INDEX(Buildings_Data!$D$5:$Z$135,MATCH(City!$B100,Buildings_Data!$A$5:$A$135,0),2),"")</f>
        <v/>
      </c>
      <c r="E100" t="str">
        <f>IFERROR(INDEX(Buildings_Data!$D$5:$Z$135,MATCH(City!$B100,Buildings_Data!$A$5:$A$135,0),3),"")</f>
        <v/>
      </c>
      <c r="F100" t="str">
        <f>IFERROR(INDEX(Buildings_Data!$D$5:$Z$135,MATCH(City!$B100,Buildings_Data!$A$5:$A$135,0),4),"")</f>
        <v/>
      </c>
      <c r="G100" t="str">
        <f>IFERROR(INDEX(Buildings_Data!$D$5:$Z$135,MATCH(City!$B100,Buildings_Data!$A$5:$A$135,0),5),"")</f>
        <v/>
      </c>
      <c r="H100" t="str">
        <f>IFERROR(INDEX(Buildings_Data!$D$5:$Z$135,MATCH(City!$B100,Buildings_Data!$A$5:$A$135,0),6),"")</f>
        <v/>
      </c>
      <c r="I100" t="str">
        <f>IFERROR(INDEX(Buildings_Data!$D$5:$Z$135,MATCH(City!$B100,Buildings_Data!$A$5:$A$135,0),7),"")</f>
        <v/>
      </c>
      <c r="J100" t="str">
        <f>IFERROR(INDEX(Buildings_Data!$D$5:$Z$135,MATCH(City!$B100,Buildings_Data!$A$5:$A$135,0),8),"")</f>
        <v/>
      </c>
      <c r="K100" t="str">
        <f>IFERROR(INDEX(Buildings_Data!$D$5:$Z$135,MATCH(City!$B100,Buildings_Data!$A$5:$A$135,0),9),"")</f>
        <v/>
      </c>
      <c r="L100" t="str">
        <f>IFERROR(INDEX(Buildings_Data!$D$5:$Z$135,MATCH(City!$B100,Buildings_Data!$A$5:$A$135,0),15),"")</f>
        <v/>
      </c>
      <c r="M100" t="str">
        <f>IFERROR(INDEX(Buildings_Data!$D$5:$Z$135,MATCH(City!$B100,Buildings_Data!$A$5:$A$135,0),16),"")</f>
        <v/>
      </c>
      <c r="N100" t="str">
        <f>IFERROR(INDEX(Buildings_Data!$D$5:$Z$135,MATCH(City!$B100,Buildings_Data!$A$5:$A$135,0),17),"")</f>
        <v/>
      </c>
      <c r="O100" t="str">
        <f>IFERROR(INDEX(Buildings_Data!$D$5:$Z$135,MATCH(City!$B100,Buildings_Data!$A$5:$A$135,0),18),"")</f>
        <v/>
      </c>
      <c r="P100" t="str">
        <f>IFERROR(IFERROR(INDEX(Buildings_Data!$D$5:$Z$135,MATCH(City!$B100,Buildings_Data!$A$5:$A$135,0),19),""),"")</f>
        <v/>
      </c>
      <c r="Q100" t="str">
        <f>IFERROR(INDEX(Buildings_Data!$D$5:$Z$135,MATCH(City!$B100,Buildings_Data!$A$5:$A$135,0),20),"")</f>
        <v/>
      </c>
      <c r="R100" t="str">
        <f>IFERROR(INDEX(Buildings_Data!$D$5:$Z$135,MATCH(City!$B100,Buildings_Data!$A$5:$A$135,0),21),"")</f>
        <v/>
      </c>
      <c r="S100" t="str">
        <f>IFERROR(INDEX(Buildings_Data!$D$5:$Z$135,MATCH(City!$B100,Buildings_Data!$A$5:$A$135,0),22),"")</f>
        <v/>
      </c>
      <c r="T100" t="str">
        <f>IFERROR(INDEX(Buildings_Data!$D$5:$Z$135,MATCH(City!$B100,Buildings_Data!$A$5:$A$135,0),23),"")</f>
        <v/>
      </c>
    </row>
    <row r="101" spans="2:20" x14ac:dyDescent="0.25">
      <c r="B101" s="207"/>
      <c r="C101" t="str">
        <f>IFERROR(INDEX(Buildings_Data!$D$5:$Z$135,MATCH(City!$B101,Buildings_Data!$A$5:$A$135,0),1),"")</f>
        <v/>
      </c>
      <c r="D101" t="str">
        <f>IFERROR(INDEX(Buildings_Data!$D$5:$Z$135,MATCH(City!$B101,Buildings_Data!$A$5:$A$135,0),2),"")</f>
        <v/>
      </c>
      <c r="E101" t="str">
        <f>IFERROR(INDEX(Buildings_Data!$D$5:$Z$135,MATCH(City!$B101,Buildings_Data!$A$5:$A$135,0),3),"")</f>
        <v/>
      </c>
      <c r="F101" t="str">
        <f>IFERROR(INDEX(Buildings_Data!$D$5:$Z$135,MATCH(City!$B101,Buildings_Data!$A$5:$A$135,0),4),"")</f>
        <v/>
      </c>
      <c r="G101" t="str">
        <f>IFERROR(INDEX(Buildings_Data!$D$5:$Z$135,MATCH(City!$B101,Buildings_Data!$A$5:$A$135,0),5),"")</f>
        <v/>
      </c>
      <c r="H101" t="str">
        <f>IFERROR(INDEX(Buildings_Data!$D$5:$Z$135,MATCH(City!$B101,Buildings_Data!$A$5:$A$135,0),6),"")</f>
        <v/>
      </c>
      <c r="I101" t="str">
        <f>IFERROR(INDEX(Buildings_Data!$D$5:$Z$135,MATCH(City!$B101,Buildings_Data!$A$5:$A$135,0),7),"")</f>
        <v/>
      </c>
      <c r="J101" t="str">
        <f>IFERROR(INDEX(Buildings_Data!$D$5:$Z$135,MATCH(City!$B101,Buildings_Data!$A$5:$A$135,0),8),"")</f>
        <v/>
      </c>
      <c r="K101" t="str">
        <f>IFERROR(INDEX(Buildings_Data!$D$5:$Z$135,MATCH(City!$B101,Buildings_Data!$A$5:$A$135,0),9),"")</f>
        <v/>
      </c>
      <c r="L101" t="str">
        <f>IFERROR(INDEX(Buildings_Data!$D$5:$Z$135,MATCH(City!$B101,Buildings_Data!$A$5:$A$135,0),15),"")</f>
        <v/>
      </c>
      <c r="M101" t="str">
        <f>IFERROR(INDEX(Buildings_Data!$D$5:$Z$135,MATCH(City!$B101,Buildings_Data!$A$5:$A$135,0),16),"")</f>
        <v/>
      </c>
      <c r="N101" t="str">
        <f>IFERROR(INDEX(Buildings_Data!$D$5:$Z$135,MATCH(City!$B101,Buildings_Data!$A$5:$A$135,0),17),"")</f>
        <v/>
      </c>
      <c r="O101" t="str">
        <f>IFERROR(INDEX(Buildings_Data!$D$5:$Z$135,MATCH(City!$B101,Buildings_Data!$A$5:$A$135,0),18),"")</f>
        <v/>
      </c>
      <c r="P101" t="str">
        <f>IFERROR(IFERROR(INDEX(Buildings_Data!$D$5:$Z$135,MATCH(City!$B101,Buildings_Data!$A$5:$A$135,0),19),""),"")</f>
        <v/>
      </c>
      <c r="Q101" t="str">
        <f>IFERROR(INDEX(Buildings_Data!$D$5:$Z$135,MATCH(City!$B101,Buildings_Data!$A$5:$A$135,0),20),"")</f>
        <v/>
      </c>
      <c r="R101" t="str">
        <f>IFERROR(INDEX(Buildings_Data!$D$5:$Z$135,MATCH(City!$B101,Buildings_Data!$A$5:$A$135,0),21),"")</f>
        <v/>
      </c>
      <c r="S101" t="str">
        <f>IFERROR(INDEX(Buildings_Data!$D$5:$Z$135,MATCH(City!$B101,Buildings_Data!$A$5:$A$135,0),22),"")</f>
        <v/>
      </c>
      <c r="T101" t="str">
        <f>IFERROR(INDEX(Buildings_Data!$D$5:$Z$135,MATCH(City!$B101,Buildings_Data!$A$5:$A$135,0),23),"")</f>
        <v/>
      </c>
    </row>
    <row r="102" spans="2:20" x14ac:dyDescent="0.25">
      <c r="B102" s="207"/>
      <c r="C102" t="str">
        <f>IFERROR(INDEX(Buildings_Data!$D$5:$Z$135,MATCH(City!$B102,Buildings_Data!$A$5:$A$135,0),1),"")</f>
        <v/>
      </c>
      <c r="D102" t="str">
        <f>IFERROR(INDEX(Buildings_Data!$D$5:$Z$135,MATCH(City!$B102,Buildings_Data!$A$5:$A$135,0),2),"")</f>
        <v/>
      </c>
      <c r="E102" t="str">
        <f>IFERROR(INDEX(Buildings_Data!$D$5:$Z$135,MATCH(City!$B102,Buildings_Data!$A$5:$A$135,0),3),"")</f>
        <v/>
      </c>
      <c r="F102" t="str">
        <f>IFERROR(INDEX(Buildings_Data!$D$5:$Z$135,MATCH(City!$B102,Buildings_Data!$A$5:$A$135,0),4),"")</f>
        <v/>
      </c>
      <c r="G102" t="str">
        <f>IFERROR(INDEX(Buildings_Data!$D$5:$Z$135,MATCH(City!$B102,Buildings_Data!$A$5:$A$135,0),5),"")</f>
        <v/>
      </c>
      <c r="H102" t="str">
        <f>IFERROR(INDEX(Buildings_Data!$D$5:$Z$135,MATCH(City!$B102,Buildings_Data!$A$5:$A$135,0),6),"")</f>
        <v/>
      </c>
      <c r="I102" t="str">
        <f>IFERROR(INDEX(Buildings_Data!$D$5:$Z$135,MATCH(City!$B102,Buildings_Data!$A$5:$A$135,0),7),"")</f>
        <v/>
      </c>
      <c r="J102" t="str">
        <f>IFERROR(INDEX(Buildings_Data!$D$5:$Z$135,MATCH(City!$B102,Buildings_Data!$A$5:$A$135,0),8),"")</f>
        <v/>
      </c>
      <c r="K102" t="str">
        <f>IFERROR(INDEX(Buildings_Data!$D$5:$Z$135,MATCH(City!$B102,Buildings_Data!$A$5:$A$135,0),9),"")</f>
        <v/>
      </c>
      <c r="L102" t="str">
        <f>IFERROR(INDEX(Buildings_Data!$D$5:$Z$135,MATCH(City!$B102,Buildings_Data!$A$5:$A$135,0),15),"")</f>
        <v/>
      </c>
      <c r="M102" t="str">
        <f>IFERROR(INDEX(Buildings_Data!$D$5:$Z$135,MATCH(City!$B102,Buildings_Data!$A$5:$A$135,0),16),"")</f>
        <v/>
      </c>
      <c r="N102" t="str">
        <f>IFERROR(INDEX(Buildings_Data!$D$5:$Z$135,MATCH(City!$B102,Buildings_Data!$A$5:$A$135,0),17),"")</f>
        <v/>
      </c>
      <c r="O102" t="str">
        <f>IFERROR(INDEX(Buildings_Data!$D$5:$Z$135,MATCH(City!$B102,Buildings_Data!$A$5:$A$135,0),18),"")</f>
        <v/>
      </c>
      <c r="P102" t="str">
        <f>IFERROR(IFERROR(INDEX(Buildings_Data!$D$5:$Z$135,MATCH(City!$B102,Buildings_Data!$A$5:$A$135,0),19),""),"")</f>
        <v/>
      </c>
      <c r="Q102" t="str">
        <f>IFERROR(INDEX(Buildings_Data!$D$5:$Z$135,MATCH(City!$B102,Buildings_Data!$A$5:$A$135,0),20),"")</f>
        <v/>
      </c>
      <c r="R102" t="str">
        <f>IFERROR(INDEX(Buildings_Data!$D$5:$Z$135,MATCH(City!$B102,Buildings_Data!$A$5:$A$135,0),21),"")</f>
        <v/>
      </c>
      <c r="S102" t="str">
        <f>IFERROR(INDEX(Buildings_Data!$D$5:$Z$135,MATCH(City!$B102,Buildings_Data!$A$5:$A$135,0),22),"")</f>
        <v/>
      </c>
      <c r="T102" t="str">
        <f>IFERROR(INDEX(Buildings_Data!$D$5:$Z$135,MATCH(City!$B102,Buildings_Data!$A$5:$A$135,0),23),"")</f>
        <v/>
      </c>
    </row>
    <row r="103" spans="2:20" x14ac:dyDescent="0.25">
      <c r="B103" s="207"/>
      <c r="C103" t="str">
        <f>IFERROR(INDEX(Buildings_Data!$D$5:$Z$135,MATCH(City!$B103,Buildings_Data!$A$5:$A$135,0),1),"")</f>
        <v/>
      </c>
      <c r="D103" t="str">
        <f>IFERROR(INDEX(Buildings_Data!$D$5:$Z$135,MATCH(City!$B103,Buildings_Data!$A$5:$A$135,0),2),"")</f>
        <v/>
      </c>
      <c r="E103" t="str">
        <f>IFERROR(INDEX(Buildings_Data!$D$5:$Z$135,MATCH(City!$B103,Buildings_Data!$A$5:$A$135,0),3),"")</f>
        <v/>
      </c>
      <c r="F103" t="str">
        <f>IFERROR(INDEX(Buildings_Data!$D$5:$Z$135,MATCH(City!$B103,Buildings_Data!$A$5:$A$135,0),4),"")</f>
        <v/>
      </c>
      <c r="G103" t="str">
        <f>IFERROR(INDEX(Buildings_Data!$D$5:$Z$135,MATCH(City!$B103,Buildings_Data!$A$5:$A$135,0),5),"")</f>
        <v/>
      </c>
      <c r="H103" t="str">
        <f>IFERROR(INDEX(Buildings_Data!$D$5:$Z$135,MATCH(City!$B103,Buildings_Data!$A$5:$A$135,0),6),"")</f>
        <v/>
      </c>
      <c r="I103" t="str">
        <f>IFERROR(INDEX(Buildings_Data!$D$5:$Z$135,MATCH(City!$B103,Buildings_Data!$A$5:$A$135,0),7),"")</f>
        <v/>
      </c>
      <c r="J103" t="str">
        <f>IFERROR(INDEX(Buildings_Data!$D$5:$Z$135,MATCH(City!$B103,Buildings_Data!$A$5:$A$135,0),8),"")</f>
        <v/>
      </c>
      <c r="K103" t="str">
        <f>IFERROR(INDEX(Buildings_Data!$D$5:$Z$135,MATCH(City!$B103,Buildings_Data!$A$5:$A$135,0),9),"")</f>
        <v/>
      </c>
      <c r="L103" t="str">
        <f>IFERROR(INDEX(Buildings_Data!$D$5:$Z$135,MATCH(City!$B103,Buildings_Data!$A$5:$A$135,0),15),"")</f>
        <v/>
      </c>
      <c r="M103" t="str">
        <f>IFERROR(INDEX(Buildings_Data!$D$5:$Z$135,MATCH(City!$B103,Buildings_Data!$A$5:$A$135,0),16),"")</f>
        <v/>
      </c>
      <c r="N103" t="str">
        <f>IFERROR(INDEX(Buildings_Data!$D$5:$Z$135,MATCH(City!$B103,Buildings_Data!$A$5:$A$135,0),17),"")</f>
        <v/>
      </c>
      <c r="O103" t="str">
        <f>IFERROR(INDEX(Buildings_Data!$D$5:$Z$135,MATCH(City!$B103,Buildings_Data!$A$5:$A$135,0),18),"")</f>
        <v/>
      </c>
      <c r="P103" t="str">
        <f>IFERROR(IFERROR(INDEX(Buildings_Data!$D$5:$Z$135,MATCH(City!$B103,Buildings_Data!$A$5:$A$135,0),19),""),"")</f>
        <v/>
      </c>
      <c r="Q103" t="str">
        <f>IFERROR(INDEX(Buildings_Data!$D$5:$Z$135,MATCH(City!$B103,Buildings_Data!$A$5:$A$135,0),20),"")</f>
        <v/>
      </c>
      <c r="R103" t="str">
        <f>IFERROR(INDEX(Buildings_Data!$D$5:$Z$135,MATCH(City!$B103,Buildings_Data!$A$5:$A$135,0),21),"")</f>
        <v/>
      </c>
      <c r="S103" t="str">
        <f>IFERROR(INDEX(Buildings_Data!$D$5:$Z$135,MATCH(City!$B103,Buildings_Data!$A$5:$A$135,0),22),"")</f>
        <v/>
      </c>
      <c r="T103" t="str">
        <f>IFERROR(INDEX(Buildings_Data!$D$5:$Z$135,MATCH(City!$B103,Buildings_Data!$A$5:$A$135,0),23),"")</f>
        <v/>
      </c>
    </row>
    <row r="104" spans="2:20" x14ac:dyDescent="0.25">
      <c r="B104" s="207"/>
      <c r="C104" t="str">
        <f>IFERROR(INDEX(Buildings_Data!$D$5:$Z$135,MATCH(City!$B104,Buildings_Data!$A$5:$A$135,0),1),"")</f>
        <v/>
      </c>
      <c r="D104" t="str">
        <f>IFERROR(INDEX(Buildings_Data!$D$5:$Z$135,MATCH(City!$B104,Buildings_Data!$A$5:$A$135,0),2),"")</f>
        <v/>
      </c>
      <c r="E104" t="str">
        <f>IFERROR(INDEX(Buildings_Data!$D$5:$Z$135,MATCH(City!$B104,Buildings_Data!$A$5:$A$135,0),3),"")</f>
        <v/>
      </c>
      <c r="F104" t="str">
        <f>IFERROR(INDEX(Buildings_Data!$D$5:$Z$135,MATCH(City!$B104,Buildings_Data!$A$5:$A$135,0),4),"")</f>
        <v/>
      </c>
      <c r="G104" t="str">
        <f>IFERROR(INDEX(Buildings_Data!$D$5:$Z$135,MATCH(City!$B104,Buildings_Data!$A$5:$A$135,0),5),"")</f>
        <v/>
      </c>
      <c r="H104" t="str">
        <f>IFERROR(INDEX(Buildings_Data!$D$5:$Z$135,MATCH(City!$B104,Buildings_Data!$A$5:$A$135,0),6),"")</f>
        <v/>
      </c>
      <c r="I104" t="str">
        <f>IFERROR(INDEX(Buildings_Data!$D$5:$Z$135,MATCH(City!$B104,Buildings_Data!$A$5:$A$135,0),7),"")</f>
        <v/>
      </c>
      <c r="J104" t="str">
        <f>IFERROR(INDEX(Buildings_Data!$D$5:$Z$135,MATCH(City!$B104,Buildings_Data!$A$5:$A$135,0),8),"")</f>
        <v/>
      </c>
      <c r="K104" t="str">
        <f>IFERROR(INDEX(Buildings_Data!$D$5:$Z$135,MATCH(City!$B104,Buildings_Data!$A$5:$A$135,0),9),"")</f>
        <v/>
      </c>
      <c r="L104" t="str">
        <f>IFERROR(INDEX(Buildings_Data!$D$5:$Z$135,MATCH(City!$B104,Buildings_Data!$A$5:$A$135,0),15),"")</f>
        <v/>
      </c>
      <c r="M104" t="str">
        <f>IFERROR(INDEX(Buildings_Data!$D$5:$Z$135,MATCH(City!$B104,Buildings_Data!$A$5:$A$135,0),16),"")</f>
        <v/>
      </c>
      <c r="N104" t="str">
        <f>IFERROR(INDEX(Buildings_Data!$D$5:$Z$135,MATCH(City!$B104,Buildings_Data!$A$5:$A$135,0),17),"")</f>
        <v/>
      </c>
      <c r="O104" t="str">
        <f>IFERROR(INDEX(Buildings_Data!$D$5:$Z$135,MATCH(City!$B104,Buildings_Data!$A$5:$A$135,0),18),"")</f>
        <v/>
      </c>
      <c r="P104" t="str">
        <f>IFERROR(IFERROR(INDEX(Buildings_Data!$D$5:$Z$135,MATCH(City!$B104,Buildings_Data!$A$5:$A$135,0),19),""),"")</f>
        <v/>
      </c>
      <c r="Q104" t="str">
        <f>IFERROR(INDEX(Buildings_Data!$D$5:$Z$135,MATCH(City!$B104,Buildings_Data!$A$5:$A$135,0),20),"")</f>
        <v/>
      </c>
      <c r="R104" t="str">
        <f>IFERROR(INDEX(Buildings_Data!$D$5:$Z$135,MATCH(City!$B104,Buildings_Data!$A$5:$A$135,0),21),"")</f>
        <v/>
      </c>
      <c r="S104" t="str">
        <f>IFERROR(INDEX(Buildings_Data!$D$5:$Z$135,MATCH(City!$B104,Buildings_Data!$A$5:$A$135,0),22),"")</f>
        <v/>
      </c>
      <c r="T104" t="str">
        <f>IFERROR(INDEX(Buildings_Data!$D$5:$Z$135,MATCH(City!$B104,Buildings_Data!$A$5:$A$135,0),23),"")</f>
        <v/>
      </c>
    </row>
    <row r="105" spans="2:20" x14ac:dyDescent="0.25">
      <c r="B105" s="207"/>
      <c r="C105" t="str">
        <f>IFERROR(INDEX(Buildings_Data!$D$5:$Z$135,MATCH(City!$B105,Buildings_Data!$A$5:$A$135,0),1),"")</f>
        <v/>
      </c>
      <c r="D105" t="str">
        <f>IFERROR(INDEX(Buildings_Data!$D$5:$Z$135,MATCH(City!$B105,Buildings_Data!$A$5:$A$135,0),2),"")</f>
        <v/>
      </c>
      <c r="E105" t="str">
        <f>IFERROR(INDEX(Buildings_Data!$D$5:$Z$135,MATCH(City!$B105,Buildings_Data!$A$5:$A$135,0),3),"")</f>
        <v/>
      </c>
      <c r="F105" t="str">
        <f>IFERROR(INDEX(Buildings_Data!$D$5:$Z$135,MATCH(City!$B105,Buildings_Data!$A$5:$A$135,0),4),"")</f>
        <v/>
      </c>
      <c r="G105" t="str">
        <f>IFERROR(INDEX(Buildings_Data!$D$5:$Z$135,MATCH(City!$B105,Buildings_Data!$A$5:$A$135,0),5),"")</f>
        <v/>
      </c>
      <c r="H105" t="str">
        <f>IFERROR(INDEX(Buildings_Data!$D$5:$Z$135,MATCH(City!$B105,Buildings_Data!$A$5:$A$135,0),6),"")</f>
        <v/>
      </c>
      <c r="I105" t="str">
        <f>IFERROR(INDEX(Buildings_Data!$D$5:$Z$135,MATCH(City!$B105,Buildings_Data!$A$5:$A$135,0),7),"")</f>
        <v/>
      </c>
      <c r="J105" t="str">
        <f>IFERROR(INDEX(Buildings_Data!$D$5:$Z$135,MATCH(City!$B105,Buildings_Data!$A$5:$A$135,0),8),"")</f>
        <v/>
      </c>
      <c r="K105" t="str">
        <f>IFERROR(INDEX(Buildings_Data!$D$5:$Z$135,MATCH(City!$B105,Buildings_Data!$A$5:$A$135,0),9),"")</f>
        <v/>
      </c>
      <c r="L105" t="str">
        <f>IFERROR(INDEX(Buildings_Data!$D$5:$Z$135,MATCH(City!$B105,Buildings_Data!$A$5:$A$135,0),15),"")</f>
        <v/>
      </c>
      <c r="M105" t="str">
        <f>IFERROR(INDEX(Buildings_Data!$D$5:$Z$135,MATCH(City!$B105,Buildings_Data!$A$5:$A$135,0),16),"")</f>
        <v/>
      </c>
      <c r="N105" t="str">
        <f>IFERROR(INDEX(Buildings_Data!$D$5:$Z$135,MATCH(City!$B105,Buildings_Data!$A$5:$A$135,0),17),"")</f>
        <v/>
      </c>
      <c r="O105" t="str">
        <f>IFERROR(INDEX(Buildings_Data!$D$5:$Z$135,MATCH(City!$B105,Buildings_Data!$A$5:$A$135,0),18),"")</f>
        <v/>
      </c>
      <c r="P105" t="str">
        <f>IFERROR(IFERROR(INDEX(Buildings_Data!$D$5:$Z$135,MATCH(City!$B105,Buildings_Data!$A$5:$A$135,0),19),""),"")</f>
        <v/>
      </c>
      <c r="Q105" t="str">
        <f>IFERROR(INDEX(Buildings_Data!$D$5:$Z$135,MATCH(City!$B105,Buildings_Data!$A$5:$A$135,0),20),"")</f>
        <v/>
      </c>
      <c r="R105" t="str">
        <f>IFERROR(INDEX(Buildings_Data!$D$5:$Z$135,MATCH(City!$B105,Buildings_Data!$A$5:$A$135,0),21),"")</f>
        <v/>
      </c>
      <c r="S105" t="str">
        <f>IFERROR(INDEX(Buildings_Data!$D$5:$Z$135,MATCH(City!$B105,Buildings_Data!$A$5:$A$135,0),22),"")</f>
        <v/>
      </c>
      <c r="T105" t="str">
        <f>IFERROR(INDEX(Buildings_Data!$D$5:$Z$135,MATCH(City!$B105,Buildings_Data!$A$5:$A$135,0),23),"")</f>
        <v/>
      </c>
    </row>
    <row r="106" spans="2:20" x14ac:dyDescent="0.25">
      <c r="B106" s="207"/>
      <c r="C106" t="str">
        <f>IFERROR(INDEX(Buildings_Data!$D$5:$Z$135,MATCH(City!$B106,Buildings_Data!$A$5:$A$135,0),1),"")</f>
        <v/>
      </c>
      <c r="D106" t="str">
        <f>IFERROR(INDEX(Buildings_Data!$D$5:$Z$135,MATCH(City!$B106,Buildings_Data!$A$5:$A$135,0),2),"")</f>
        <v/>
      </c>
      <c r="E106" t="str">
        <f>IFERROR(INDEX(Buildings_Data!$D$5:$Z$135,MATCH(City!$B106,Buildings_Data!$A$5:$A$135,0),3),"")</f>
        <v/>
      </c>
      <c r="F106" t="str">
        <f>IFERROR(INDEX(Buildings_Data!$D$5:$Z$135,MATCH(City!$B106,Buildings_Data!$A$5:$A$135,0),4),"")</f>
        <v/>
      </c>
      <c r="G106" t="str">
        <f>IFERROR(INDEX(Buildings_Data!$D$5:$Z$135,MATCH(City!$B106,Buildings_Data!$A$5:$A$135,0),5),"")</f>
        <v/>
      </c>
      <c r="H106" t="str">
        <f>IFERROR(INDEX(Buildings_Data!$D$5:$Z$135,MATCH(City!$B106,Buildings_Data!$A$5:$A$135,0),6),"")</f>
        <v/>
      </c>
      <c r="I106" t="str">
        <f>IFERROR(INDEX(Buildings_Data!$D$5:$Z$135,MATCH(City!$B106,Buildings_Data!$A$5:$A$135,0),7),"")</f>
        <v/>
      </c>
      <c r="J106" t="str">
        <f>IFERROR(INDEX(Buildings_Data!$D$5:$Z$135,MATCH(City!$B106,Buildings_Data!$A$5:$A$135,0),8),"")</f>
        <v/>
      </c>
      <c r="K106" t="str">
        <f>IFERROR(INDEX(Buildings_Data!$D$5:$Z$135,MATCH(City!$B106,Buildings_Data!$A$5:$A$135,0),9),"")</f>
        <v/>
      </c>
      <c r="L106" t="str">
        <f>IFERROR(INDEX(Buildings_Data!$D$5:$Z$135,MATCH(City!$B106,Buildings_Data!$A$5:$A$135,0),15),"")</f>
        <v/>
      </c>
      <c r="M106" t="str">
        <f>IFERROR(INDEX(Buildings_Data!$D$5:$Z$135,MATCH(City!$B106,Buildings_Data!$A$5:$A$135,0),16),"")</f>
        <v/>
      </c>
      <c r="N106" t="str">
        <f>IFERROR(INDEX(Buildings_Data!$D$5:$Z$135,MATCH(City!$B106,Buildings_Data!$A$5:$A$135,0),17),"")</f>
        <v/>
      </c>
      <c r="O106" t="str">
        <f>IFERROR(INDEX(Buildings_Data!$D$5:$Z$135,MATCH(City!$B106,Buildings_Data!$A$5:$A$135,0),18),"")</f>
        <v/>
      </c>
      <c r="P106" t="str">
        <f>IFERROR(IFERROR(INDEX(Buildings_Data!$D$5:$Z$135,MATCH(City!$B106,Buildings_Data!$A$5:$A$135,0),19),""),"")</f>
        <v/>
      </c>
      <c r="Q106" t="str">
        <f>IFERROR(INDEX(Buildings_Data!$D$5:$Z$135,MATCH(City!$B106,Buildings_Data!$A$5:$A$135,0),20),"")</f>
        <v/>
      </c>
      <c r="R106" t="str">
        <f>IFERROR(INDEX(Buildings_Data!$D$5:$Z$135,MATCH(City!$B106,Buildings_Data!$A$5:$A$135,0),21),"")</f>
        <v/>
      </c>
      <c r="S106" t="str">
        <f>IFERROR(INDEX(Buildings_Data!$D$5:$Z$135,MATCH(City!$B106,Buildings_Data!$A$5:$A$135,0),22),"")</f>
        <v/>
      </c>
      <c r="T106" t="str">
        <f>IFERROR(INDEX(Buildings_Data!$D$5:$Z$135,MATCH(City!$B106,Buildings_Data!$A$5:$A$135,0),23),"")</f>
        <v/>
      </c>
    </row>
    <row r="107" spans="2:20" x14ac:dyDescent="0.25">
      <c r="B107" s="207"/>
      <c r="C107" t="str">
        <f>IFERROR(INDEX(Buildings_Data!$D$5:$Z$135,MATCH(City!$B107,Buildings_Data!$A$5:$A$135,0),1),"")</f>
        <v/>
      </c>
      <c r="D107" t="str">
        <f>IFERROR(INDEX(Buildings_Data!$D$5:$Z$135,MATCH(City!$B107,Buildings_Data!$A$5:$A$135,0),2),"")</f>
        <v/>
      </c>
      <c r="E107" t="str">
        <f>IFERROR(INDEX(Buildings_Data!$D$5:$Z$135,MATCH(City!$B107,Buildings_Data!$A$5:$A$135,0),3),"")</f>
        <v/>
      </c>
      <c r="F107" t="str">
        <f>IFERROR(INDEX(Buildings_Data!$D$5:$Z$135,MATCH(City!$B107,Buildings_Data!$A$5:$A$135,0),4),"")</f>
        <v/>
      </c>
      <c r="G107" t="str">
        <f>IFERROR(INDEX(Buildings_Data!$D$5:$Z$135,MATCH(City!$B107,Buildings_Data!$A$5:$A$135,0),5),"")</f>
        <v/>
      </c>
      <c r="H107" t="str">
        <f>IFERROR(INDEX(Buildings_Data!$D$5:$Z$135,MATCH(City!$B107,Buildings_Data!$A$5:$A$135,0),6),"")</f>
        <v/>
      </c>
      <c r="I107" t="str">
        <f>IFERROR(INDEX(Buildings_Data!$D$5:$Z$135,MATCH(City!$B107,Buildings_Data!$A$5:$A$135,0),7),"")</f>
        <v/>
      </c>
      <c r="J107" t="str">
        <f>IFERROR(INDEX(Buildings_Data!$D$5:$Z$135,MATCH(City!$B107,Buildings_Data!$A$5:$A$135,0),8),"")</f>
        <v/>
      </c>
      <c r="K107" t="str">
        <f>IFERROR(INDEX(Buildings_Data!$D$5:$Z$135,MATCH(City!$B107,Buildings_Data!$A$5:$A$135,0),9),"")</f>
        <v/>
      </c>
      <c r="L107" t="str">
        <f>IFERROR(INDEX(Buildings_Data!$D$5:$Z$135,MATCH(City!$B107,Buildings_Data!$A$5:$A$135,0),15),"")</f>
        <v/>
      </c>
      <c r="M107" t="str">
        <f>IFERROR(INDEX(Buildings_Data!$D$5:$Z$135,MATCH(City!$B107,Buildings_Data!$A$5:$A$135,0),16),"")</f>
        <v/>
      </c>
      <c r="N107" t="str">
        <f>IFERROR(INDEX(Buildings_Data!$D$5:$Z$135,MATCH(City!$B107,Buildings_Data!$A$5:$A$135,0),17),"")</f>
        <v/>
      </c>
      <c r="O107" t="str">
        <f>IFERROR(INDEX(Buildings_Data!$D$5:$Z$135,MATCH(City!$B107,Buildings_Data!$A$5:$A$135,0),18),"")</f>
        <v/>
      </c>
      <c r="P107" t="str">
        <f>IFERROR(IFERROR(INDEX(Buildings_Data!$D$5:$Z$135,MATCH(City!$B107,Buildings_Data!$A$5:$A$135,0),19),""),"")</f>
        <v/>
      </c>
      <c r="Q107" t="str">
        <f>IFERROR(INDEX(Buildings_Data!$D$5:$Z$135,MATCH(City!$B107,Buildings_Data!$A$5:$A$135,0),20),"")</f>
        <v/>
      </c>
      <c r="R107" t="str">
        <f>IFERROR(INDEX(Buildings_Data!$D$5:$Z$135,MATCH(City!$B107,Buildings_Data!$A$5:$A$135,0),21),"")</f>
        <v/>
      </c>
      <c r="S107" t="str">
        <f>IFERROR(INDEX(Buildings_Data!$D$5:$Z$135,MATCH(City!$B107,Buildings_Data!$A$5:$A$135,0),22),"")</f>
        <v/>
      </c>
      <c r="T107" t="str">
        <f>IFERROR(INDEX(Buildings_Data!$D$5:$Z$135,MATCH(City!$B107,Buildings_Data!$A$5:$A$135,0),23),"")</f>
        <v/>
      </c>
    </row>
    <row r="108" spans="2:20" x14ac:dyDescent="0.25">
      <c r="B108" s="207"/>
      <c r="C108" t="str">
        <f>IFERROR(INDEX(Buildings_Data!$D$5:$Z$135,MATCH(City!$B108,Buildings_Data!$A$5:$A$135,0),1),"")</f>
        <v/>
      </c>
      <c r="D108" t="str">
        <f>IFERROR(INDEX(Buildings_Data!$D$5:$Z$135,MATCH(City!$B108,Buildings_Data!$A$5:$A$135,0),2),"")</f>
        <v/>
      </c>
      <c r="E108" t="str">
        <f>IFERROR(INDEX(Buildings_Data!$D$5:$Z$135,MATCH(City!$B108,Buildings_Data!$A$5:$A$135,0),3),"")</f>
        <v/>
      </c>
      <c r="F108" t="str">
        <f>IFERROR(INDEX(Buildings_Data!$D$5:$Z$135,MATCH(City!$B108,Buildings_Data!$A$5:$A$135,0),4),"")</f>
        <v/>
      </c>
      <c r="G108" t="str">
        <f>IFERROR(INDEX(Buildings_Data!$D$5:$Z$135,MATCH(City!$B108,Buildings_Data!$A$5:$A$135,0),5),"")</f>
        <v/>
      </c>
      <c r="H108" t="str">
        <f>IFERROR(INDEX(Buildings_Data!$D$5:$Z$135,MATCH(City!$B108,Buildings_Data!$A$5:$A$135,0),6),"")</f>
        <v/>
      </c>
      <c r="I108" t="str">
        <f>IFERROR(INDEX(Buildings_Data!$D$5:$Z$135,MATCH(City!$B108,Buildings_Data!$A$5:$A$135,0),7),"")</f>
        <v/>
      </c>
      <c r="J108" t="str">
        <f>IFERROR(INDEX(Buildings_Data!$D$5:$Z$135,MATCH(City!$B108,Buildings_Data!$A$5:$A$135,0),8),"")</f>
        <v/>
      </c>
      <c r="K108" t="str">
        <f>IFERROR(INDEX(Buildings_Data!$D$5:$Z$135,MATCH(City!$B108,Buildings_Data!$A$5:$A$135,0),9),"")</f>
        <v/>
      </c>
      <c r="L108" t="str">
        <f>IFERROR(INDEX(Buildings_Data!$D$5:$Z$135,MATCH(City!$B108,Buildings_Data!$A$5:$A$135,0),15),"")</f>
        <v/>
      </c>
      <c r="M108" t="str">
        <f>IFERROR(INDEX(Buildings_Data!$D$5:$Z$135,MATCH(City!$B108,Buildings_Data!$A$5:$A$135,0),16),"")</f>
        <v/>
      </c>
      <c r="N108" t="str">
        <f>IFERROR(INDEX(Buildings_Data!$D$5:$Z$135,MATCH(City!$B108,Buildings_Data!$A$5:$A$135,0),17),"")</f>
        <v/>
      </c>
      <c r="O108" t="str">
        <f>IFERROR(INDEX(Buildings_Data!$D$5:$Z$135,MATCH(City!$B108,Buildings_Data!$A$5:$A$135,0),18),"")</f>
        <v/>
      </c>
      <c r="P108" t="str">
        <f>IFERROR(IFERROR(INDEX(Buildings_Data!$D$5:$Z$135,MATCH(City!$B108,Buildings_Data!$A$5:$A$135,0),19),""),"")</f>
        <v/>
      </c>
      <c r="Q108" t="str">
        <f>IFERROR(INDEX(Buildings_Data!$D$5:$Z$135,MATCH(City!$B108,Buildings_Data!$A$5:$A$135,0),20),"")</f>
        <v/>
      </c>
      <c r="R108" t="str">
        <f>IFERROR(INDEX(Buildings_Data!$D$5:$Z$135,MATCH(City!$B108,Buildings_Data!$A$5:$A$135,0),21),"")</f>
        <v/>
      </c>
      <c r="S108" t="str">
        <f>IFERROR(INDEX(Buildings_Data!$D$5:$Z$135,MATCH(City!$B108,Buildings_Data!$A$5:$A$135,0),22),"")</f>
        <v/>
      </c>
      <c r="T108" t="str">
        <f>IFERROR(INDEX(Buildings_Data!$D$5:$Z$135,MATCH(City!$B108,Buildings_Data!$A$5:$A$135,0),23),"")</f>
        <v/>
      </c>
    </row>
    <row r="109" spans="2:20" x14ac:dyDescent="0.25">
      <c r="B109" s="207"/>
      <c r="C109" t="str">
        <f>IFERROR(INDEX(Buildings_Data!$D$5:$Z$135,MATCH(City!$B109,Buildings_Data!$A$5:$A$135,0),1),"")</f>
        <v/>
      </c>
      <c r="D109" t="str">
        <f>IFERROR(INDEX(Buildings_Data!$D$5:$Z$135,MATCH(City!$B109,Buildings_Data!$A$5:$A$135,0),2),"")</f>
        <v/>
      </c>
      <c r="E109" t="str">
        <f>IFERROR(INDEX(Buildings_Data!$D$5:$Z$135,MATCH(City!$B109,Buildings_Data!$A$5:$A$135,0),3),"")</f>
        <v/>
      </c>
      <c r="F109" t="str">
        <f>IFERROR(INDEX(Buildings_Data!$D$5:$Z$135,MATCH(City!$B109,Buildings_Data!$A$5:$A$135,0),4),"")</f>
        <v/>
      </c>
      <c r="G109" t="str">
        <f>IFERROR(INDEX(Buildings_Data!$D$5:$Z$135,MATCH(City!$B109,Buildings_Data!$A$5:$A$135,0),5),"")</f>
        <v/>
      </c>
      <c r="H109" t="str">
        <f>IFERROR(INDEX(Buildings_Data!$D$5:$Z$135,MATCH(City!$B109,Buildings_Data!$A$5:$A$135,0),6),"")</f>
        <v/>
      </c>
      <c r="I109" t="str">
        <f>IFERROR(INDEX(Buildings_Data!$D$5:$Z$135,MATCH(City!$B109,Buildings_Data!$A$5:$A$135,0),7),"")</f>
        <v/>
      </c>
      <c r="J109" t="str">
        <f>IFERROR(INDEX(Buildings_Data!$D$5:$Z$135,MATCH(City!$B109,Buildings_Data!$A$5:$A$135,0),8),"")</f>
        <v/>
      </c>
      <c r="K109" t="str">
        <f>IFERROR(INDEX(Buildings_Data!$D$5:$Z$135,MATCH(City!$B109,Buildings_Data!$A$5:$A$135,0),9),"")</f>
        <v/>
      </c>
      <c r="L109" t="str">
        <f>IFERROR(INDEX(Buildings_Data!$D$5:$Z$135,MATCH(City!$B109,Buildings_Data!$A$5:$A$135,0),15),"")</f>
        <v/>
      </c>
      <c r="M109" t="str">
        <f>IFERROR(INDEX(Buildings_Data!$D$5:$Z$135,MATCH(City!$B109,Buildings_Data!$A$5:$A$135,0),16),"")</f>
        <v/>
      </c>
      <c r="N109" t="str">
        <f>IFERROR(INDEX(Buildings_Data!$D$5:$Z$135,MATCH(City!$B109,Buildings_Data!$A$5:$A$135,0),17),"")</f>
        <v/>
      </c>
      <c r="O109" t="str">
        <f>IFERROR(INDEX(Buildings_Data!$D$5:$Z$135,MATCH(City!$B109,Buildings_Data!$A$5:$A$135,0),18),"")</f>
        <v/>
      </c>
      <c r="P109" t="str">
        <f>IFERROR(IFERROR(INDEX(Buildings_Data!$D$5:$Z$135,MATCH(City!$B109,Buildings_Data!$A$5:$A$135,0),19),""),"")</f>
        <v/>
      </c>
      <c r="Q109" t="str">
        <f>IFERROR(INDEX(Buildings_Data!$D$5:$Z$135,MATCH(City!$B109,Buildings_Data!$A$5:$A$135,0),20),"")</f>
        <v/>
      </c>
      <c r="R109" t="str">
        <f>IFERROR(INDEX(Buildings_Data!$D$5:$Z$135,MATCH(City!$B109,Buildings_Data!$A$5:$A$135,0),21),"")</f>
        <v/>
      </c>
      <c r="S109" t="str">
        <f>IFERROR(INDEX(Buildings_Data!$D$5:$Z$135,MATCH(City!$B109,Buildings_Data!$A$5:$A$135,0),22),"")</f>
        <v/>
      </c>
      <c r="T109" t="str">
        <f>IFERROR(INDEX(Buildings_Data!$D$5:$Z$135,MATCH(City!$B109,Buildings_Data!$A$5:$A$135,0),23),"")</f>
        <v/>
      </c>
    </row>
  </sheetData>
  <mergeCells count="1">
    <mergeCell ref="C2: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Buildings_Data!$A$5:$A$135</xm:f>
          </x14:formula1>
          <xm:sqref>B5:B109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G22" sqref="A1:G22"/>
    </sheetView>
  </sheetViews>
  <sheetFormatPr defaultRowHeight="15" x14ac:dyDescent="0.25"/>
  <sheetData>
    <row r="1" spans="1:7" ht="15.75" thickBot="1" x14ac:dyDescent="0.3">
      <c r="B1" s="24" t="s">
        <v>14</v>
      </c>
      <c r="C1" s="24" t="s">
        <v>17</v>
      </c>
      <c r="D1" s="24" t="s">
        <v>13</v>
      </c>
      <c r="E1" s="24" t="s">
        <v>33</v>
      </c>
      <c r="F1" s="24" t="s">
        <v>376</v>
      </c>
      <c r="G1" s="24" t="s">
        <v>377</v>
      </c>
    </row>
    <row r="2" spans="1:7" ht="15.75" thickBot="1" x14ac:dyDescent="0.3">
      <c r="A2" s="19" t="s">
        <v>371</v>
      </c>
      <c r="B2" s="20"/>
      <c r="C2" s="21"/>
      <c r="D2" s="21">
        <v>1</v>
      </c>
      <c r="E2" s="21"/>
      <c r="F2" s="21"/>
      <c r="G2" s="21"/>
    </row>
    <row r="3" spans="1:7" ht="15.75" thickBot="1" x14ac:dyDescent="0.3">
      <c r="A3" s="19" t="s">
        <v>372</v>
      </c>
      <c r="B3" s="20"/>
      <c r="C3" s="21">
        <v>1</v>
      </c>
      <c r="D3" s="21"/>
      <c r="E3" s="21"/>
      <c r="F3" s="21"/>
      <c r="G3" s="21"/>
    </row>
    <row r="4" spans="1:7" ht="15.75" thickBot="1" x14ac:dyDescent="0.3">
      <c r="A4" s="19" t="s">
        <v>373</v>
      </c>
      <c r="B4" s="20"/>
      <c r="C4" s="21">
        <v>2</v>
      </c>
      <c r="D4" s="21"/>
      <c r="E4" s="21"/>
      <c r="F4" s="21"/>
      <c r="G4" s="21"/>
    </row>
    <row r="5" spans="1:7" ht="15.75" thickBot="1" x14ac:dyDescent="0.3">
      <c r="A5" s="19" t="s">
        <v>374</v>
      </c>
      <c r="B5" s="20">
        <v>1</v>
      </c>
      <c r="C5" s="21"/>
      <c r="D5" s="21"/>
      <c r="E5" s="21"/>
      <c r="F5" s="21"/>
      <c r="G5" s="21"/>
    </row>
    <row r="6" spans="1:7" ht="15.75" thickBot="1" x14ac:dyDescent="0.3">
      <c r="A6" s="19" t="s">
        <v>375</v>
      </c>
      <c r="B6" s="20">
        <v>0.25</v>
      </c>
      <c r="C6" s="21"/>
      <c r="D6" s="21">
        <v>0.125</v>
      </c>
      <c r="E6" s="21"/>
      <c r="F6" s="21"/>
      <c r="G6" s="21"/>
    </row>
    <row r="7" spans="1:7" ht="15.75" thickBot="1" x14ac:dyDescent="0.3">
      <c r="A7" s="19" t="s">
        <v>356</v>
      </c>
      <c r="B7" s="20"/>
      <c r="C7" s="21">
        <v>1</v>
      </c>
      <c r="D7" s="21">
        <v>1</v>
      </c>
      <c r="E7" s="21"/>
      <c r="F7" s="21"/>
      <c r="G7" s="21"/>
    </row>
    <row r="8" spans="1:7" ht="15.75" thickBot="1" x14ac:dyDescent="0.3">
      <c r="A8" s="19" t="s">
        <v>99</v>
      </c>
      <c r="B8" s="20"/>
      <c r="C8" s="21"/>
      <c r="D8" s="21"/>
      <c r="E8" s="21"/>
      <c r="F8" s="21"/>
      <c r="G8" s="21"/>
    </row>
    <row r="9" spans="1:7" ht="15.75" thickBot="1" x14ac:dyDescent="0.3">
      <c r="A9" s="19" t="s">
        <v>357</v>
      </c>
      <c r="B9" s="20"/>
      <c r="C9" s="21"/>
      <c r="D9" s="21"/>
      <c r="E9" s="21"/>
      <c r="F9" s="21"/>
      <c r="G9" s="21"/>
    </row>
    <row r="10" spans="1:7" ht="15.75" thickBot="1" x14ac:dyDescent="0.3">
      <c r="A10" s="19" t="s">
        <v>358</v>
      </c>
      <c r="B10" s="20"/>
      <c r="C10" s="21"/>
      <c r="D10" s="21"/>
      <c r="E10" s="21"/>
      <c r="F10" s="21">
        <v>-2</v>
      </c>
      <c r="G10" s="21"/>
    </row>
    <row r="11" spans="1:7" ht="15.75" thickBot="1" x14ac:dyDescent="0.3">
      <c r="A11" s="19" t="s">
        <v>359</v>
      </c>
      <c r="B11" s="20"/>
      <c r="C11" s="21"/>
      <c r="D11" s="21"/>
      <c r="E11" s="21"/>
      <c r="F11" s="21">
        <v>-3</v>
      </c>
      <c r="G11" s="21"/>
    </row>
    <row r="12" spans="1:7" ht="15.75" thickBot="1" x14ac:dyDescent="0.3">
      <c r="A12" s="19" t="s">
        <v>360</v>
      </c>
      <c r="B12" s="20"/>
      <c r="C12" s="21"/>
      <c r="D12" s="21"/>
      <c r="E12" s="21"/>
      <c r="F12" s="21">
        <v>-1</v>
      </c>
      <c r="G12" s="21"/>
    </row>
    <row r="13" spans="1:7" ht="15.75" thickBot="1" x14ac:dyDescent="0.3">
      <c r="A13" s="19" t="s">
        <v>361</v>
      </c>
      <c r="B13" s="20"/>
      <c r="C13" s="21"/>
      <c r="D13" s="21"/>
      <c r="E13" s="21"/>
      <c r="F13" s="21">
        <v>-2</v>
      </c>
      <c r="G13" s="21"/>
    </row>
    <row r="14" spans="1:7" ht="15.75" thickBot="1" x14ac:dyDescent="0.3">
      <c r="A14" s="22" t="s">
        <v>362</v>
      </c>
      <c r="B14" s="20"/>
      <c r="C14" s="21"/>
      <c r="D14" s="21">
        <v>2</v>
      </c>
      <c r="E14" s="21">
        <v>4</v>
      </c>
      <c r="F14" s="21">
        <v>1</v>
      </c>
      <c r="G14" s="21"/>
    </row>
    <row r="15" spans="1:7" ht="15.75" thickBot="1" x14ac:dyDescent="0.3">
      <c r="A15" s="22" t="s">
        <v>363</v>
      </c>
      <c r="B15" s="20">
        <v>0.25</v>
      </c>
      <c r="C15" s="21"/>
      <c r="D15" s="21">
        <v>0.125</v>
      </c>
      <c r="E15" s="21"/>
      <c r="F15" s="21"/>
      <c r="G15" s="21"/>
    </row>
    <row r="16" spans="1:7" ht="15.75" thickBot="1" x14ac:dyDescent="0.3">
      <c r="A16" s="23" t="s">
        <v>364</v>
      </c>
      <c r="B16" s="20">
        <v>1</v>
      </c>
      <c r="C16" s="21"/>
      <c r="D16" s="21"/>
      <c r="E16" s="21"/>
      <c r="F16" s="21"/>
      <c r="G16" s="21">
        <v>1</v>
      </c>
    </row>
    <row r="17" spans="1:7" ht="15.75" thickBot="1" x14ac:dyDescent="0.3">
      <c r="A17" s="19" t="s">
        <v>365</v>
      </c>
      <c r="B17" s="20">
        <v>2</v>
      </c>
      <c r="C17" s="21"/>
      <c r="D17" s="21"/>
      <c r="E17" s="21"/>
      <c r="F17" s="21"/>
      <c r="G17" s="21">
        <v>2</v>
      </c>
    </row>
    <row r="18" spans="1:7" ht="15.75" thickBot="1" x14ac:dyDescent="0.3">
      <c r="A18" s="19" t="s">
        <v>366</v>
      </c>
      <c r="B18" s="20"/>
      <c r="C18" s="21"/>
      <c r="D18" s="21">
        <v>1</v>
      </c>
      <c r="E18" s="21"/>
      <c r="F18" s="21"/>
      <c r="G18" s="21">
        <v>1</v>
      </c>
    </row>
    <row r="19" spans="1:7" ht="15.75" thickBot="1" x14ac:dyDescent="0.3">
      <c r="A19" s="19" t="s">
        <v>367</v>
      </c>
      <c r="B19" s="20"/>
      <c r="C19" s="21"/>
      <c r="D19" s="21">
        <v>2</v>
      </c>
      <c r="E19" s="21"/>
      <c r="F19" s="21"/>
      <c r="G19" s="21">
        <v>2</v>
      </c>
    </row>
    <row r="20" spans="1:7" ht="15.75" thickBot="1" x14ac:dyDescent="0.3">
      <c r="A20" s="19" t="s">
        <v>368</v>
      </c>
      <c r="B20" s="20">
        <v>0.25</v>
      </c>
      <c r="C20" s="21"/>
      <c r="D20" s="21">
        <v>0.125</v>
      </c>
      <c r="E20" s="21"/>
      <c r="F20" s="21"/>
      <c r="G20" s="21"/>
    </row>
    <row r="21" spans="1:7" ht="15.75" thickBot="1" x14ac:dyDescent="0.3">
      <c r="A21" s="23" t="s">
        <v>369</v>
      </c>
      <c r="B21" s="20"/>
      <c r="C21" s="21"/>
      <c r="D21" s="21">
        <v>1</v>
      </c>
      <c r="E21" s="21"/>
      <c r="F21" s="21"/>
      <c r="G21" s="21">
        <v>1</v>
      </c>
    </row>
    <row r="22" spans="1:7" ht="15.75" thickBot="1" x14ac:dyDescent="0.3">
      <c r="A22" s="19" t="s">
        <v>370</v>
      </c>
      <c r="B22" s="20"/>
      <c r="C22" s="21"/>
      <c r="D22" s="21">
        <v>2</v>
      </c>
      <c r="E22" s="21"/>
      <c r="F22" s="21"/>
      <c r="G22" s="21">
        <v>2</v>
      </c>
    </row>
    <row r="23" spans="1:7" ht="15.75" thickBot="1" x14ac:dyDescent="0.3">
      <c r="A23" s="19" t="s">
        <v>147</v>
      </c>
      <c r="B23" s="20"/>
      <c r="C23" s="21"/>
      <c r="D23" s="21">
        <v>1</v>
      </c>
      <c r="E23" s="21">
        <v>2</v>
      </c>
      <c r="F23" s="21"/>
      <c r="G23" s="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G7" sqref="G7"/>
    </sheetView>
  </sheetViews>
  <sheetFormatPr defaultRowHeight="15" x14ac:dyDescent="0.25"/>
  <cols>
    <col min="1" max="1" width="17.5703125" bestFit="1" customWidth="1"/>
    <col min="3" max="3" width="12" bestFit="1" customWidth="1"/>
  </cols>
  <sheetData>
    <row r="1" spans="1:6" ht="15.75" thickBot="1" x14ac:dyDescent="0.3"/>
    <row r="2" spans="1:6" ht="15.75" thickBot="1" x14ac:dyDescent="0.3">
      <c r="A2" s="159" t="s">
        <v>399</v>
      </c>
      <c r="B2" t="s">
        <v>438</v>
      </c>
      <c r="C2" t="s">
        <v>431</v>
      </c>
      <c r="D2" t="s">
        <v>431</v>
      </c>
      <c r="F2" s="56" t="s">
        <v>17</v>
      </c>
    </row>
    <row r="3" spans="1:6" ht="15.75" thickBot="1" x14ac:dyDescent="0.3">
      <c r="A3" s="159" t="s">
        <v>401</v>
      </c>
      <c r="B3" t="s">
        <v>438</v>
      </c>
      <c r="C3" t="s">
        <v>431</v>
      </c>
      <c r="D3" t="s">
        <v>431</v>
      </c>
      <c r="F3" s="58" t="s">
        <v>13</v>
      </c>
    </row>
    <row r="4" spans="1:6" ht="15.75" thickBot="1" x14ac:dyDescent="0.3">
      <c r="A4" s="159" t="s">
        <v>404</v>
      </c>
      <c r="B4" t="s">
        <v>437</v>
      </c>
      <c r="C4" t="s">
        <v>431</v>
      </c>
      <c r="D4" t="s">
        <v>430</v>
      </c>
      <c r="F4" s="47" t="s">
        <v>14</v>
      </c>
    </row>
    <row r="5" spans="1:6" ht="15.75" thickBot="1" x14ac:dyDescent="0.3">
      <c r="A5" s="159" t="s">
        <v>405</v>
      </c>
      <c r="B5" t="s">
        <v>441</v>
      </c>
      <c r="C5" t="s">
        <v>431</v>
      </c>
      <c r="D5" t="s">
        <v>426</v>
      </c>
    </row>
    <row r="6" spans="1:6" ht="15.75" thickBot="1" x14ac:dyDescent="0.3">
      <c r="A6" s="159" t="s">
        <v>406</v>
      </c>
      <c r="B6" t="s">
        <v>432</v>
      </c>
      <c r="C6" t="s">
        <v>431</v>
      </c>
      <c r="D6" t="s">
        <v>429</v>
      </c>
    </row>
    <row r="7" spans="1:6" ht="15.75" thickBot="1" x14ac:dyDescent="0.3">
      <c r="A7" s="159" t="s">
        <v>407</v>
      </c>
      <c r="B7" t="s">
        <v>438</v>
      </c>
      <c r="C7" t="s">
        <v>431</v>
      </c>
      <c r="D7" t="s">
        <v>431</v>
      </c>
    </row>
    <row r="8" spans="1:6" ht="15.75" thickBot="1" x14ac:dyDescent="0.3">
      <c r="A8" s="159" t="s">
        <v>408</v>
      </c>
      <c r="B8" t="s">
        <v>439</v>
      </c>
      <c r="C8" t="s">
        <v>431</v>
      </c>
      <c r="D8" t="s">
        <v>430</v>
      </c>
    </row>
    <row r="9" spans="1:6" ht="15.75" thickBot="1" x14ac:dyDescent="0.3">
      <c r="A9" s="159" t="s">
        <v>409</v>
      </c>
      <c r="B9" t="s">
        <v>434</v>
      </c>
      <c r="C9" t="s">
        <v>431</v>
      </c>
      <c r="D9" t="s">
        <v>429</v>
      </c>
    </row>
    <row r="10" spans="1:6" ht="15.75" thickBot="1" x14ac:dyDescent="0.3">
      <c r="A10" s="159" t="s">
        <v>410</v>
      </c>
      <c r="B10" t="s">
        <v>443</v>
      </c>
      <c r="C10" t="s">
        <v>427</v>
      </c>
      <c r="D10" t="s">
        <v>430</v>
      </c>
    </row>
    <row r="11" spans="1:6" ht="15.75" thickBot="1" x14ac:dyDescent="0.3">
      <c r="A11" s="159" t="s">
        <v>411</v>
      </c>
      <c r="B11" t="s">
        <v>433</v>
      </c>
      <c r="C11" t="s">
        <v>427</v>
      </c>
      <c r="D11" t="s">
        <v>426</v>
      </c>
    </row>
    <row r="12" spans="1:6" ht="15.75" thickBot="1" x14ac:dyDescent="0.3">
      <c r="A12" s="159" t="s">
        <v>413</v>
      </c>
      <c r="B12" t="s">
        <v>442</v>
      </c>
      <c r="C12" t="s">
        <v>427</v>
      </c>
      <c r="D12" t="s">
        <v>429</v>
      </c>
    </row>
    <row r="13" spans="1:6" ht="15.75" thickBot="1" x14ac:dyDescent="0.3">
      <c r="A13" s="159" t="s">
        <v>416</v>
      </c>
      <c r="B13" t="s">
        <v>440</v>
      </c>
      <c r="C13" t="s">
        <v>429</v>
      </c>
      <c r="D13" t="s">
        <v>430</v>
      </c>
    </row>
    <row r="14" spans="1:6" ht="15.75" thickBot="1" x14ac:dyDescent="0.3">
      <c r="A14" s="159" t="s">
        <v>418</v>
      </c>
      <c r="B14" t="s">
        <v>435</v>
      </c>
      <c r="C14" t="s">
        <v>428</v>
      </c>
      <c r="D14" t="s">
        <v>426</v>
      </c>
    </row>
    <row r="15" spans="1:6" ht="15.75" thickBot="1" x14ac:dyDescent="0.3">
      <c r="A15" s="159" t="s">
        <v>471</v>
      </c>
      <c r="B15" t="s">
        <v>436</v>
      </c>
      <c r="C15" t="s">
        <v>429</v>
      </c>
      <c r="D15" t="s">
        <v>430</v>
      </c>
    </row>
    <row r="17" spans="1:1" x14ac:dyDescent="0.25">
      <c r="A17" s="76"/>
    </row>
    <row r="19" spans="1:1" x14ac:dyDescent="0.25">
      <c r="A19" s="7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workbookViewId="0">
      <selection activeCell="C9" sqref="C9"/>
    </sheetView>
  </sheetViews>
  <sheetFormatPr defaultRowHeight="15" x14ac:dyDescent="0.25"/>
  <sheetData>
    <row r="1" spans="1:24" x14ac:dyDescent="0.25">
      <c r="A1" s="156" t="s">
        <v>425</v>
      </c>
      <c r="B1" t="s">
        <v>447</v>
      </c>
      <c r="C1" t="s">
        <v>448</v>
      </c>
      <c r="D1" t="s">
        <v>449</v>
      </c>
      <c r="E1" t="s">
        <v>450</v>
      </c>
      <c r="F1" t="s">
        <v>451</v>
      </c>
      <c r="G1" t="s">
        <v>452</v>
      </c>
      <c r="H1" t="s">
        <v>455</v>
      </c>
      <c r="I1" t="s">
        <v>453</v>
      </c>
      <c r="J1" t="s">
        <v>454</v>
      </c>
      <c r="K1" t="s">
        <v>456</v>
      </c>
      <c r="L1" t="s">
        <v>457</v>
      </c>
      <c r="M1" t="s">
        <v>458</v>
      </c>
      <c r="N1" t="s">
        <v>459</v>
      </c>
      <c r="O1" t="s">
        <v>466</v>
      </c>
      <c r="P1" t="s">
        <v>467</v>
      </c>
      <c r="Q1" t="s">
        <v>468</v>
      </c>
      <c r="R1" t="s">
        <v>469</v>
      </c>
      <c r="S1" t="s">
        <v>470</v>
      </c>
      <c r="T1" t="s">
        <v>460</v>
      </c>
      <c r="U1" t="s">
        <v>461</v>
      </c>
      <c r="V1" t="s">
        <v>462</v>
      </c>
      <c r="W1" t="s">
        <v>463</v>
      </c>
      <c r="X1" t="s">
        <v>464</v>
      </c>
    </row>
    <row r="2" spans="1:24" x14ac:dyDescent="0.25">
      <c r="A2" s="156" t="s">
        <v>445</v>
      </c>
    </row>
    <row r="3" spans="1:24" x14ac:dyDescent="0.25">
      <c r="A3" t="s">
        <v>426</v>
      </c>
      <c r="B3" s="158"/>
      <c r="C3" s="158">
        <v>18</v>
      </c>
      <c r="D3" s="158"/>
      <c r="E3" s="158"/>
      <c r="F3" s="158"/>
      <c r="G3" s="158"/>
      <c r="H3" s="158"/>
      <c r="I3" s="158"/>
      <c r="J3" s="158"/>
      <c r="K3" s="158">
        <v>18</v>
      </c>
      <c r="L3" s="158">
        <v>17</v>
      </c>
      <c r="M3" s="158"/>
      <c r="N3" s="158"/>
      <c r="O3" s="158">
        <v>15</v>
      </c>
      <c r="P3" s="158">
        <v>13</v>
      </c>
      <c r="Q3" s="158">
        <v>13</v>
      </c>
      <c r="R3" s="158">
        <v>10</v>
      </c>
      <c r="S3" s="158">
        <v>11</v>
      </c>
      <c r="T3" s="158"/>
      <c r="U3" s="158"/>
      <c r="V3" s="158"/>
      <c r="W3" s="158"/>
      <c r="X3" s="158"/>
    </row>
    <row r="4" spans="1:24" x14ac:dyDescent="0.25">
      <c r="A4" t="s">
        <v>427</v>
      </c>
      <c r="B4" s="158"/>
      <c r="C4" s="158">
        <v>24</v>
      </c>
      <c r="D4" s="158"/>
      <c r="E4" s="158"/>
      <c r="F4" s="158"/>
      <c r="G4" s="158"/>
      <c r="H4" s="158"/>
      <c r="I4" s="158"/>
      <c r="J4" s="158"/>
      <c r="K4" s="158">
        <v>14</v>
      </c>
      <c r="L4" s="158">
        <v>12</v>
      </c>
      <c r="M4" s="158"/>
      <c r="N4" s="158"/>
      <c r="O4" s="158">
        <v>16</v>
      </c>
      <c r="P4" s="158">
        <v>11</v>
      </c>
      <c r="Q4" s="158">
        <v>12</v>
      </c>
      <c r="R4" s="158">
        <v>14</v>
      </c>
      <c r="S4" s="158">
        <v>12</v>
      </c>
      <c r="T4" s="158"/>
      <c r="U4" s="158"/>
      <c r="V4" s="158"/>
      <c r="W4" s="158"/>
      <c r="X4" s="158"/>
    </row>
    <row r="5" spans="1:24" x14ac:dyDescent="0.25">
      <c r="A5" t="s">
        <v>428</v>
      </c>
      <c r="B5" s="158"/>
      <c r="C5" s="158">
        <v>19</v>
      </c>
      <c r="D5" s="158"/>
      <c r="E5" s="158"/>
      <c r="F5" s="158"/>
      <c r="G5" s="158"/>
      <c r="H5" s="158"/>
      <c r="I5" s="158"/>
      <c r="J5" s="158"/>
      <c r="K5" s="158">
        <v>16</v>
      </c>
      <c r="L5" s="158">
        <v>17</v>
      </c>
      <c r="M5" s="158"/>
      <c r="N5" s="158"/>
      <c r="O5" s="158">
        <v>13</v>
      </c>
      <c r="P5" s="158">
        <v>15</v>
      </c>
      <c r="Q5" s="158">
        <v>14</v>
      </c>
      <c r="R5" s="158">
        <v>13</v>
      </c>
      <c r="S5" s="158">
        <v>11</v>
      </c>
      <c r="T5" s="158"/>
      <c r="U5" s="158"/>
      <c r="V5" s="158"/>
      <c r="W5" s="158"/>
      <c r="X5" s="158"/>
    </row>
    <row r="6" spans="1:24" x14ac:dyDescent="0.25">
      <c r="A6" t="s">
        <v>429</v>
      </c>
      <c r="B6" s="158"/>
      <c r="C6" s="158">
        <v>13</v>
      </c>
      <c r="D6" s="158"/>
      <c r="E6" s="158"/>
      <c r="F6" s="158"/>
      <c r="G6" s="158"/>
      <c r="H6" s="158"/>
      <c r="I6" s="158"/>
      <c r="J6" s="158"/>
      <c r="K6" s="158">
        <v>14</v>
      </c>
      <c r="L6" s="158">
        <v>11</v>
      </c>
      <c r="M6" s="158"/>
      <c r="N6" s="158"/>
      <c r="O6" s="158">
        <v>12</v>
      </c>
      <c r="P6" s="158">
        <v>13</v>
      </c>
      <c r="Q6" s="158">
        <v>15</v>
      </c>
      <c r="R6" s="158">
        <v>16</v>
      </c>
      <c r="S6" s="158">
        <v>17</v>
      </c>
      <c r="T6" s="158"/>
      <c r="U6" s="158"/>
      <c r="V6" s="158"/>
      <c r="W6" s="158"/>
      <c r="X6" s="158"/>
    </row>
    <row r="7" spans="1:24" x14ac:dyDescent="0.25">
      <c r="A7" t="s">
        <v>430</v>
      </c>
      <c r="B7" s="158"/>
      <c r="C7" s="158">
        <v>16</v>
      </c>
      <c r="D7" s="158"/>
      <c r="E7" s="158"/>
      <c r="F7" s="158"/>
      <c r="G7" s="158"/>
      <c r="H7" s="158"/>
      <c r="I7" s="158"/>
      <c r="J7" s="158"/>
      <c r="K7" s="158">
        <v>16</v>
      </c>
      <c r="L7" s="158">
        <v>11</v>
      </c>
      <c r="M7" s="158"/>
      <c r="N7" s="158"/>
      <c r="O7" s="158">
        <v>12</v>
      </c>
      <c r="P7" s="158">
        <v>18</v>
      </c>
      <c r="Q7" s="158">
        <v>12</v>
      </c>
      <c r="R7" s="158">
        <v>16</v>
      </c>
      <c r="S7" s="158">
        <v>14</v>
      </c>
      <c r="T7" s="158"/>
      <c r="U7" s="158"/>
      <c r="V7" s="158"/>
      <c r="W7" s="158"/>
      <c r="X7" s="158"/>
    </row>
    <row r="8" spans="1:24" x14ac:dyDescent="0.25">
      <c r="A8" t="s">
        <v>431</v>
      </c>
      <c r="B8" s="158">
        <v>20</v>
      </c>
      <c r="C8" s="158">
        <v>6</v>
      </c>
      <c r="D8" s="158"/>
      <c r="E8" s="158"/>
      <c r="F8" s="158"/>
      <c r="G8" s="158"/>
      <c r="H8" s="158"/>
      <c r="I8" s="158"/>
      <c r="J8" s="158"/>
      <c r="K8" s="158">
        <v>13</v>
      </c>
      <c r="L8" s="158">
        <v>14</v>
      </c>
      <c r="M8" s="158"/>
      <c r="N8" s="158"/>
      <c r="O8" s="158">
        <v>8</v>
      </c>
      <c r="P8" s="158">
        <v>14</v>
      </c>
      <c r="Q8" s="158">
        <v>15</v>
      </c>
      <c r="R8" s="158">
        <v>20</v>
      </c>
      <c r="S8" s="158">
        <v>9</v>
      </c>
      <c r="T8" s="158"/>
      <c r="U8" s="158"/>
      <c r="V8" s="158"/>
      <c r="W8" s="158"/>
      <c r="X8" s="158"/>
    </row>
    <row r="9" spans="1:24" x14ac:dyDescent="0.25">
      <c r="A9" t="s">
        <v>412</v>
      </c>
    </row>
    <row r="10" spans="1:24" x14ac:dyDescent="0.25">
      <c r="A10" s="156" t="s">
        <v>444</v>
      </c>
    </row>
    <row r="11" spans="1:24" x14ac:dyDescent="0.25">
      <c r="A11" t="s">
        <v>432</v>
      </c>
      <c r="B11" s="158"/>
      <c r="C11" s="158"/>
      <c r="D11" s="158"/>
      <c r="E11" s="158"/>
      <c r="F11" s="158"/>
      <c r="G11" s="158"/>
      <c r="H11" s="158"/>
      <c r="I11" s="158"/>
      <c r="J11" s="158"/>
      <c r="K11" s="158">
        <v>5</v>
      </c>
      <c r="L11" s="158">
        <v>5</v>
      </c>
      <c r="M11" s="158"/>
      <c r="N11" s="158"/>
      <c r="O11" s="158"/>
      <c r="P11" s="158"/>
      <c r="Q11" s="158"/>
      <c r="R11" s="158">
        <v>3</v>
      </c>
      <c r="S11" s="158"/>
      <c r="T11" s="158"/>
      <c r="U11" s="158"/>
      <c r="V11" s="158"/>
      <c r="W11" s="158"/>
      <c r="X11" s="158"/>
    </row>
    <row r="12" spans="1:24" x14ac:dyDescent="0.25">
      <c r="A12" t="s">
        <v>433</v>
      </c>
      <c r="B12" s="158"/>
      <c r="C12" s="158"/>
      <c r="D12" s="158"/>
      <c r="E12" s="158"/>
      <c r="F12" s="158"/>
      <c r="G12" s="158"/>
      <c r="H12" s="158"/>
      <c r="I12" s="158"/>
      <c r="J12" s="158"/>
      <c r="K12" s="158"/>
      <c r="L12" s="158">
        <v>5</v>
      </c>
      <c r="M12" s="158"/>
      <c r="N12" s="158"/>
      <c r="O12" s="158"/>
      <c r="P12" s="158"/>
      <c r="Q12" s="158"/>
      <c r="R12" s="158"/>
      <c r="S12" s="158"/>
      <c r="T12" s="158"/>
      <c r="U12" s="158"/>
      <c r="V12" s="158"/>
      <c r="W12" s="158"/>
      <c r="X12" s="158"/>
    </row>
    <row r="13" spans="1:24" x14ac:dyDescent="0.25">
      <c r="A13" t="s">
        <v>434</v>
      </c>
      <c r="B13" s="158"/>
      <c r="C13" s="158"/>
      <c r="D13" s="158"/>
      <c r="E13" s="158"/>
      <c r="F13" s="158"/>
      <c r="G13" s="158"/>
      <c r="H13" s="158"/>
      <c r="I13" s="158"/>
      <c r="J13" s="158"/>
      <c r="K13" s="158"/>
      <c r="L13" s="158"/>
      <c r="M13" s="158"/>
      <c r="N13" s="158"/>
      <c r="O13" s="158"/>
      <c r="P13" s="158"/>
      <c r="Q13" s="158"/>
      <c r="R13" s="158"/>
      <c r="S13" s="158">
        <v>5</v>
      </c>
      <c r="T13" s="158"/>
      <c r="U13" s="158"/>
      <c r="V13" s="158"/>
      <c r="W13" s="158"/>
      <c r="X13" s="158"/>
    </row>
    <row r="14" spans="1:24" x14ac:dyDescent="0.25">
      <c r="A14" t="s">
        <v>435</v>
      </c>
      <c r="B14" s="158"/>
      <c r="C14" s="158"/>
      <c r="D14" s="158"/>
      <c r="E14" s="158"/>
      <c r="F14" s="158"/>
      <c r="G14" s="158"/>
      <c r="H14" s="158"/>
      <c r="I14" s="158"/>
      <c r="J14" s="158"/>
      <c r="K14" s="158">
        <v>5</v>
      </c>
      <c r="L14" s="158"/>
      <c r="M14" s="158"/>
      <c r="N14" s="158"/>
      <c r="O14" s="158"/>
      <c r="P14" s="158"/>
      <c r="Q14" s="158"/>
      <c r="R14" s="158"/>
      <c r="S14" s="158"/>
      <c r="T14" s="158"/>
      <c r="U14" s="158"/>
      <c r="V14" s="158"/>
      <c r="W14" s="158"/>
      <c r="X14" s="158"/>
    </row>
    <row r="15" spans="1:24" x14ac:dyDescent="0.25">
      <c r="A15" t="s">
        <v>436</v>
      </c>
      <c r="B15" s="158"/>
      <c r="C15" s="158"/>
      <c r="D15" s="158"/>
      <c r="E15" s="158"/>
      <c r="F15" s="158"/>
      <c r="G15" s="158"/>
      <c r="H15" s="158"/>
      <c r="I15" s="158"/>
      <c r="J15" s="158"/>
      <c r="K15" s="158">
        <v>5</v>
      </c>
      <c r="L15" s="158"/>
      <c r="M15" s="158"/>
      <c r="N15" s="158"/>
      <c r="O15" s="158"/>
      <c r="P15" s="158"/>
      <c r="Q15" s="158"/>
      <c r="R15" s="158"/>
      <c r="S15" s="158"/>
      <c r="T15" s="158"/>
      <c r="U15" s="158"/>
      <c r="V15" s="158"/>
      <c r="W15" s="158"/>
      <c r="X15" s="158"/>
    </row>
    <row r="16" spans="1:24" x14ac:dyDescent="0.25">
      <c r="A16" t="s">
        <v>437</v>
      </c>
      <c r="B16" s="158"/>
      <c r="C16" s="158"/>
      <c r="D16" s="158"/>
      <c r="E16" s="158"/>
      <c r="F16" s="158"/>
      <c r="G16" s="158"/>
      <c r="H16" s="158"/>
      <c r="I16" s="158"/>
      <c r="J16" s="158"/>
      <c r="K16" s="158"/>
      <c r="L16" s="158"/>
      <c r="M16" s="158"/>
      <c r="N16" s="158"/>
      <c r="O16" s="158"/>
      <c r="P16" s="158"/>
      <c r="Q16" s="158"/>
      <c r="R16" s="158">
        <v>3</v>
      </c>
      <c r="S16" s="158">
        <v>5</v>
      </c>
      <c r="T16" s="158"/>
      <c r="U16" s="158"/>
      <c r="V16" s="158"/>
      <c r="W16" s="158"/>
      <c r="X16" s="158"/>
    </row>
    <row r="17" spans="1:24" x14ac:dyDescent="0.25">
      <c r="A17" t="s">
        <v>438</v>
      </c>
      <c r="B17" s="158"/>
      <c r="C17" s="158"/>
      <c r="D17" s="158"/>
      <c r="E17" s="158"/>
      <c r="F17" s="158"/>
      <c r="G17" s="158"/>
      <c r="H17" s="158"/>
      <c r="I17" s="158"/>
      <c r="J17" s="158"/>
      <c r="K17" s="158">
        <v>5</v>
      </c>
      <c r="L17" s="158">
        <v>5</v>
      </c>
      <c r="M17" s="158"/>
      <c r="N17" s="158"/>
      <c r="O17" s="158"/>
      <c r="P17" s="158"/>
      <c r="Q17" s="158"/>
      <c r="R17" s="158"/>
      <c r="S17" s="158"/>
      <c r="T17" s="158"/>
      <c r="U17" s="158"/>
      <c r="V17" s="158"/>
      <c r="W17" s="158"/>
      <c r="X17" s="158"/>
    </row>
    <row r="18" spans="1:24" x14ac:dyDescent="0.25">
      <c r="A18" t="s">
        <v>439</v>
      </c>
      <c r="B18" s="158"/>
      <c r="C18" s="158"/>
      <c r="D18" s="158"/>
      <c r="E18" s="158"/>
      <c r="F18" s="158"/>
      <c r="G18" s="158"/>
      <c r="H18" s="158"/>
      <c r="I18" s="158"/>
      <c r="J18" s="158"/>
      <c r="K18" s="158"/>
      <c r="L18" s="158">
        <v>4</v>
      </c>
      <c r="M18" s="158"/>
      <c r="N18" s="158"/>
      <c r="O18" s="158"/>
      <c r="P18" s="158"/>
      <c r="Q18" s="158"/>
      <c r="R18" s="158"/>
      <c r="S18" s="158"/>
      <c r="T18" s="158"/>
      <c r="U18" s="158"/>
      <c r="V18" s="158"/>
      <c r="W18" s="158"/>
      <c r="X18" s="158"/>
    </row>
    <row r="19" spans="1:24" x14ac:dyDescent="0.25">
      <c r="A19" t="s">
        <v>440</v>
      </c>
      <c r="B19" s="158"/>
      <c r="C19" s="158"/>
      <c r="D19" s="158"/>
      <c r="E19" s="158"/>
      <c r="F19" s="158"/>
      <c r="G19" s="158"/>
      <c r="H19" s="158"/>
      <c r="I19" s="158"/>
      <c r="J19" s="158"/>
      <c r="K19" s="158"/>
      <c r="L19" s="158"/>
      <c r="M19" s="158"/>
      <c r="N19" s="158"/>
      <c r="O19" s="158"/>
      <c r="P19" s="158"/>
      <c r="Q19" s="158">
        <v>6</v>
      </c>
      <c r="R19" s="158">
        <v>3</v>
      </c>
      <c r="S19" s="158"/>
      <c r="T19" s="158"/>
      <c r="U19" s="158"/>
      <c r="V19" s="158"/>
      <c r="W19" s="158"/>
      <c r="X19" s="158"/>
    </row>
    <row r="20" spans="1:24" x14ac:dyDescent="0.25">
      <c r="A20" t="s">
        <v>441</v>
      </c>
      <c r="B20" s="158"/>
      <c r="C20" s="158"/>
      <c r="D20" s="158"/>
      <c r="E20" s="158"/>
      <c r="F20" s="158"/>
      <c r="G20" s="158"/>
      <c r="H20" s="158"/>
      <c r="I20" s="158"/>
      <c r="J20" s="158"/>
      <c r="K20" s="158">
        <v>5</v>
      </c>
      <c r="L20" s="158"/>
      <c r="M20" s="158"/>
      <c r="N20" s="158"/>
      <c r="O20" s="158"/>
      <c r="P20" s="158"/>
      <c r="Q20" s="158"/>
      <c r="R20" s="158"/>
      <c r="S20" s="158"/>
      <c r="T20" s="158"/>
      <c r="U20" s="158"/>
      <c r="V20" s="158"/>
      <c r="W20" s="158"/>
      <c r="X20" s="158"/>
    </row>
    <row r="21" spans="1:24" x14ac:dyDescent="0.25">
      <c r="A21" t="s">
        <v>442</v>
      </c>
      <c r="B21" s="158"/>
      <c r="C21" s="158"/>
      <c r="D21" s="158"/>
      <c r="E21" s="158"/>
      <c r="F21" s="158"/>
      <c r="G21" s="158"/>
      <c r="H21" s="158"/>
      <c r="I21" s="158"/>
      <c r="J21" s="158"/>
      <c r="K21" s="158"/>
      <c r="L21" s="158">
        <v>5</v>
      </c>
      <c r="M21" s="158"/>
      <c r="N21" s="158"/>
      <c r="O21" s="158"/>
      <c r="P21" s="158"/>
      <c r="Q21" s="158"/>
      <c r="R21" s="158"/>
      <c r="S21" s="158">
        <v>5</v>
      </c>
      <c r="T21" s="158"/>
      <c r="U21" s="158"/>
      <c r="V21" s="158"/>
      <c r="W21" s="158"/>
      <c r="X21" s="158"/>
    </row>
    <row r="22" spans="1:24" x14ac:dyDescent="0.25">
      <c r="A22" t="s">
        <v>443</v>
      </c>
      <c r="B22" s="158"/>
      <c r="C22" s="158"/>
      <c r="D22" s="158"/>
      <c r="E22" s="158"/>
      <c r="F22" s="158"/>
      <c r="G22" s="158"/>
      <c r="H22" s="158"/>
      <c r="I22" s="158"/>
      <c r="J22" s="158"/>
      <c r="K22" s="158"/>
      <c r="L22" s="158"/>
      <c r="M22" s="158"/>
      <c r="N22" s="158"/>
      <c r="O22" s="158"/>
      <c r="P22" s="158"/>
      <c r="Q22" s="158"/>
      <c r="R22" s="158"/>
      <c r="S22" s="158"/>
      <c r="T22" s="158"/>
      <c r="U22" s="158"/>
      <c r="V22" s="158"/>
      <c r="W22" s="158"/>
      <c r="X22" s="158"/>
    </row>
    <row r="23" spans="1:24" x14ac:dyDescent="0.25">
      <c r="A23" s="156" t="s">
        <v>446</v>
      </c>
    </row>
    <row r="24" spans="1:24" x14ac:dyDescent="0.25">
      <c r="A24" s="156"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8</vt:i4>
      </vt:variant>
      <vt:variant>
        <vt:lpstr>Именованные диапазоны</vt:lpstr>
      </vt:variant>
      <vt:variant>
        <vt:i4>2</vt:i4>
      </vt:variant>
    </vt:vector>
  </HeadingPairs>
  <TitlesOfParts>
    <vt:vector size="10" baseType="lpstr">
      <vt:lpstr>Overall</vt:lpstr>
      <vt:lpstr>Kingdom</vt:lpstr>
      <vt:lpstr>Treasury</vt:lpstr>
      <vt:lpstr>Buildings_Data</vt:lpstr>
      <vt:lpstr>City</vt:lpstr>
      <vt:lpstr>Other_Data</vt:lpstr>
      <vt:lpstr>Other2_Data</vt:lpstr>
      <vt:lpstr>Characters_Data</vt:lpstr>
      <vt:lpstr>KingdomStatsList</vt:lpstr>
      <vt:lpstr>Персонажи</vt:lpstr>
    </vt:vector>
  </TitlesOfParts>
  <Company>DTEK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Palikhov Anton</dc:creator>
  <cp:lastModifiedBy>Palikhov Anton</cp:lastModifiedBy>
  <dcterms:created xsi:type="dcterms:W3CDTF">2015-11-04T07:04:12Z</dcterms:created>
  <dcterms:modified xsi:type="dcterms:W3CDTF">2015-11-05T13:07:19Z</dcterms:modified>
</cp:coreProperties>
</file>